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web\brassworld\database\Rosters\"/>
    </mc:Choice>
  </mc:AlternateContent>
  <bookViews>
    <workbookView xWindow="0" yWindow="0" windowWidth="17325" windowHeight="11250" firstSheet="1" activeTab="1"/>
  </bookViews>
  <sheets>
    <sheet name="W-L History" sheetId="11368" state="hidden" r:id="rId1"/>
    <sheet name="Cobb" sheetId="6" r:id="rId2"/>
    <sheet name="Ruth" sheetId="4" r:id="rId3"/>
    <sheet name="Aaron" sheetId="320" r:id="rId4"/>
    <sheet name="Mays" sheetId="11356" r:id="rId5"/>
    <sheet name="Players" sheetId="96" r:id="rId6"/>
    <sheet name="Cuts" sheetId="11372" state="hidden" r:id="rId7"/>
    <sheet name="Free Agents" sheetId="11381" state="hidden" r:id="rId8"/>
    <sheet name="TRX" sheetId="11357" r:id="rId9"/>
    <sheet name="Future TRX" sheetId="11371" r:id="rId10"/>
    <sheet name="Bank Detail" sheetId="11361" r:id="rId11"/>
    <sheet name="2018 Draft" sheetId="11373" r:id="rId12"/>
    <sheet name="2019 Draft" sheetId="11380" r:id="rId13"/>
    <sheet name="Ballpark" sheetId="14" r:id="rId14"/>
    <sheet name="Misc" sheetId="10188" r:id="rId15"/>
    <sheet name="General" sheetId="84" r:id="rId16"/>
  </sheets>
  <definedNames>
    <definedName name="_xlnm._FilterDatabase" localSheetId="10" hidden="1">'Bank Detail'!$A$30:$F$847</definedName>
    <definedName name="_xlnm._FilterDatabase" localSheetId="9" hidden="1">'Future TRX'!$A$30:$F$33</definedName>
    <definedName name="_xlnm._FilterDatabase" localSheetId="5" hidden="1">Players!$A$3:$AD$1013</definedName>
    <definedName name="_xlnm.Print_Area" localSheetId="13">Ballpark!$A$1:$J$75</definedName>
    <definedName name="_xlnm.Print_Titles" localSheetId="13">Ballpark!$1:$3</definedName>
  </definedNames>
  <calcPr calcId="162913"/>
</workbook>
</file>

<file path=xl/calcChain.xml><?xml version="1.0" encoding="utf-8"?>
<calcChain xmlns="http://schemas.openxmlformats.org/spreadsheetml/2006/main">
  <c r="T67" i="11372" l="1"/>
  <c r="S67" i="11372"/>
  <c r="R67" i="11372"/>
  <c r="Q67" i="11372"/>
  <c r="N67" i="11372"/>
  <c r="M67" i="11372"/>
  <c r="P67" i="11372" s="1"/>
  <c r="C67" i="11372"/>
  <c r="E67" i="11372" s="1"/>
  <c r="B67" i="11372"/>
  <c r="T66" i="11372"/>
  <c r="S66" i="11372"/>
  <c r="R66" i="11372"/>
  <c r="Q66" i="11372"/>
  <c r="N66" i="11372"/>
  <c r="M66" i="11372"/>
  <c r="P66" i="11372" s="1"/>
  <c r="C66" i="11372"/>
  <c r="E66" i="11372" s="1"/>
  <c r="B66" i="11372"/>
  <c r="D67" i="11372" l="1"/>
  <c r="D66" i="11372"/>
  <c r="C169" i="96"/>
  <c r="M1009" i="96" l="1"/>
  <c r="T1009" i="96"/>
  <c r="T1010" i="96"/>
  <c r="S1009" i="96"/>
  <c r="S1010" i="96"/>
  <c r="R1009" i="96"/>
  <c r="Q1009" i="96"/>
  <c r="Q1010" i="96"/>
  <c r="M964" i="96"/>
  <c r="P964" i="96" s="1"/>
  <c r="T964" i="96"/>
  <c r="S964" i="96"/>
  <c r="R964" i="96"/>
  <c r="Q964" i="96"/>
  <c r="M896" i="96"/>
  <c r="Q896" i="96"/>
  <c r="R896" i="96"/>
  <c r="S896" i="96"/>
  <c r="T896" i="96"/>
  <c r="M866" i="96"/>
  <c r="T866" i="96"/>
  <c r="S866" i="96"/>
  <c r="R866" i="96"/>
  <c r="Q866" i="96"/>
  <c r="M775" i="96"/>
  <c r="Q775" i="96"/>
  <c r="R775" i="96"/>
  <c r="R776" i="96"/>
  <c r="R777" i="96"/>
  <c r="R778" i="96"/>
  <c r="S775" i="96"/>
  <c r="S776" i="96"/>
  <c r="S777" i="96"/>
  <c r="T775" i="96"/>
  <c r="T776" i="96"/>
  <c r="M769" i="96"/>
  <c r="Q769" i="96"/>
  <c r="Q770" i="96"/>
  <c r="R769" i="96"/>
  <c r="R770" i="96"/>
  <c r="R771" i="96"/>
  <c r="S769" i="96"/>
  <c r="S770" i="96"/>
  <c r="T769" i="96"/>
  <c r="T770" i="96"/>
  <c r="M692" i="96"/>
  <c r="T691" i="96"/>
  <c r="T692" i="96"/>
  <c r="T693" i="96"/>
  <c r="T694" i="96"/>
  <c r="T695" i="96"/>
  <c r="S691" i="96"/>
  <c r="S692" i="96"/>
  <c r="S693" i="96"/>
  <c r="S694" i="96"/>
  <c r="R691" i="96"/>
  <c r="R692" i="96"/>
  <c r="R693" i="96"/>
  <c r="R694" i="96"/>
  <c r="Q691" i="96"/>
  <c r="Q692" i="96"/>
  <c r="Q693" i="96"/>
  <c r="Q694" i="96"/>
  <c r="M620" i="96"/>
  <c r="M621" i="96"/>
  <c r="M622" i="96"/>
  <c r="Q621" i="96"/>
  <c r="Q622" i="96"/>
  <c r="T621" i="96"/>
  <c r="T622" i="96"/>
  <c r="T623" i="96"/>
  <c r="T624" i="96"/>
  <c r="T625" i="96"/>
  <c r="T626" i="96"/>
  <c r="S621" i="96"/>
  <c r="S622" i="96"/>
  <c r="S623" i="96"/>
  <c r="S624" i="96"/>
  <c r="R621" i="96"/>
  <c r="R622" i="96"/>
  <c r="M583" i="96"/>
  <c r="M584" i="96"/>
  <c r="Q582" i="96"/>
  <c r="Q583" i="96"/>
  <c r="Q584" i="96"/>
  <c r="Q585" i="96"/>
  <c r="Q586" i="96"/>
  <c r="Q587" i="96"/>
  <c r="R582" i="96"/>
  <c r="R583" i="96"/>
  <c r="R584" i="96"/>
  <c r="S582" i="96"/>
  <c r="S583" i="96"/>
  <c r="S584" i="96"/>
  <c r="S585" i="96"/>
  <c r="S586" i="96"/>
  <c r="S587" i="96"/>
  <c r="T582" i="96"/>
  <c r="T583" i="96"/>
  <c r="T584" i="96"/>
  <c r="M516" i="96"/>
  <c r="M517" i="96"/>
  <c r="Q516" i="96"/>
  <c r="Q517" i="96"/>
  <c r="Q518" i="96"/>
  <c r="R516" i="96"/>
  <c r="R517" i="96"/>
  <c r="R518" i="96"/>
  <c r="M498" i="96"/>
  <c r="M499" i="96"/>
  <c r="M500" i="96"/>
  <c r="M501" i="96"/>
  <c r="M502" i="96"/>
  <c r="Q497" i="96"/>
  <c r="Q498" i="96"/>
  <c r="Q499" i="96"/>
  <c r="Q500" i="96"/>
  <c r="Q501" i="96"/>
  <c r="R497" i="96"/>
  <c r="R498" i="96"/>
  <c r="R499" i="96"/>
  <c r="R500" i="96"/>
  <c r="R501" i="96"/>
  <c r="R502" i="96"/>
  <c r="R503" i="96"/>
  <c r="S497" i="96"/>
  <c r="S498" i="96"/>
  <c r="S499" i="96"/>
  <c r="S500" i="96"/>
  <c r="S501" i="96"/>
  <c r="T497" i="96"/>
  <c r="T498" i="96"/>
  <c r="T499" i="96"/>
  <c r="T500" i="96"/>
  <c r="T501" i="96"/>
  <c r="M422" i="96"/>
  <c r="Q421" i="96"/>
  <c r="Q422" i="96"/>
  <c r="Q423" i="96"/>
  <c r="Q424" i="96"/>
  <c r="R421" i="96"/>
  <c r="R422" i="96"/>
  <c r="R423" i="96"/>
  <c r="M320" i="96"/>
  <c r="M321" i="96"/>
  <c r="M322" i="96"/>
  <c r="M323" i="96"/>
  <c r="Q321" i="96"/>
  <c r="Q322" i="96"/>
  <c r="Q323" i="96"/>
  <c r="Q324" i="96"/>
  <c r="Q325" i="96"/>
  <c r="R321" i="96"/>
  <c r="R322" i="96"/>
  <c r="R323" i="96"/>
  <c r="R324" i="96"/>
  <c r="R325" i="96"/>
  <c r="S321" i="96"/>
  <c r="S322" i="96"/>
  <c r="S323" i="96"/>
  <c r="T321" i="96"/>
  <c r="T322" i="96"/>
  <c r="M243" i="96"/>
  <c r="M244" i="96"/>
  <c r="M245" i="96"/>
  <c r="M246" i="96"/>
  <c r="Q243" i="96"/>
  <c r="Q244" i="96"/>
  <c r="Q245" i="96"/>
  <c r="Q246" i="96"/>
  <c r="R243" i="96"/>
  <c r="R244" i="96"/>
  <c r="R245" i="96"/>
  <c r="R246" i="96"/>
  <c r="R247" i="96"/>
  <c r="S243" i="96"/>
  <c r="S244" i="96"/>
  <c r="T243" i="96"/>
  <c r="T244" i="96"/>
  <c r="M379" i="96"/>
  <c r="M380" i="96"/>
  <c r="Q378" i="96"/>
  <c r="Q379" i="96"/>
  <c r="Q380" i="96"/>
  <c r="Q381" i="96"/>
  <c r="Q382" i="96"/>
  <c r="R378" i="96"/>
  <c r="R379" i="96"/>
  <c r="R380" i="96"/>
  <c r="S378" i="96"/>
  <c r="S379" i="96"/>
  <c r="S380" i="96"/>
  <c r="S381" i="96"/>
  <c r="M833" i="96"/>
  <c r="M834" i="96"/>
  <c r="S832" i="96"/>
  <c r="S833" i="96"/>
  <c r="S834" i="96"/>
  <c r="S835" i="96"/>
  <c r="R832" i="96"/>
  <c r="R833" i="96"/>
  <c r="R834" i="96"/>
  <c r="Q833" i="96"/>
  <c r="Q834" i="96"/>
  <c r="M205" i="96"/>
  <c r="M206" i="96"/>
  <c r="M207" i="96"/>
  <c r="Q205" i="96"/>
  <c r="Q206" i="96"/>
  <c r="Q207" i="96"/>
  <c r="Q208" i="96"/>
  <c r="Q209" i="96"/>
  <c r="R205" i="96"/>
  <c r="R206" i="96"/>
  <c r="R207" i="96"/>
  <c r="S205" i="96"/>
  <c r="S206" i="96"/>
  <c r="S207" i="96"/>
  <c r="M855" i="96"/>
  <c r="R854" i="96"/>
  <c r="R855" i="96"/>
  <c r="R856" i="96"/>
  <c r="R857" i="96"/>
  <c r="R858" i="96"/>
  <c r="Q854" i="96"/>
  <c r="Q855" i="96"/>
  <c r="Q856" i="96"/>
  <c r="M291" i="96"/>
  <c r="M292" i="96"/>
  <c r="P292" i="96" s="1"/>
  <c r="M293" i="96"/>
  <c r="M294" i="96"/>
  <c r="Q291" i="96"/>
  <c r="Q292" i="96"/>
  <c r="Q293" i="96"/>
  <c r="Q294" i="96"/>
  <c r="Q295" i="96"/>
  <c r="R291" i="96"/>
  <c r="R292" i="96"/>
  <c r="R293" i="96"/>
  <c r="M327" i="96"/>
  <c r="M328" i="96"/>
  <c r="R327" i="96"/>
  <c r="R328" i="96"/>
  <c r="R329" i="96"/>
  <c r="R330" i="96"/>
  <c r="Q327" i="96"/>
  <c r="Q328" i="96"/>
  <c r="Q329" i="96"/>
  <c r="M443" i="96"/>
  <c r="M444" i="96"/>
  <c r="R442" i="96"/>
  <c r="R443" i="96"/>
  <c r="R444" i="96"/>
  <c r="R445" i="96"/>
  <c r="R446" i="96"/>
  <c r="R447" i="96"/>
  <c r="Q442" i="96"/>
  <c r="Q443" i="96"/>
  <c r="Q444" i="96"/>
  <c r="Q445" i="96"/>
  <c r="M507" i="96"/>
  <c r="P507" i="96" s="1"/>
  <c r="M508" i="96"/>
  <c r="P508" i="96" s="1"/>
  <c r="R507" i="96"/>
  <c r="R508" i="96"/>
  <c r="R509" i="96"/>
  <c r="R510" i="96"/>
  <c r="R511" i="96"/>
  <c r="Q507" i="96"/>
  <c r="Q508" i="96"/>
  <c r="Q509" i="96"/>
  <c r="Q510" i="96"/>
  <c r="AB8" i="6" l="1"/>
  <c r="AC8" i="6"/>
  <c r="AD8" i="6"/>
  <c r="AA8" i="6"/>
  <c r="X8" i="6"/>
  <c r="W8" i="6"/>
  <c r="V8" i="6"/>
  <c r="U8" i="6"/>
  <c r="M402" i="96" l="1"/>
  <c r="P402" i="96" s="1"/>
  <c r="M51" i="96"/>
  <c r="P51" i="96" s="1"/>
  <c r="M117" i="96"/>
  <c r="P117" i="96" s="1"/>
  <c r="M287" i="96"/>
  <c r="P287" i="96" s="1"/>
  <c r="M388" i="96"/>
  <c r="P388" i="96" s="1"/>
  <c r="M199" i="96"/>
  <c r="P199" i="96" s="1"/>
  <c r="M14" i="96"/>
  <c r="P14" i="96" s="1"/>
  <c r="M16" i="96"/>
  <c r="P16" i="96" s="1"/>
  <c r="M17" i="96"/>
  <c r="P17" i="96" s="1"/>
  <c r="M24" i="96"/>
  <c r="P24" i="96" s="1"/>
  <c r="M28" i="96"/>
  <c r="P28" i="96" s="1"/>
  <c r="M36" i="96"/>
  <c r="P36" i="96" s="1"/>
  <c r="M37" i="96"/>
  <c r="P37" i="96" s="1"/>
  <c r="M42" i="96"/>
  <c r="P42" i="96" s="1"/>
  <c r="M44" i="96"/>
  <c r="P44" i="96" s="1"/>
  <c r="M46" i="96"/>
  <c r="P46" i="96" s="1"/>
  <c r="M56" i="96"/>
  <c r="P56" i="96" s="1"/>
  <c r="M57" i="96"/>
  <c r="P57" i="96" s="1"/>
  <c r="M58" i="96"/>
  <c r="P58" i="96" s="1"/>
  <c r="M83" i="96"/>
  <c r="P83" i="96" s="1"/>
  <c r="M89" i="96"/>
  <c r="P89" i="96" s="1"/>
  <c r="M100" i="96"/>
  <c r="P100" i="96" s="1"/>
  <c r="M106" i="96"/>
  <c r="P106" i="96" s="1"/>
  <c r="M108" i="96"/>
  <c r="P108" i="96" s="1"/>
  <c r="M137" i="96"/>
  <c r="P137" i="96" s="1"/>
  <c r="M139" i="96"/>
  <c r="P139" i="96" s="1"/>
  <c r="M150" i="96"/>
  <c r="P150" i="96" s="1"/>
  <c r="M152" i="96"/>
  <c r="P152" i="96" s="1"/>
  <c r="M157" i="96"/>
  <c r="P157" i="96" s="1"/>
  <c r="M160" i="96"/>
  <c r="P160" i="96" s="1"/>
  <c r="M163" i="96"/>
  <c r="P163" i="96" s="1"/>
  <c r="M165" i="96"/>
  <c r="P165" i="96" s="1"/>
  <c r="M201" i="96"/>
  <c r="P201" i="96" s="1"/>
  <c r="M203" i="96"/>
  <c r="P203" i="96" s="1"/>
  <c r="M211" i="96"/>
  <c r="P211" i="96" s="1"/>
  <c r="M217" i="96"/>
  <c r="P217" i="96" s="1"/>
  <c r="M219" i="96"/>
  <c r="P219" i="96" s="1"/>
  <c r="M224" i="96"/>
  <c r="P224" i="96" s="1"/>
  <c r="M227" i="96"/>
  <c r="P227" i="96" s="1"/>
  <c r="M249" i="96"/>
  <c r="P249" i="96" s="1"/>
  <c r="M252" i="96"/>
  <c r="P252" i="96" s="1"/>
  <c r="M255" i="96"/>
  <c r="P255" i="96" s="1"/>
  <c r="M264" i="96"/>
  <c r="P264" i="96" s="1"/>
  <c r="M273" i="96"/>
  <c r="P273" i="96" s="1"/>
  <c r="M276" i="96"/>
  <c r="P276" i="96" s="1"/>
  <c r="M280" i="96"/>
  <c r="P280" i="96" s="1"/>
  <c r="M282" i="96"/>
  <c r="P282" i="96" s="1"/>
  <c r="M302" i="96"/>
  <c r="P302" i="96" s="1"/>
  <c r="M312" i="96"/>
  <c r="P312" i="96" s="1"/>
  <c r="M318" i="96"/>
  <c r="P318" i="96" s="1"/>
  <c r="M325" i="96"/>
  <c r="P325" i="96" s="1"/>
  <c r="M334" i="96"/>
  <c r="P334" i="96" s="1"/>
  <c r="M353" i="96"/>
  <c r="P353" i="96" s="1"/>
  <c r="M356" i="96"/>
  <c r="P356" i="96" s="1"/>
  <c r="M369" i="96"/>
  <c r="P369" i="96" s="1"/>
  <c r="M384" i="96"/>
  <c r="P384" i="96" s="1"/>
  <c r="M387" i="96"/>
  <c r="P387" i="96" s="1"/>
  <c r="M393" i="96"/>
  <c r="P393" i="96" s="1"/>
  <c r="M398" i="96"/>
  <c r="P398" i="96" s="1"/>
  <c r="M405" i="96"/>
  <c r="P405" i="96" s="1"/>
  <c r="M406" i="96"/>
  <c r="P406" i="96" s="1"/>
  <c r="M409" i="96"/>
  <c r="P409" i="96" s="1"/>
  <c r="M414" i="96"/>
  <c r="P414" i="96" s="1"/>
  <c r="M415" i="96"/>
  <c r="P415" i="96" s="1"/>
  <c r="M420" i="96"/>
  <c r="P420" i="96" s="1"/>
  <c r="M423" i="96"/>
  <c r="P423" i="96" s="1"/>
  <c r="M425" i="96"/>
  <c r="P425" i="96" s="1"/>
  <c r="M434" i="96"/>
  <c r="P434" i="96" s="1"/>
  <c r="M447" i="96"/>
  <c r="P447" i="96" s="1"/>
  <c r="M448" i="96"/>
  <c r="P448" i="96" s="1"/>
  <c r="M456" i="96"/>
  <c r="P456" i="96" s="1"/>
  <c r="M458" i="96"/>
  <c r="P458" i="96" s="1"/>
  <c r="M459" i="96"/>
  <c r="P459" i="96" s="1"/>
  <c r="M461" i="96"/>
  <c r="P461" i="96" s="1"/>
  <c r="M473" i="96"/>
  <c r="P473" i="96" s="1"/>
  <c r="M477" i="96"/>
  <c r="P477" i="96" s="1"/>
  <c r="P499" i="96"/>
  <c r="M504" i="96"/>
  <c r="P504" i="96" s="1"/>
  <c r="P517" i="96"/>
  <c r="M521" i="96"/>
  <c r="P521" i="96" s="1"/>
  <c r="M526" i="96"/>
  <c r="P526" i="96" s="1"/>
  <c r="M536" i="96"/>
  <c r="P536" i="96" s="1"/>
  <c r="M541" i="96"/>
  <c r="P541" i="96" s="1"/>
  <c r="M543" i="96"/>
  <c r="P543" i="96" s="1"/>
  <c r="M547" i="96"/>
  <c r="P547" i="96" s="1"/>
  <c r="M576" i="96"/>
  <c r="P576" i="96" s="1"/>
  <c r="M578" i="96"/>
  <c r="P578" i="96" s="1"/>
  <c r="M582" i="96"/>
  <c r="P582" i="96" s="1"/>
  <c r="P584" i="96"/>
  <c r="M591" i="96"/>
  <c r="P591" i="96" s="1"/>
  <c r="M603" i="96"/>
  <c r="P603" i="96" s="1"/>
  <c r="M606" i="96"/>
  <c r="P606" i="96" s="1"/>
  <c r="M610" i="96"/>
  <c r="P610" i="96" s="1"/>
  <c r="M612" i="96"/>
  <c r="P612" i="96" s="1"/>
  <c r="M619" i="96"/>
  <c r="P619" i="96" s="1"/>
  <c r="M628" i="96"/>
  <c r="P628" i="96" s="1"/>
  <c r="M629" i="96"/>
  <c r="P629" i="96" s="1"/>
  <c r="M632" i="96"/>
  <c r="P632" i="96" s="1"/>
  <c r="M636" i="96"/>
  <c r="P636" i="96" s="1"/>
  <c r="M644" i="96"/>
  <c r="P644" i="96" s="1"/>
  <c r="M649" i="96"/>
  <c r="P649" i="96" s="1"/>
  <c r="M656" i="96"/>
  <c r="P656" i="96" s="1"/>
  <c r="M657" i="96"/>
  <c r="P657" i="96" s="1"/>
  <c r="M663" i="96"/>
  <c r="P663" i="96" s="1"/>
  <c r="M664" i="96"/>
  <c r="P664" i="96" s="1"/>
  <c r="M680" i="96"/>
  <c r="P680" i="96" s="1"/>
  <c r="M682" i="96"/>
  <c r="P682" i="96" s="1"/>
  <c r="M685" i="96"/>
  <c r="P685" i="96" s="1"/>
  <c r="M686" i="96"/>
  <c r="P686" i="96" s="1"/>
  <c r="M689" i="96"/>
  <c r="P689" i="96" s="1"/>
  <c r="M693" i="96"/>
  <c r="P693" i="96" s="1"/>
  <c r="M707" i="96"/>
  <c r="P707" i="96" s="1"/>
  <c r="M727" i="96"/>
  <c r="P727" i="96" s="1"/>
  <c r="M730" i="96"/>
  <c r="P730" i="96" s="1"/>
  <c r="M732" i="96"/>
  <c r="P732" i="96" s="1"/>
  <c r="M740" i="96"/>
  <c r="P740" i="96" s="1"/>
  <c r="M748" i="96"/>
  <c r="P748" i="96" s="1"/>
  <c r="M751" i="96"/>
  <c r="P751" i="96" s="1"/>
  <c r="M762" i="96"/>
  <c r="P762" i="96" s="1"/>
  <c r="M765" i="96"/>
  <c r="P765" i="96" s="1"/>
  <c r="M767" i="96"/>
  <c r="P767" i="96" s="1"/>
  <c r="M771" i="96"/>
  <c r="P771" i="96" s="1"/>
  <c r="M777" i="96"/>
  <c r="P777" i="96" s="1"/>
  <c r="M780" i="96"/>
  <c r="P780" i="96" s="1"/>
  <c r="M785" i="96"/>
  <c r="P785" i="96" s="1"/>
  <c r="M792" i="96"/>
  <c r="P792" i="96" s="1"/>
  <c r="M804" i="96"/>
  <c r="P804" i="96" s="1"/>
  <c r="M813" i="96"/>
  <c r="P813" i="96" s="1"/>
  <c r="M823" i="96"/>
  <c r="P823" i="96" s="1"/>
  <c r="M831" i="96"/>
  <c r="P831" i="96" s="1"/>
  <c r="M835" i="96"/>
  <c r="P835" i="96" s="1"/>
  <c r="M850" i="96"/>
  <c r="P850" i="96" s="1"/>
  <c r="M851" i="96"/>
  <c r="P851" i="96" s="1"/>
  <c r="M852" i="96"/>
  <c r="P852" i="96" s="1"/>
  <c r="M853" i="96"/>
  <c r="P853" i="96" s="1"/>
  <c r="M862" i="96"/>
  <c r="P862" i="96" s="1"/>
  <c r="M867" i="96"/>
  <c r="P867" i="96" s="1"/>
  <c r="M879" i="96"/>
  <c r="P879" i="96" s="1"/>
  <c r="M888" i="96"/>
  <c r="P888" i="96" s="1"/>
  <c r="M895" i="96"/>
  <c r="P895" i="96" s="1"/>
  <c r="M897" i="96"/>
  <c r="P897" i="96" s="1"/>
  <c r="M899" i="96"/>
  <c r="P899" i="96" s="1"/>
  <c r="M900" i="96"/>
  <c r="P900" i="96" s="1"/>
  <c r="M902" i="96"/>
  <c r="P902" i="96" s="1"/>
  <c r="M915" i="96"/>
  <c r="P915" i="96" s="1"/>
  <c r="M917" i="96"/>
  <c r="P917" i="96" s="1"/>
  <c r="M924" i="96"/>
  <c r="P924" i="96" s="1"/>
  <c r="M926" i="96"/>
  <c r="P926" i="96" s="1"/>
  <c r="M936" i="96"/>
  <c r="P936" i="96" s="1"/>
  <c r="M943" i="96"/>
  <c r="P943" i="96" s="1"/>
  <c r="M950" i="96"/>
  <c r="P950" i="96" s="1"/>
  <c r="M951" i="96"/>
  <c r="P951" i="96" s="1"/>
  <c r="M965" i="96"/>
  <c r="P965" i="96" s="1"/>
  <c r="M966" i="96"/>
  <c r="P966" i="96" s="1"/>
  <c r="M970" i="96"/>
  <c r="P970" i="96" s="1"/>
  <c r="M980" i="96"/>
  <c r="P980" i="96" s="1"/>
  <c r="M984" i="96"/>
  <c r="P984" i="96" s="1"/>
  <c r="M988" i="96"/>
  <c r="P988" i="96" s="1"/>
  <c r="M998" i="96"/>
  <c r="P998" i="96" s="1"/>
  <c r="M1002" i="96"/>
  <c r="P1002" i="96" s="1"/>
  <c r="M1007" i="96"/>
  <c r="P1007" i="96" s="1"/>
  <c r="M1010" i="96"/>
  <c r="P1010" i="96" s="1"/>
  <c r="P205" i="96"/>
  <c r="P379" i="96"/>
  <c r="P422" i="96"/>
  <c r="P692" i="96"/>
  <c r="P833" i="96"/>
  <c r="P866" i="96"/>
  <c r="P321" i="96"/>
  <c r="P583" i="96"/>
  <c r="P243" i="96"/>
  <c r="P327" i="96"/>
  <c r="M378" i="96"/>
  <c r="P378" i="96" s="1"/>
  <c r="P775" i="96"/>
  <c r="P855" i="96"/>
  <c r="P498" i="96"/>
  <c r="M335" i="96"/>
  <c r="P335" i="96" s="1"/>
  <c r="P1009" i="96"/>
  <c r="P516" i="96"/>
  <c r="P621" i="96"/>
  <c r="P769" i="96"/>
  <c r="P896" i="96"/>
  <c r="P443" i="96"/>
  <c r="T81" i="96"/>
  <c r="T241" i="96"/>
  <c r="T127" i="96"/>
  <c r="T360" i="96"/>
  <c r="T759" i="96"/>
  <c r="T807" i="96"/>
  <c r="T215" i="96"/>
  <c r="T642" i="96"/>
  <c r="T893" i="96"/>
  <c r="T158" i="96"/>
  <c r="T289" i="96"/>
  <c r="T825" i="96"/>
  <c r="T1003" i="96"/>
  <c r="T38" i="96"/>
  <c r="T471" i="96"/>
  <c r="T402" i="96"/>
  <c r="T51" i="96"/>
  <c r="T117" i="96"/>
  <c r="T287" i="96"/>
  <c r="T388" i="96"/>
  <c r="T199" i="96"/>
  <c r="T14" i="96"/>
  <c r="T16" i="96"/>
  <c r="T17" i="96"/>
  <c r="T24" i="96"/>
  <c r="T28" i="96"/>
  <c r="T36" i="96"/>
  <c r="T37" i="96"/>
  <c r="T42" i="96"/>
  <c r="T44" i="96"/>
  <c r="T46" i="96"/>
  <c r="T56" i="96"/>
  <c r="T57" i="96"/>
  <c r="T58" i="96"/>
  <c r="T83" i="96"/>
  <c r="T89" i="96"/>
  <c r="T100" i="96"/>
  <c r="T106" i="96"/>
  <c r="T108" i="96"/>
  <c r="T137" i="96"/>
  <c r="T139" i="96"/>
  <c r="T150" i="96"/>
  <c r="T152" i="96"/>
  <c r="T157" i="96"/>
  <c r="T160" i="96"/>
  <c r="T163" i="96"/>
  <c r="T165" i="96"/>
  <c r="T201" i="96"/>
  <c r="T203" i="96"/>
  <c r="T211" i="96"/>
  <c r="T217" i="96"/>
  <c r="T219" i="96"/>
  <c r="T224" i="96"/>
  <c r="T227" i="96"/>
  <c r="T249" i="96"/>
  <c r="T252" i="96"/>
  <c r="T255" i="96"/>
  <c r="T264" i="96"/>
  <c r="T273" i="96"/>
  <c r="T276" i="96"/>
  <c r="T280" i="96"/>
  <c r="T282" i="96"/>
  <c r="T302" i="96"/>
  <c r="T312" i="96"/>
  <c r="T318" i="96"/>
  <c r="T325" i="96"/>
  <c r="T334" i="96"/>
  <c r="T353" i="96"/>
  <c r="T356" i="96"/>
  <c r="T369" i="96"/>
  <c r="T384" i="96"/>
  <c r="T387" i="96"/>
  <c r="T393" i="96"/>
  <c r="T398" i="96"/>
  <c r="T405" i="96"/>
  <c r="T406" i="96"/>
  <c r="T409" i="96"/>
  <c r="T414" i="96"/>
  <c r="T415" i="96"/>
  <c r="T420" i="96"/>
  <c r="T423" i="96"/>
  <c r="T425" i="96"/>
  <c r="T434" i="96"/>
  <c r="T447" i="96"/>
  <c r="T448" i="96"/>
  <c r="T456" i="96"/>
  <c r="T458" i="96"/>
  <c r="T459" i="96"/>
  <c r="T461" i="96"/>
  <c r="T473" i="96"/>
  <c r="T477" i="96"/>
  <c r="T504" i="96"/>
  <c r="T517" i="96"/>
  <c r="T521" i="96"/>
  <c r="T526" i="96"/>
  <c r="T536" i="96"/>
  <c r="T541" i="96"/>
  <c r="T543" i="96"/>
  <c r="T547" i="96"/>
  <c r="T576" i="96"/>
  <c r="T578" i="96"/>
  <c r="T591" i="96"/>
  <c r="T603" i="96"/>
  <c r="T606" i="96"/>
  <c r="T610" i="96"/>
  <c r="T612" i="96"/>
  <c r="T619" i="96"/>
  <c r="T628" i="96"/>
  <c r="T629" i="96"/>
  <c r="T632" i="96"/>
  <c r="T636" i="96"/>
  <c r="T644" i="96"/>
  <c r="T649" i="96"/>
  <c r="T656" i="96"/>
  <c r="T657" i="96"/>
  <c r="T663" i="96"/>
  <c r="T664" i="96"/>
  <c r="T680" i="96"/>
  <c r="T682" i="96"/>
  <c r="T685" i="96"/>
  <c r="T686" i="96"/>
  <c r="T689" i="96"/>
  <c r="T707" i="96"/>
  <c r="T727" i="96"/>
  <c r="T730" i="96"/>
  <c r="T732" i="96"/>
  <c r="T740" i="96"/>
  <c r="T748" i="96"/>
  <c r="T751" i="96"/>
  <c r="T762" i="96"/>
  <c r="T765" i="96"/>
  <c r="T767" i="96"/>
  <c r="T771" i="96"/>
  <c r="T777" i="96"/>
  <c r="T780" i="96"/>
  <c r="T785" i="96"/>
  <c r="T792" i="96"/>
  <c r="T804" i="96"/>
  <c r="T813" i="96"/>
  <c r="T823" i="96"/>
  <c r="T831" i="96"/>
  <c r="T835" i="96"/>
  <c r="T850" i="96"/>
  <c r="T851" i="96"/>
  <c r="T852" i="96"/>
  <c r="T853" i="96"/>
  <c r="T862" i="96"/>
  <c r="T867" i="96"/>
  <c r="T879" i="96"/>
  <c r="T888" i="96"/>
  <c r="T895" i="96"/>
  <c r="T897" i="96"/>
  <c r="T899" i="96"/>
  <c r="T900" i="96"/>
  <c r="T902" i="96"/>
  <c r="T915" i="96"/>
  <c r="T917" i="96"/>
  <c r="T924" i="96"/>
  <c r="T926" i="96"/>
  <c r="T936" i="96"/>
  <c r="T943" i="96"/>
  <c r="T950" i="96"/>
  <c r="T951" i="96"/>
  <c r="T965" i="96"/>
  <c r="T966" i="96"/>
  <c r="T970" i="96"/>
  <c r="T980" i="96"/>
  <c r="T984" i="96"/>
  <c r="T988" i="96"/>
  <c r="T998" i="96"/>
  <c r="T1002" i="96"/>
  <c r="T1007" i="96"/>
  <c r="T205" i="96"/>
  <c r="T379" i="96"/>
  <c r="T422" i="96"/>
  <c r="T833" i="96"/>
  <c r="T292" i="96"/>
  <c r="T327" i="96"/>
  <c r="T378" i="96"/>
  <c r="T855" i="96"/>
  <c r="T335" i="96"/>
  <c r="T516" i="96"/>
  <c r="T443" i="96"/>
  <c r="T508" i="96"/>
  <c r="S117" i="96"/>
  <c r="S287" i="96"/>
  <c r="S388" i="96"/>
  <c r="S199" i="96"/>
  <c r="S14" i="96"/>
  <c r="S16" i="96"/>
  <c r="S17" i="96"/>
  <c r="S24" i="96"/>
  <c r="S28" i="96"/>
  <c r="S36" i="96"/>
  <c r="S37" i="96"/>
  <c r="S42" i="96"/>
  <c r="S44" i="96"/>
  <c r="S46" i="96"/>
  <c r="S56" i="96"/>
  <c r="S57" i="96"/>
  <c r="S58" i="96"/>
  <c r="S83" i="96"/>
  <c r="S89" i="96"/>
  <c r="S100" i="96"/>
  <c r="S106" i="96"/>
  <c r="S108" i="96"/>
  <c r="S137" i="96"/>
  <c r="S139" i="96"/>
  <c r="S150" i="96"/>
  <c r="S152" i="96"/>
  <c r="S157" i="96"/>
  <c r="S160" i="96"/>
  <c r="S163" i="96"/>
  <c r="S165" i="96"/>
  <c r="S201" i="96"/>
  <c r="S203" i="96"/>
  <c r="S211" i="96"/>
  <c r="S217" i="96"/>
  <c r="S219" i="96"/>
  <c r="S224" i="96"/>
  <c r="S227" i="96"/>
  <c r="S249" i="96"/>
  <c r="S252" i="96"/>
  <c r="S255" i="96"/>
  <c r="S264" i="96"/>
  <c r="S273" i="96"/>
  <c r="S276" i="96"/>
  <c r="S280" i="96"/>
  <c r="S282" i="96"/>
  <c r="S302" i="96"/>
  <c r="S312" i="96"/>
  <c r="S318" i="96"/>
  <c r="S325" i="96"/>
  <c r="S334" i="96"/>
  <c r="S353" i="96"/>
  <c r="S356" i="96"/>
  <c r="S369" i="96"/>
  <c r="S384" i="96"/>
  <c r="S387" i="96"/>
  <c r="S393" i="96"/>
  <c r="S398" i="96"/>
  <c r="S405" i="96"/>
  <c r="S406" i="96"/>
  <c r="S409" i="96"/>
  <c r="S414" i="96"/>
  <c r="S415" i="96"/>
  <c r="S420" i="96"/>
  <c r="S423" i="96"/>
  <c r="S425" i="96"/>
  <c r="S434" i="96"/>
  <c r="S447" i="96"/>
  <c r="S448" i="96"/>
  <c r="S456" i="96"/>
  <c r="S458" i="96"/>
  <c r="S459" i="96"/>
  <c r="S461" i="96"/>
  <c r="S473" i="96"/>
  <c r="S477" i="96"/>
  <c r="S504" i="96"/>
  <c r="S517" i="96"/>
  <c r="S521" i="96"/>
  <c r="S526" i="96"/>
  <c r="S536" i="96"/>
  <c r="S541" i="96"/>
  <c r="S543" i="96"/>
  <c r="S547" i="96"/>
  <c r="S576" i="96"/>
  <c r="S578" i="96"/>
  <c r="S591" i="96"/>
  <c r="S603" i="96"/>
  <c r="S606" i="96"/>
  <c r="S610" i="96"/>
  <c r="S612" i="96"/>
  <c r="S619" i="96"/>
  <c r="S628" i="96"/>
  <c r="S629" i="96"/>
  <c r="S632" i="96"/>
  <c r="S636" i="96"/>
  <c r="S644" i="96"/>
  <c r="S649" i="96"/>
  <c r="S656" i="96"/>
  <c r="S657" i="96"/>
  <c r="S663" i="96"/>
  <c r="S664" i="96"/>
  <c r="S680" i="96"/>
  <c r="S682" i="96"/>
  <c r="S685" i="96"/>
  <c r="S686" i="96"/>
  <c r="S689" i="96"/>
  <c r="S707" i="96"/>
  <c r="S727" i="96"/>
  <c r="S730" i="96"/>
  <c r="S732" i="96"/>
  <c r="S740" i="96"/>
  <c r="S748" i="96"/>
  <c r="S751" i="96"/>
  <c r="S762" i="96"/>
  <c r="S765" i="96"/>
  <c r="S767" i="96"/>
  <c r="S771" i="96"/>
  <c r="S780" i="96"/>
  <c r="S785" i="96"/>
  <c r="S792" i="96"/>
  <c r="S804" i="96"/>
  <c r="S813" i="96"/>
  <c r="S823" i="96"/>
  <c r="S831" i="96"/>
  <c r="S850" i="96"/>
  <c r="S851" i="96"/>
  <c r="S852" i="96"/>
  <c r="S853" i="96"/>
  <c r="S862" i="96"/>
  <c r="S867" i="96"/>
  <c r="S879" i="96"/>
  <c r="S888" i="96"/>
  <c r="S895" i="96"/>
  <c r="S897" i="96"/>
  <c r="S899" i="96"/>
  <c r="S900" i="96"/>
  <c r="S902" i="96"/>
  <c r="S915" i="96"/>
  <c r="S917" i="96"/>
  <c r="S924" i="96"/>
  <c r="S926" i="96"/>
  <c r="S936" i="96"/>
  <c r="S943" i="96"/>
  <c r="S950" i="96"/>
  <c r="S951" i="96"/>
  <c r="S965" i="96"/>
  <c r="S966" i="96"/>
  <c r="S970" i="96"/>
  <c r="S980" i="96"/>
  <c r="S984" i="96"/>
  <c r="S988" i="96"/>
  <c r="S998" i="96"/>
  <c r="S1002" i="96"/>
  <c r="S1007" i="96"/>
  <c r="S422" i="96"/>
  <c r="S292" i="96"/>
  <c r="S327" i="96"/>
  <c r="S855" i="96"/>
  <c r="S335" i="96"/>
  <c r="S516" i="96"/>
  <c r="S443" i="96"/>
  <c r="S508" i="96"/>
  <c r="R199" i="96"/>
  <c r="R14" i="96"/>
  <c r="R16" i="96"/>
  <c r="R17" i="96"/>
  <c r="R24" i="96"/>
  <c r="R28" i="96"/>
  <c r="R36" i="96"/>
  <c r="R37" i="96"/>
  <c r="R42" i="96"/>
  <c r="R44" i="96"/>
  <c r="R46" i="96"/>
  <c r="R56" i="96"/>
  <c r="R57" i="96"/>
  <c r="R58" i="96"/>
  <c r="R83" i="96"/>
  <c r="R89" i="96"/>
  <c r="R100" i="96"/>
  <c r="R106" i="96"/>
  <c r="R108" i="96"/>
  <c r="R137" i="96"/>
  <c r="R139" i="96"/>
  <c r="R150" i="96"/>
  <c r="R152" i="96"/>
  <c r="R157" i="96"/>
  <c r="R160" i="96"/>
  <c r="R163" i="96"/>
  <c r="R165" i="96"/>
  <c r="R201" i="96"/>
  <c r="R203" i="96"/>
  <c r="R211" i="96"/>
  <c r="R217" i="96"/>
  <c r="R219" i="96"/>
  <c r="R224" i="96"/>
  <c r="R227" i="96"/>
  <c r="R249" i="96"/>
  <c r="R252" i="96"/>
  <c r="R255" i="96"/>
  <c r="R264" i="96"/>
  <c r="R273" i="96"/>
  <c r="R276" i="96"/>
  <c r="R280" i="96"/>
  <c r="R282" i="96"/>
  <c r="R302" i="96"/>
  <c r="R312" i="96"/>
  <c r="R318" i="96"/>
  <c r="R334" i="96"/>
  <c r="R353" i="96"/>
  <c r="R356" i="96"/>
  <c r="R369" i="96"/>
  <c r="R384" i="96"/>
  <c r="R387" i="96"/>
  <c r="R393" i="96"/>
  <c r="R398" i="96"/>
  <c r="R405" i="96"/>
  <c r="R406" i="96"/>
  <c r="R409" i="96"/>
  <c r="R414" i="96"/>
  <c r="R415" i="96"/>
  <c r="R420" i="96"/>
  <c r="R425" i="96"/>
  <c r="R434" i="96"/>
  <c r="R448" i="96"/>
  <c r="R456" i="96"/>
  <c r="R458" i="96"/>
  <c r="R459" i="96"/>
  <c r="R461" i="96"/>
  <c r="R473" i="96"/>
  <c r="R477" i="96"/>
  <c r="R504" i="96"/>
  <c r="R521" i="96"/>
  <c r="R526" i="96"/>
  <c r="R536" i="96"/>
  <c r="R541" i="96"/>
  <c r="R543" i="96"/>
  <c r="R547" i="96"/>
  <c r="R576" i="96"/>
  <c r="R578" i="96"/>
  <c r="R591" i="96"/>
  <c r="R603" i="96"/>
  <c r="R606" i="96"/>
  <c r="R610" i="96"/>
  <c r="R612" i="96"/>
  <c r="R619" i="96"/>
  <c r="R628" i="96"/>
  <c r="R629" i="96"/>
  <c r="R632" i="96"/>
  <c r="R636" i="96"/>
  <c r="R644" i="96"/>
  <c r="R649" i="96"/>
  <c r="R656" i="96"/>
  <c r="R657" i="96"/>
  <c r="R663" i="96"/>
  <c r="R664" i="96"/>
  <c r="R680" i="96"/>
  <c r="R682" i="96"/>
  <c r="R685" i="96"/>
  <c r="R686" i="96"/>
  <c r="R689" i="96"/>
  <c r="R707" i="96"/>
  <c r="R727" i="96"/>
  <c r="R730" i="96"/>
  <c r="R732" i="96"/>
  <c r="R740" i="96"/>
  <c r="R748" i="96"/>
  <c r="R751" i="96"/>
  <c r="R762" i="96"/>
  <c r="R765" i="96"/>
  <c r="R767" i="96"/>
  <c r="R780" i="96"/>
  <c r="R785" i="96"/>
  <c r="R792" i="96"/>
  <c r="R804" i="96"/>
  <c r="R813" i="96"/>
  <c r="R823" i="96"/>
  <c r="R831" i="96"/>
  <c r="R835" i="96"/>
  <c r="R850" i="96"/>
  <c r="R851" i="96"/>
  <c r="R852" i="96"/>
  <c r="R853" i="96"/>
  <c r="R862" i="96"/>
  <c r="R867" i="96"/>
  <c r="R879" i="96"/>
  <c r="R888" i="96"/>
  <c r="R895" i="96"/>
  <c r="R897" i="96"/>
  <c r="R899" i="96"/>
  <c r="R900" i="96"/>
  <c r="R902" i="96"/>
  <c r="R915" i="96"/>
  <c r="R917" i="96"/>
  <c r="R924" i="96"/>
  <c r="R926" i="96"/>
  <c r="R936" i="96"/>
  <c r="R943" i="96"/>
  <c r="R950" i="96"/>
  <c r="R951" i="96"/>
  <c r="R965" i="96"/>
  <c r="R966" i="96"/>
  <c r="R970" i="96"/>
  <c r="R980" i="96"/>
  <c r="R984" i="96"/>
  <c r="R988" i="96"/>
  <c r="R998" i="96"/>
  <c r="R1002" i="96"/>
  <c r="R1007" i="96"/>
  <c r="R1010" i="96"/>
  <c r="R335" i="96"/>
  <c r="Q14" i="96"/>
  <c r="Q16" i="96"/>
  <c r="Q17" i="96"/>
  <c r="Q24" i="96"/>
  <c r="Q28" i="96"/>
  <c r="Q36" i="96"/>
  <c r="Q37" i="96"/>
  <c r="Q42" i="96"/>
  <c r="Q44" i="96"/>
  <c r="Q46" i="96"/>
  <c r="Q56" i="96"/>
  <c r="Q57" i="96"/>
  <c r="Q58" i="96"/>
  <c r="Q83" i="96"/>
  <c r="Q89" i="96"/>
  <c r="Q100" i="96"/>
  <c r="Q106" i="96"/>
  <c r="Q108" i="96"/>
  <c r="Q137" i="96"/>
  <c r="Q139" i="96"/>
  <c r="Q150" i="96"/>
  <c r="Q152" i="96"/>
  <c r="Q157" i="96"/>
  <c r="Q160" i="96"/>
  <c r="Q163" i="96"/>
  <c r="Q165" i="96"/>
  <c r="Q201" i="96"/>
  <c r="Q203" i="96"/>
  <c r="Q211" i="96"/>
  <c r="Q217" i="96"/>
  <c r="Q219" i="96"/>
  <c r="Q224" i="96"/>
  <c r="Q227" i="96"/>
  <c r="Q249" i="96"/>
  <c r="Q252" i="96"/>
  <c r="Q255" i="96"/>
  <c r="Q264" i="96"/>
  <c r="Q273" i="96"/>
  <c r="Q276" i="96"/>
  <c r="Q280" i="96"/>
  <c r="Q282" i="96"/>
  <c r="Q302" i="96"/>
  <c r="Q312" i="96"/>
  <c r="Q318" i="96"/>
  <c r="Q334" i="96"/>
  <c r="Q353" i="96"/>
  <c r="Q356" i="96"/>
  <c r="Q369" i="96"/>
  <c r="Q384" i="96"/>
  <c r="Q387" i="96"/>
  <c r="Q393" i="96"/>
  <c r="Q398" i="96"/>
  <c r="Q405" i="96"/>
  <c r="Q406" i="96"/>
  <c r="Q409" i="96"/>
  <c r="Q414" i="96"/>
  <c r="Q415" i="96"/>
  <c r="Q420" i="96"/>
  <c r="Q425" i="96"/>
  <c r="Q434" i="96"/>
  <c r="Q447" i="96"/>
  <c r="Q448" i="96"/>
  <c r="Q456" i="96"/>
  <c r="Q458" i="96"/>
  <c r="Q459" i="96"/>
  <c r="Q461" i="96"/>
  <c r="Q473" i="96"/>
  <c r="Q477" i="96"/>
  <c r="Q504" i="96"/>
  <c r="Q521" i="96"/>
  <c r="Q526" i="96"/>
  <c r="Q536" i="96"/>
  <c r="Q541" i="96"/>
  <c r="Q543" i="96"/>
  <c r="Q547" i="96"/>
  <c r="Q576" i="96"/>
  <c r="Q578" i="96"/>
  <c r="Q591" i="96"/>
  <c r="Q603" i="96"/>
  <c r="Q606" i="96"/>
  <c r="Q610" i="96"/>
  <c r="Q612" i="96"/>
  <c r="Q619" i="96"/>
  <c r="Q628" i="96"/>
  <c r="Q629" i="96"/>
  <c r="Q632" i="96"/>
  <c r="Q636" i="96"/>
  <c r="Q644" i="96"/>
  <c r="Q649" i="96"/>
  <c r="Q656" i="96"/>
  <c r="Q657" i="96"/>
  <c r="Q663" i="96"/>
  <c r="Q664" i="96"/>
  <c r="Q680" i="96"/>
  <c r="Q682" i="96"/>
  <c r="Q685" i="96"/>
  <c r="Q686" i="96"/>
  <c r="Q689" i="96"/>
  <c r="Q707" i="96"/>
  <c r="Q727" i="96"/>
  <c r="Q730" i="96"/>
  <c r="Q732" i="96"/>
  <c r="Q740" i="96"/>
  <c r="Q748" i="96"/>
  <c r="Q751" i="96"/>
  <c r="Q762" i="96"/>
  <c r="Q765" i="96"/>
  <c r="Q767" i="96"/>
  <c r="Q771" i="96"/>
  <c r="Q777" i="96"/>
  <c r="Q780" i="96"/>
  <c r="Q785" i="96"/>
  <c r="Q792" i="96"/>
  <c r="Q804" i="96"/>
  <c r="Q813" i="96"/>
  <c r="Q823" i="96"/>
  <c r="Q831" i="96"/>
  <c r="Q835" i="96"/>
  <c r="Q850" i="96"/>
  <c r="Q851" i="96"/>
  <c r="Q852" i="96"/>
  <c r="Q853" i="96"/>
  <c r="Q862" i="96"/>
  <c r="Q867" i="96"/>
  <c r="Q879" i="96"/>
  <c r="Q888" i="96"/>
  <c r="Q895" i="96"/>
  <c r="Q897" i="96"/>
  <c r="Q899" i="96"/>
  <c r="Q900" i="96"/>
  <c r="Q902" i="96"/>
  <c r="Q915" i="96"/>
  <c r="Q917" i="96"/>
  <c r="Q924" i="96"/>
  <c r="Q926" i="96"/>
  <c r="Q936" i="96"/>
  <c r="Q943" i="96"/>
  <c r="Q950" i="96"/>
  <c r="Q951" i="96"/>
  <c r="Q965" i="96"/>
  <c r="Q966" i="96"/>
  <c r="Q970" i="96"/>
  <c r="Q980" i="96"/>
  <c r="Q984" i="96"/>
  <c r="Q988" i="96"/>
  <c r="Q998" i="96"/>
  <c r="Q1002" i="96"/>
  <c r="Q1007" i="96"/>
  <c r="Q335" i="96"/>
  <c r="M5" i="96"/>
  <c r="M6" i="96"/>
  <c r="M7" i="96"/>
  <c r="M8" i="96"/>
  <c r="M9" i="96"/>
  <c r="M10" i="96"/>
  <c r="M11" i="96"/>
  <c r="M12" i="96"/>
  <c r="M13" i="96"/>
  <c r="M15" i="96"/>
  <c r="M18" i="96"/>
  <c r="M19" i="96"/>
  <c r="M20" i="96"/>
  <c r="M21" i="96"/>
  <c r="M22" i="96"/>
  <c r="M23" i="96"/>
  <c r="M25" i="96"/>
  <c r="M26" i="96"/>
  <c r="M27" i="96"/>
  <c r="M29" i="96"/>
  <c r="M30" i="96"/>
  <c r="M31" i="96"/>
  <c r="M32" i="96"/>
  <c r="M33" i="96"/>
  <c r="M34" i="96"/>
  <c r="M35" i="96"/>
  <c r="M38" i="96"/>
  <c r="P38" i="96" s="1"/>
  <c r="M39" i="96"/>
  <c r="M40" i="96"/>
  <c r="M41" i="96"/>
  <c r="M43" i="96"/>
  <c r="M45" i="96"/>
  <c r="M47" i="96"/>
  <c r="M48" i="96"/>
  <c r="M49" i="96"/>
  <c r="M50" i="96"/>
  <c r="M52" i="96"/>
  <c r="M53" i="96"/>
  <c r="M54" i="96"/>
  <c r="M55" i="96"/>
  <c r="M59" i="96"/>
  <c r="M60" i="96"/>
  <c r="M61" i="96"/>
  <c r="M62" i="96"/>
  <c r="M63" i="96"/>
  <c r="M64" i="96"/>
  <c r="M65" i="96"/>
  <c r="M66" i="96"/>
  <c r="M67" i="96"/>
  <c r="M68" i="96"/>
  <c r="M69" i="96"/>
  <c r="M70" i="96"/>
  <c r="M71" i="96"/>
  <c r="M72" i="96"/>
  <c r="M73" i="96"/>
  <c r="M74" i="96"/>
  <c r="M75" i="96"/>
  <c r="M76" i="96"/>
  <c r="M77" i="96"/>
  <c r="M78" i="96"/>
  <c r="P78" i="96" s="1"/>
  <c r="M79" i="96"/>
  <c r="M80" i="96"/>
  <c r="M81" i="96"/>
  <c r="P81" i="96" s="1"/>
  <c r="M82" i="96"/>
  <c r="M84" i="96"/>
  <c r="M85" i="96"/>
  <c r="M86" i="96"/>
  <c r="M87" i="96"/>
  <c r="M88" i="96"/>
  <c r="M90" i="96"/>
  <c r="M91" i="96"/>
  <c r="M92" i="96"/>
  <c r="M93" i="96"/>
  <c r="M94" i="96"/>
  <c r="M95" i="96"/>
  <c r="M96" i="96"/>
  <c r="M97" i="96"/>
  <c r="M98" i="96"/>
  <c r="M99" i="96"/>
  <c r="M101" i="96"/>
  <c r="M102" i="96"/>
  <c r="M103" i="96"/>
  <c r="M104" i="96"/>
  <c r="M105" i="96"/>
  <c r="M107" i="96"/>
  <c r="M109" i="96"/>
  <c r="M110" i="96"/>
  <c r="M111" i="96"/>
  <c r="M112" i="96"/>
  <c r="M113" i="96"/>
  <c r="M114" i="96"/>
  <c r="M115" i="96"/>
  <c r="M116" i="96"/>
  <c r="M118" i="96"/>
  <c r="M119" i="96"/>
  <c r="M120" i="96"/>
  <c r="M121" i="96"/>
  <c r="M122" i="96"/>
  <c r="M123" i="96"/>
  <c r="M124" i="96"/>
  <c r="M125" i="96"/>
  <c r="M126" i="96"/>
  <c r="M127" i="96"/>
  <c r="P127" i="96" s="1"/>
  <c r="M128" i="96"/>
  <c r="M129" i="96"/>
  <c r="M130" i="96"/>
  <c r="M131" i="96"/>
  <c r="M132" i="96"/>
  <c r="M133" i="96"/>
  <c r="M134" i="96"/>
  <c r="M135" i="96"/>
  <c r="M136" i="96"/>
  <c r="M138" i="96"/>
  <c r="M140" i="96"/>
  <c r="M141" i="96"/>
  <c r="M142" i="96"/>
  <c r="M143" i="96"/>
  <c r="M144" i="96"/>
  <c r="M145" i="96"/>
  <c r="M146" i="96"/>
  <c r="M147" i="96"/>
  <c r="M148" i="96"/>
  <c r="M149" i="96"/>
  <c r="M151" i="96"/>
  <c r="M153" i="96"/>
  <c r="M154" i="96"/>
  <c r="M155" i="96"/>
  <c r="M156" i="96"/>
  <c r="M158" i="96"/>
  <c r="P158" i="96" s="1"/>
  <c r="M159" i="96"/>
  <c r="M161" i="96"/>
  <c r="M162" i="96"/>
  <c r="M164" i="96"/>
  <c r="M166" i="96"/>
  <c r="M167" i="96"/>
  <c r="M168" i="96"/>
  <c r="M169" i="96"/>
  <c r="M170" i="96"/>
  <c r="M171" i="96"/>
  <c r="M172" i="96"/>
  <c r="M173" i="96"/>
  <c r="M174" i="96"/>
  <c r="M175" i="96"/>
  <c r="M176" i="96"/>
  <c r="M177" i="96"/>
  <c r="P177" i="96" s="1"/>
  <c r="M178" i="96"/>
  <c r="M179" i="96"/>
  <c r="M180" i="96"/>
  <c r="M181" i="96"/>
  <c r="M182" i="96"/>
  <c r="M183" i="96"/>
  <c r="M184" i="96"/>
  <c r="M185" i="96"/>
  <c r="M186" i="96"/>
  <c r="M187" i="96"/>
  <c r="M188" i="96"/>
  <c r="M189" i="96"/>
  <c r="M190" i="96"/>
  <c r="M191" i="96"/>
  <c r="M192" i="96"/>
  <c r="M193" i="96"/>
  <c r="M194" i="96"/>
  <c r="M195" i="96"/>
  <c r="M196" i="96"/>
  <c r="M197" i="96"/>
  <c r="M198" i="96"/>
  <c r="M200" i="96"/>
  <c r="M202" i="96"/>
  <c r="M204" i="96"/>
  <c r="M208" i="96"/>
  <c r="M209" i="96"/>
  <c r="M210" i="96"/>
  <c r="M212" i="96"/>
  <c r="M213" i="96"/>
  <c r="M214" i="96"/>
  <c r="M215" i="96"/>
  <c r="P215" i="96" s="1"/>
  <c r="M216" i="96"/>
  <c r="M218" i="96"/>
  <c r="M220" i="96"/>
  <c r="M221" i="96"/>
  <c r="M222" i="96"/>
  <c r="M223" i="96"/>
  <c r="M225" i="96"/>
  <c r="M226" i="96"/>
  <c r="M228" i="96"/>
  <c r="M229" i="96"/>
  <c r="M230" i="96"/>
  <c r="M231" i="96"/>
  <c r="M232" i="96"/>
  <c r="M233" i="96"/>
  <c r="M234" i="96"/>
  <c r="M235" i="96"/>
  <c r="M236" i="96"/>
  <c r="P236" i="96" s="1"/>
  <c r="M237" i="96"/>
  <c r="M238" i="96"/>
  <c r="M239" i="96"/>
  <c r="M240" i="96"/>
  <c r="M241" i="96"/>
  <c r="P241" i="96" s="1"/>
  <c r="M242" i="96"/>
  <c r="M247" i="96"/>
  <c r="M248" i="96"/>
  <c r="M250" i="96"/>
  <c r="M251" i="96"/>
  <c r="M253" i="96"/>
  <c r="M254" i="96"/>
  <c r="M256" i="96"/>
  <c r="M257" i="96"/>
  <c r="M258" i="96"/>
  <c r="M259" i="96"/>
  <c r="M260" i="96"/>
  <c r="M261" i="96"/>
  <c r="P261" i="96" s="1"/>
  <c r="M262" i="96"/>
  <c r="M263" i="96"/>
  <c r="M265" i="96"/>
  <c r="M266" i="96"/>
  <c r="M267" i="96"/>
  <c r="M268" i="96"/>
  <c r="M269" i="96"/>
  <c r="M270" i="96"/>
  <c r="M271" i="96"/>
  <c r="M272" i="96"/>
  <c r="M274" i="96"/>
  <c r="M275" i="96"/>
  <c r="M277" i="96"/>
  <c r="M278" i="96"/>
  <c r="M279" i="96"/>
  <c r="M281" i="96"/>
  <c r="M283" i="96"/>
  <c r="M284" i="96"/>
  <c r="M285" i="96"/>
  <c r="M286" i="96"/>
  <c r="M288" i="96"/>
  <c r="M289" i="96"/>
  <c r="P289" i="96" s="1"/>
  <c r="M290" i="96"/>
  <c r="M295" i="96"/>
  <c r="M296" i="96"/>
  <c r="M297" i="96"/>
  <c r="P297" i="96" s="1"/>
  <c r="M298" i="96"/>
  <c r="M299" i="96"/>
  <c r="M300" i="96"/>
  <c r="M301" i="96"/>
  <c r="M303" i="96"/>
  <c r="M304" i="96"/>
  <c r="M305" i="96"/>
  <c r="M306" i="96"/>
  <c r="M307" i="96"/>
  <c r="M308" i="96"/>
  <c r="M309" i="96"/>
  <c r="M310" i="96"/>
  <c r="M311" i="96"/>
  <c r="M313" i="96"/>
  <c r="M314" i="96"/>
  <c r="M315" i="96"/>
  <c r="M316" i="96"/>
  <c r="M317" i="96"/>
  <c r="M319" i="96"/>
  <c r="M324" i="96"/>
  <c r="M326" i="96"/>
  <c r="M329" i="96"/>
  <c r="M330" i="96"/>
  <c r="M331" i="96"/>
  <c r="M332" i="96"/>
  <c r="M333" i="96"/>
  <c r="M336" i="96"/>
  <c r="M337" i="96"/>
  <c r="M338" i="96"/>
  <c r="M339" i="96"/>
  <c r="M340" i="96"/>
  <c r="M341" i="96"/>
  <c r="M342" i="96"/>
  <c r="M343" i="96"/>
  <c r="M344" i="96"/>
  <c r="M345" i="96"/>
  <c r="M346" i="96"/>
  <c r="M347" i="96"/>
  <c r="M348" i="96"/>
  <c r="M349" i="96"/>
  <c r="M350" i="96"/>
  <c r="M351" i="96"/>
  <c r="M352" i="96"/>
  <c r="M354" i="96"/>
  <c r="M355" i="96"/>
  <c r="M357" i="96"/>
  <c r="M358" i="96"/>
  <c r="M359" i="96"/>
  <c r="M360" i="96"/>
  <c r="P360" i="96" s="1"/>
  <c r="M361" i="96"/>
  <c r="M362" i="96"/>
  <c r="M363" i="96"/>
  <c r="M364" i="96"/>
  <c r="M365" i="96"/>
  <c r="M366" i="96"/>
  <c r="M367" i="96"/>
  <c r="M368" i="96"/>
  <c r="M370" i="96"/>
  <c r="M371" i="96"/>
  <c r="M372" i="96"/>
  <c r="M373" i="96"/>
  <c r="M374" i="96"/>
  <c r="M375" i="96"/>
  <c r="M376" i="96"/>
  <c r="M377" i="96"/>
  <c r="M381" i="96"/>
  <c r="M382" i="96"/>
  <c r="M383" i="96"/>
  <c r="M385" i="96"/>
  <c r="M386" i="96"/>
  <c r="M389" i="96"/>
  <c r="M390" i="96"/>
  <c r="M391" i="96"/>
  <c r="M392" i="96"/>
  <c r="M394" i="96"/>
  <c r="M395" i="96"/>
  <c r="P395" i="96" s="1"/>
  <c r="M396" i="96"/>
  <c r="M397" i="96"/>
  <c r="M399" i="96"/>
  <c r="M400" i="96"/>
  <c r="M401" i="96"/>
  <c r="M403" i="96"/>
  <c r="M404" i="96"/>
  <c r="M407" i="96"/>
  <c r="M408" i="96"/>
  <c r="M410" i="96"/>
  <c r="M411" i="96"/>
  <c r="M412" i="96"/>
  <c r="M413" i="96"/>
  <c r="M416" i="96"/>
  <c r="M417" i="96"/>
  <c r="M418" i="96"/>
  <c r="M419" i="96"/>
  <c r="M421" i="96"/>
  <c r="M424" i="96"/>
  <c r="M426" i="96"/>
  <c r="M427" i="96"/>
  <c r="M428" i="96"/>
  <c r="M429" i="96"/>
  <c r="M430" i="96"/>
  <c r="M431" i="96"/>
  <c r="M432" i="96"/>
  <c r="M433" i="96"/>
  <c r="M435" i="96"/>
  <c r="M436" i="96"/>
  <c r="M437" i="96"/>
  <c r="M438" i="96"/>
  <c r="M439" i="96"/>
  <c r="M440" i="96"/>
  <c r="M441" i="96"/>
  <c r="M442" i="96"/>
  <c r="M445" i="96"/>
  <c r="M446" i="96"/>
  <c r="M449" i="96"/>
  <c r="M450" i="96"/>
  <c r="M451" i="96"/>
  <c r="M452" i="96"/>
  <c r="M453" i="96"/>
  <c r="M454" i="96"/>
  <c r="M455" i="96"/>
  <c r="M457" i="96"/>
  <c r="M460" i="96"/>
  <c r="M462" i="96"/>
  <c r="M463" i="96"/>
  <c r="M464" i="96"/>
  <c r="M465" i="96"/>
  <c r="M466" i="96"/>
  <c r="M467" i="96"/>
  <c r="M468" i="96"/>
  <c r="M469" i="96"/>
  <c r="M470" i="96"/>
  <c r="M471" i="96"/>
  <c r="P471" i="96" s="1"/>
  <c r="M472" i="96"/>
  <c r="M474" i="96"/>
  <c r="M475" i="96"/>
  <c r="M476" i="96"/>
  <c r="M478" i="96"/>
  <c r="M479" i="96"/>
  <c r="M480" i="96"/>
  <c r="M481" i="96"/>
  <c r="M482" i="96"/>
  <c r="M483" i="96"/>
  <c r="M484" i="96"/>
  <c r="M485" i="96"/>
  <c r="M486" i="96"/>
  <c r="M487" i="96"/>
  <c r="M488" i="96"/>
  <c r="M489" i="96"/>
  <c r="M490" i="96"/>
  <c r="M491" i="96"/>
  <c r="M492" i="96"/>
  <c r="M493" i="96"/>
  <c r="M494" i="96"/>
  <c r="M495" i="96"/>
  <c r="M496" i="96"/>
  <c r="M497" i="96"/>
  <c r="M503" i="96"/>
  <c r="M505" i="96"/>
  <c r="M506" i="96"/>
  <c r="M509" i="96"/>
  <c r="P509" i="96" s="1"/>
  <c r="M510" i="96"/>
  <c r="P510" i="96" s="1"/>
  <c r="M511" i="96"/>
  <c r="P511" i="96" s="1"/>
  <c r="M512" i="96"/>
  <c r="M513" i="96"/>
  <c r="M514" i="96"/>
  <c r="M515" i="96"/>
  <c r="M518" i="96"/>
  <c r="M519" i="96"/>
  <c r="M520" i="96"/>
  <c r="M522" i="96"/>
  <c r="M523" i="96"/>
  <c r="M524" i="96"/>
  <c r="M525" i="96"/>
  <c r="M527" i="96"/>
  <c r="M528" i="96"/>
  <c r="M529" i="96"/>
  <c r="M530" i="96"/>
  <c r="M531" i="96"/>
  <c r="M532" i="96"/>
  <c r="M533" i="96"/>
  <c r="M534" i="96"/>
  <c r="M535" i="96"/>
  <c r="M537" i="96"/>
  <c r="M538" i="96"/>
  <c r="M539" i="96"/>
  <c r="M540" i="96"/>
  <c r="M542" i="96"/>
  <c r="M544" i="96"/>
  <c r="M545" i="96"/>
  <c r="M546" i="96"/>
  <c r="M548" i="96"/>
  <c r="M549" i="96"/>
  <c r="M550" i="96"/>
  <c r="M551" i="96"/>
  <c r="M552" i="96"/>
  <c r="M553" i="96"/>
  <c r="M554" i="96"/>
  <c r="M555" i="96"/>
  <c r="M556" i="96"/>
  <c r="M557" i="96"/>
  <c r="M558" i="96"/>
  <c r="M559" i="96"/>
  <c r="M560" i="96"/>
  <c r="M561" i="96"/>
  <c r="M562" i="96"/>
  <c r="M563" i="96"/>
  <c r="M564" i="96"/>
  <c r="M565" i="96"/>
  <c r="M566" i="96"/>
  <c r="M567" i="96"/>
  <c r="M568" i="96"/>
  <c r="M569" i="96"/>
  <c r="M570" i="96"/>
  <c r="M571" i="96"/>
  <c r="M572" i="96"/>
  <c r="P572" i="96" s="1"/>
  <c r="M573" i="96"/>
  <c r="M574" i="96"/>
  <c r="M575" i="96"/>
  <c r="M577" i="96"/>
  <c r="M579" i="96"/>
  <c r="M580" i="96"/>
  <c r="M581" i="96"/>
  <c r="M585" i="96"/>
  <c r="M586" i="96"/>
  <c r="M587" i="96"/>
  <c r="M588" i="96"/>
  <c r="M589" i="96"/>
  <c r="M590" i="96"/>
  <c r="M592" i="96"/>
  <c r="M593" i="96"/>
  <c r="M594" i="96"/>
  <c r="M595" i="96"/>
  <c r="M596" i="96"/>
  <c r="M597" i="96"/>
  <c r="M598" i="96"/>
  <c r="M599" i="96"/>
  <c r="M600" i="96"/>
  <c r="M601" i="96"/>
  <c r="M602" i="96"/>
  <c r="M604" i="96"/>
  <c r="M605" i="96"/>
  <c r="M607" i="96"/>
  <c r="M608" i="96"/>
  <c r="M609" i="96"/>
  <c r="M611" i="96"/>
  <c r="M613" i="96"/>
  <c r="M614" i="96"/>
  <c r="M615" i="96"/>
  <c r="M616" i="96"/>
  <c r="M617" i="96"/>
  <c r="M618" i="96"/>
  <c r="M623" i="96"/>
  <c r="M624" i="96"/>
  <c r="M625" i="96"/>
  <c r="M626" i="96"/>
  <c r="M627" i="96"/>
  <c r="M630" i="96"/>
  <c r="M631" i="96"/>
  <c r="M633" i="96"/>
  <c r="M634" i="96"/>
  <c r="M635" i="96"/>
  <c r="M637" i="96"/>
  <c r="M638" i="96"/>
  <c r="M639" i="96"/>
  <c r="M640" i="96"/>
  <c r="M641" i="96"/>
  <c r="M642" i="96"/>
  <c r="P642" i="96" s="1"/>
  <c r="M643" i="96"/>
  <c r="M645" i="96"/>
  <c r="M646" i="96"/>
  <c r="M647" i="96"/>
  <c r="M648" i="96"/>
  <c r="M650" i="96"/>
  <c r="M651" i="96"/>
  <c r="M652" i="96"/>
  <c r="M653" i="96"/>
  <c r="M654" i="96"/>
  <c r="M655" i="96"/>
  <c r="M658" i="96"/>
  <c r="M659" i="96"/>
  <c r="M660" i="96"/>
  <c r="M661" i="96"/>
  <c r="M662" i="96"/>
  <c r="M665" i="96"/>
  <c r="M666" i="96"/>
  <c r="M667" i="96"/>
  <c r="M668" i="96"/>
  <c r="M669" i="96"/>
  <c r="M670" i="96"/>
  <c r="M671" i="96"/>
  <c r="M672" i="96"/>
  <c r="M673" i="96"/>
  <c r="M674" i="96"/>
  <c r="M675" i="96"/>
  <c r="M676" i="96"/>
  <c r="M677" i="96"/>
  <c r="M678" i="96"/>
  <c r="M679" i="96"/>
  <c r="M681" i="96"/>
  <c r="M683" i="96"/>
  <c r="M684" i="96"/>
  <c r="M687" i="96"/>
  <c r="M688" i="96"/>
  <c r="P688" i="96" s="1"/>
  <c r="M690" i="96"/>
  <c r="M691" i="96"/>
  <c r="M694" i="96"/>
  <c r="M695" i="96"/>
  <c r="M696" i="96"/>
  <c r="M697" i="96"/>
  <c r="M698" i="96"/>
  <c r="M699" i="96"/>
  <c r="M700" i="96"/>
  <c r="M701" i="96"/>
  <c r="M702" i="96"/>
  <c r="M703" i="96"/>
  <c r="M704" i="96"/>
  <c r="M705" i="96"/>
  <c r="M706" i="96"/>
  <c r="M708" i="96"/>
  <c r="M709" i="96"/>
  <c r="M710" i="96"/>
  <c r="M711" i="96"/>
  <c r="M712" i="96"/>
  <c r="M713" i="96"/>
  <c r="M714" i="96"/>
  <c r="M715" i="96"/>
  <c r="M716" i="96"/>
  <c r="M717" i="96"/>
  <c r="M718" i="96"/>
  <c r="M719" i="96"/>
  <c r="M720" i="96"/>
  <c r="M721" i="96"/>
  <c r="M722" i="96"/>
  <c r="M723" i="96"/>
  <c r="M724" i="96"/>
  <c r="M725" i="96"/>
  <c r="M726" i="96"/>
  <c r="M728" i="96"/>
  <c r="M729" i="96"/>
  <c r="M731" i="96"/>
  <c r="M733" i="96"/>
  <c r="M734" i="96"/>
  <c r="M735" i="96"/>
  <c r="M736" i="96"/>
  <c r="M737" i="96"/>
  <c r="M738" i="96"/>
  <c r="M739" i="96"/>
  <c r="M741" i="96"/>
  <c r="M742" i="96"/>
  <c r="M743" i="96"/>
  <c r="M744" i="96"/>
  <c r="M745" i="96"/>
  <c r="M746" i="96"/>
  <c r="M747" i="96"/>
  <c r="M749" i="96"/>
  <c r="M750" i="96"/>
  <c r="P750" i="96" s="1"/>
  <c r="M752" i="96"/>
  <c r="M753" i="96"/>
  <c r="M754" i="96"/>
  <c r="M755" i="96"/>
  <c r="M756" i="96"/>
  <c r="M757" i="96"/>
  <c r="M758" i="96"/>
  <c r="M759" i="96"/>
  <c r="P759" i="96" s="1"/>
  <c r="M760" i="96"/>
  <c r="P760" i="96" s="1"/>
  <c r="M761" i="96"/>
  <c r="M763" i="96"/>
  <c r="M764" i="96"/>
  <c r="M766" i="96"/>
  <c r="M768" i="96"/>
  <c r="M770" i="96"/>
  <c r="M772" i="96"/>
  <c r="M773" i="96"/>
  <c r="M774" i="96"/>
  <c r="M776" i="96"/>
  <c r="M778" i="96"/>
  <c r="M779" i="96"/>
  <c r="M781" i="96"/>
  <c r="M782" i="96"/>
  <c r="M783" i="96"/>
  <c r="M784" i="96"/>
  <c r="P784" i="96" s="1"/>
  <c r="M786" i="96"/>
  <c r="M787" i="96"/>
  <c r="M788" i="96"/>
  <c r="M789" i="96"/>
  <c r="M790" i="96"/>
  <c r="M791" i="96"/>
  <c r="M793" i="96"/>
  <c r="M794" i="96"/>
  <c r="M795" i="96"/>
  <c r="M796" i="96"/>
  <c r="M797" i="96"/>
  <c r="M798" i="96"/>
  <c r="M799" i="96"/>
  <c r="M800" i="96"/>
  <c r="M801" i="96"/>
  <c r="M802" i="96"/>
  <c r="M803" i="96"/>
  <c r="M805" i="96"/>
  <c r="M806" i="96"/>
  <c r="M807" i="96"/>
  <c r="P807" i="96" s="1"/>
  <c r="M808" i="96"/>
  <c r="M809" i="96"/>
  <c r="M810" i="96"/>
  <c r="M811" i="96"/>
  <c r="M812" i="96"/>
  <c r="M814" i="96"/>
  <c r="M815" i="96"/>
  <c r="M816" i="96"/>
  <c r="M817" i="96"/>
  <c r="M818" i="96"/>
  <c r="M819" i="96"/>
  <c r="M820" i="96"/>
  <c r="M821" i="96"/>
  <c r="M822" i="96"/>
  <c r="M824" i="96"/>
  <c r="M825" i="96"/>
  <c r="P825" i="96" s="1"/>
  <c r="M826" i="96"/>
  <c r="M827" i="96"/>
  <c r="M828" i="96"/>
  <c r="M829" i="96"/>
  <c r="M830" i="96"/>
  <c r="M832" i="96"/>
  <c r="P832" i="96" s="1"/>
  <c r="M836" i="96"/>
  <c r="M837" i="96"/>
  <c r="M838" i="96"/>
  <c r="M839" i="96"/>
  <c r="M840" i="96"/>
  <c r="M841" i="96"/>
  <c r="P841" i="96" s="1"/>
  <c r="M842" i="96"/>
  <c r="M843" i="96"/>
  <c r="M844" i="96"/>
  <c r="M845" i="96"/>
  <c r="M846" i="96"/>
  <c r="M847" i="96"/>
  <c r="M848" i="96"/>
  <c r="M849" i="96"/>
  <c r="M854" i="96"/>
  <c r="M856" i="96"/>
  <c r="M857" i="96"/>
  <c r="M858" i="96"/>
  <c r="M859" i="96"/>
  <c r="M860" i="96"/>
  <c r="M861" i="96"/>
  <c r="M863" i="96"/>
  <c r="M864" i="96"/>
  <c r="M865" i="96"/>
  <c r="M868" i="96"/>
  <c r="M869" i="96"/>
  <c r="M870" i="96"/>
  <c r="M871" i="96"/>
  <c r="M872" i="96"/>
  <c r="M873" i="96"/>
  <c r="M874" i="96"/>
  <c r="M875" i="96"/>
  <c r="M876" i="96"/>
  <c r="M877" i="96"/>
  <c r="M878" i="96"/>
  <c r="M880" i="96"/>
  <c r="M881" i="96"/>
  <c r="M882" i="96"/>
  <c r="M883" i="96"/>
  <c r="M884" i="96"/>
  <c r="M885" i="96"/>
  <c r="M886" i="96"/>
  <c r="M887" i="96"/>
  <c r="M889" i="96"/>
  <c r="M890" i="96"/>
  <c r="M891" i="96"/>
  <c r="M892" i="96"/>
  <c r="M893" i="96"/>
  <c r="P893" i="96" s="1"/>
  <c r="M894" i="96"/>
  <c r="M898" i="96"/>
  <c r="M901" i="96"/>
  <c r="M903" i="96"/>
  <c r="M904" i="96"/>
  <c r="M905" i="96"/>
  <c r="M906" i="96"/>
  <c r="M907" i="96"/>
  <c r="M908" i="96"/>
  <c r="M909" i="96"/>
  <c r="M910" i="96"/>
  <c r="M911" i="96"/>
  <c r="M912" i="96"/>
  <c r="M913" i="96"/>
  <c r="M914" i="96"/>
  <c r="M916" i="96"/>
  <c r="M918" i="96"/>
  <c r="M919" i="96"/>
  <c r="M920" i="96"/>
  <c r="M921" i="96"/>
  <c r="M922" i="96"/>
  <c r="M923" i="96"/>
  <c r="M925" i="96"/>
  <c r="P925" i="96" s="1"/>
  <c r="M927" i="96"/>
  <c r="M928" i="96"/>
  <c r="M929" i="96"/>
  <c r="M930" i="96"/>
  <c r="M931" i="96"/>
  <c r="M932" i="96"/>
  <c r="M933" i="96"/>
  <c r="M934" i="96"/>
  <c r="M935" i="96"/>
  <c r="M937" i="96"/>
  <c r="M938" i="96"/>
  <c r="M939" i="96"/>
  <c r="M940" i="96"/>
  <c r="M941" i="96"/>
  <c r="M942" i="96"/>
  <c r="M944" i="96"/>
  <c r="M945" i="96"/>
  <c r="M946" i="96"/>
  <c r="M947" i="96"/>
  <c r="M948" i="96"/>
  <c r="M949" i="96"/>
  <c r="M952" i="96"/>
  <c r="M953" i="96"/>
  <c r="M954" i="96"/>
  <c r="M955" i="96"/>
  <c r="M956" i="96"/>
  <c r="M957" i="96"/>
  <c r="M958" i="96"/>
  <c r="M959" i="96"/>
  <c r="M960" i="96"/>
  <c r="M961" i="96"/>
  <c r="M962" i="96"/>
  <c r="M963" i="96"/>
  <c r="M967" i="96"/>
  <c r="M968" i="96"/>
  <c r="M969" i="96"/>
  <c r="M971" i="96"/>
  <c r="M972" i="96"/>
  <c r="M973" i="96"/>
  <c r="M974" i="96"/>
  <c r="M975" i="96"/>
  <c r="M976" i="96"/>
  <c r="M977" i="96"/>
  <c r="M978" i="96"/>
  <c r="M979" i="96"/>
  <c r="M981" i="96"/>
  <c r="M982" i="96"/>
  <c r="M983" i="96"/>
  <c r="M985" i="96"/>
  <c r="M986" i="96"/>
  <c r="M987" i="96"/>
  <c r="M989" i="96"/>
  <c r="M990" i="96"/>
  <c r="M991" i="96"/>
  <c r="M992" i="96"/>
  <c r="M993" i="96"/>
  <c r="M994" i="96"/>
  <c r="M995" i="96"/>
  <c r="M996" i="96"/>
  <c r="M997" i="96"/>
  <c r="M999" i="96"/>
  <c r="M1000" i="96"/>
  <c r="M1001" i="96"/>
  <c r="M1003" i="96"/>
  <c r="P1003" i="96" s="1"/>
  <c r="M1004" i="96"/>
  <c r="M1005" i="96"/>
  <c r="M1006" i="96"/>
  <c r="M1008" i="96"/>
  <c r="M1011" i="96"/>
  <c r="M1012" i="96"/>
  <c r="M1013" i="96"/>
  <c r="C14" i="96"/>
  <c r="C16" i="96"/>
  <c r="C17" i="96"/>
  <c r="C37" i="96"/>
  <c r="C57" i="96"/>
  <c r="C108" i="96"/>
  <c r="C227" i="96"/>
  <c r="C249" i="96"/>
  <c r="C302" i="96"/>
  <c r="C318" i="96"/>
  <c r="C356" i="96"/>
  <c r="C393" i="96"/>
  <c r="C406" i="96"/>
  <c r="C423" i="96"/>
  <c r="C477" i="96"/>
  <c r="C521" i="96"/>
  <c r="C526" i="96"/>
  <c r="C541" i="96"/>
  <c r="C628" i="96"/>
  <c r="C644" i="96"/>
  <c r="C680" i="96"/>
  <c r="C707" i="96"/>
  <c r="C730" i="96"/>
  <c r="C823" i="96"/>
  <c r="C852" i="96"/>
  <c r="C867" i="96"/>
  <c r="C879" i="96"/>
  <c r="C897" i="96"/>
  <c r="C902" i="96"/>
  <c r="C915" i="96"/>
  <c r="C917" i="96"/>
  <c r="C950" i="96"/>
  <c r="C980" i="96"/>
  <c r="C998" i="96"/>
  <c r="B14" i="96"/>
  <c r="B16" i="96"/>
  <c r="B17" i="96"/>
  <c r="B37" i="96"/>
  <c r="B57" i="96"/>
  <c r="B108" i="96"/>
  <c r="B227" i="96"/>
  <c r="B249" i="96"/>
  <c r="B302" i="96"/>
  <c r="B318" i="96"/>
  <c r="B356" i="96"/>
  <c r="B393" i="96"/>
  <c r="B406" i="96"/>
  <c r="B423" i="96"/>
  <c r="B477" i="96"/>
  <c r="B521" i="96"/>
  <c r="B526" i="96"/>
  <c r="B541" i="96"/>
  <c r="B628" i="96"/>
  <c r="B644" i="96"/>
  <c r="B680" i="96"/>
  <c r="B707" i="96"/>
  <c r="B730" i="96"/>
  <c r="B823" i="96"/>
  <c r="B852" i="96"/>
  <c r="B867" i="96"/>
  <c r="B879" i="96"/>
  <c r="B897" i="96"/>
  <c r="B902" i="96"/>
  <c r="B915" i="96"/>
  <c r="B917" i="96"/>
  <c r="B950" i="96"/>
  <c r="B980" i="96"/>
  <c r="B998" i="96"/>
  <c r="B1002" i="96"/>
  <c r="C1002" i="96"/>
  <c r="B780" i="96"/>
  <c r="C780" i="96"/>
  <c r="B771" i="96"/>
  <c r="C771" i="96"/>
  <c r="B629" i="96"/>
  <c r="C629" i="96"/>
  <c r="B619" i="96"/>
  <c r="C619" i="96"/>
  <c r="B612" i="96"/>
  <c r="C612" i="96"/>
  <c r="B456" i="96"/>
  <c r="C456" i="96"/>
  <c r="B447" i="96"/>
  <c r="C447" i="96"/>
  <c r="B280" i="96"/>
  <c r="C280" i="96"/>
  <c r="B152" i="96"/>
  <c r="C152" i="96"/>
  <c r="B1010" i="96"/>
  <c r="C1010" i="96"/>
  <c r="N1010" i="96"/>
  <c r="B1007" i="96"/>
  <c r="C1007" i="96"/>
  <c r="B988" i="96"/>
  <c r="C988" i="96"/>
  <c r="B984" i="96"/>
  <c r="C984" i="96"/>
  <c r="B970" i="96"/>
  <c r="C970" i="96"/>
  <c r="B966" i="96"/>
  <c r="C966" i="96"/>
  <c r="B965" i="96"/>
  <c r="C965" i="96"/>
  <c r="N965" i="96"/>
  <c r="B951" i="96"/>
  <c r="C951" i="96"/>
  <c r="B943" i="96"/>
  <c r="C943" i="96"/>
  <c r="B936" i="96"/>
  <c r="C936" i="96"/>
  <c r="B926" i="96"/>
  <c r="C926" i="96"/>
  <c r="N926" i="96"/>
  <c r="B924" i="96"/>
  <c r="C924" i="96"/>
  <c r="B900" i="96"/>
  <c r="C900" i="96"/>
  <c r="B899" i="96"/>
  <c r="C899" i="96"/>
  <c r="B895" i="96"/>
  <c r="C895" i="96"/>
  <c r="B888" i="96"/>
  <c r="C888" i="96"/>
  <c r="B862" i="96"/>
  <c r="C862" i="96"/>
  <c r="B853" i="96"/>
  <c r="C853" i="96"/>
  <c r="B851" i="96"/>
  <c r="C851" i="96"/>
  <c r="B850" i="96"/>
  <c r="C850" i="96"/>
  <c r="B835" i="96"/>
  <c r="C835" i="96"/>
  <c r="B831" i="96"/>
  <c r="C831" i="96"/>
  <c r="B813" i="96"/>
  <c r="C813" i="96"/>
  <c r="B804" i="96"/>
  <c r="C804" i="96"/>
  <c r="B792" i="96"/>
  <c r="C792" i="96"/>
  <c r="B785" i="96"/>
  <c r="C785" i="96"/>
  <c r="B777" i="96"/>
  <c r="C777" i="96"/>
  <c r="B767" i="96"/>
  <c r="C767" i="96"/>
  <c r="B765" i="96"/>
  <c r="C765" i="96"/>
  <c r="B762" i="96"/>
  <c r="C762" i="96"/>
  <c r="B751" i="96"/>
  <c r="C751" i="96"/>
  <c r="B748" i="96"/>
  <c r="C748" i="96"/>
  <c r="B740" i="96"/>
  <c r="C740" i="96"/>
  <c r="B732" i="96"/>
  <c r="C732" i="96"/>
  <c r="B727" i="96"/>
  <c r="C727" i="96"/>
  <c r="N727" i="96"/>
  <c r="B693" i="96"/>
  <c r="C693" i="96"/>
  <c r="B689" i="96"/>
  <c r="C689" i="96"/>
  <c r="B686" i="96"/>
  <c r="C686" i="96"/>
  <c r="B685" i="96"/>
  <c r="C685" i="96"/>
  <c r="B682" i="96"/>
  <c r="C682" i="96"/>
  <c r="B664" i="96"/>
  <c r="C664" i="96"/>
  <c r="B663" i="96"/>
  <c r="C663" i="96"/>
  <c r="B657" i="96"/>
  <c r="C657" i="96"/>
  <c r="B656" i="96"/>
  <c r="C656" i="96"/>
  <c r="B649" i="96"/>
  <c r="C649" i="96"/>
  <c r="B636" i="96"/>
  <c r="C636" i="96"/>
  <c r="B632" i="96"/>
  <c r="C632" i="96"/>
  <c r="B610" i="96"/>
  <c r="C610" i="96"/>
  <c r="B606" i="96"/>
  <c r="C606" i="96"/>
  <c r="B603" i="96"/>
  <c r="C603" i="96"/>
  <c r="B591" i="96"/>
  <c r="C591" i="96"/>
  <c r="B584" i="96"/>
  <c r="C584" i="96"/>
  <c r="N584" i="96"/>
  <c r="B582" i="96"/>
  <c r="C582" i="96"/>
  <c r="B578" i="96"/>
  <c r="C578" i="96"/>
  <c r="B576" i="96"/>
  <c r="C576" i="96"/>
  <c r="B547" i="96"/>
  <c r="C547" i="96"/>
  <c r="B543" i="96"/>
  <c r="C543" i="96"/>
  <c r="N543" i="96"/>
  <c r="B536" i="96"/>
  <c r="C536" i="96"/>
  <c r="B517" i="96"/>
  <c r="C517" i="96"/>
  <c r="B504" i="96"/>
  <c r="C504" i="96"/>
  <c r="B499" i="96"/>
  <c r="C499" i="96"/>
  <c r="B473" i="96"/>
  <c r="C473" i="96"/>
  <c r="B461" i="96"/>
  <c r="C461" i="96"/>
  <c r="B459" i="96"/>
  <c r="C459" i="96"/>
  <c r="B458" i="96"/>
  <c r="C458" i="96"/>
  <c r="B448" i="96"/>
  <c r="C448" i="96"/>
  <c r="B434" i="96"/>
  <c r="C434" i="96"/>
  <c r="B425" i="96"/>
  <c r="C425" i="96"/>
  <c r="B420" i="96"/>
  <c r="C420" i="96"/>
  <c r="B415" i="96"/>
  <c r="C415" i="96"/>
  <c r="B414" i="96"/>
  <c r="C414" i="96"/>
  <c r="B409" i="96"/>
  <c r="C409" i="96"/>
  <c r="B405" i="96"/>
  <c r="C405" i="96"/>
  <c r="B398" i="96"/>
  <c r="C398" i="96"/>
  <c r="B387" i="96"/>
  <c r="C387" i="96"/>
  <c r="B384" i="96"/>
  <c r="C384" i="96"/>
  <c r="B369" i="96"/>
  <c r="C369" i="96"/>
  <c r="B353" i="96"/>
  <c r="C353" i="96"/>
  <c r="B325" i="96"/>
  <c r="C325" i="96"/>
  <c r="B312" i="96"/>
  <c r="C312" i="96"/>
  <c r="B282" i="96"/>
  <c r="C282" i="96"/>
  <c r="B276" i="96"/>
  <c r="C276" i="96"/>
  <c r="B273" i="96"/>
  <c r="C273" i="96"/>
  <c r="B264" i="96"/>
  <c r="C264" i="96"/>
  <c r="B255" i="96"/>
  <c r="C255" i="96"/>
  <c r="B252" i="96"/>
  <c r="C252" i="96"/>
  <c r="B224" i="96"/>
  <c r="C224" i="96"/>
  <c r="B219" i="96"/>
  <c r="C219" i="96"/>
  <c r="B217" i="96"/>
  <c r="C217" i="96"/>
  <c r="N217" i="96"/>
  <c r="B211" i="96"/>
  <c r="C211" i="96"/>
  <c r="B203" i="96"/>
  <c r="C203" i="96"/>
  <c r="B201" i="96"/>
  <c r="C201" i="96"/>
  <c r="B165" i="96"/>
  <c r="C165" i="96"/>
  <c r="B163" i="96"/>
  <c r="C163" i="96"/>
  <c r="B160" i="96"/>
  <c r="C160" i="96"/>
  <c r="B157" i="96"/>
  <c r="C157" i="96"/>
  <c r="B150" i="96"/>
  <c r="C150" i="96"/>
  <c r="B139" i="96"/>
  <c r="C139" i="96"/>
  <c r="B137" i="96"/>
  <c r="C137" i="96"/>
  <c r="B106" i="96"/>
  <c r="C106" i="96"/>
  <c r="B100" i="96"/>
  <c r="C100" i="96"/>
  <c r="B89" i="96"/>
  <c r="C89" i="96"/>
  <c r="B83" i="96"/>
  <c r="C83" i="96"/>
  <c r="B58" i="96"/>
  <c r="C58" i="96"/>
  <c r="B56" i="96"/>
  <c r="C56" i="96"/>
  <c r="B46" i="96"/>
  <c r="C46" i="96"/>
  <c r="B44" i="96"/>
  <c r="C44" i="96"/>
  <c r="B42" i="96"/>
  <c r="C42" i="96"/>
  <c r="G42" i="96"/>
  <c r="B36" i="96"/>
  <c r="C36" i="96"/>
  <c r="B28" i="96"/>
  <c r="C28" i="96"/>
  <c r="B24" i="96"/>
  <c r="C24" i="96"/>
  <c r="D644" i="96" l="1"/>
  <c r="D393" i="96"/>
  <c r="D879" i="96"/>
  <c r="D356" i="96"/>
  <c r="D867" i="96"/>
  <c r="E980" i="96"/>
  <c r="E302" i="96"/>
  <c r="D14" i="96"/>
  <c r="E998" i="96"/>
  <c r="E867" i="96"/>
  <c r="D707" i="96"/>
  <c r="D541" i="96"/>
  <c r="D318" i="96"/>
  <c r="D16" i="96"/>
  <c r="D628" i="96"/>
  <c r="D980" i="96"/>
  <c r="D526" i="96"/>
  <c r="D998" i="96"/>
  <c r="E950" i="96"/>
  <c r="E823" i="96"/>
  <c r="E14" i="96"/>
  <c r="E541" i="96"/>
  <c r="E707" i="96"/>
  <c r="E917" i="96"/>
  <c r="E879" i="96"/>
  <c r="E730" i="96"/>
  <c r="E628" i="96"/>
  <c r="E477" i="96"/>
  <c r="E356" i="96"/>
  <c r="D227" i="96"/>
  <c r="E17" i="96"/>
  <c r="D917" i="96"/>
  <c r="E393" i="96"/>
  <c r="E37" i="96"/>
  <c r="D950" i="96"/>
  <c r="D823" i="96"/>
  <c r="D17" i="96"/>
  <c r="D902" i="96"/>
  <c r="E852" i="96"/>
  <c r="D680" i="96"/>
  <c r="E526" i="96"/>
  <c r="E406" i="96"/>
  <c r="D302" i="96"/>
  <c r="E57" i="96"/>
  <c r="D897" i="96"/>
  <c r="E644" i="96"/>
  <c r="E521" i="96"/>
  <c r="E249" i="96"/>
  <c r="E915" i="96"/>
  <c r="E423" i="96"/>
  <c r="E318" i="96"/>
  <c r="E108" i="96"/>
  <c r="E16" i="96"/>
  <c r="D915" i="96"/>
  <c r="E902" i="96"/>
  <c r="E897" i="96"/>
  <c r="D852" i="96"/>
  <c r="D730" i="96"/>
  <c r="E680" i="96"/>
  <c r="D521" i="96"/>
  <c r="D477" i="96"/>
  <c r="D423" i="96"/>
  <c r="D406" i="96"/>
  <c r="D249" i="96"/>
  <c r="E227" i="96"/>
  <c r="D108" i="96"/>
  <c r="D57" i="96"/>
  <c r="D37" i="96"/>
  <c r="E1002" i="96"/>
  <c r="E780" i="96"/>
  <c r="E771" i="96"/>
  <c r="D1002" i="96"/>
  <c r="D780" i="96"/>
  <c r="E629" i="96"/>
  <c r="D771" i="96"/>
  <c r="E612" i="96"/>
  <c r="E619" i="96"/>
  <c r="D629" i="96"/>
  <c r="D619" i="96"/>
  <c r="E456" i="96"/>
  <c r="D612" i="96"/>
  <c r="E1010" i="96"/>
  <c r="E152" i="96"/>
  <c r="E280" i="96"/>
  <c r="E447" i="96"/>
  <c r="D456" i="96"/>
  <c r="D447" i="96"/>
  <c r="D280" i="96"/>
  <c r="E1007" i="96"/>
  <c r="D152" i="96"/>
  <c r="D1010" i="96"/>
  <c r="E984" i="96"/>
  <c r="E988" i="96"/>
  <c r="D1007" i="96"/>
  <c r="D988" i="96"/>
  <c r="E970" i="96"/>
  <c r="D984" i="96"/>
  <c r="E924" i="96"/>
  <c r="E966" i="96"/>
  <c r="E943" i="96"/>
  <c r="D970" i="96"/>
  <c r="E965" i="96"/>
  <c r="D966" i="96"/>
  <c r="E951" i="96"/>
  <c r="D965" i="96"/>
  <c r="D951" i="96"/>
  <c r="E936" i="96"/>
  <c r="D943" i="96"/>
  <c r="E926" i="96"/>
  <c r="D936" i="96"/>
  <c r="E900" i="96"/>
  <c r="D926" i="96"/>
  <c r="D924" i="96"/>
  <c r="E899" i="96"/>
  <c r="D900" i="96"/>
  <c r="E895" i="96"/>
  <c r="D899" i="96"/>
  <c r="E888" i="96"/>
  <c r="E851" i="96"/>
  <c r="E853" i="96"/>
  <c r="D895" i="96"/>
  <c r="E862" i="96"/>
  <c r="D888" i="96"/>
  <c r="D862" i="96"/>
  <c r="D853" i="96"/>
  <c r="E850" i="96"/>
  <c r="D851" i="96"/>
  <c r="E767" i="96"/>
  <c r="E813" i="96"/>
  <c r="E831" i="96"/>
  <c r="E835" i="96"/>
  <c r="D850" i="96"/>
  <c r="D835" i="96"/>
  <c r="D831" i="96"/>
  <c r="E804" i="96"/>
  <c r="D813" i="96"/>
  <c r="D804" i="96"/>
  <c r="E792" i="96"/>
  <c r="E777" i="96"/>
  <c r="E785" i="96"/>
  <c r="D792" i="96"/>
  <c r="D785" i="96"/>
  <c r="E732" i="96"/>
  <c r="D777" i="96"/>
  <c r="E765" i="96"/>
  <c r="D767" i="96"/>
  <c r="E748" i="96"/>
  <c r="E762" i="96"/>
  <c r="D765" i="96"/>
  <c r="E751" i="96"/>
  <c r="D748" i="96"/>
  <c r="D762" i="96"/>
  <c r="D751" i="96"/>
  <c r="E740" i="96"/>
  <c r="E727" i="96"/>
  <c r="D740" i="96"/>
  <c r="E689" i="96"/>
  <c r="E693" i="96"/>
  <c r="D732" i="96"/>
  <c r="D727" i="96"/>
  <c r="D693" i="96"/>
  <c r="E686" i="96"/>
  <c r="D689" i="96"/>
  <c r="E685" i="96"/>
  <c r="E682" i="96"/>
  <c r="D686" i="96"/>
  <c r="D685" i="96"/>
  <c r="E663" i="96"/>
  <c r="E664" i="96"/>
  <c r="D682" i="96"/>
  <c r="E657" i="96"/>
  <c r="D663" i="96"/>
  <c r="D664" i="96"/>
  <c r="E656" i="96"/>
  <c r="E649" i="96"/>
  <c r="D657" i="96"/>
  <c r="E632" i="96"/>
  <c r="E636" i="96"/>
  <c r="D656" i="96"/>
  <c r="D649" i="96"/>
  <c r="E610" i="96"/>
  <c r="D636" i="96"/>
  <c r="D632" i="96"/>
  <c r="E606" i="96"/>
  <c r="D610" i="96"/>
  <c r="E591" i="96"/>
  <c r="E603" i="96"/>
  <c r="D606" i="96"/>
  <c r="E584" i="96"/>
  <c r="D603" i="96"/>
  <c r="D591" i="96"/>
  <c r="E582" i="96"/>
  <c r="D584" i="96"/>
  <c r="E578" i="96"/>
  <c r="D582" i="96"/>
  <c r="E576" i="96"/>
  <c r="D578" i="96"/>
  <c r="E547" i="96"/>
  <c r="E543" i="96"/>
  <c r="D576" i="96"/>
  <c r="E536" i="96"/>
  <c r="D547" i="96"/>
  <c r="E499" i="96"/>
  <c r="D543" i="96"/>
  <c r="E517" i="96"/>
  <c r="D536" i="96"/>
  <c r="E504" i="96"/>
  <c r="D517" i="96"/>
  <c r="D504" i="96"/>
  <c r="E473" i="96"/>
  <c r="E461" i="96"/>
  <c r="D499" i="96"/>
  <c r="D473" i="96"/>
  <c r="E459" i="96"/>
  <c r="E448" i="96"/>
  <c r="D461" i="96"/>
  <c r="E458" i="96"/>
  <c r="D459" i="96"/>
  <c r="E434" i="96"/>
  <c r="D458" i="96"/>
  <c r="E425" i="96"/>
  <c r="D448" i="96"/>
  <c r="D434" i="96"/>
  <c r="E415" i="96"/>
  <c r="E420" i="96"/>
  <c r="D425" i="96"/>
  <c r="D420" i="96"/>
  <c r="E414" i="96"/>
  <c r="D415" i="96"/>
  <c r="E409" i="96"/>
  <c r="E369" i="96"/>
  <c r="E384" i="96"/>
  <c r="E387" i="96"/>
  <c r="D414" i="96"/>
  <c r="E405" i="96"/>
  <c r="D409" i="96"/>
  <c r="E398" i="96"/>
  <c r="D405" i="96"/>
  <c r="D398" i="96"/>
  <c r="D387" i="96"/>
  <c r="E353" i="96"/>
  <c r="D384" i="96"/>
  <c r="D369" i="96"/>
  <c r="E282" i="96"/>
  <c r="E325" i="96"/>
  <c r="D353" i="96"/>
  <c r="E312" i="96"/>
  <c r="D325" i="96"/>
  <c r="E264" i="96"/>
  <c r="E273" i="96"/>
  <c r="E276" i="96"/>
  <c r="D312" i="96"/>
  <c r="D282" i="96"/>
  <c r="D276" i="96"/>
  <c r="D273" i="96"/>
  <c r="E255" i="96"/>
  <c r="D264" i="96"/>
  <c r="E252" i="96"/>
  <c r="E211" i="96"/>
  <c r="D255" i="96"/>
  <c r="E219" i="96"/>
  <c r="E224" i="96"/>
  <c r="D252" i="96"/>
  <c r="D224" i="96"/>
  <c r="E217" i="96"/>
  <c r="D219" i="96"/>
  <c r="E165" i="96"/>
  <c r="E201" i="96"/>
  <c r="E203" i="96"/>
  <c r="D217" i="96"/>
  <c r="E157" i="96"/>
  <c r="D211" i="96"/>
  <c r="D203" i="96"/>
  <c r="E163" i="96"/>
  <c r="D163" i="96"/>
  <c r="D201" i="96"/>
  <c r="E160" i="96"/>
  <c r="D165" i="96"/>
  <c r="D160" i="96"/>
  <c r="E139" i="96"/>
  <c r="E150" i="96"/>
  <c r="D157" i="96"/>
  <c r="D150" i="96"/>
  <c r="E106" i="96"/>
  <c r="E137" i="96"/>
  <c r="D139" i="96"/>
  <c r="E89" i="96"/>
  <c r="D137" i="96"/>
  <c r="E100" i="96"/>
  <c r="D106" i="96"/>
  <c r="D100" i="96"/>
  <c r="E58" i="96"/>
  <c r="E83" i="96"/>
  <c r="D89" i="96"/>
  <c r="E56" i="96"/>
  <c r="D83" i="96"/>
  <c r="E46" i="96"/>
  <c r="D58" i="96"/>
  <c r="E44" i="96"/>
  <c r="D56" i="96"/>
  <c r="E42" i="96"/>
  <c r="D46" i="96"/>
  <c r="D44" i="96"/>
  <c r="E36" i="96"/>
  <c r="E28" i="96"/>
  <c r="D42" i="96"/>
  <c r="D36" i="96"/>
  <c r="E24" i="96"/>
  <c r="D28" i="96"/>
  <c r="D24" i="96"/>
  <c r="T97" i="11381"/>
  <c r="S97" i="11381"/>
  <c r="R97" i="11381"/>
  <c r="Q97" i="11381"/>
  <c r="M97" i="11381"/>
  <c r="P97" i="11381" s="1"/>
  <c r="C97" i="11381"/>
  <c r="B97" i="11381"/>
  <c r="T209" i="11381"/>
  <c r="S209" i="11381"/>
  <c r="R209" i="11381"/>
  <c r="Q209" i="11381"/>
  <c r="N209" i="11381"/>
  <c r="M209" i="11381"/>
  <c r="P209" i="11381" s="1"/>
  <c r="C209" i="11381"/>
  <c r="B209" i="11381"/>
  <c r="T189" i="11381"/>
  <c r="S189" i="11381"/>
  <c r="R189" i="11381"/>
  <c r="Q189" i="11381"/>
  <c r="M189" i="11381"/>
  <c r="P189" i="11381" s="1"/>
  <c r="C189" i="11381"/>
  <c r="B189" i="11381"/>
  <c r="T157" i="11381"/>
  <c r="S157" i="11381"/>
  <c r="R157" i="11381"/>
  <c r="Q157" i="11381"/>
  <c r="N157" i="11381"/>
  <c r="M157" i="11381"/>
  <c r="P157" i="11381" s="1"/>
  <c r="C157" i="11381"/>
  <c r="B157" i="11381"/>
  <c r="T137" i="11381"/>
  <c r="S137" i="11381"/>
  <c r="R137" i="11381"/>
  <c r="Q137" i="11381"/>
  <c r="N137" i="11381"/>
  <c r="M137" i="11381"/>
  <c r="P137" i="11381" s="1"/>
  <c r="C137" i="11381"/>
  <c r="B137" i="11381"/>
  <c r="T128" i="11381"/>
  <c r="S128" i="11381"/>
  <c r="R128" i="11381"/>
  <c r="Q128" i="11381"/>
  <c r="M128" i="11381"/>
  <c r="P128" i="11381" s="1"/>
  <c r="C128" i="11381"/>
  <c r="B128" i="11381"/>
  <c r="T125" i="11381"/>
  <c r="S125" i="11381"/>
  <c r="R125" i="11381"/>
  <c r="Q125" i="11381"/>
  <c r="N125" i="11381"/>
  <c r="M125" i="11381"/>
  <c r="P125" i="11381" s="1"/>
  <c r="C125" i="11381"/>
  <c r="B125" i="11381"/>
  <c r="T121" i="11381"/>
  <c r="S121" i="11381"/>
  <c r="R121" i="11381"/>
  <c r="Q121" i="11381"/>
  <c r="N121" i="11381"/>
  <c r="M121" i="11381"/>
  <c r="P121" i="11381" s="1"/>
  <c r="C121" i="11381"/>
  <c r="B121" i="11381"/>
  <c r="T91" i="11381"/>
  <c r="S91" i="11381"/>
  <c r="R91" i="11381"/>
  <c r="Q91" i="11381"/>
  <c r="N91" i="11381"/>
  <c r="M91" i="11381"/>
  <c r="P91" i="11381" s="1"/>
  <c r="C91" i="11381"/>
  <c r="B91" i="11381"/>
  <c r="T81" i="11381"/>
  <c r="S81" i="11381"/>
  <c r="R81" i="11381"/>
  <c r="Q81" i="11381"/>
  <c r="N81" i="11381"/>
  <c r="M81" i="11381"/>
  <c r="P81" i="11381" s="1"/>
  <c r="C81" i="11381"/>
  <c r="B81" i="11381"/>
  <c r="B75" i="11381"/>
  <c r="C75" i="11381"/>
  <c r="M75" i="11381"/>
  <c r="P75" i="11381" s="1"/>
  <c r="N75" i="11381"/>
  <c r="Q75" i="11381"/>
  <c r="R75" i="11381"/>
  <c r="S75" i="11381"/>
  <c r="T75" i="11381"/>
  <c r="B70" i="11381"/>
  <c r="C70" i="11381"/>
  <c r="M70" i="11381"/>
  <c r="P70" i="11381" s="1"/>
  <c r="N70" i="11381"/>
  <c r="Q70" i="11381"/>
  <c r="R70" i="11381"/>
  <c r="S70" i="11381"/>
  <c r="T70" i="11381"/>
  <c r="B64" i="11381"/>
  <c r="C64" i="11381"/>
  <c r="M64" i="11381"/>
  <c r="P64" i="11381" s="1"/>
  <c r="Q64" i="11381"/>
  <c r="R64" i="11381"/>
  <c r="S64" i="11381"/>
  <c r="T64" i="11381"/>
  <c r="B59" i="11381"/>
  <c r="C59" i="11381"/>
  <c r="M59" i="11381"/>
  <c r="P59" i="11381" s="1"/>
  <c r="Q59" i="11381"/>
  <c r="R59" i="11381"/>
  <c r="S59" i="11381"/>
  <c r="T59" i="11381"/>
  <c r="B57" i="11381"/>
  <c r="C57" i="11381"/>
  <c r="M57" i="11381"/>
  <c r="P57" i="11381" s="1"/>
  <c r="N57" i="11381"/>
  <c r="Q57" i="11381"/>
  <c r="R57" i="11381"/>
  <c r="S57" i="11381"/>
  <c r="T57" i="11381"/>
  <c r="B55" i="11381"/>
  <c r="C55" i="11381"/>
  <c r="M55" i="11381"/>
  <c r="P55" i="11381" s="1"/>
  <c r="N55" i="11381"/>
  <c r="Q55" i="11381"/>
  <c r="R55" i="11381"/>
  <c r="S55" i="11381"/>
  <c r="T55" i="11381"/>
  <c r="B37" i="11381"/>
  <c r="C37" i="11381"/>
  <c r="M37" i="11381"/>
  <c r="P37" i="11381" s="1"/>
  <c r="Q37" i="11381"/>
  <c r="R37" i="11381"/>
  <c r="S37" i="11381"/>
  <c r="T37" i="11381"/>
  <c r="B21" i="11381"/>
  <c r="C21" i="11381"/>
  <c r="M21" i="11381"/>
  <c r="P21" i="11381" s="1"/>
  <c r="N21" i="11381"/>
  <c r="Q21" i="11381"/>
  <c r="R21" i="11381"/>
  <c r="S21" i="11381"/>
  <c r="T21" i="11381"/>
  <c r="T226" i="11381"/>
  <c r="S226" i="11381"/>
  <c r="R226" i="11381"/>
  <c r="Q226" i="11381"/>
  <c r="N226" i="11381"/>
  <c r="M226" i="11381"/>
  <c r="P226" i="11381" s="1"/>
  <c r="C226" i="11381"/>
  <c r="B226" i="11381"/>
  <c r="T225" i="11381"/>
  <c r="S225" i="11381"/>
  <c r="R225" i="11381"/>
  <c r="Q225" i="11381"/>
  <c r="M225" i="11381"/>
  <c r="P225" i="11381" s="1"/>
  <c r="G225" i="11381"/>
  <c r="C225" i="11381"/>
  <c r="B225" i="11381"/>
  <c r="T223" i="11381"/>
  <c r="S223" i="11381"/>
  <c r="R223" i="11381"/>
  <c r="Q223" i="11381"/>
  <c r="M223" i="11381"/>
  <c r="P223" i="11381" s="1"/>
  <c r="C223" i="11381"/>
  <c r="B223" i="11381"/>
  <c r="T222" i="11381"/>
  <c r="S222" i="11381"/>
  <c r="R222" i="11381"/>
  <c r="Q222" i="11381"/>
  <c r="M222" i="11381"/>
  <c r="P222" i="11381" s="1"/>
  <c r="C222" i="11381"/>
  <c r="B222" i="11381"/>
  <c r="T220" i="11381"/>
  <c r="S220" i="11381"/>
  <c r="R220" i="11381"/>
  <c r="Q220" i="11381"/>
  <c r="N220" i="11381"/>
  <c r="M220" i="11381"/>
  <c r="P220" i="11381" s="1"/>
  <c r="C220" i="11381"/>
  <c r="B220" i="11381"/>
  <c r="T219" i="11381"/>
  <c r="S219" i="11381"/>
  <c r="R219" i="11381"/>
  <c r="Q219" i="11381"/>
  <c r="N219" i="11381"/>
  <c r="M219" i="11381"/>
  <c r="P219" i="11381" s="1"/>
  <c r="C219" i="11381"/>
  <c r="B219" i="11381"/>
  <c r="T218" i="11381"/>
  <c r="S218" i="11381"/>
  <c r="R218" i="11381"/>
  <c r="Q218" i="11381"/>
  <c r="M218" i="11381"/>
  <c r="P218" i="11381" s="1"/>
  <c r="C218" i="11381"/>
  <c r="B218" i="11381"/>
  <c r="T216" i="11381"/>
  <c r="S216" i="11381"/>
  <c r="R216" i="11381"/>
  <c r="Q216" i="11381"/>
  <c r="N216" i="11381"/>
  <c r="M216" i="11381"/>
  <c r="P216" i="11381" s="1"/>
  <c r="C216" i="11381"/>
  <c r="B216" i="11381"/>
  <c r="T215" i="11381"/>
  <c r="S215" i="11381"/>
  <c r="R215" i="11381"/>
  <c r="Q215" i="11381"/>
  <c r="N215" i="11381"/>
  <c r="M215" i="11381"/>
  <c r="P215" i="11381" s="1"/>
  <c r="C215" i="11381"/>
  <c r="B215" i="11381"/>
  <c r="T214" i="11381"/>
  <c r="S214" i="11381"/>
  <c r="R214" i="11381"/>
  <c r="Q214" i="11381"/>
  <c r="M214" i="11381"/>
  <c r="P214" i="11381" s="1"/>
  <c r="C214" i="11381"/>
  <c r="B214" i="11381"/>
  <c r="T212" i="11381"/>
  <c r="S212" i="11381"/>
  <c r="R212" i="11381"/>
  <c r="Q212" i="11381"/>
  <c r="M212" i="11381"/>
  <c r="P212" i="11381" s="1"/>
  <c r="C212" i="11381"/>
  <c r="B212" i="11381"/>
  <c r="T210" i="11381"/>
  <c r="S210" i="11381"/>
  <c r="R210" i="11381"/>
  <c r="Q210" i="11381"/>
  <c r="M210" i="11381"/>
  <c r="P210" i="11381" s="1"/>
  <c r="C210" i="11381"/>
  <c r="B210" i="11381"/>
  <c r="T208" i="11381"/>
  <c r="S208" i="11381"/>
  <c r="R208" i="11381"/>
  <c r="Q208" i="11381"/>
  <c r="M208" i="11381"/>
  <c r="P208" i="11381" s="1"/>
  <c r="C208" i="11381"/>
  <c r="B208" i="11381"/>
  <c r="T206" i="11381"/>
  <c r="S206" i="11381"/>
  <c r="R206" i="11381"/>
  <c r="Q206" i="11381"/>
  <c r="N206" i="11381"/>
  <c r="M206" i="11381"/>
  <c r="P206" i="11381" s="1"/>
  <c r="C206" i="11381"/>
  <c r="B206" i="11381"/>
  <c r="T205" i="11381"/>
  <c r="S205" i="11381"/>
  <c r="R205" i="11381"/>
  <c r="Q205" i="11381"/>
  <c r="N205" i="11381"/>
  <c r="M205" i="11381"/>
  <c r="P205" i="11381" s="1"/>
  <c r="C205" i="11381"/>
  <c r="B205" i="11381"/>
  <c r="T204" i="11381"/>
  <c r="S204" i="11381"/>
  <c r="R204" i="11381"/>
  <c r="Q204" i="11381"/>
  <c r="N204" i="11381"/>
  <c r="M204" i="11381"/>
  <c r="P204" i="11381" s="1"/>
  <c r="C204" i="11381"/>
  <c r="B204" i="11381"/>
  <c r="T203" i="11381"/>
  <c r="S203" i="11381"/>
  <c r="R203" i="11381"/>
  <c r="Q203" i="11381"/>
  <c r="N203" i="11381"/>
  <c r="M203" i="11381"/>
  <c r="P203" i="11381" s="1"/>
  <c r="C203" i="11381"/>
  <c r="B203" i="11381"/>
  <c r="T202" i="11381"/>
  <c r="S202" i="11381"/>
  <c r="R202" i="11381"/>
  <c r="Q202" i="11381"/>
  <c r="M202" i="11381"/>
  <c r="P202" i="11381" s="1"/>
  <c r="C202" i="11381"/>
  <c r="B202" i="11381"/>
  <c r="T201" i="11381"/>
  <c r="S201" i="11381"/>
  <c r="R201" i="11381"/>
  <c r="Q201" i="11381"/>
  <c r="N201" i="11381"/>
  <c r="M201" i="11381"/>
  <c r="P201" i="11381" s="1"/>
  <c r="C201" i="11381"/>
  <c r="B201" i="11381"/>
  <c r="T200" i="11381"/>
  <c r="S200" i="11381"/>
  <c r="R200" i="11381"/>
  <c r="Q200" i="11381"/>
  <c r="M200" i="11381"/>
  <c r="P200" i="11381" s="1"/>
  <c r="G200" i="11381"/>
  <c r="C200" i="11381"/>
  <c r="B200" i="11381"/>
  <c r="T199" i="11381"/>
  <c r="S199" i="11381"/>
  <c r="R199" i="11381"/>
  <c r="Q199" i="11381"/>
  <c r="M199" i="11381"/>
  <c r="P199" i="11381" s="1"/>
  <c r="C199" i="11381"/>
  <c r="B199" i="11381"/>
  <c r="T198" i="11381"/>
  <c r="S198" i="11381"/>
  <c r="R198" i="11381"/>
  <c r="Q198" i="11381"/>
  <c r="M198" i="11381"/>
  <c r="P198" i="11381" s="1"/>
  <c r="G198" i="11381"/>
  <c r="C198" i="11381"/>
  <c r="B198" i="11381"/>
  <c r="T197" i="11381"/>
  <c r="S197" i="11381"/>
  <c r="R197" i="11381"/>
  <c r="Q197" i="11381"/>
  <c r="M197" i="11381"/>
  <c r="P197" i="11381" s="1"/>
  <c r="C197" i="11381"/>
  <c r="B197" i="11381"/>
  <c r="T195" i="11381"/>
  <c r="S195" i="11381"/>
  <c r="R195" i="11381"/>
  <c r="Q195" i="11381"/>
  <c r="M195" i="11381"/>
  <c r="P195" i="11381" s="1"/>
  <c r="C195" i="11381"/>
  <c r="B195" i="11381"/>
  <c r="T193" i="11381"/>
  <c r="S193" i="11381"/>
  <c r="R193" i="11381"/>
  <c r="Q193" i="11381"/>
  <c r="M193" i="11381"/>
  <c r="P193" i="11381" s="1"/>
  <c r="C193" i="11381"/>
  <c r="B193" i="11381"/>
  <c r="T192" i="11381"/>
  <c r="S192" i="11381"/>
  <c r="R192" i="11381"/>
  <c r="Q192" i="11381"/>
  <c r="N192" i="11381"/>
  <c r="M192" i="11381"/>
  <c r="P192" i="11381" s="1"/>
  <c r="C192" i="11381"/>
  <c r="B192" i="11381"/>
  <c r="T191" i="11381"/>
  <c r="S191" i="11381"/>
  <c r="R191" i="11381"/>
  <c r="Q191" i="11381"/>
  <c r="N191" i="11381"/>
  <c r="M191" i="11381"/>
  <c r="P191" i="11381" s="1"/>
  <c r="C191" i="11381"/>
  <c r="B191" i="11381"/>
  <c r="T190" i="11381"/>
  <c r="S190" i="11381"/>
  <c r="R190" i="11381"/>
  <c r="Q190" i="11381"/>
  <c r="M190" i="11381"/>
  <c r="P190" i="11381" s="1"/>
  <c r="C190" i="11381"/>
  <c r="B190" i="11381"/>
  <c r="T188" i="11381"/>
  <c r="S188" i="11381"/>
  <c r="R188" i="11381"/>
  <c r="Q188" i="11381"/>
  <c r="N188" i="11381"/>
  <c r="M188" i="11381"/>
  <c r="P188" i="11381" s="1"/>
  <c r="C188" i="11381"/>
  <c r="B188" i="11381"/>
  <c r="T187" i="11381"/>
  <c r="S187" i="11381"/>
  <c r="R187" i="11381"/>
  <c r="Q187" i="11381"/>
  <c r="M187" i="11381"/>
  <c r="P187" i="11381" s="1"/>
  <c r="G187" i="11381"/>
  <c r="C187" i="11381"/>
  <c r="B187" i="11381"/>
  <c r="T182" i="11381"/>
  <c r="S182" i="11381"/>
  <c r="R182" i="11381"/>
  <c r="Q182" i="11381"/>
  <c r="M182" i="11381"/>
  <c r="P182" i="11381" s="1"/>
  <c r="C182" i="11381"/>
  <c r="B182" i="11381"/>
  <c r="T181" i="11381"/>
  <c r="S181" i="11381"/>
  <c r="R181" i="11381"/>
  <c r="Q181" i="11381"/>
  <c r="N181" i="11381"/>
  <c r="M181" i="11381"/>
  <c r="P181" i="11381" s="1"/>
  <c r="C181" i="11381"/>
  <c r="B181" i="11381"/>
  <c r="T180" i="11381"/>
  <c r="S180" i="11381"/>
  <c r="R180" i="11381"/>
  <c r="Q180" i="11381"/>
  <c r="M180" i="11381"/>
  <c r="P180" i="11381" s="1"/>
  <c r="C180" i="11381"/>
  <c r="B180" i="11381"/>
  <c r="T179" i="11381"/>
  <c r="S179" i="11381"/>
  <c r="R179" i="11381"/>
  <c r="Q179" i="11381"/>
  <c r="M179" i="11381"/>
  <c r="P179" i="11381" s="1"/>
  <c r="G179" i="11381"/>
  <c r="C179" i="11381"/>
  <c r="B179" i="11381"/>
  <c r="T178" i="11381"/>
  <c r="S178" i="11381"/>
  <c r="R178" i="11381"/>
  <c r="Q178" i="11381"/>
  <c r="N178" i="11381"/>
  <c r="M178" i="11381"/>
  <c r="P178" i="11381" s="1"/>
  <c r="C178" i="11381"/>
  <c r="B178" i="11381"/>
  <c r="T174" i="11381"/>
  <c r="S174" i="11381"/>
  <c r="R174" i="11381"/>
  <c r="Q174" i="11381"/>
  <c r="M174" i="11381"/>
  <c r="P174" i="11381" s="1"/>
  <c r="C174" i="11381"/>
  <c r="B174" i="11381"/>
  <c r="T173" i="11381"/>
  <c r="S173" i="11381"/>
  <c r="R173" i="11381"/>
  <c r="Q173" i="11381"/>
  <c r="M173" i="11381"/>
  <c r="P173" i="11381" s="1"/>
  <c r="C173" i="11381"/>
  <c r="B173" i="11381"/>
  <c r="T168" i="11381"/>
  <c r="S168" i="11381"/>
  <c r="R168" i="11381"/>
  <c r="Q168" i="11381"/>
  <c r="M168" i="11381"/>
  <c r="P168" i="11381" s="1"/>
  <c r="C168" i="11381"/>
  <c r="B168" i="11381"/>
  <c r="T167" i="11381"/>
  <c r="S167" i="11381"/>
  <c r="R167" i="11381"/>
  <c r="Q167" i="11381"/>
  <c r="N167" i="11381"/>
  <c r="M167" i="11381"/>
  <c r="P167" i="11381" s="1"/>
  <c r="C167" i="11381"/>
  <c r="B167" i="11381"/>
  <c r="T166" i="11381"/>
  <c r="S166" i="11381"/>
  <c r="R166" i="11381"/>
  <c r="Q166" i="11381"/>
  <c r="M166" i="11381"/>
  <c r="P166" i="11381" s="1"/>
  <c r="C166" i="11381"/>
  <c r="B166" i="11381"/>
  <c r="T165" i="11381"/>
  <c r="S165" i="11381"/>
  <c r="R165" i="11381"/>
  <c r="Q165" i="11381"/>
  <c r="M165" i="11381"/>
  <c r="P165" i="11381" s="1"/>
  <c r="C165" i="11381"/>
  <c r="B165" i="11381"/>
  <c r="T164" i="11381"/>
  <c r="S164" i="11381"/>
  <c r="R164" i="11381"/>
  <c r="Q164" i="11381"/>
  <c r="M164" i="11381"/>
  <c r="P164" i="11381" s="1"/>
  <c r="C164" i="11381"/>
  <c r="B164" i="11381"/>
  <c r="T162" i="11381"/>
  <c r="S162" i="11381"/>
  <c r="R162" i="11381"/>
  <c r="Q162" i="11381"/>
  <c r="M162" i="11381"/>
  <c r="P162" i="11381" s="1"/>
  <c r="G162" i="11381"/>
  <c r="C162" i="11381"/>
  <c r="B162" i="11381"/>
  <c r="T161" i="11381"/>
  <c r="S161" i="11381"/>
  <c r="R161" i="11381"/>
  <c r="Q161" i="11381"/>
  <c r="N161" i="11381"/>
  <c r="M161" i="11381"/>
  <c r="P161" i="11381" s="1"/>
  <c r="C161" i="11381"/>
  <c r="B161" i="11381"/>
  <c r="T160" i="11381"/>
  <c r="S160" i="11381"/>
  <c r="R160" i="11381"/>
  <c r="Q160" i="11381"/>
  <c r="M160" i="11381"/>
  <c r="P160" i="11381" s="1"/>
  <c r="C160" i="11381"/>
  <c r="B160" i="11381"/>
  <c r="T156" i="11381"/>
  <c r="S156" i="11381"/>
  <c r="R156" i="11381"/>
  <c r="Q156" i="11381"/>
  <c r="N156" i="11381"/>
  <c r="M156" i="11381"/>
  <c r="P156" i="11381" s="1"/>
  <c r="C156" i="11381"/>
  <c r="B156" i="11381"/>
  <c r="T153" i="11381"/>
  <c r="S153" i="11381"/>
  <c r="R153" i="11381"/>
  <c r="Q153" i="11381"/>
  <c r="N153" i="11381"/>
  <c r="M153" i="11381"/>
  <c r="P153" i="11381" s="1"/>
  <c r="C153" i="11381"/>
  <c r="B153" i="11381"/>
  <c r="T152" i="11381"/>
  <c r="S152" i="11381"/>
  <c r="R152" i="11381"/>
  <c r="Q152" i="11381"/>
  <c r="M152" i="11381"/>
  <c r="P152" i="11381" s="1"/>
  <c r="C152" i="11381"/>
  <c r="B152" i="11381"/>
  <c r="T149" i="11381"/>
  <c r="S149" i="11381"/>
  <c r="R149" i="11381"/>
  <c r="Q149" i="11381"/>
  <c r="M149" i="11381"/>
  <c r="P149" i="11381" s="1"/>
  <c r="C149" i="11381"/>
  <c r="B149" i="11381"/>
  <c r="T147" i="11381"/>
  <c r="S147" i="11381"/>
  <c r="R147" i="11381"/>
  <c r="Q147" i="11381"/>
  <c r="N147" i="11381"/>
  <c r="M147" i="11381"/>
  <c r="P147" i="11381" s="1"/>
  <c r="C147" i="11381"/>
  <c r="B147" i="11381"/>
  <c r="T145" i="11381"/>
  <c r="S145" i="11381"/>
  <c r="R145" i="11381"/>
  <c r="Q145" i="11381"/>
  <c r="N145" i="11381"/>
  <c r="M145" i="11381"/>
  <c r="P145" i="11381" s="1"/>
  <c r="C145" i="11381"/>
  <c r="B145" i="11381"/>
  <c r="T142" i="11381"/>
  <c r="S142" i="11381"/>
  <c r="R142" i="11381"/>
  <c r="Q142" i="11381"/>
  <c r="N142" i="11381"/>
  <c r="M142" i="11381"/>
  <c r="P142" i="11381" s="1"/>
  <c r="C142" i="11381"/>
  <c r="B142" i="11381"/>
  <c r="T141" i="11381"/>
  <c r="S141" i="11381"/>
  <c r="R141" i="11381"/>
  <c r="Q141" i="11381"/>
  <c r="M141" i="11381"/>
  <c r="P141" i="11381" s="1"/>
  <c r="C141" i="11381"/>
  <c r="B141" i="11381"/>
  <c r="T139" i="11381"/>
  <c r="S139" i="11381"/>
  <c r="R139" i="11381"/>
  <c r="Q139" i="11381"/>
  <c r="N139" i="11381"/>
  <c r="M139" i="11381"/>
  <c r="P139" i="11381" s="1"/>
  <c r="C139" i="11381"/>
  <c r="B139" i="11381"/>
  <c r="T138" i="11381"/>
  <c r="S138" i="11381"/>
  <c r="R138" i="11381"/>
  <c r="Q138" i="11381"/>
  <c r="N138" i="11381"/>
  <c r="M138" i="11381"/>
  <c r="P138" i="11381" s="1"/>
  <c r="C138" i="11381"/>
  <c r="B138" i="11381"/>
  <c r="T136" i="11381"/>
  <c r="S136" i="11381"/>
  <c r="R136" i="11381"/>
  <c r="Q136" i="11381"/>
  <c r="N136" i="11381"/>
  <c r="M136" i="11381"/>
  <c r="P136" i="11381" s="1"/>
  <c r="C136" i="11381"/>
  <c r="B136" i="11381"/>
  <c r="T132" i="11381"/>
  <c r="S132" i="11381"/>
  <c r="R132" i="11381"/>
  <c r="Q132" i="11381"/>
  <c r="M132" i="11381"/>
  <c r="P132" i="11381" s="1"/>
  <c r="C132" i="11381"/>
  <c r="B132" i="11381"/>
  <c r="T131" i="11381"/>
  <c r="S131" i="11381"/>
  <c r="R131" i="11381"/>
  <c r="Q131" i="11381"/>
  <c r="M131" i="11381"/>
  <c r="P131" i="11381" s="1"/>
  <c r="C131" i="11381"/>
  <c r="B131" i="11381"/>
  <c r="T129" i="11381"/>
  <c r="S129" i="11381"/>
  <c r="R129" i="11381"/>
  <c r="Q129" i="11381"/>
  <c r="M129" i="11381"/>
  <c r="P129" i="11381" s="1"/>
  <c r="G129" i="11381"/>
  <c r="C129" i="11381"/>
  <c r="B129" i="11381"/>
  <c r="T127" i="11381"/>
  <c r="S127" i="11381"/>
  <c r="R127" i="11381"/>
  <c r="Q127" i="11381"/>
  <c r="N127" i="11381"/>
  <c r="M127" i="11381"/>
  <c r="P127" i="11381" s="1"/>
  <c r="C127" i="11381"/>
  <c r="B127" i="11381"/>
  <c r="T122" i="11381"/>
  <c r="S122" i="11381"/>
  <c r="R122" i="11381"/>
  <c r="Q122" i="11381"/>
  <c r="N122" i="11381"/>
  <c r="M122" i="11381"/>
  <c r="P122" i="11381" s="1"/>
  <c r="C122" i="11381"/>
  <c r="B122" i="11381"/>
  <c r="T119" i="11381"/>
  <c r="S119" i="11381"/>
  <c r="R119" i="11381"/>
  <c r="Q119" i="11381"/>
  <c r="M119" i="11381"/>
  <c r="P119" i="11381" s="1"/>
  <c r="G119" i="11381"/>
  <c r="C119" i="11381"/>
  <c r="B119" i="11381"/>
  <c r="T117" i="11381"/>
  <c r="S117" i="11381"/>
  <c r="R117" i="11381"/>
  <c r="Q117" i="11381"/>
  <c r="N117" i="11381"/>
  <c r="M117" i="11381"/>
  <c r="P117" i="11381" s="1"/>
  <c r="C117" i="11381"/>
  <c r="B117" i="11381"/>
  <c r="T116" i="11381"/>
  <c r="S116" i="11381"/>
  <c r="R116" i="11381"/>
  <c r="Q116" i="11381"/>
  <c r="M116" i="11381"/>
  <c r="P116" i="11381" s="1"/>
  <c r="C116" i="11381"/>
  <c r="B116" i="11381"/>
  <c r="T115" i="11381"/>
  <c r="S115" i="11381"/>
  <c r="R115" i="11381"/>
  <c r="Q115" i="11381"/>
  <c r="N115" i="11381"/>
  <c r="M115" i="11381"/>
  <c r="P115" i="11381" s="1"/>
  <c r="C115" i="11381"/>
  <c r="B115" i="11381"/>
  <c r="T114" i="11381"/>
  <c r="S114" i="11381"/>
  <c r="R114" i="11381"/>
  <c r="Q114" i="11381"/>
  <c r="N114" i="11381"/>
  <c r="M114" i="11381"/>
  <c r="P114" i="11381" s="1"/>
  <c r="C114" i="11381"/>
  <c r="B114" i="11381"/>
  <c r="T113" i="11381"/>
  <c r="S113" i="11381"/>
  <c r="R113" i="11381"/>
  <c r="Q113" i="11381"/>
  <c r="M113" i="11381"/>
  <c r="P113" i="11381" s="1"/>
  <c r="G113" i="11381"/>
  <c r="C113" i="11381"/>
  <c r="B113" i="11381"/>
  <c r="T111" i="11381"/>
  <c r="S111" i="11381"/>
  <c r="R111" i="11381"/>
  <c r="Q111" i="11381"/>
  <c r="N111" i="11381"/>
  <c r="M111" i="11381"/>
  <c r="P111" i="11381" s="1"/>
  <c r="C111" i="11381"/>
  <c r="B111" i="11381"/>
  <c r="T110" i="11381"/>
  <c r="S110" i="11381"/>
  <c r="R110" i="11381"/>
  <c r="Q110" i="11381"/>
  <c r="N110" i="11381"/>
  <c r="M110" i="11381"/>
  <c r="P110" i="11381" s="1"/>
  <c r="C110" i="11381"/>
  <c r="B110" i="11381"/>
  <c r="T109" i="11381"/>
  <c r="S109" i="11381"/>
  <c r="R109" i="11381"/>
  <c r="Q109" i="11381"/>
  <c r="M109" i="11381"/>
  <c r="P109" i="11381" s="1"/>
  <c r="C109" i="11381"/>
  <c r="B109" i="11381"/>
  <c r="T107" i="11381"/>
  <c r="S107" i="11381"/>
  <c r="R107" i="11381"/>
  <c r="Q107" i="11381"/>
  <c r="M107" i="11381"/>
  <c r="P107" i="11381" s="1"/>
  <c r="C107" i="11381"/>
  <c r="B107" i="11381"/>
  <c r="T104" i="11381"/>
  <c r="S104" i="11381"/>
  <c r="R104" i="11381"/>
  <c r="Q104" i="11381"/>
  <c r="N104" i="11381"/>
  <c r="M104" i="11381"/>
  <c r="P104" i="11381" s="1"/>
  <c r="C104" i="11381"/>
  <c r="B104" i="11381"/>
  <c r="T103" i="11381"/>
  <c r="S103" i="11381"/>
  <c r="R103" i="11381"/>
  <c r="Q103" i="11381"/>
  <c r="M103" i="11381"/>
  <c r="P103" i="11381" s="1"/>
  <c r="C103" i="11381"/>
  <c r="B103" i="11381"/>
  <c r="T101" i="11381"/>
  <c r="S101" i="11381"/>
  <c r="R101" i="11381"/>
  <c r="Q101" i="11381"/>
  <c r="N101" i="11381"/>
  <c r="M101" i="11381"/>
  <c r="P101" i="11381" s="1"/>
  <c r="C101" i="11381"/>
  <c r="B101" i="11381"/>
  <c r="T99" i="11381"/>
  <c r="S99" i="11381"/>
  <c r="R99" i="11381"/>
  <c r="Q99" i="11381"/>
  <c r="N99" i="11381"/>
  <c r="M99" i="11381"/>
  <c r="P99" i="11381" s="1"/>
  <c r="C99" i="11381"/>
  <c r="B99" i="11381"/>
  <c r="T96" i="11381"/>
  <c r="S96" i="11381"/>
  <c r="R96" i="11381"/>
  <c r="Q96" i="11381"/>
  <c r="M96" i="11381"/>
  <c r="P96" i="11381" s="1"/>
  <c r="G96" i="11381"/>
  <c r="C96" i="11381"/>
  <c r="B96" i="11381"/>
  <c r="T95" i="11381"/>
  <c r="S95" i="11381"/>
  <c r="R95" i="11381"/>
  <c r="Q95" i="11381"/>
  <c r="M95" i="11381"/>
  <c r="P95" i="11381" s="1"/>
  <c r="C95" i="11381"/>
  <c r="B95" i="11381"/>
  <c r="T93" i="11381"/>
  <c r="S93" i="11381"/>
  <c r="R93" i="11381"/>
  <c r="Q93" i="11381"/>
  <c r="M93" i="11381"/>
  <c r="P93" i="11381" s="1"/>
  <c r="C93" i="11381"/>
  <c r="B93" i="11381"/>
  <c r="T92" i="11381"/>
  <c r="S92" i="11381"/>
  <c r="R92" i="11381"/>
  <c r="Q92" i="11381"/>
  <c r="M92" i="11381"/>
  <c r="P92" i="11381" s="1"/>
  <c r="G92" i="11381"/>
  <c r="C92" i="11381"/>
  <c r="B92" i="11381"/>
  <c r="T84" i="11381"/>
  <c r="S84" i="11381"/>
  <c r="R84" i="11381"/>
  <c r="Q84" i="11381"/>
  <c r="N84" i="11381"/>
  <c r="M84" i="11381"/>
  <c r="P84" i="11381" s="1"/>
  <c r="C84" i="11381"/>
  <c r="B84" i="11381"/>
  <c r="T79" i="11381"/>
  <c r="S79" i="11381"/>
  <c r="R79" i="11381"/>
  <c r="Q79" i="11381"/>
  <c r="M79" i="11381"/>
  <c r="P79" i="11381" s="1"/>
  <c r="C79" i="11381"/>
  <c r="B79" i="11381"/>
  <c r="T78" i="11381"/>
  <c r="S78" i="11381"/>
  <c r="R78" i="11381"/>
  <c r="Q78" i="11381"/>
  <c r="M78" i="11381"/>
  <c r="P78" i="11381" s="1"/>
  <c r="G78" i="11381"/>
  <c r="C78" i="11381"/>
  <c r="B78" i="11381"/>
  <c r="T77" i="11381"/>
  <c r="S77" i="11381"/>
  <c r="R77" i="11381"/>
  <c r="Q77" i="11381"/>
  <c r="M77" i="11381"/>
  <c r="P77" i="11381" s="1"/>
  <c r="C77" i="11381"/>
  <c r="B77" i="11381"/>
  <c r="T76" i="11381"/>
  <c r="S76" i="11381"/>
  <c r="R76" i="11381"/>
  <c r="Q76" i="11381"/>
  <c r="M76" i="11381"/>
  <c r="P76" i="11381" s="1"/>
  <c r="C76" i="11381"/>
  <c r="B76" i="11381"/>
  <c r="T73" i="11381"/>
  <c r="S73" i="11381"/>
  <c r="R73" i="11381"/>
  <c r="Q73" i="11381"/>
  <c r="M73" i="11381"/>
  <c r="P73" i="11381" s="1"/>
  <c r="C73" i="11381"/>
  <c r="B73" i="11381"/>
  <c r="T72" i="11381"/>
  <c r="S72" i="11381"/>
  <c r="R72" i="11381"/>
  <c r="Q72" i="11381"/>
  <c r="M72" i="11381"/>
  <c r="P72" i="11381" s="1"/>
  <c r="C72" i="11381"/>
  <c r="B72" i="11381"/>
  <c r="T71" i="11381"/>
  <c r="S71" i="11381"/>
  <c r="R71" i="11381"/>
  <c r="Q71" i="11381"/>
  <c r="M71" i="11381"/>
  <c r="P71" i="11381" s="1"/>
  <c r="C71" i="11381"/>
  <c r="B71" i="11381"/>
  <c r="T69" i="11381"/>
  <c r="S69" i="11381"/>
  <c r="R69" i="11381"/>
  <c r="Q69" i="11381"/>
  <c r="N69" i="11381"/>
  <c r="M69" i="11381"/>
  <c r="P69" i="11381" s="1"/>
  <c r="C69" i="11381"/>
  <c r="B69" i="11381"/>
  <c r="T68" i="11381"/>
  <c r="S68" i="11381"/>
  <c r="R68" i="11381"/>
  <c r="Q68" i="11381"/>
  <c r="M68" i="11381"/>
  <c r="P68" i="11381" s="1"/>
  <c r="G68" i="11381"/>
  <c r="C68" i="11381"/>
  <c r="B68" i="11381"/>
  <c r="T62" i="11381"/>
  <c r="S62" i="11381"/>
  <c r="R62" i="11381"/>
  <c r="Q62" i="11381"/>
  <c r="M62" i="11381"/>
  <c r="P62" i="11381" s="1"/>
  <c r="G62" i="11381"/>
  <c r="C62" i="11381"/>
  <c r="B62" i="11381"/>
  <c r="T61" i="11381"/>
  <c r="S61" i="11381"/>
  <c r="R61" i="11381"/>
  <c r="Q61" i="11381"/>
  <c r="M61" i="11381"/>
  <c r="P61" i="11381" s="1"/>
  <c r="G61" i="11381"/>
  <c r="C61" i="11381"/>
  <c r="B61" i="11381"/>
  <c r="T60" i="11381"/>
  <c r="S60" i="11381"/>
  <c r="R60" i="11381"/>
  <c r="Q60" i="11381"/>
  <c r="N60" i="11381"/>
  <c r="M60" i="11381"/>
  <c r="P60" i="11381" s="1"/>
  <c r="C60" i="11381"/>
  <c r="B60" i="11381"/>
  <c r="T58" i="11381"/>
  <c r="S58" i="11381"/>
  <c r="R58" i="11381"/>
  <c r="Q58" i="11381"/>
  <c r="N58" i="11381"/>
  <c r="M58" i="11381"/>
  <c r="P58" i="11381" s="1"/>
  <c r="C58" i="11381"/>
  <c r="B58" i="11381"/>
  <c r="B54" i="11381"/>
  <c r="C54" i="11381"/>
  <c r="M54" i="11381"/>
  <c r="P54" i="11381" s="1"/>
  <c r="Q54" i="11381"/>
  <c r="R54" i="11381"/>
  <c r="S54" i="11381"/>
  <c r="T54" i="11381"/>
  <c r="B53" i="11381"/>
  <c r="C53" i="11381"/>
  <c r="M53" i="11381"/>
  <c r="P53" i="11381" s="1"/>
  <c r="Q53" i="11381"/>
  <c r="R53" i="11381"/>
  <c r="S53" i="11381"/>
  <c r="T53" i="11381"/>
  <c r="B52" i="11381"/>
  <c r="C52" i="11381"/>
  <c r="M52" i="11381"/>
  <c r="P52" i="11381" s="1"/>
  <c r="Q52" i="11381"/>
  <c r="R52" i="11381"/>
  <c r="S52" i="11381"/>
  <c r="T52" i="11381"/>
  <c r="B51" i="11381"/>
  <c r="C51" i="11381"/>
  <c r="M51" i="11381"/>
  <c r="P51" i="11381" s="1"/>
  <c r="Q51" i="11381"/>
  <c r="R51" i="11381"/>
  <c r="S51" i="11381"/>
  <c r="T51" i="11381"/>
  <c r="B49" i="11381"/>
  <c r="C49" i="11381"/>
  <c r="M49" i="11381"/>
  <c r="P49" i="11381" s="1"/>
  <c r="N49" i="11381"/>
  <c r="Q49" i="11381"/>
  <c r="R49" i="11381"/>
  <c r="S49" i="11381"/>
  <c r="T49" i="11381"/>
  <c r="B48" i="11381"/>
  <c r="C48" i="11381"/>
  <c r="M48" i="11381"/>
  <c r="P48" i="11381" s="1"/>
  <c r="N48" i="11381"/>
  <c r="Q48" i="11381"/>
  <c r="R48" i="11381"/>
  <c r="S48" i="11381"/>
  <c r="T48" i="11381"/>
  <c r="B44" i="11381"/>
  <c r="C44" i="11381"/>
  <c r="G44" i="11381"/>
  <c r="M44" i="11381"/>
  <c r="P44" i="11381" s="1"/>
  <c r="Q44" i="11381"/>
  <c r="R44" i="11381"/>
  <c r="S44" i="11381"/>
  <c r="T44" i="11381"/>
  <c r="B43" i="11381"/>
  <c r="C43" i="11381"/>
  <c r="G43" i="11381"/>
  <c r="M43" i="11381"/>
  <c r="P43" i="11381" s="1"/>
  <c r="Q43" i="11381"/>
  <c r="R43" i="11381"/>
  <c r="S43" i="11381"/>
  <c r="T43" i="11381"/>
  <c r="B42" i="11381"/>
  <c r="C42" i="11381"/>
  <c r="M42" i="11381"/>
  <c r="P42" i="11381" s="1"/>
  <c r="Q42" i="11381"/>
  <c r="R42" i="11381"/>
  <c r="S42" i="11381"/>
  <c r="T42" i="11381"/>
  <c r="B41" i="11381"/>
  <c r="C41" i="11381"/>
  <c r="M41" i="11381"/>
  <c r="P41" i="11381" s="1"/>
  <c r="Q41" i="11381"/>
  <c r="R41" i="11381"/>
  <c r="S41" i="11381"/>
  <c r="T41" i="11381"/>
  <c r="B40" i="11381"/>
  <c r="C40" i="11381"/>
  <c r="M40" i="11381"/>
  <c r="P40" i="11381" s="1"/>
  <c r="Q40" i="11381"/>
  <c r="R40" i="11381"/>
  <c r="S40" i="11381"/>
  <c r="T40" i="11381"/>
  <c r="B39" i="11381"/>
  <c r="C39" i="11381"/>
  <c r="M39" i="11381"/>
  <c r="P39" i="11381" s="1"/>
  <c r="N39" i="11381"/>
  <c r="Q39" i="11381"/>
  <c r="R39" i="11381"/>
  <c r="S39" i="11381"/>
  <c r="T39" i="11381"/>
  <c r="B38" i="11381"/>
  <c r="C38" i="11381"/>
  <c r="M38" i="11381"/>
  <c r="P38" i="11381" s="1"/>
  <c r="N38" i="11381"/>
  <c r="Q38" i="11381"/>
  <c r="R38" i="11381"/>
  <c r="S38" i="11381"/>
  <c r="T38" i="11381"/>
  <c r="B36" i="11381"/>
  <c r="C36" i="11381"/>
  <c r="M36" i="11381"/>
  <c r="P36" i="11381" s="1"/>
  <c r="N36" i="11381"/>
  <c r="Q36" i="11381"/>
  <c r="R36" i="11381"/>
  <c r="S36" i="11381"/>
  <c r="T36" i="11381"/>
  <c r="B34" i="11381"/>
  <c r="C34" i="11381"/>
  <c r="M34" i="11381"/>
  <c r="P34" i="11381" s="1"/>
  <c r="Q34" i="11381"/>
  <c r="R34" i="11381"/>
  <c r="S34" i="11381"/>
  <c r="T34" i="11381"/>
  <c r="B33" i="11381"/>
  <c r="C33" i="11381"/>
  <c r="G33" i="11381"/>
  <c r="M33" i="11381"/>
  <c r="P33" i="11381" s="1"/>
  <c r="Q33" i="11381"/>
  <c r="R33" i="11381"/>
  <c r="S33" i="11381"/>
  <c r="T33" i="11381"/>
  <c r="B32" i="11381"/>
  <c r="C32" i="11381"/>
  <c r="M32" i="11381"/>
  <c r="P32" i="11381" s="1"/>
  <c r="N32" i="11381"/>
  <c r="Q32" i="11381"/>
  <c r="R32" i="11381"/>
  <c r="S32" i="11381"/>
  <c r="T32" i="11381"/>
  <c r="B31" i="11381"/>
  <c r="C31" i="11381"/>
  <c r="M31" i="11381"/>
  <c r="P31" i="11381" s="1"/>
  <c r="N31" i="11381"/>
  <c r="Q31" i="11381"/>
  <c r="R31" i="11381"/>
  <c r="S31" i="11381"/>
  <c r="T31" i="11381"/>
  <c r="B30" i="11381"/>
  <c r="C30" i="11381"/>
  <c r="M30" i="11381"/>
  <c r="P30" i="11381" s="1"/>
  <c r="N30" i="11381"/>
  <c r="Q30" i="11381"/>
  <c r="R30" i="11381"/>
  <c r="S30" i="11381"/>
  <c r="T30" i="11381"/>
  <c r="B29" i="11381"/>
  <c r="C29" i="11381"/>
  <c r="G29" i="11381"/>
  <c r="M29" i="11381"/>
  <c r="P29" i="11381" s="1"/>
  <c r="Q29" i="11381"/>
  <c r="R29" i="11381"/>
  <c r="S29" i="11381"/>
  <c r="T29" i="11381"/>
  <c r="B26" i="11381"/>
  <c r="C26" i="11381"/>
  <c r="M26" i="11381"/>
  <c r="P26" i="11381" s="1"/>
  <c r="Q26" i="11381"/>
  <c r="R26" i="11381"/>
  <c r="S26" i="11381"/>
  <c r="T26" i="11381"/>
  <c r="B24" i="11381"/>
  <c r="C24" i="11381"/>
  <c r="M24" i="11381"/>
  <c r="P24" i="11381" s="1"/>
  <c r="N24" i="11381"/>
  <c r="Q24" i="11381"/>
  <c r="R24" i="11381"/>
  <c r="S24" i="11381"/>
  <c r="T24" i="11381"/>
  <c r="B22" i="11381"/>
  <c r="C22" i="11381"/>
  <c r="M22" i="11381"/>
  <c r="P22" i="11381" s="1"/>
  <c r="Q22" i="11381"/>
  <c r="R22" i="11381"/>
  <c r="S22" i="11381"/>
  <c r="T22" i="11381"/>
  <c r="B18" i="11381"/>
  <c r="C18" i="11381"/>
  <c r="M18" i="11381"/>
  <c r="P18" i="11381" s="1"/>
  <c r="N18" i="11381"/>
  <c r="Q18" i="11381"/>
  <c r="R18" i="11381"/>
  <c r="S18" i="11381"/>
  <c r="T18" i="11381"/>
  <c r="B17" i="11381"/>
  <c r="C17" i="11381"/>
  <c r="M17" i="11381"/>
  <c r="P17" i="11381" s="1"/>
  <c r="Q17" i="11381"/>
  <c r="R17" i="11381"/>
  <c r="S17" i="11381"/>
  <c r="T17" i="11381"/>
  <c r="B15" i="11381"/>
  <c r="C15" i="11381"/>
  <c r="M15" i="11381"/>
  <c r="P15" i="11381" s="1"/>
  <c r="Q15" i="11381"/>
  <c r="R15" i="11381"/>
  <c r="S15" i="11381"/>
  <c r="T15" i="11381"/>
  <c r="B14" i="11381"/>
  <c r="C14" i="11381"/>
  <c r="M14" i="11381"/>
  <c r="P14" i="11381" s="1"/>
  <c r="Q14" i="11381"/>
  <c r="R14" i="11381"/>
  <c r="S14" i="11381"/>
  <c r="T14" i="11381"/>
  <c r="B13" i="11381"/>
  <c r="C13" i="11381"/>
  <c r="M13" i="11381"/>
  <c r="P13" i="11381" s="1"/>
  <c r="N13" i="11381"/>
  <c r="Q13" i="11381"/>
  <c r="R13" i="11381"/>
  <c r="S13" i="11381"/>
  <c r="T13" i="11381"/>
  <c r="B12" i="11381"/>
  <c r="C12" i="11381"/>
  <c r="M12" i="11381"/>
  <c r="P12" i="11381" s="1"/>
  <c r="N12" i="11381"/>
  <c r="Q12" i="11381"/>
  <c r="R12" i="11381"/>
  <c r="S12" i="11381"/>
  <c r="T12" i="11381"/>
  <c r="B11" i="11381"/>
  <c r="C11" i="11381"/>
  <c r="M11" i="11381"/>
  <c r="P11" i="11381" s="1"/>
  <c r="Q11" i="11381"/>
  <c r="R11" i="11381"/>
  <c r="S11" i="11381"/>
  <c r="T11" i="11381"/>
  <c r="B10" i="11381"/>
  <c r="C10" i="11381"/>
  <c r="M10" i="11381"/>
  <c r="P10" i="11381" s="1"/>
  <c r="N10" i="11381"/>
  <c r="Q10" i="11381"/>
  <c r="R10" i="11381"/>
  <c r="S10" i="11381"/>
  <c r="T10" i="11381"/>
  <c r="B9" i="11381"/>
  <c r="C9" i="11381"/>
  <c r="M9" i="11381"/>
  <c r="P9" i="11381" s="1"/>
  <c r="Q9" i="11381"/>
  <c r="R9" i="11381"/>
  <c r="S9" i="11381"/>
  <c r="T9" i="11381"/>
  <c r="B7" i="11381"/>
  <c r="C7" i="11381"/>
  <c r="M7" i="11381"/>
  <c r="P7" i="11381" s="1"/>
  <c r="N7" i="11381"/>
  <c r="Q7" i="11381"/>
  <c r="R7" i="11381"/>
  <c r="S7" i="11381"/>
  <c r="T7" i="11381"/>
  <c r="B5" i="11381"/>
  <c r="C5" i="11381"/>
  <c r="M5" i="11381"/>
  <c r="P5" i="11381" s="1"/>
  <c r="N5" i="11381"/>
  <c r="Q5" i="11381"/>
  <c r="R5" i="11381"/>
  <c r="S5" i="11381"/>
  <c r="T5" i="11381"/>
  <c r="B4" i="11381"/>
  <c r="C4" i="11381"/>
  <c r="M4" i="11381"/>
  <c r="P4" i="11381" s="1"/>
  <c r="N4" i="11381"/>
  <c r="Q4" i="11381"/>
  <c r="R4" i="11381"/>
  <c r="S4" i="11381"/>
  <c r="T4" i="11381"/>
  <c r="T175" i="11381"/>
  <c r="S175" i="11381"/>
  <c r="R175" i="11381"/>
  <c r="Q175" i="11381"/>
  <c r="M175" i="11381"/>
  <c r="P175" i="11381" s="1"/>
  <c r="C175" i="11381"/>
  <c r="B175" i="11381"/>
  <c r="T124" i="11381"/>
  <c r="S124" i="11381"/>
  <c r="R124" i="11381"/>
  <c r="Q124" i="11381"/>
  <c r="N124" i="11381"/>
  <c r="M124" i="11381"/>
  <c r="P124" i="11381" s="1"/>
  <c r="C124" i="11381"/>
  <c r="B124" i="11381"/>
  <c r="T158" i="11381"/>
  <c r="S158" i="11381"/>
  <c r="R158" i="11381"/>
  <c r="Q158" i="11381"/>
  <c r="N158" i="11381"/>
  <c r="M158" i="11381"/>
  <c r="P158" i="11381" s="1"/>
  <c r="C158" i="11381"/>
  <c r="B158" i="11381"/>
  <c r="T87" i="11381"/>
  <c r="S87" i="11381"/>
  <c r="R87" i="11381"/>
  <c r="Q87" i="11381"/>
  <c r="N87" i="11381"/>
  <c r="M87" i="11381"/>
  <c r="P87" i="11381" s="1"/>
  <c r="C87" i="11381"/>
  <c r="B87" i="11381"/>
  <c r="B6" i="11381"/>
  <c r="C6" i="11381"/>
  <c r="M6" i="11381"/>
  <c r="P6" i="11381" s="1"/>
  <c r="N6" i="11381"/>
  <c r="Q6" i="11381"/>
  <c r="R6" i="11381"/>
  <c r="S6" i="11381"/>
  <c r="T6" i="11381"/>
  <c r="B3" i="11381"/>
  <c r="C3" i="11381"/>
  <c r="M3" i="11381"/>
  <c r="P3" i="11381" s="1"/>
  <c r="N3" i="11381"/>
  <c r="Q3" i="11381"/>
  <c r="R3" i="11381"/>
  <c r="S3" i="11381"/>
  <c r="T3" i="11381"/>
  <c r="T52" i="96"/>
  <c r="S52" i="96"/>
  <c r="R52" i="96"/>
  <c r="Q52" i="96"/>
  <c r="B52" i="96"/>
  <c r="C52" i="96"/>
  <c r="P52" i="96"/>
  <c r="N52" i="96"/>
  <c r="Q954" i="96"/>
  <c r="R954" i="96"/>
  <c r="T954" i="96"/>
  <c r="S954" i="96"/>
  <c r="R955" i="96"/>
  <c r="R956" i="96"/>
  <c r="R957" i="96"/>
  <c r="R958" i="96"/>
  <c r="R959" i="96"/>
  <c r="R960" i="96"/>
  <c r="R961" i="96"/>
  <c r="R962" i="96"/>
  <c r="R963" i="96"/>
  <c r="R967" i="96"/>
  <c r="R968" i="96"/>
  <c r="R969" i="96"/>
  <c r="R971" i="96"/>
  <c r="R972" i="96"/>
  <c r="R973" i="96"/>
  <c r="R974" i="96"/>
  <c r="R975" i="96"/>
  <c r="R976" i="96"/>
  <c r="R977" i="96"/>
  <c r="R978" i="96"/>
  <c r="R979" i="96"/>
  <c r="R981" i="96"/>
  <c r="R982" i="96"/>
  <c r="R983" i="96"/>
  <c r="R985" i="96"/>
  <c r="R986" i="96"/>
  <c r="R987" i="96"/>
  <c r="R989" i="96"/>
  <c r="R990" i="96"/>
  <c r="R991" i="96"/>
  <c r="R992" i="96"/>
  <c r="R993" i="96"/>
  <c r="R994" i="96"/>
  <c r="R995" i="96"/>
  <c r="R996" i="96"/>
  <c r="R997" i="96"/>
  <c r="R999" i="96"/>
  <c r="R1000" i="96"/>
  <c r="R1001" i="96"/>
  <c r="R1003" i="96"/>
  <c r="R1004" i="96"/>
  <c r="R1005" i="96"/>
  <c r="R1006" i="96"/>
  <c r="R1008" i="96"/>
  <c r="R1011" i="96"/>
  <c r="R1012" i="96"/>
  <c r="R1013" i="96"/>
  <c r="B954" i="96"/>
  <c r="C954" i="96"/>
  <c r="P954" i="96"/>
  <c r="N954" i="96"/>
  <c r="T959" i="96"/>
  <c r="S959" i="96"/>
  <c r="Q959" i="96"/>
  <c r="B959" i="96"/>
  <c r="C959" i="96"/>
  <c r="P959" i="96"/>
  <c r="N959" i="96"/>
  <c r="T204" i="96"/>
  <c r="S204" i="96"/>
  <c r="R204" i="96"/>
  <c r="Q204" i="96"/>
  <c r="B204" i="96"/>
  <c r="C204" i="96"/>
  <c r="P204" i="96"/>
  <c r="T122" i="96"/>
  <c r="S122" i="96"/>
  <c r="R122" i="96"/>
  <c r="Q122" i="96"/>
  <c r="B122" i="96"/>
  <c r="C122" i="96"/>
  <c r="P122" i="96"/>
  <c r="P371" i="96"/>
  <c r="B371" i="96"/>
  <c r="C371" i="96"/>
  <c r="N371" i="96"/>
  <c r="Q371" i="96"/>
  <c r="R371" i="96"/>
  <c r="S371" i="96"/>
  <c r="T371" i="96"/>
  <c r="T112" i="96"/>
  <c r="T49" i="96"/>
  <c r="T118" i="96"/>
  <c r="T126" i="96"/>
  <c r="T129" i="96"/>
  <c r="T130" i="96"/>
  <c r="T143" i="96"/>
  <c r="T144" i="96"/>
  <c r="T147" i="96"/>
  <c r="T154" i="96"/>
  <c r="T62" i="96"/>
  <c r="T63" i="96"/>
  <c r="T168" i="96"/>
  <c r="T174" i="96"/>
  <c r="T178" i="96"/>
  <c r="T181" i="96"/>
  <c r="T187" i="96"/>
  <c r="T192" i="96"/>
  <c r="T200" i="96"/>
  <c r="T70" i="96"/>
  <c r="T202" i="96"/>
  <c r="T208" i="96"/>
  <c r="T218" i="96"/>
  <c r="T221" i="96"/>
  <c r="T229" i="96"/>
  <c r="T76" i="96"/>
  <c r="T77" i="96"/>
  <c r="T233" i="96"/>
  <c r="T79" i="96"/>
  <c r="T234" i="96"/>
  <c r="T235" i="96"/>
  <c r="T240" i="96"/>
  <c r="T247" i="96"/>
  <c r="T254" i="96"/>
  <c r="T268" i="96"/>
  <c r="T86" i="96"/>
  <c r="T87" i="96"/>
  <c r="T269" i="96"/>
  <c r="T91" i="96"/>
  <c r="T92" i="96"/>
  <c r="T93" i="96"/>
  <c r="T274" i="96"/>
  <c r="T278" i="96"/>
  <c r="T281" i="96"/>
  <c r="T284" i="96"/>
  <c r="T286" i="96"/>
  <c r="T99" i="96"/>
  <c r="T288" i="96"/>
  <c r="T294" i="96"/>
  <c r="T298" i="96"/>
  <c r="T102" i="96"/>
  <c r="T103" i="96"/>
  <c r="T300" i="96"/>
  <c r="T304" i="96"/>
  <c r="T314" i="96"/>
  <c r="T317" i="96"/>
  <c r="T320" i="96"/>
  <c r="T110" i="96"/>
  <c r="T323" i="96"/>
  <c r="T113" i="96"/>
  <c r="T114" i="96"/>
  <c r="T324" i="96"/>
  <c r="T116" i="96"/>
  <c r="T330" i="96"/>
  <c r="T333" i="96"/>
  <c r="T119" i="96"/>
  <c r="T120" i="96"/>
  <c r="T340" i="96"/>
  <c r="T346" i="96"/>
  <c r="T124" i="96"/>
  <c r="T359" i="96"/>
  <c r="T367" i="96"/>
  <c r="T374" i="96"/>
  <c r="T380" i="96"/>
  <c r="T381" i="96"/>
  <c r="T383" i="96"/>
  <c r="T132" i="96"/>
  <c r="T386" i="96"/>
  <c r="T395" i="96"/>
  <c r="T135" i="96"/>
  <c r="T136" i="96"/>
  <c r="T397" i="96"/>
  <c r="T138" i="96"/>
  <c r="T404" i="96"/>
  <c r="T140" i="96"/>
  <c r="T141" i="96"/>
  <c r="T142" i="96"/>
  <c r="T407" i="96"/>
  <c r="T430" i="96"/>
  <c r="T437" i="96"/>
  <c r="T438" i="96"/>
  <c r="T146" i="96"/>
  <c r="T439" i="96"/>
  <c r="T148" i="96"/>
  <c r="T149" i="96"/>
  <c r="T151" i="96"/>
  <c r="T153" i="96"/>
  <c r="T442" i="96"/>
  <c r="T155" i="96"/>
  <c r="T449" i="96"/>
  <c r="T156" i="96"/>
  <c r="T453" i="96"/>
  <c r="T455" i="96"/>
  <c r="T460" i="96"/>
  <c r="T161" i="96"/>
  <c r="T463" i="96"/>
  <c r="T162" i="96"/>
  <c r="T464" i="96"/>
  <c r="T472" i="96"/>
  <c r="T167" i="96"/>
  <c r="T476" i="96"/>
  <c r="T478" i="96"/>
  <c r="T169" i="96"/>
  <c r="T170" i="96"/>
  <c r="T171" i="96"/>
  <c r="T172" i="96"/>
  <c r="T173" i="96"/>
  <c r="T481" i="96"/>
  <c r="T175" i="96"/>
  <c r="T176" i="96"/>
  <c r="T177" i="96"/>
  <c r="T491" i="96"/>
  <c r="T493" i="96"/>
  <c r="T495" i="96"/>
  <c r="T496" i="96"/>
  <c r="T182" i="96"/>
  <c r="T183" i="96"/>
  <c r="T185" i="96"/>
  <c r="T502" i="96"/>
  <c r="T505" i="96"/>
  <c r="T507" i="96"/>
  <c r="T189" i="96"/>
  <c r="T524" i="96"/>
  <c r="T525" i="96"/>
  <c r="T529" i="96"/>
  <c r="T194" i="96"/>
  <c r="T539" i="96"/>
  <c r="T196" i="96"/>
  <c r="T542" i="96"/>
  <c r="T545" i="96"/>
  <c r="T551" i="96"/>
  <c r="T556" i="96"/>
  <c r="T560" i="96"/>
  <c r="T566" i="96"/>
  <c r="T569" i="96"/>
  <c r="T209" i="96"/>
  <c r="T210" i="96"/>
  <c r="T571" i="96"/>
  <c r="T574" i="96"/>
  <c r="T214" i="96"/>
  <c r="T216" i="96"/>
  <c r="T577" i="96"/>
  <c r="T579" i="96"/>
  <c r="T594" i="96"/>
  <c r="T596" i="96"/>
  <c r="T597" i="96"/>
  <c r="T598" i="96"/>
  <c r="T599" i="96"/>
  <c r="T600" i="96"/>
  <c r="T222" i="96"/>
  <c r="T223" i="96"/>
  <c r="T602" i="96"/>
  <c r="T226" i="96"/>
  <c r="T604" i="96"/>
  <c r="T617" i="96"/>
  <c r="T633" i="96"/>
  <c r="T646" i="96"/>
  <c r="T650" i="96"/>
  <c r="T651" i="96"/>
  <c r="T236" i="96"/>
  <c r="T237" i="96"/>
  <c r="T238" i="96"/>
  <c r="T670" i="96"/>
  <c r="T242" i="96"/>
  <c r="T671" i="96"/>
  <c r="T245" i="96"/>
  <c r="T672" i="96"/>
  <c r="T696" i="96"/>
  <c r="T248" i="96"/>
  <c r="T697" i="96"/>
  <c r="T251" i="96"/>
  <c r="T698" i="96"/>
  <c r="T704" i="96"/>
  <c r="T712" i="96"/>
  <c r="T717" i="96"/>
  <c r="T257" i="96"/>
  <c r="T258" i="96"/>
  <c r="T259" i="96"/>
  <c r="T721" i="96"/>
  <c r="T736" i="96"/>
  <c r="T737" i="96"/>
  <c r="T744" i="96"/>
  <c r="T263" i="96"/>
  <c r="T265" i="96"/>
  <c r="T266" i="96"/>
  <c r="T267" i="96"/>
  <c r="T752" i="96"/>
  <c r="T270" i="96"/>
  <c r="T271" i="96"/>
  <c r="T272" i="96"/>
  <c r="T277" i="96"/>
  <c r="T778" i="96"/>
  <c r="T779" i="96"/>
  <c r="T789" i="96"/>
  <c r="T793" i="96"/>
  <c r="T796" i="96"/>
  <c r="T798" i="96"/>
  <c r="T290" i="96"/>
  <c r="T805" i="96"/>
  <c r="T809" i="96"/>
  <c r="T293" i="96"/>
  <c r="T824" i="96"/>
  <c r="T296" i="96"/>
  <c r="T843" i="96"/>
  <c r="T847" i="96"/>
  <c r="T299" i="96"/>
  <c r="T849" i="96"/>
  <c r="T301" i="96"/>
  <c r="T303" i="96"/>
  <c r="T854" i="96"/>
  <c r="T857" i="96"/>
  <c r="T858" i="96"/>
  <c r="T861" i="96"/>
  <c r="T872" i="96"/>
  <c r="T307" i="96"/>
  <c r="T874" i="96"/>
  <c r="T309" i="96"/>
  <c r="T880" i="96"/>
  <c r="T313" i="96"/>
  <c r="T884" i="96"/>
  <c r="T316" i="96"/>
  <c r="T894" i="96"/>
  <c r="T319" i="96"/>
  <c r="T909" i="96"/>
  <c r="T910" i="96"/>
  <c r="T916" i="96"/>
  <c r="T326" i="96"/>
  <c r="T328" i="96"/>
  <c r="T329" i="96"/>
  <c r="T927" i="96"/>
  <c r="T331" i="96"/>
  <c r="T332" i="96"/>
  <c r="T929" i="96"/>
  <c r="T930" i="96"/>
  <c r="T932" i="96"/>
  <c r="T937" i="96"/>
  <c r="T938" i="96"/>
  <c r="T947" i="96"/>
  <c r="T949" i="96"/>
  <c r="T958" i="96"/>
  <c r="T341" i="96"/>
  <c r="T342" i="96"/>
  <c r="T343" i="96"/>
  <c r="T344" i="96"/>
  <c r="T345" i="96"/>
  <c r="T972" i="96"/>
  <c r="T973" i="96"/>
  <c r="T348" i="96"/>
  <c r="T349" i="96"/>
  <c r="T982" i="96"/>
  <c r="T351" i="96"/>
  <c r="T352" i="96"/>
  <c r="T983" i="96"/>
  <c r="T986" i="96"/>
  <c r="T357" i="96"/>
  <c r="T358" i="96"/>
  <c r="T990" i="96"/>
  <c r="T997" i="96"/>
  <c r="T361" i="96"/>
  <c r="T362" i="96"/>
  <c r="T1005" i="96"/>
  <c r="T1006" i="96"/>
  <c r="T365" i="96"/>
  <c r="T1008" i="96"/>
  <c r="T368" i="96"/>
  <c r="T370" i="96"/>
  <c r="T372" i="96"/>
  <c r="T373" i="96"/>
  <c r="T19" i="96"/>
  <c r="T375" i="96"/>
  <c r="T21" i="96"/>
  <c r="T29" i="96"/>
  <c r="T54" i="96"/>
  <c r="T55" i="96"/>
  <c r="T66" i="96"/>
  <c r="T98" i="96"/>
  <c r="T145" i="96"/>
  <c r="T385" i="96"/>
  <c r="T389" i="96"/>
  <c r="T390" i="96"/>
  <c r="T391" i="96"/>
  <c r="T392" i="96"/>
  <c r="T159" i="96"/>
  <c r="T197" i="96"/>
  <c r="T212" i="96"/>
  <c r="T399" i="96"/>
  <c r="T400" i="96"/>
  <c r="T401" i="96"/>
  <c r="T403" i="96"/>
  <c r="T220" i="96"/>
  <c r="T232" i="96"/>
  <c r="T239" i="96"/>
  <c r="T305" i="96"/>
  <c r="T412" i="96"/>
  <c r="T310" i="96"/>
  <c r="T416" i="96"/>
  <c r="T417" i="96"/>
  <c r="T419" i="96"/>
  <c r="T421" i="96"/>
  <c r="T337" i="96"/>
  <c r="T338" i="96"/>
  <c r="T350" i="96"/>
  <c r="T427" i="96"/>
  <c r="T428" i="96"/>
  <c r="T429" i="96"/>
  <c r="T355" i="96"/>
  <c r="T431" i="96"/>
  <c r="T396" i="96"/>
  <c r="T435" i="96"/>
  <c r="T436" i="96"/>
  <c r="T433" i="96"/>
  <c r="T470" i="96"/>
  <c r="T440" i="96"/>
  <c r="T475" i="96"/>
  <c r="T482" i="96"/>
  <c r="T444" i="96"/>
  <c r="T445" i="96"/>
  <c r="T446" i="96"/>
  <c r="T484" i="96"/>
  <c r="T450" i="96"/>
  <c r="T518" i="96"/>
  <c r="T452" i="96"/>
  <c r="T527" i="96"/>
  <c r="T454" i="96"/>
  <c r="T537" i="96"/>
  <c r="T550" i="96"/>
  <c r="T559" i="96"/>
  <c r="T561" i="96"/>
  <c r="T462" i="96"/>
  <c r="T565" i="96"/>
  <c r="T601" i="96"/>
  <c r="T465" i="96"/>
  <c r="T605" i="96"/>
  <c r="T466" i="96"/>
  <c r="T467" i="96"/>
  <c r="T468" i="96"/>
  <c r="T469" i="96"/>
  <c r="T609" i="96"/>
  <c r="T615" i="96"/>
  <c r="T618" i="96"/>
  <c r="T474" i="96"/>
  <c r="T627" i="96"/>
  <c r="T635" i="96"/>
  <c r="T639" i="96"/>
  <c r="T479" i="96"/>
  <c r="T654" i="96"/>
  <c r="T662" i="96"/>
  <c r="T668" i="96"/>
  <c r="T483" i="96"/>
  <c r="T669" i="96"/>
  <c r="T485" i="96"/>
  <c r="T486" i="96"/>
  <c r="T487" i="96"/>
  <c r="T489" i="96"/>
  <c r="T490" i="96"/>
  <c r="T492" i="96"/>
  <c r="T683" i="96"/>
  <c r="T494" i="96"/>
  <c r="T714" i="96"/>
  <c r="T715" i="96"/>
  <c r="T738" i="96"/>
  <c r="T761" i="96"/>
  <c r="T766" i="96"/>
  <c r="T506" i="96"/>
  <c r="T845" i="96"/>
  <c r="T511" i="96"/>
  <c r="T512" i="96"/>
  <c r="T513" i="96"/>
  <c r="T883" i="96"/>
  <c r="T898" i="96"/>
  <c r="T515" i="96"/>
  <c r="T908" i="96"/>
  <c r="T519" i="96"/>
  <c r="T921" i="96"/>
  <c r="T522" i="96"/>
  <c r="T523" i="96"/>
  <c r="T939" i="96"/>
  <c r="T963" i="96"/>
  <c r="T979" i="96"/>
  <c r="T530" i="96"/>
  <c r="T1013" i="96"/>
  <c r="T532" i="96"/>
  <c r="T533" i="96"/>
  <c r="T534" i="96"/>
  <c r="T535" i="96"/>
  <c r="T13" i="96"/>
  <c r="T27" i="96"/>
  <c r="T41" i="96"/>
  <c r="T544" i="96"/>
  <c r="T48" i="96"/>
  <c r="T65" i="96"/>
  <c r="T548" i="96"/>
  <c r="T549" i="96"/>
  <c r="T67" i="96"/>
  <c r="T69" i="96"/>
  <c r="T552" i="96"/>
  <c r="T553" i="96"/>
  <c r="T74" i="96"/>
  <c r="T84" i="96"/>
  <c r="T88" i="96"/>
  <c r="T557" i="96"/>
  <c r="T90" i="96"/>
  <c r="T94" i="96"/>
  <c r="T101" i="96"/>
  <c r="T563" i="96"/>
  <c r="T564" i="96"/>
  <c r="T107" i="96"/>
  <c r="T115" i="96"/>
  <c r="T568" i="96"/>
  <c r="T121" i="96"/>
  <c r="T570" i="96"/>
  <c r="T125" i="96"/>
  <c r="T572" i="96"/>
  <c r="T573" i="96"/>
  <c r="T128" i="96"/>
  <c r="T575" i="96"/>
  <c r="T131" i="96"/>
  <c r="T581" i="96"/>
  <c r="T586" i="96"/>
  <c r="T587" i="96"/>
  <c r="T589" i="96"/>
  <c r="T164" i="96"/>
  <c r="T592" i="96"/>
  <c r="T593" i="96"/>
  <c r="T595" i="96"/>
  <c r="T179" i="96"/>
  <c r="T180" i="96"/>
  <c r="T184" i="96"/>
  <c r="T193" i="96"/>
  <c r="T198" i="96"/>
  <c r="T206" i="96"/>
  <c r="T207" i="96"/>
  <c r="T607" i="96"/>
  <c r="T228" i="96"/>
  <c r="T230" i="96"/>
  <c r="T611" i="96"/>
  <c r="T231" i="96"/>
  <c r="T614" i="96"/>
  <c r="T246" i="96"/>
  <c r="T253" i="96"/>
  <c r="T256" i="96"/>
  <c r="T260" i="96"/>
  <c r="T261" i="96"/>
  <c r="T275" i="96"/>
  <c r="T283" i="96"/>
  <c r="T630" i="96"/>
  <c r="T631" i="96"/>
  <c r="T297" i="96"/>
  <c r="T634" i="96"/>
  <c r="T306" i="96"/>
  <c r="T637" i="96"/>
  <c r="T311" i="96"/>
  <c r="T315" i="96"/>
  <c r="T641" i="96"/>
  <c r="T366" i="96"/>
  <c r="T645" i="96"/>
  <c r="T376" i="96"/>
  <c r="T377" i="96"/>
  <c r="T647" i="96"/>
  <c r="T382" i="96"/>
  <c r="T394" i="96"/>
  <c r="T408" i="96"/>
  <c r="T652" i="96"/>
  <c r="T653" i="96"/>
  <c r="T410" i="96"/>
  <c r="T418" i="96"/>
  <c r="T424" i="96"/>
  <c r="T432" i="96"/>
  <c r="T659" i="96"/>
  <c r="T660" i="96"/>
  <c r="T661" i="96"/>
  <c r="T441" i="96"/>
  <c r="T457" i="96"/>
  <c r="T665" i="96"/>
  <c r="T666" i="96"/>
  <c r="T488" i="96"/>
  <c r="T509" i="96"/>
  <c r="T514" i="96"/>
  <c r="T538" i="96"/>
  <c r="T546" i="96"/>
  <c r="T554" i="96"/>
  <c r="T558" i="96"/>
  <c r="T562" i="96"/>
  <c r="T674" i="96"/>
  <c r="T675" i="96"/>
  <c r="T676" i="96"/>
  <c r="T677" i="96"/>
  <c r="T678" i="96"/>
  <c r="T585" i="96"/>
  <c r="T608" i="96"/>
  <c r="T613" i="96"/>
  <c r="T616" i="96"/>
  <c r="T684" i="96"/>
  <c r="T640" i="96"/>
  <c r="T688" i="96"/>
  <c r="T690" i="96"/>
  <c r="T643" i="96"/>
  <c r="T667" i="96"/>
  <c r="T679" i="96"/>
  <c r="T681" i="96"/>
  <c r="T700" i="96"/>
  <c r="T701" i="96"/>
  <c r="T703" i="96"/>
  <c r="T723" i="96"/>
  <c r="T746" i="96"/>
  <c r="T706" i="96"/>
  <c r="T749" i="96"/>
  <c r="T758" i="96"/>
  <c r="T710" i="96"/>
  <c r="T711" i="96"/>
  <c r="T713" i="96"/>
  <c r="T763" i="96"/>
  <c r="T716" i="96"/>
  <c r="T772" i="96"/>
  <c r="T786" i="96"/>
  <c r="T822" i="96"/>
  <c r="T720" i="96"/>
  <c r="T722" i="96"/>
  <c r="T837" i="96"/>
  <c r="T724" i="96"/>
  <c r="T725" i="96"/>
  <c r="T728" i="96"/>
  <c r="T729" i="96"/>
  <c r="T731" i="96"/>
  <c r="T863" i="96"/>
  <c r="T734" i="96"/>
  <c r="T735" i="96"/>
  <c r="T882" i="96"/>
  <c r="T886" i="96"/>
  <c r="T739" i="96"/>
  <c r="T741" i="96"/>
  <c r="T742" i="96"/>
  <c r="T743" i="96"/>
  <c r="T887" i="96"/>
  <c r="T745" i="96"/>
  <c r="T891" i="96"/>
  <c r="T747" i="96"/>
  <c r="T750" i="96"/>
  <c r="T901" i="96"/>
  <c r="T905" i="96"/>
  <c r="T906" i="96"/>
  <c r="T918" i="96"/>
  <c r="T922" i="96"/>
  <c r="T755" i="96"/>
  <c r="T756" i="96"/>
  <c r="T757" i="96"/>
  <c r="T928" i="96"/>
  <c r="T934" i="96"/>
  <c r="T942" i="96"/>
  <c r="T760" i="96"/>
  <c r="T948" i="96"/>
  <c r="T764" i="96"/>
  <c r="T976" i="96"/>
  <c r="T768" i="96"/>
  <c r="T977" i="96"/>
  <c r="T981" i="96"/>
  <c r="T991" i="96"/>
  <c r="T992" i="96"/>
  <c r="T774" i="96"/>
  <c r="T97" i="96"/>
  <c r="T308" i="96"/>
  <c r="T347" i="96"/>
  <c r="T783" i="96"/>
  <c r="T784" i="96"/>
  <c r="T411" i="96"/>
  <c r="T787" i="96"/>
  <c r="T413" i="96"/>
  <c r="T790" i="96"/>
  <c r="T791" i="96"/>
  <c r="T794" i="96"/>
  <c r="T795" i="96"/>
  <c r="T531" i="96"/>
  <c r="T638" i="96"/>
  <c r="T799" i="96"/>
  <c r="T801" i="96"/>
  <c r="T802" i="96"/>
  <c r="T803" i="96"/>
  <c r="T726" i="96"/>
  <c r="T838" i="96"/>
  <c r="T860" i="96"/>
  <c r="T810" i="96"/>
  <c r="T877" i="96"/>
  <c r="T812" i="96"/>
  <c r="T815" i="96"/>
  <c r="T816" i="96"/>
  <c r="T817" i="96"/>
  <c r="T818" i="96"/>
  <c r="T819" i="96"/>
  <c r="T820" i="96"/>
  <c r="T821" i="96"/>
  <c r="T903" i="96"/>
  <c r="T15" i="96"/>
  <c r="T30" i="96"/>
  <c r="T827" i="96"/>
  <c r="T828" i="96"/>
  <c r="T830" i="96"/>
  <c r="T832" i="96"/>
  <c r="T43" i="96"/>
  <c r="T834" i="96"/>
  <c r="T836" i="96"/>
  <c r="T60" i="96"/>
  <c r="T68" i="96"/>
  <c r="T71" i="96"/>
  <c r="T72" i="96"/>
  <c r="T840" i="96"/>
  <c r="T80" i="96"/>
  <c r="T841" i="96"/>
  <c r="T842" i="96"/>
  <c r="T105" i="96"/>
  <c r="T109" i="96"/>
  <c r="T111" i="96"/>
  <c r="T123" i="96"/>
  <c r="T846" i="96"/>
  <c r="T133" i="96"/>
  <c r="T134" i="96"/>
  <c r="T856" i="96"/>
  <c r="T166" i="96"/>
  <c r="T186" i="96"/>
  <c r="T859" i="96"/>
  <c r="T188" i="96"/>
  <c r="T190" i="96"/>
  <c r="T864" i="96"/>
  <c r="T865" i="96"/>
  <c r="T191" i="96"/>
  <c r="T195" i="96"/>
  <c r="T213" i="96"/>
  <c r="T868" i="96"/>
  <c r="T225" i="96"/>
  <c r="T250" i="96"/>
  <c r="T871" i="96"/>
  <c r="T873" i="96"/>
  <c r="T262" i="96"/>
  <c r="T279" i="96"/>
  <c r="T876" i="96"/>
  <c r="T285" i="96"/>
  <c r="T878" i="96"/>
  <c r="T291" i="96"/>
  <c r="T881" i="96"/>
  <c r="T295" i="96"/>
  <c r="T336" i="96"/>
  <c r="T339" i="96"/>
  <c r="T354" i="96"/>
  <c r="T885" i="96"/>
  <c r="T363" i="96"/>
  <c r="T364" i="96"/>
  <c r="T889" i="96"/>
  <c r="T426" i="96"/>
  <c r="T451" i="96"/>
  <c r="T480" i="96"/>
  <c r="T503" i="96"/>
  <c r="T510" i="96"/>
  <c r="T520" i="96"/>
  <c r="T528" i="96"/>
  <c r="T540" i="96"/>
  <c r="T555" i="96"/>
  <c r="T907" i="96"/>
  <c r="T567" i="96"/>
  <c r="T580" i="96"/>
  <c r="T588" i="96"/>
  <c r="T911" i="96"/>
  <c r="T590" i="96"/>
  <c r="T913" i="96"/>
  <c r="T914" i="96"/>
  <c r="T620" i="96"/>
  <c r="T648" i="96"/>
  <c r="T655" i="96"/>
  <c r="T658" i="96"/>
  <c r="T919" i="96"/>
  <c r="T920" i="96"/>
  <c r="T673" i="96"/>
  <c r="T687" i="96"/>
  <c r="T699" i="96"/>
  <c r="T702" i="96"/>
  <c r="T705" i="96"/>
  <c r="T708" i="96"/>
  <c r="T718" i="96"/>
  <c r="T719" i="96"/>
  <c r="T933" i="96"/>
  <c r="T733" i="96"/>
  <c r="T753" i="96"/>
  <c r="T935" i="96"/>
  <c r="T754" i="96"/>
  <c r="T773" i="96"/>
  <c r="T940" i="96"/>
  <c r="T941" i="96"/>
  <c r="T781" i="96"/>
  <c r="T944" i="96"/>
  <c r="T945" i="96"/>
  <c r="T782" i="96"/>
  <c r="T788" i="96"/>
  <c r="T797" i="96"/>
  <c r="T800" i="96"/>
  <c r="T952" i="96"/>
  <c r="T953" i="96"/>
  <c r="T806" i="96"/>
  <c r="T955" i="96"/>
  <c r="T808" i="96"/>
  <c r="T814" i="96"/>
  <c r="T826" i="96"/>
  <c r="T960" i="96"/>
  <c r="T961" i="96"/>
  <c r="T829" i="96"/>
  <c r="T839" i="96"/>
  <c r="T844" i="96"/>
  <c r="T967" i="96"/>
  <c r="T968" i="96"/>
  <c r="T969" i="96"/>
  <c r="T971" i="96"/>
  <c r="T848" i="96"/>
  <c r="T974" i="96"/>
  <c r="T975" i="96"/>
  <c r="T869" i="96"/>
  <c r="T870" i="96"/>
  <c r="T875" i="96"/>
  <c r="T978" i="96"/>
  <c r="T890" i="96"/>
  <c r="T892" i="96"/>
  <c r="T904" i="96"/>
  <c r="T912" i="96"/>
  <c r="T985" i="96"/>
  <c r="T923" i="96"/>
  <c r="T925" i="96"/>
  <c r="T987" i="96"/>
  <c r="T931" i="96"/>
  <c r="T946" i="96"/>
  <c r="T956" i="96"/>
  <c r="T957" i="96"/>
  <c r="T993" i="96"/>
  <c r="T994" i="96"/>
  <c r="T995" i="96"/>
  <c r="T996" i="96"/>
  <c r="T999" i="96"/>
  <c r="T962" i="96"/>
  <c r="T989" i="96"/>
  <c r="T1004" i="96"/>
  <c r="T1000" i="96"/>
  <c r="T1001" i="96"/>
  <c r="T709" i="96"/>
  <c r="T811" i="96"/>
  <c r="T1011" i="96"/>
  <c r="T1012" i="96"/>
  <c r="T3" i="96"/>
  <c r="T4" i="96"/>
  <c r="T5" i="96"/>
  <c r="T6" i="96"/>
  <c r="T7" i="96"/>
  <c r="T8" i="96"/>
  <c r="T9" i="96"/>
  <c r="T10" i="96"/>
  <c r="T11" i="96"/>
  <c r="T12" i="96"/>
  <c r="T18" i="96"/>
  <c r="T20" i="96"/>
  <c r="T22" i="96"/>
  <c r="T23" i="96"/>
  <c r="T25" i="96"/>
  <c r="T26" i="96"/>
  <c r="T35" i="96"/>
  <c r="T40" i="96"/>
  <c r="T45" i="96"/>
  <c r="T50" i="96"/>
  <c r="T53" i="96"/>
  <c r="T59" i="96"/>
  <c r="T31" i="96"/>
  <c r="T61" i="96"/>
  <c r="T32" i="96"/>
  <c r="T33" i="96"/>
  <c r="T34" i="96"/>
  <c r="T64" i="96"/>
  <c r="T39" i="96"/>
  <c r="T73" i="96"/>
  <c r="T75" i="96"/>
  <c r="T78" i="96"/>
  <c r="T82" i="96"/>
  <c r="T85" i="96"/>
  <c r="T95" i="96"/>
  <c r="T96" i="96"/>
  <c r="T104" i="96"/>
  <c r="S35" i="96"/>
  <c r="C1" i="11381"/>
  <c r="U112" i="11381"/>
  <c r="T112" i="11381"/>
  <c r="S112" i="11381"/>
  <c r="R112" i="11381"/>
  <c r="Q112" i="11381"/>
  <c r="N112" i="11381"/>
  <c r="M112" i="11381"/>
  <c r="P112" i="11381" s="1"/>
  <c r="C112" i="11381"/>
  <c r="B112" i="11381"/>
  <c r="U19" i="11381"/>
  <c r="T19" i="11381"/>
  <c r="S19" i="11381"/>
  <c r="R19" i="11381"/>
  <c r="Q19" i="11381"/>
  <c r="N19" i="11381"/>
  <c r="M19" i="11381"/>
  <c r="P19" i="11381" s="1"/>
  <c r="C19" i="11381"/>
  <c r="B19" i="11381"/>
  <c r="U176" i="11381"/>
  <c r="T176" i="11381"/>
  <c r="S176" i="11381"/>
  <c r="R176" i="11381"/>
  <c r="Q176" i="11381"/>
  <c r="N176" i="11381"/>
  <c r="M176" i="11381"/>
  <c r="P176" i="11381" s="1"/>
  <c r="C176" i="11381"/>
  <c r="B176" i="11381"/>
  <c r="U88" i="11381"/>
  <c r="T88" i="11381"/>
  <c r="S88" i="11381"/>
  <c r="R88" i="11381"/>
  <c r="Q88" i="11381"/>
  <c r="N88" i="11381"/>
  <c r="M88" i="11381"/>
  <c r="P88" i="11381" s="1"/>
  <c r="C88" i="11381"/>
  <c r="B88" i="11381"/>
  <c r="U50" i="11381"/>
  <c r="T50" i="11381"/>
  <c r="S50" i="11381"/>
  <c r="R50" i="11381"/>
  <c r="Q50" i="11381"/>
  <c r="N50" i="11381"/>
  <c r="M50" i="11381"/>
  <c r="P50" i="11381" s="1"/>
  <c r="C50" i="11381"/>
  <c r="B50" i="11381"/>
  <c r="U105" i="11381"/>
  <c r="T105" i="11381"/>
  <c r="S105" i="11381"/>
  <c r="R105" i="11381"/>
  <c r="Q105" i="11381"/>
  <c r="N105" i="11381"/>
  <c r="M105" i="11381"/>
  <c r="P105" i="11381" s="1"/>
  <c r="C105" i="11381"/>
  <c r="B105" i="11381"/>
  <c r="U66" i="11381"/>
  <c r="T66" i="11381"/>
  <c r="S66" i="11381"/>
  <c r="R66" i="11381"/>
  <c r="Q66" i="11381"/>
  <c r="N66" i="11381"/>
  <c r="M66" i="11381"/>
  <c r="P66" i="11381" s="1"/>
  <c r="C66" i="11381"/>
  <c r="B66" i="11381"/>
  <c r="U108" i="11381"/>
  <c r="T108" i="11381"/>
  <c r="S108" i="11381"/>
  <c r="R108" i="11381"/>
  <c r="Q108" i="11381"/>
  <c r="N108" i="11381"/>
  <c r="M108" i="11381"/>
  <c r="P108" i="11381" s="1"/>
  <c r="C108" i="11381"/>
  <c r="B108" i="11381"/>
  <c r="U100" i="11381"/>
  <c r="T100" i="11381"/>
  <c r="S100" i="11381"/>
  <c r="R100" i="11381"/>
  <c r="Q100" i="11381"/>
  <c r="M100" i="11381"/>
  <c r="P100" i="11381" s="1"/>
  <c r="C100" i="11381"/>
  <c r="B100" i="11381"/>
  <c r="U221" i="11381"/>
  <c r="T221" i="11381"/>
  <c r="S221" i="11381"/>
  <c r="R221" i="11381"/>
  <c r="Q221" i="11381"/>
  <c r="N221" i="11381"/>
  <c r="M221" i="11381"/>
  <c r="P221" i="11381" s="1"/>
  <c r="C221" i="11381"/>
  <c r="B221" i="11381"/>
  <c r="U207" i="11381"/>
  <c r="T207" i="11381"/>
  <c r="S207" i="11381"/>
  <c r="R207" i="11381"/>
  <c r="Q207" i="11381"/>
  <c r="N207" i="11381"/>
  <c r="M207" i="11381"/>
  <c r="P207" i="11381" s="1"/>
  <c r="C207" i="11381"/>
  <c r="B207" i="11381"/>
  <c r="U224" i="11381"/>
  <c r="T224" i="11381"/>
  <c r="S224" i="11381"/>
  <c r="R224" i="11381"/>
  <c r="Q224" i="11381"/>
  <c r="N224" i="11381"/>
  <c r="M224" i="11381"/>
  <c r="P224" i="11381" s="1"/>
  <c r="C224" i="11381"/>
  <c r="B224" i="11381"/>
  <c r="U146" i="11381"/>
  <c r="T146" i="11381"/>
  <c r="S146" i="11381"/>
  <c r="R146" i="11381"/>
  <c r="Q146" i="11381"/>
  <c r="M146" i="11381"/>
  <c r="P146" i="11381" s="1"/>
  <c r="C146" i="11381"/>
  <c r="B146" i="11381"/>
  <c r="U213" i="11381"/>
  <c r="T213" i="11381"/>
  <c r="S213" i="11381"/>
  <c r="R213" i="11381"/>
  <c r="Q213" i="11381"/>
  <c r="N213" i="11381"/>
  <c r="M213" i="11381"/>
  <c r="P213" i="11381" s="1"/>
  <c r="C213" i="11381"/>
  <c r="B213" i="11381"/>
  <c r="U135" i="11381"/>
  <c r="T135" i="11381"/>
  <c r="S135" i="11381"/>
  <c r="R135" i="11381"/>
  <c r="Q135" i="11381"/>
  <c r="M135" i="11381"/>
  <c r="P135" i="11381" s="1"/>
  <c r="C135" i="11381"/>
  <c r="B135" i="11381"/>
  <c r="U144" i="11381"/>
  <c r="T144" i="11381"/>
  <c r="S144" i="11381"/>
  <c r="R144" i="11381"/>
  <c r="Q144" i="11381"/>
  <c r="N144" i="11381"/>
  <c r="M144" i="11381"/>
  <c r="P144" i="11381" s="1"/>
  <c r="C144" i="11381"/>
  <c r="B144" i="11381"/>
  <c r="U27" i="11381"/>
  <c r="T27" i="11381"/>
  <c r="S27" i="11381"/>
  <c r="R27" i="11381"/>
  <c r="Q27" i="11381"/>
  <c r="M27" i="11381"/>
  <c r="P27" i="11381" s="1"/>
  <c r="C27" i="11381"/>
  <c r="B27" i="11381"/>
  <c r="U106" i="11381"/>
  <c r="T106" i="11381"/>
  <c r="S106" i="11381"/>
  <c r="R106" i="11381"/>
  <c r="Q106" i="11381"/>
  <c r="M106" i="11381"/>
  <c r="P106" i="11381" s="1"/>
  <c r="C106" i="11381"/>
  <c r="B106" i="11381"/>
  <c r="U20" i="11381"/>
  <c r="T20" i="11381"/>
  <c r="S20" i="11381"/>
  <c r="R20" i="11381"/>
  <c r="Q20" i="11381"/>
  <c r="N20" i="11381"/>
  <c r="M20" i="11381"/>
  <c r="P20" i="11381" s="1"/>
  <c r="C20" i="11381"/>
  <c r="B20" i="11381"/>
  <c r="U163" i="11381"/>
  <c r="T163" i="11381"/>
  <c r="S163" i="11381"/>
  <c r="R163" i="11381"/>
  <c r="Q163" i="11381"/>
  <c r="M163" i="11381"/>
  <c r="P163" i="11381" s="1"/>
  <c r="C163" i="11381"/>
  <c r="B163" i="11381"/>
  <c r="U118" i="11381"/>
  <c r="T118" i="11381"/>
  <c r="S118" i="11381"/>
  <c r="R118" i="11381"/>
  <c r="Q118" i="11381"/>
  <c r="M118" i="11381"/>
  <c r="P118" i="11381" s="1"/>
  <c r="C118" i="11381"/>
  <c r="B118" i="11381"/>
  <c r="U102" i="11381"/>
  <c r="T102" i="11381"/>
  <c r="S102" i="11381"/>
  <c r="R102" i="11381"/>
  <c r="Q102" i="11381"/>
  <c r="M102" i="11381"/>
  <c r="P102" i="11381" s="1"/>
  <c r="C102" i="11381"/>
  <c r="B102" i="11381"/>
  <c r="U89" i="11381"/>
  <c r="T89" i="11381"/>
  <c r="S89" i="11381"/>
  <c r="R89" i="11381"/>
  <c r="Q89" i="11381"/>
  <c r="M89" i="11381"/>
  <c r="P89" i="11381" s="1"/>
  <c r="C89" i="11381"/>
  <c r="B89" i="11381"/>
  <c r="U63" i="11381"/>
  <c r="T63" i="11381"/>
  <c r="S63" i="11381"/>
  <c r="R63" i="11381"/>
  <c r="Q63" i="11381"/>
  <c r="N63" i="11381"/>
  <c r="M63" i="11381"/>
  <c r="P63" i="11381" s="1"/>
  <c r="C63" i="11381"/>
  <c r="B63" i="11381"/>
  <c r="U23" i="11381"/>
  <c r="T23" i="11381"/>
  <c r="S23" i="11381"/>
  <c r="R23" i="11381"/>
  <c r="Q23" i="11381"/>
  <c r="N23" i="11381"/>
  <c r="M23" i="11381"/>
  <c r="P23" i="11381" s="1"/>
  <c r="C23" i="11381"/>
  <c r="B23" i="11381"/>
  <c r="U172" i="11381"/>
  <c r="T172" i="11381"/>
  <c r="S172" i="11381"/>
  <c r="R172" i="11381"/>
  <c r="Q172" i="11381"/>
  <c r="M172" i="11381"/>
  <c r="P172" i="11381" s="1"/>
  <c r="C172" i="11381"/>
  <c r="B172" i="11381"/>
  <c r="U85" i="11381"/>
  <c r="T85" i="11381"/>
  <c r="S85" i="11381"/>
  <c r="R85" i="11381"/>
  <c r="Q85" i="11381"/>
  <c r="N85" i="11381"/>
  <c r="M85" i="11381"/>
  <c r="P85" i="11381" s="1"/>
  <c r="C85" i="11381"/>
  <c r="B85" i="11381"/>
  <c r="U130" i="11381"/>
  <c r="T130" i="11381"/>
  <c r="S130" i="11381"/>
  <c r="R130" i="11381"/>
  <c r="Q130" i="11381"/>
  <c r="N130" i="11381"/>
  <c r="M130" i="11381"/>
  <c r="P130" i="11381" s="1"/>
  <c r="C130" i="11381"/>
  <c r="B130" i="11381"/>
  <c r="U25" i="11381"/>
  <c r="T25" i="11381"/>
  <c r="S25" i="11381"/>
  <c r="R25" i="11381"/>
  <c r="Q25" i="11381"/>
  <c r="N25" i="11381"/>
  <c r="M25" i="11381"/>
  <c r="P25" i="11381" s="1"/>
  <c r="C25" i="11381"/>
  <c r="B25" i="11381"/>
  <c r="U120" i="11381"/>
  <c r="T120" i="11381"/>
  <c r="S120" i="11381"/>
  <c r="R120" i="11381"/>
  <c r="Q120" i="11381"/>
  <c r="M120" i="11381"/>
  <c r="P120" i="11381" s="1"/>
  <c r="C120" i="11381"/>
  <c r="B120" i="11381"/>
  <c r="U65" i="11381"/>
  <c r="T65" i="11381"/>
  <c r="S65" i="11381"/>
  <c r="R65" i="11381"/>
  <c r="Q65" i="11381"/>
  <c r="M65" i="11381"/>
  <c r="P65" i="11381" s="1"/>
  <c r="C65" i="11381"/>
  <c r="B65" i="11381"/>
  <c r="U82" i="11381"/>
  <c r="T82" i="11381"/>
  <c r="S82" i="11381"/>
  <c r="R82" i="11381"/>
  <c r="Q82" i="11381"/>
  <c r="M82" i="11381"/>
  <c r="P82" i="11381" s="1"/>
  <c r="C82" i="11381"/>
  <c r="B82" i="11381"/>
  <c r="U98" i="11381"/>
  <c r="T98" i="11381"/>
  <c r="S98" i="11381"/>
  <c r="R98" i="11381"/>
  <c r="Q98" i="11381"/>
  <c r="N98" i="11381"/>
  <c r="M98" i="11381"/>
  <c r="P98" i="11381" s="1"/>
  <c r="C98" i="11381"/>
  <c r="B98" i="11381"/>
  <c r="U148" i="11381"/>
  <c r="T148" i="11381"/>
  <c r="S148" i="11381"/>
  <c r="R148" i="11381"/>
  <c r="Q148" i="11381"/>
  <c r="M148" i="11381"/>
  <c r="P148" i="11381" s="1"/>
  <c r="C148" i="11381"/>
  <c r="B148" i="11381"/>
  <c r="U171" i="11381"/>
  <c r="T171" i="11381"/>
  <c r="S171" i="11381"/>
  <c r="R171" i="11381"/>
  <c r="Q171" i="11381"/>
  <c r="M171" i="11381"/>
  <c r="P171" i="11381" s="1"/>
  <c r="C171" i="11381"/>
  <c r="B171" i="11381"/>
  <c r="U74" i="11381"/>
  <c r="T74" i="11381"/>
  <c r="S74" i="11381"/>
  <c r="R74" i="11381"/>
  <c r="Q74" i="11381"/>
  <c r="M74" i="11381"/>
  <c r="P74" i="11381" s="1"/>
  <c r="C74" i="11381"/>
  <c r="B74" i="11381"/>
  <c r="U83" i="11381"/>
  <c r="T83" i="11381"/>
  <c r="S83" i="11381"/>
  <c r="R83" i="11381"/>
  <c r="Q83" i="11381"/>
  <c r="M83" i="11381"/>
  <c r="P83" i="11381" s="1"/>
  <c r="C83" i="11381"/>
  <c r="B83" i="11381"/>
  <c r="U94" i="11381"/>
  <c r="T94" i="11381"/>
  <c r="S94" i="11381"/>
  <c r="R94" i="11381"/>
  <c r="Q94" i="11381"/>
  <c r="M94" i="11381"/>
  <c r="P94" i="11381" s="1"/>
  <c r="C94" i="11381"/>
  <c r="B94" i="11381"/>
  <c r="U217" i="11381"/>
  <c r="T217" i="11381"/>
  <c r="S217" i="11381"/>
  <c r="R217" i="11381"/>
  <c r="Q217" i="11381"/>
  <c r="M217" i="11381"/>
  <c r="P217" i="11381" s="1"/>
  <c r="C217" i="11381"/>
  <c r="B217" i="11381"/>
  <c r="U90" i="11381"/>
  <c r="T90" i="11381"/>
  <c r="S90" i="11381"/>
  <c r="R90" i="11381"/>
  <c r="Q90" i="11381"/>
  <c r="M90" i="11381"/>
  <c r="P90" i="11381" s="1"/>
  <c r="C90" i="11381"/>
  <c r="B90" i="11381"/>
  <c r="U170" i="11381"/>
  <c r="T170" i="11381"/>
  <c r="S170" i="11381"/>
  <c r="R170" i="11381"/>
  <c r="Q170" i="11381"/>
  <c r="M170" i="11381"/>
  <c r="P170" i="11381" s="1"/>
  <c r="C170" i="11381"/>
  <c r="B170" i="11381"/>
  <c r="U140" i="11381"/>
  <c r="T140" i="11381"/>
  <c r="S140" i="11381"/>
  <c r="R140" i="11381"/>
  <c r="Q140" i="11381"/>
  <c r="M140" i="11381"/>
  <c r="P140" i="11381" s="1"/>
  <c r="C140" i="11381"/>
  <c r="B140" i="11381"/>
  <c r="U28" i="11381"/>
  <c r="T28" i="11381"/>
  <c r="S28" i="11381"/>
  <c r="R28" i="11381"/>
  <c r="Q28" i="11381"/>
  <c r="M28" i="11381"/>
  <c r="P28" i="11381" s="1"/>
  <c r="C28" i="11381"/>
  <c r="B28" i="11381"/>
  <c r="U211" i="11381"/>
  <c r="Q211" i="11381"/>
  <c r="M211" i="11381"/>
  <c r="P211" i="11381" s="1"/>
  <c r="C211" i="11381"/>
  <c r="B211" i="11381"/>
  <c r="U186" i="11381"/>
  <c r="T186" i="11381"/>
  <c r="S186" i="11381"/>
  <c r="R186" i="11381"/>
  <c r="Q186" i="11381"/>
  <c r="M186" i="11381"/>
  <c r="P186" i="11381" s="1"/>
  <c r="C186" i="11381"/>
  <c r="B186" i="11381"/>
  <c r="U185" i="11381"/>
  <c r="Q185" i="11381"/>
  <c r="M185" i="11381"/>
  <c r="P185" i="11381" s="1"/>
  <c r="U184" i="11381"/>
  <c r="Q184" i="11381"/>
  <c r="M184" i="11381"/>
  <c r="P184" i="11381" s="1"/>
  <c r="U183" i="11381"/>
  <c r="Q183" i="11381"/>
  <c r="M183" i="11381"/>
  <c r="P183" i="11381" s="1"/>
  <c r="C183" i="11381"/>
  <c r="B183" i="11381"/>
  <c r="U177" i="11381"/>
  <c r="Q177" i="11381"/>
  <c r="M177" i="11381"/>
  <c r="P177" i="11381" s="1"/>
  <c r="U159" i="11381"/>
  <c r="Q159" i="11381"/>
  <c r="M159" i="11381"/>
  <c r="P159" i="11381" s="1"/>
  <c r="C159" i="11381"/>
  <c r="B159" i="11381"/>
  <c r="U155" i="11381"/>
  <c r="T155" i="11381"/>
  <c r="S155" i="11381"/>
  <c r="R155" i="11381"/>
  <c r="Q155" i="11381"/>
  <c r="M155" i="11381"/>
  <c r="P155" i="11381" s="1"/>
  <c r="C155" i="11381"/>
  <c r="B155" i="11381"/>
  <c r="U150" i="11381"/>
  <c r="T150" i="11381"/>
  <c r="S150" i="11381"/>
  <c r="R150" i="11381"/>
  <c r="Q150" i="11381"/>
  <c r="M150" i="11381"/>
  <c r="P150" i="11381" s="1"/>
  <c r="C150" i="11381"/>
  <c r="B150" i="11381"/>
  <c r="U143" i="11381"/>
  <c r="Q143" i="11381"/>
  <c r="M143" i="11381"/>
  <c r="P143" i="11381" s="1"/>
  <c r="C143" i="11381"/>
  <c r="B143" i="11381"/>
  <c r="U133" i="11381"/>
  <c r="Q133" i="11381"/>
  <c r="M133" i="11381"/>
  <c r="P133" i="11381" s="1"/>
  <c r="C133" i="11381"/>
  <c r="B133" i="11381"/>
  <c r="U126" i="11381"/>
  <c r="Q126" i="11381"/>
  <c r="M126" i="11381"/>
  <c r="P126" i="11381" s="1"/>
  <c r="C126" i="11381"/>
  <c r="B126" i="11381"/>
  <c r="U86" i="11381"/>
  <c r="Q86" i="11381"/>
  <c r="M86" i="11381"/>
  <c r="P86" i="11381" s="1"/>
  <c r="C86" i="11381"/>
  <c r="B86" i="11381"/>
  <c r="U67" i="11381"/>
  <c r="T67" i="11381"/>
  <c r="S67" i="11381"/>
  <c r="R67" i="11381"/>
  <c r="Q67" i="11381"/>
  <c r="M67" i="11381"/>
  <c r="P67" i="11381" s="1"/>
  <c r="C67" i="11381"/>
  <c r="B67" i="11381"/>
  <c r="U47" i="11381"/>
  <c r="R47" i="11381"/>
  <c r="Q47" i="11381"/>
  <c r="M47" i="11381"/>
  <c r="P47" i="11381" s="1"/>
  <c r="C47" i="11381"/>
  <c r="B47" i="11381"/>
  <c r="U46" i="11381"/>
  <c r="Q46" i="11381"/>
  <c r="M46" i="11381"/>
  <c r="P46" i="11381" s="1"/>
  <c r="C46" i="11381"/>
  <c r="B46" i="11381"/>
  <c r="U45" i="11381"/>
  <c r="R45" i="11381"/>
  <c r="Q45" i="11381"/>
  <c r="M45" i="11381"/>
  <c r="P45" i="11381" s="1"/>
  <c r="C45" i="11381"/>
  <c r="B45" i="11381"/>
  <c r="U35" i="11381"/>
  <c r="Q35" i="11381"/>
  <c r="M35" i="11381"/>
  <c r="P35" i="11381" s="1"/>
  <c r="C35" i="11381"/>
  <c r="B35" i="11381"/>
  <c r="U16" i="11381"/>
  <c r="Q16" i="11381"/>
  <c r="M16" i="11381"/>
  <c r="P16" i="11381" s="1"/>
  <c r="C16" i="11381"/>
  <c r="B16" i="11381"/>
  <c r="U196" i="11381"/>
  <c r="T196" i="11381"/>
  <c r="S196" i="11381"/>
  <c r="R196" i="11381"/>
  <c r="Q196" i="11381"/>
  <c r="M196" i="11381"/>
  <c r="P196" i="11381" s="1"/>
  <c r="C196" i="11381"/>
  <c r="B196" i="11381"/>
  <c r="U194" i="11381"/>
  <c r="T194" i="11381"/>
  <c r="S194" i="11381"/>
  <c r="R194" i="11381"/>
  <c r="Q194" i="11381"/>
  <c r="M194" i="11381"/>
  <c r="P194" i="11381" s="1"/>
  <c r="C194" i="11381"/>
  <c r="B194" i="11381"/>
  <c r="U169" i="11381"/>
  <c r="Q169" i="11381"/>
  <c r="M169" i="11381"/>
  <c r="P169" i="11381" s="1"/>
  <c r="U154" i="11381"/>
  <c r="T154" i="11381"/>
  <c r="S154" i="11381"/>
  <c r="R154" i="11381"/>
  <c r="Q154" i="11381"/>
  <c r="M154" i="11381"/>
  <c r="P154" i="11381" s="1"/>
  <c r="C154" i="11381"/>
  <c r="B154" i="11381"/>
  <c r="U151" i="11381"/>
  <c r="T151" i="11381"/>
  <c r="S151" i="11381"/>
  <c r="R151" i="11381"/>
  <c r="Q151" i="11381"/>
  <c r="M151" i="11381"/>
  <c r="P151" i="11381" s="1"/>
  <c r="C151" i="11381"/>
  <c r="B151" i="11381"/>
  <c r="U134" i="11381"/>
  <c r="Q134" i="11381"/>
  <c r="M134" i="11381"/>
  <c r="P134" i="11381" s="1"/>
  <c r="U80" i="11381"/>
  <c r="T80" i="11381"/>
  <c r="S80" i="11381"/>
  <c r="R80" i="11381"/>
  <c r="Q80" i="11381"/>
  <c r="M80" i="11381"/>
  <c r="P80" i="11381" s="1"/>
  <c r="C80" i="11381"/>
  <c r="B80" i="11381"/>
  <c r="U56" i="11381"/>
  <c r="Q56" i="11381"/>
  <c r="M56" i="11381"/>
  <c r="P56" i="11381" s="1"/>
  <c r="C56" i="11381"/>
  <c r="B56" i="11381"/>
  <c r="U8" i="11381"/>
  <c r="Q8" i="11381"/>
  <c r="M8" i="11381"/>
  <c r="P8" i="11381" s="1"/>
  <c r="C8" i="11381"/>
  <c r="B8" i="11381"/>
  <c r="U123" i="11381"/>
  <c r="T123" i="11381"/>
  <c r="S123" i="11381"/>
  <c r="R123" i="11381"/>
  <c r="Q123" i="11381"/>
  <c r="M123" i="11381"/>
  <c r="P123" i="11381" s="1"/>
  <c r="C123" i="11381"/>
  <c r="B123" i="11381"/>
  <c r="M4" i="96"/>
  <c r="M3" i="96"/>
  <c r="T47" i="96"/>
  <c r="T16" i="11372"/>
  <c r="S16" i="11372"/>
  <c r="R16" i="11372"/>
  <c r="Q16" i="11372"/>
  <c r="N16" i="11372"/>
  <c r="M16" i="11372"/>
  <c r="P16" i="11372" s="1"/>
  <c r="C16" i="11372"/>
  <c r="B16" i="11372"/>
  <c r="T48" i="11372"/>
  <c r="S48" i="11372"/>
  <c r="R48" i="11372"/>
  <c r="Q48" i="11372"/>
  <c r="N48" i="11372"/>
  <c r="M48" i="11372"/>
  <c r="P48" i="11372" s="1"/>
  <c r="C48" i="11372"/>
  <c r="B48" i="11372"/>
  <c r="T65" i="11372"/>
  <c r="S65" i="11372"/>
  <c r="R65" i="11372"/>
  <c r="Q65" i="11372"/>
  <c r="N65" i="11372"/>
  <c r="M65" i="11372"/>
  <c r="P65" i="11372" s="1"/>
  <c r="C65" i="11372"/>
  <c r="B65" i="11372"/>
  <c r="T15" i="11372"/>
  <c r="S15" i="11372"/>
  <c r="R15" i="11372"/>
  <c r="Q15" i="11372"/>
  <c r="N15" i="11372"/>
  <c r="M15" i="11372"/>
  <c r="P15" i="11372" s="1"/>
  <c r="C15" i="11372"/>
  <c r="B15" i="11372"/>
  <c r="B5" i="11372"/>
  <c r="C5" i="11372"/>
  <c r="M5" i="11372"/>
  <c r="P5" i="11372" s="1"/>
  <c r="N5" i="11372"/>
  <c r="Q5" i="11372"/>
  <c r="R5" i="11372"/>
  <c r="S5" i="11372"/>
  <c r="T5" i="11372"/>
  <c r="T33" i="11372"/>
  <c r="S33" i="11372"/>
  <c r="R33" i="11372"/>
  <c r="Q33" i="11372"/>
  <c r="N33" i="11372"/>
  <c r="M33" i="11372"/>
  <c r="P33" i="11372" s="1"/>
  <c r="C33" i="11372"/>
  <c r="B33" i="11372"/>
  <c r="T26" i="11372"/>
  <c r="S26" i="11372"/>
  <c r="R26" i="11372"/>
  <c r="Q26" i="11372"/>
  <c r="N26" i="11372"/>
  <c r="M26" i="11372"/>
  <c r="P26" i="11372" s="1"/>
  <c r="C26" i="11372"/>
  <c r="B26" i="11372"/>
  <c r="D48" i="11372" l="1"/>
  <c r="D97" i="11381"/>
  <c r="D189" i="11381"/>
  <c r="E97" i="11381"/>
  <c r="E209" i="11381"/>
  <c r="D209" i="11381"/>
  <c r="E189" i="11381"/>
  <c r="E157" i="11381"/>
  <c r="E137" i="11381"/>
  <c r="D157" i="11381"/>
  <c r="E121" i="11381"/>
  <c r="E125" i="11381"/>
  <c r="D125" i="11381"/>
  <c r="D128" i="11381"/>
  <c r="D137" i="11381"/>
  <c r="E128" i="11381"/>
  <c r="D121" i="11381"/>
  <c r="E91" i="11381"/>
  <c r="D91" i="11381"/>
  <c r="E75" i="11381"/>
  <c r="E81" i="11381"/>
  <c r="D81" i="11381"/>
  <c r="D75" i="11381"/>
  <c r="E70" i="11381"/>
  <c r="E59" i="11381"/>
  <c r="E64" i="11381"/>
  <c r="D70" i="11381"/>
  <c r="E57" i="11381"/>
  <c r="D64" i="11381"/>
  <c r="D59" i="11381"/>
  <c r="E55" i="11381"/>
  <c r="D57" i="11381"/>
  <c r="D55" i="11381"/>
  <c r="E21" i="11381"/>
  <c r="E37" i="11381"/>
  <c r="D37" i="11381"/>
  <c r="E219" i="11381"/>
  <c r="D21" i="11381"/>
  <c r="E225" i="11381"/>
  <c r="E226" i="11381"/>
  <c r="D226" i="11381"/>
  <c r="E223" i="11381"/>
  <c r="D225" i="11381"/>
  <c r="D222" i="11381"/>
  <c r="E215" i="11381"/>
  <c r="D216" i="11381"/>
  <c r="D218" i="11381"/>
  <c r="D219" i="11381"/>
  <c r="E220" i="11381"/>
  <c r="D223" i="11381"/>
  <c r="E222" i="11381"/>
  <c r="D220" i="11381"/>
  <c r="D214" i="11381"/>
  <c r="E216" i="11381"/>
  <c r="E218" i="11381"/>
  <c r="D210" i="11381"/>
  <c r="E205" i="11381"/>
  <c r="E214" i="11381"/>
  <c r="D215" i="11381"/>
  <c r="D212" i="11381"/>
  <c r="E212" i="11381"/>
  <c r="E210" i="11381"/>
  <c r="D208" i="11381"/>
  <c r="E201" i="11381"/>
  <c r="D205" i="11381"/>
  <c r="E206" i="11381"/>
  <c r="E208" i="11381"/>
  <c r="D206" i="11381"/>
  <c r="E203" i="11381"/>
  <c r="E204" i="11381"/>
  <c r="D204" i="11381"/>
  <c r="D202" i="11381"/>
  <c r="D203" i="11381"/>
  <c r="D199" i="11381"/>
  <c r="D201" i="11381"/>
  <c r="E202" i="11381"/>
  <c r="E200" i="11381"/>
  <c r="E199" i="11381"/>
  <c r="D200" i="11381"/>
  <c r="E198" i="11381"/>
  <c r="D197" i="11381"/>
  <c r="D198" i="11381"/>
  <c r="D195" i="11381"/>
  <c r="E193" i="11381"/>
  <c r="E197" i="11381"/>
  <c r="D193" i="11381"/>
  <c r="E195" i="11381"/>
  <c r="E191" i="11381"/>
  <c r="E192" i="11381"/>
  <c r="D192" i="11381"/>
  <c r="E181" i="11381"/>
  <c r="D182" i="11381"/>
  <c r="D191" i="11381"/>
  <c r="E187" i="11381"/>
  <c r="E188" i="11381"/>
  <c r="E190" i="11381"/>
  <c r="D190" i="11381"/>
  <c r="D188" i="11381"/>
  <c r="D187" i="11381"/>
  <c r="E182" i="11381"/>
  <c r="E180" i="11381"/>
  <c r="D181" i="11381"/>
  <c r="D180" i="11381"/>
  <c r="E179" i="11381"/>
  <c r="D179" i="11381"/>
  <c r="E178" i="11381"/>
  <c r="D178" i="11381"/>
  <c r="E174" i="11381"/>
  <c r="D166" i="11381"/>
  <c r="D168" i="11381"/>
  <c r="E173" i="11381"/>
  <c r="D174" i="11381"/>
  <c r="E161" i="11381"/>
  <c r="E162" i="11381"/>
  <c r="E164" i="11381"/>
  <c r="D165" i="11381"/>
  <c r="D173" i="11381"/>
  <c r="E168" i="11381"/>
  <c r="E167" i="11381"/>
  <c r="E166" i="11381"/>
  <c r="D167" i="11381"/>
  <c r="E165" i="11381"/>
  <c r="E156" i="11381"/>
  <c r="D164" i="11381"/>
  <c r="D162" i="11381"/>
  <c r="D161" i="11381"/>
  <c r="D156" i="11381"/>
  <c r="D160" i="11381"/>
  <c r="E160" i="11381"/>
  <c r="E153" i="11381"/>
  <c r="E142" i="11381"/>
  <c r="E145" i="11381"/>
  <c r="E147" i="11381"/>
  <c r="E149" i="11381"/>
  <c r="D152" i="11381"/>
  <c r="D153" i="11381"/>
  <c r="E152" i="11381"/>
  <c r="D149" i="11381"/>
  <c r="E141" i="11381"/>
  <c r="D147" i="11381"/>
  <c r="D141" i="11381"/>
  <c r="D145" i="11381"/>
  <c r="D142" i="11381"/>
  <c r="E138" i="11381"/>
  <c r="E139" i="11381"/>
  <c r="D139" i="11381"/>
  <c r="D138" i="11381"/>
  <c r="E136" i="11381"/>
  <c r="D132" i="11381"/>
  <c r="D136" i="11381"/>
  <c r="E131" i="11381"/>
  <c r="E132" i="11381"/>
  <c r="D131" i="11381"/>
  <c r="E117" i="11381"/>
  <c r="E119" i="11381"/>
  <c r="E122" i="11381"/>
  <c r="E127" i="11381"/>
  <c r="E129" i="11381"/>
  <c r="D129" i="11381"/>
  <c r="D127" i="11381"/>
  <c r="D122" i="11381"/>
  <c r="D119" i="11381"/>
  <c r="E116" i="11381"/>
  <c r="D117" i="11381"/>
  <c r="E99" i="11381"/>
  <c r="D116" i="11381"/>
  <c r="E109" i="11381"/>
  <c r="E110" i="11381"/>
  <c r="E111" i="11381"/>
  <c r="E113" i="11381"/>
  <c r="E114" i="11381"/>
  <c r="E115" i="11381"/>
  <c r="D115" i="11381"/>
  <c r="D114" i="11381"/>
  <c r="D113" i="11381"/>
  <c r="D111" i="11381"/>
  <c r="D110" i="11381"/>
  <c r="E104" i="11381"/>
  <c r="D107" i="11381"/>
  <c r="D109" i="11381"/>
  <c r="E107" i="11381"/>
  <c r="D99" i="11381"/>
  <c r="E101" i="11381"/>
  <c r="E103" i="11381"/>
  <c r="D104" i="11381"/>
  <c r="D103" i="11381"/>
  <c r="D96" i="11381"/>
  <c r="D101" i="11381"/>
  <c r="D95" i="11381"/>
  <c r="E96" i="11381"/>
  <c r="E95" i="11381"/>
  <c r="E84" i="11381"/>
  <c r="E92" i="11381"/>
  <c r="D93" i="11381"/>
  <c r="E93" i="11381"/>
  <c r="E78" i="11381"/>
  <c r="D79" i="11381"/>
  <c r="D92" i="11381"/>
  <c r="D84" i="11381"/>
  <c r="E79" i="11381"/>
  <c r="D77" i="11381"/>
  <c r="D78" i="11381"/>
  <c r="E77" i="11381"/>
  <c r="D72" i="11381"/>
  <c r="E73" i="11381"/>
  <c r="D76" i="11381"/>
  <c r="E76" i="11381"/>
  <c r="E72" i="11381"/>
  <c r="D73" i="11381"/>
  <c r="E58" i="11381"/>
  <c r="E60" i="11381"/>
  <c r="E61" i="11381"/>
  <c r="E62" i="11381"/>
  <c r="E68" i="11381"/>
  <c r="E69" i="11381"/>
  <c r="E71" i="11381"/>
  <c r="D71" i="11381"/>
  <c r="D69" i="11381"/>
  <c r="D68" i="11381"/>
  <c r="D62" i="11381"/>
  <c r="D61" i="11381"/>
  <c r="D60" i="11381"/>
  <c r="E52" i="11381"/>
  <c r="E54" i="11381"/>
  <c r="D58" i="11381"/>
  <c r="D54" i="11381"/>
  <c r="E53" i="11381"/>
  <c r="D53" i="11381"/>
  <c r="D52" i="11381"/>
  <c r="E49" i="11381"/>
  <c r="E51" i="11381"/>
  <c r="D51" i="11381"/>
  <c r="E43" i="11381"/>
  <c r="E44" i="11381"/>
  <c r="E48" i="11381"/>
  <c r="D49" i="11381"/>
  <c r="D43" i="11381"/>
  <c r="D48" i="11381"/>
  <c r="D44" i="11381"/>
  <c r="E41" i="11381"/>
  <c r="E42" i="11381"/>
  <c r="D42" i="11381"/>
  <c r="E29" i="11381"/>
  <c r="E30" i="11381"/>
  <c r="E31" i="11381"/>
  <c r="E32" i="11381"/>
  <c r="D41" i="11381"/>
  <c r="E40" i="11381"/>
  <c r="D40" i="11381"/>
  <c r="E39" i="11381"/>
  <c r="E34" i="11381"/>
  <c r="E36" i="11381"/>
  <c r="E38" i="11381"/>
  <c r="D39" i="11381"/>
  <c r="D38" i="11381"/>
  <c r="D36" i="11381"/>
  <c r="E33" i="11381"/>
  <c r="D34" i="11381"/>
  <c r="D33" i="11381"/>
  <c r="D32" i="11381"/>
  <c r="D31" i="11381"/>
  <c r="E18" i="11381"/>
  <c r="D30" i="11381"/>
  <c r="E26" i="11381"/>
  <c r="D29" i="11381"/>
  <c r="E24" i="11381"/>
  <c r="D26" i="11381"/>
  <c r="E22" i="11381"/>
  <c r="D24" i="11381"/>
  <c r="E15" i="11381"/>
  <c r="D22" i="11381"/>
  <c r="D15" i="11381"/>
  <c r="E17" i="11381"/>
  <c r="D18" i="11381"/>
  <c r="D17" i="11381"/>
  <c r="E14" i="11381"/>
  <c r="E13" i="11381"/>
  <c r="D14" i="11381"/>
  <c r="E12" i="11381"/>
  <c r="D13" i="11381"/>
  <c r="E11" i="11381"/>
  <c r="D12" i="11381"/>
  <c r="D11" i="11381"/>
  <c r="E10" i="11381"/>
  <c r="E9" i="11381"/>
  <c r="D10" i="11381"/>
  <c r="E158" i="11381"/>
  <c r="E124" i="11381"/>
  <c r="D175" i="11381"/>
  <c r="E4" i="11381"/>
  <c r="E5" i="11381"/>
  <c r="E7" i="11381"/>
  <c r="D9" i="11381"/>
  <c r="D7" i="11381"/>
  <c r="D5" i="11381"/>
  <c r="D4" i="11381"/>
  <c r="E175" i="11381"/>
  <c r="D124" i="11381"/>
  <c r="D158" i="11381"/>
  <c r="E87" i="11381"/>
  <c r="E85" i="11381"/>
  <c r="E3" i="11381"/>
  <c r="E6" i="11381"/>
  <c r="D87" i="11381"/>
  <c r="D146" i="11381"/>
  <c r="E224" i="11381"/>
  <c r="E52" i="96"/>
  <c r="E954" i="96"/>
  <c r="D6" i="11381"/>
  <c r="E94" i="11381"/>
  <c r="D3" i="11381"/>
  <c r="D213" i="11381"/>
  <c r="E112" i="11381"/>
  <c r="D52" i="96"/>
  <c r="E204" i="96"/>
  <c r="E959" i="96"/>
  <c r="D954" i="96"/>
  <c r="E106" i="11381"/>
  <c r="D959" i="96"/>
  <c r="D98" i="11381"/>
  <c r="D90" i="11381"/>
  <c r="D171" i="11381"/>
  <c r="E50" i="11381"/>
  <c r="E371" i="96"/>
  <c r="E122" i="96"/>
  <c r="D204" i="96"/>
  <c r="E102" i="11381"/>
  <c r="E118" i="11381"/>
  <c r="D86" i="11381"/>
  <c r="D133" i="11381"/>
  <c r="D122" i="96"/>
  <c r="D159" i="11381"/>
  <c r="E105" i="11381"/>
  <c r="E133" i="11381"/>
  <c r="D144" i="11381"/>
  <c r="E196" i="11381"/>
  <c r="D143" i="11381"/>
  <c r="D186" i="11381"/>
  <c r="D56" i="11381"/>
  <c r="D80" i="11381"/>
  <c r="D65" i="11381"/>
  <c r="E25" i="11381"/>
  <c r="D163" i="11381"/>
  <c r="E20" i="11381"/>
  <c r="D151" i="11381"/>
  <c r="D47" i="11381"/>
  <c r="E143" i="11381"/>
  <c r="E28" i="11381"/>
  <c r="E23" i="11381"/>
  <c r="D83" i="11381"/>
  <c r="E154" i="11381"/>
  <c r="E16" i="11381"/>
  <c r="D46" i="11381"/>
  <c r="E67" i="11381"/>
  <c r="D27" i="11381"/>
  <c r="E146" i="11381"/>
  <c r="E221" i="11381"/>
  <c r="D196" i="11381"/>
  <c r="E126" i="11381"/>
  <c r="D211" i="11381"/>
  <c r="D140" i="11381"/>
  <c r="D170" i="11381"/>
  <c r="E63" i="11381"/>
  <c r="D89" i="11381"/>
  <c r="E135" i="11381"/>
  <c r="D371" i="96"/>
  <c r="E82" i="11381"/>
  <c r="D207" i="11381"/>
  <c r="E108" i="11381"/>
  <c r="E66" i="11381"/>
  <c r="E88" i="11381"/>
  <c r="D123" i="11381"/>
  <c r="D8" i="11381"/>
  <c r="E46" i="11381"/>
  <c r="E98" i="11381"/>
  <c r="D82" i="11381"/>
  <c r="E65" i="11381"/>
  <c r="D120" i="11381"/>
  <c r="E172" i="11381"/>
  <c r="D63" i="11381"/>
  <c r="D102" i="11381"/>
  <c r="D106" i="11381"/>
  <c r="E144" i="11381"/>
  <c r="E213" i="11381"/>
  <c r="E207" i="11381"/>
  <c r="D221" i="11381"/>
  <c r="D105" i="11381"/>
  <c r="E176" i="11381"/>
  <c r="D154" i="11381"/>
  <c r="D35" i="11381"/>
  <c r="E45" i="11381"/>
  <c r="E47" i="11381"/>
  <c r="E86" i="11381"/>
  <c r="E150" i="11381"/>
  <c r="D155" i="11381"/>
  <c r="D183" i="11381"/>
  <c r="E74" i="11381"/>
  <c r="E130" i="11381"/>
  <c r="D23" i="11381"/>
  <c r="E89" i="11381"/>
  <c r="E163" i="11381"/>
  <c r="D20" i="11381"/>
  <c r="E27" i="11381"/>
  <c r="D224" i="11381"/>
  <c r="D100" i="11381"/>
  <c r="D66" i="11381"/>
  <c r="D50" i="11381"/>
  <c r="D88" i="11381"/>
  <c r="E19" i="11381"/>
  <c r="E80" i="11381"/>
  <c r="D16" i="11381"/>
  <c r="E35" i="11381"/>
  <c r="D126" i="11381"/>
  <c r="D150" i="11381"/>
  <c r="E155" i="11381"/>
  <c r="E211" i="11381"/>
  <c r="D28" i="11381"/>
  <c r="E90" i="11381"/>
  <c r="D217" i="11381"/>
  <c r="D74" i="11381"/>
  <c r="E148" i="11381"/>
  <c r="D25" i="11381"/>
  <c r="D130" i="11381"/>
  <c r="D85" i="11381"/>
  <c r="D172" i="11381"/>
  <c r="D118" i="11381"/>
  <c r="D135" i="11381"/>
  <c r="D108" i="11381"/>
  <c r="D176" i="11381"/>
  <c r="D19" i="11381"/>
  <c r="D112" i="11381"/>
  <c r="E123" i="11381"/>
  <c r="E151" i="11381"/>
  <c r="D194" i="11381"/>
  <c r="D67" i="11381"/>
  <c r="E140" i="11381"/>
  <c r="D94" i="11381"/>
  <c r="E83" i="11381"/>
  <c r="E120" i="11381"/>
  <c r="E100" i="11381"/>
  <c r="D148" i="11381"/>
  <c r="E8" i="11381"/>
  <c r="E56" i="11381"/>
  <c r="E194" i="11381"/>
  <c r="D45" i="11381"/>
  <c r="E159" i="11381"/>
  <c r="E183" i="11381"/>
  <c r="E186" i="11381"/>
  <c r="E170" i="11381"/>
  <c r="E217" i="11381"/>
  <c r="E171" i="11381"/>
  <c r="D65" i="11372"/>
  <c r="E16" i="11372"/>
  <c r="D16" i="11372"/>
  <c r="E5" i="11372"/>
  <c r="E65" i="11372"/>
  <c r="E48" i="11372"/>
  <c r="D15" i="11372"/>
  <c r="E33" i="11372"/>
  <c r="E15" i="11372"/>
  <c r="D5" i="11372"/>
  <c r="E26" i="11372"/>
  <c r="D33" i="11372"/>
  <c r="D26" i="11372"/>
  <c r="T59" i="11372"/>
  <c r="S59" i="11372"/>
  <c r="R59" i="11372"/>
  <c r="Q59" i="11372"/>
  <c r="M59" i="11372"/>
  <c r="P59" i="11372" s="1"/>
  <c r="C59" i="11372"/>
  <c r="B59" i="11372"/>
  <c r="T46" i="11372"/>
  <c r="S46" i="11372"/>
  <c r="R46" i="11372"/>
  <c r="Q46" i="11372"/>
  <c r="N46" i="11372"/>
  <c r="M46" i="11372"/>
  <c r="P46" i="11372" s="1"/>
  <c r="C46" i="11372"/>
  <c r="B46" i="11372"/>
  <c r="T25" i="11372"/>
  <c r="S25" i="11372"/>
  <c r="R25" i="11372"/>
  <c r="Q25" i="11372"/>
  <c r="N25" i="11372"/>
  <c r="M25" i="11372"/>
  <c r="P25" i="11372" s="1"/>
  <c r="C25" i="11372"/>
  <c r="B25" i="11372"/>
  <c r="T37" i="11372"/>
  <c r="S37" i="11372"/>
  <c r="R37" i="11372"/>
  <c r="Q37" i="11372"/>
  <c r="N37" i="11372"/>
  <c r="M37" i="11372"/>
  <c r="P37" i="11372" s="1"/>
  <c r="C37" i="11372"/>
  <c r="B37" i="11372"/>
  <c r="U10" i="4"/>
  <c r="T44" i="11372"/>
  <c r="S44" i="11372"/>
  <c r="R44" i="11372"/>
  <c r="Q44" i="11372"/>
  <c r="M44" i="11372"/>
  <c r="P44" i="11372" s="1"/>
  <c r="C44" i="11372"/>
  <c r="B44" i="11372"/>
  <c r="B3" i="11372"/>
  <c r="C3" i="11372"/>
  <c r="M3" i="11372"/>
  <c r="P3" i="11372" s="1"/>
  <c r="N3" i="11372"/>
  <c r="Q3" i="11372"/>
  <c r="R3" i="11372"/>
  <c r="S3" i="11372"/>
  <c r="T3" i="11372"/>
  <c r="O10" i="4"/>
  <c r="T51" i="11372"/>
  <c r="S51" i="11372"/>
  <c r="R51" i="11372"/>
  <c r="Q51" i="11372"/>
  <c r="N51" i="11372"/>
  <c r="M51" i="11372"/>
  <c r="P51" i="11372" s="1"/>
  <c r="C51" i="11372"/>
  <c r="B51" i="11372"/>
  <c r="T47" i="11372"/>
  <c r="S47" i="11372"/>
  <c r="R47" i="11372"/>
  <c r="Q47" i="11372"/>
  <c r="M47" i="11372"/>
  <c r="P47" i="11372" s="1"/>
  <c r="C47" i="11372"/>
  <c r="B47" i="11372"/>
  <c r="T43" i="11372"/>
  <c r="S43" i="11372"/>
  <c r="R43" i="11372"/>
  <c r="Q43" i="11372"/>
  <c r="N43" i="11372"/>
  <c r="M43" i="11372"/>
  <c r="P43" i="11372" s="1"/>
  <c r="C43" i="11372"/>
  <c r="B43" i="11372"/>
  <c r="T42" i="11372"/>
  <c r="S42" i="11372"/>
  <c r="R42" i="11372"/>
  <c r="Q42" i="11372"/>
  <c r="M42" i="11372"/>
  <c r="P42" i="11372" s="1"/>
  <c r="C42" i="11372"/>
  <c r="B42" i="11372"/>
  <c r="T22" i="11372"/>
  <c r="S22" i="11372"/>
  <c r="R22" i="11372"/>
  <c r="Q22" i="11372"/>
  <c r="M22" i="11372"/>
  <c r="P22" i="11372" s="1"/>
  <c r="C22" i="11372"/>
  <c r="B22" i="11372"/>
  <c r="Q187" i="96"/>
  <c r="T29" i="11372"/>
  <c r="S29" i="11372"/>
  <c r="R29" i="11372"/>
  <c r="Q29" i="11372"/>
  <c r="M29" i="11372"/>
  <c r="P29" i="11372" s="1"/>
  <c r="C29" i="11372"/>
  <c r="B29" i="11372"/>
  <c r="S712" i="96"/>
  <c r="R712" i="96"/>
  <c r="Q712" i="96"/>
  <c r="T38" i="11372"/>
  <c r="S38" i="11372"/>
  <c r="R38" i="11372"/>
  <c r="Q38" i="11372"/>
  <c r="M38" i="11372"/>
  <c r="P38" i="11372" s="1"/>
  <c r="C38" i="11372"/>
  <c r="B38" i="11372"/>
  <c r="T23" i="11372"/>
  <c r="S23" i="11372"/>
  <c r="R23" i="11372"/>
  <c r="Q23" i="11372"/>
  <c r="N23" i="11372"/>
  <c r="M23" i="11372"/>
  <c r="P23" i="11372" s="1"/>
  <c r="C23" i="11372"/>
  <c r="B23" i="11372"/>
  <c r="T7" i="11372"/>
  <c r="S7" i="11372"/>
  <c r="R7" i="11372"/>
  <c r="Q7" i="11372"/>
  <c r="M7" i="11372"/>
  <c r="P7" i="11372" s="1"/>
  <c r="C7" i="11372"/>
  <c r="B7" i="11372"/>
  <c r="T60" i="11372"/>
  <c r="S60" i="11372"/>
  <c r="R60" i="11372"/>
  <c r="Q60" i="11372"/>
  <c r="N60" i="11372"/>
  <c r="M60" i="11372"/>
  <c r="P60" i="11372" s="1"/>
  <c r="C60" i="11372"/>
  <c r="B60" i="11372"/>
  <c r="T55" i="11372"/>
  <c r="S55" i="11372"/>
  <c r="R55" i="11372"/>
  <c r="Q55" i="11372"/>
  <c r="N55" i="11372"/>
  <c r="M55" i="11372"/>
  <c r="P55" i="11372" s="1"/>
  <c r="C55" i="11372"/>
  <c r="B55" i="11372"/>
  <c r="T53" i="11372"/>
  <c r="S53" i="11372"/>
  <c r="R53" i="11372"/>
  <c r="Q53" i="11372"/>
  <c r="N53" i="11372"/>
  <c r="M53" i="11372"/>
  <c r="P53" i="11372" s="1"/>
  <c r="C53" i="11372"/>
  <c r="B53" i="11372"/>
  <c r="T62" i="11372"/>
  <c r="S62" i="11372"/>
  <c r="R62" i="11372"/>
  <c r="Q62" i="11372"/>
  <c r="M62" i="11372"/>
  <c r="P62" i="11372" s="1"/>
  <c r="C62" i="11372"/>
  <c r="B62" i="11372"/>
  <c r="T58" i="11372"/>
  <c r="S58" i="11372"/>
  <c r="R58" i="11372"/>
  <c r="Q58" i="11372"/>
  <c r="N58" i="11372"/>
  <c r="M58" i="11372"/>
  <c r="P58" i="11372" s="1"/>
  <c r="C58" i="11372"/>
  <c r="B58" i="11372"/>
  <c r="T39" i="11372"/>
  <c r="S39" i="11372"/>
  <c r="R39" i="11372"/>
  <c r="Q39" i="11372"/>
  <c r="N39" i="11372"/>
  <c r="M39" i="11372"/>
  <c r="P39" i="11372" s="1"/>
  <c r="C39" i="11372"/>
  <c r="B39" i="11372"/>
  <c r="T35" i="11372"/>
  <c r="S35" i="11372"/>
  <c r="R35" i="11372"/>
  <c r="Q35" i="11372"/>
  <c r="N35" i="11372"/>
  <c r="M35" i="11372"/>
  <c r="P35" i="11372" s="1"/>
  <c r="C35" i="11372"/>
  <c r="B35" i="11372"/>
  <c r="T11" i="11372"/>
  <c r="S11" i="11372"/>
  <c r="R11" i="11372"/>
  <c r="Q11" i="11372"/>
  <c r="M11" i="11372"/>
  <c r="P11" i="11372" s="1"/>
  <c r="C11" i="11372"/>
  <c r="B11" i="11372"/>
  <c r="T41" i="11372"/>
  <c r="S41" i="11372"/>
  <c r="R41" i="11372"/>
  <c r="Q41" i="11372"/>
  <c r="N41" i="11372"/>
  <c r="M41" i="11372"/>
  <c r="P41" i="11372" s="1"/>
  <c r="C41" i="11372"/>
  <c r="B41" i="11372"/>
  <c r="B238" i="11361"/>
  <c r="N921" i="96"/>
  <c r="N904" i="96"/>
  <c r="N810" i="96"/>
  <c r="N799" i="96"/>
  <c r="N795" i="96"/>
  <c r="N768" i="96"/>
  <c r="N753" i="96"/>
  <c r="N705" i="96"/>
  <c r="N704" i="96"/>
  <c r="N659" i="96"/>
  <c r="N651" i="96"/>
  <c r="N648" i="96"/>
  <c r="N634" i="96"/>
  <c r="N602" i="96"/>
  <c r="N571" i="96"/>
  <c r="N531" i="96"/>
  <c r="N524" i="96"/>
  <c r="N515" i="96"/>
  <c r="N493" i="96"/>
  <c r="N485" i="96"/>
  <c r="N478" i="96"/>
  <c r="N450" i="96"/>
  <c r="N424" i="96"/>
  <c r="N300" i="96"/>
  <c r="N290" i="96"/>
  <c r="N238" i="96"/>
  <c r="N223" i="96"/>
  <c r="N221" i="96"/>
  <c r="N206" i="96"/>
  <c r="N142" i="96"/>
  <c r="N138" i="96"/>
  <c r="N94" i="96"/>
  <c r="N72" i="96"/>
  <c r="N20" i="96"/>
  <c r="P995" i="96"/>
  <c r="S995" i="96"/>
  <c r="Q1012" i="96"/>
  <c r="Q1013" i="96"/>
  <c r="Q995" i="96"/>
  <c r="C995" i="96"/>
  <c r="B995" i="96"/>
  <c r="T14" i="11372"/>
  <c r="S14" i="11372"/>
  <c r="R14" i="11372"/>
  <c r="Q14" i="11372"/>
  <c r="N14" i="11372"/>
  <c r="M14" i="11372"/>
  <c r="P14" i="11372" s="1"/>
  <c r="C14" i="11372"/>
  <c r="B14" i="11372"/>
  <c r="B2" i="11372"/>
  <c r="C2" i="11372"/>
  <c r="M2" i="11372"/>
  <c r="P2" i="11372" s="1"/>
  <c r="N2" i="11372"/>
  <c r="Q2" i="11372"/>
  <c r="R2" i="11372"/>
  <c r="S2" i="11372"/>
  <c r="T2" i="11372"/>
  <c r="T24" i="11372"/>
  <c r="S24" i="11372"/>
  <c r="R24" i="11372"/>
  <c r="Q24" i="11372"/>
  <c r="N24" i="11372"/>
  <c r="M24" i="11372"/>
  <c r="P24" i="11372" s="1"/>
  <c r="C24" i="11372"/>
  <c r="B24" i="11372"/>
  <c r="T30" i="11372"/>
  <c r="S30" i="11372"/>
  <c r="R30" i="11372"/>
  <c r="Q30" i="11372"/>
  <c r="M30" i="11372"/>
  <c r="P30" i="11372" s="1"/>
  <c r="C30" i="11372"/>
  <c r="B30" i="11372"/>
  <c r="T34" i="11372"/>
  <c r="S34" i="11372"/>
  <c r="R34" i="11372"/>
  <c r="Q34" i="11372"/>
  <c r="N34" i="11372"/>
  <c r="M34" i="11372"/>
  <c r="P34" i="11372" s="1"/>
  <c r="C34" i="11372"/>
  <c r="B34" i="11372"/>
  <c r="T20" i="11372"/>
  <c r="S20" i="11372"/>
  <c r="R20" i="11372"/>
  <c r="Q20" i="11372"/>
  <c r="N20" i="11372"/>
  <c r="M20" i="11372"/>
  <c r="P20" i="11372" s="1"/>
  <c r="C20" i="11372"/>
  <c r="B20" i="11372"/>
  <c r="T50" i="11372"/>
  <c r="S50" i="11372"/>
  <c r="R50" i="11372"/>
  <c r="Q50" i="11372"/>
  <c r="N50" i="11372"/>
  <c r="M50" i="11372"/>
  <c r="P50" i="11372" s="1"/>
  <c r="C50" i="11372"/>
  <c r="B50" i="11372"/>
  <c r="T17" i="11372"/>
  <c r="S17" i="11372"/>
  <c r="R17" i="11372"/>
  <c r="Q17" i="11372"/>
  <c r="N17" i="11372"/>
  <c r="M17" i="11372"/>
  <c r="P17" i="11372" s="1"/>
  <c r="C17" i="11372"/>
  <c r="B17" i="11372"/>
  <c r="T57" i="11372"/>
  <c r="S57" i="11372"/>
  <c r="R57" i="11372"/>
  <c r="Q57" i="11372"/>
  <c r="N57" i="11372"/>
  <c r="M57" i="11372"/>
  <c r="P57" i="11372" s="1"/>
  <c r="C57" i="11372"/>
  <c r="B57" i="11372"/>
  <c r="T56" i="11372"/>
  <c r="S56" i="11372"/>
  <c r="R56" i="11372"/>
  <c r="Q56" i="11372"/>
  <c r="N56" i="11372"/>
  <c r="M56" i="11372"/>
  <c r="P56" i="11372" s="1"/>
  <c r="C56" i="11372"/>
  <c r="B56" i="11372"/>
  <c r="T36" i="11372"/>
  <c r="S36" i="11372"/>
  <c r="R36" i="11372"/>
  <c r="Q36" i="11372"/>
  <c r="N36" i="11372"/>
  <c r="M36" i="11372"/>
  <c r="P36" i="11372" s="1"/>
  <c r="C36" i="11372"/>
  <c r="B36" i="11372"/>
  <c r="T21" i="11372"/>
  <c r="S21" i="11372"/>
  <c r="R21" i="11372"/>
  <c r="Q21" i="11372"/>
  <c r="N21" i="11372"/>
  <c r="M21" i="11372"/>
  <c r="P21" i="11372" s="1"/>
  <c r="C21" i="11372"/>
  <c r="B21" i="11372"/>
  <c r="T52" i="11372"/>
  <c r="S52" i="11372"/>
  <c r="R52" i="11372"/>
  <c r="Q52" i="11372"/>
  <c r="N52" i="11372"/>
  <c r="M52" i="11372"/>
  <c r="P52" i="11372" s="1"/>
  <c r="C52" i="11372"/>
  <c r="B52" i="11372"/>
  <c r="T6" i="11372"/>
  <c r="S6" i="11372"/>
  <c r="R6" i="11372"/>
  <c r="Q6" i="11372"/>
  <c r="N6" i="11372"/>
  <c r="M6" i="11372"/>
  <c r="P6" i="11372" s="1"/>
  <c r="C6" i="11372"/>
  <c r="B6" i="11372"/>
  <c r="T10" i="11372"/>
  <c r="S10" i="11372"/>
  <c r="R10" i="11372"/>
  <c r="Q10" i="11372"/>
  <c r="M10" i="11372"/>
  <c r="P10" i="11372" s="1"/>
  <c r="C10" i="11372"/>
  <c r="B10" i="11372"/>
  <c r="AG10" i="11356"/>
  <c r="AA10" i="11356"/>
  <c r="U10" i="11356"/>
  <c r="O10" i="11356"/>
  <c r="C10" i="11356"/>
  <c r="AG10" i="320"/>
  <c r="AA10" i="320"/>
  <c r="U10" i="320"/>
  <c r="C10" i="4"/>
  <c r="I10" i="6"/>
  <c r="AG10" i="6"/>
  <c r="AA10" i="6"/>
  <c r="U10" i="6"/>
  <c r="O10" i="6"/>
  <c r="T54" i="11372"/>
  <c r="S54" i="11372"/>
  <c r="R54" i="11372"/>
  <c r="Q54" i="11372"/>
  <c r="N54" i="11372"/>
  <c r="M54" i="11372"/>
  <c r="P54" i="11372" s="1"/>
  <c r="C54" i="11372"/>
  <c r="B54" i="11372"/>
  <c r="T18" i="11372"/>
  <c r="S18" i="11372"/>
  <c r="R18" i="11372"/>
  <c r="Q18" i="11372"/>
  <c r="N18" i="11372"/>
  <c r="M18" i="11372"/>
  <c r="P18" i="11372" s="1"/>
  <c r="C18" i="11372"/>
  <c r="B18" i="11372"/>
  <c r="T64" i="11372"/>
  <c r="S64" i="11372"/>
  <c r="R64" i="11372"/>
  <c r="Q64" i="11372"/>
  <c r="N64" i="11372"/>
  <c r="M64" i="11372"/>
  <c r="P64" i="11372" s="1"/>
  <c r="C64" i="11372"/>
  <c r="B64" i="11372"/>
  <c r="T61" i="11372"/>
  <c r="S61" i="11372"/>
  <c r="R61" i="11372"/>
  <c r="Q61" i="11372"/>
  <c r="N61" i="11372"/>
  <c r="M61" i="11372"/>
  <c r="P61" i="11372" s="1"/>
  <c r="C61" i="11372"/>
  <c r="B61" i="11372"/>
  <c r="T45" i="11372"/>
  <c r="S45" i="11372"/>
  <c r="R45" i="11372"/>
  <c r="Q45" i="11372"/>
  <c r="N45" i="11372"/>
  <c r="M45" i="11372"/>
  <c r="P45" i="11372" s="1"/>
  <c r="C45" i="11372"/>
  <c r="B45" i="11372"/>
  <c r="T31" i="11372"/>
  <c r="S31" i="11372"/>
  <c r="R31" i="11372"/>
  <c r="Q31" i="11372"/>
  <c r="N31" i="11372"/>
  <c r="M31" i="11372"/>
  <c r="P31" i="11372" s="1"/>
  <c r="C31" i="11372"/>
  <c r="B31" i="11372"/>
  <c r="T28" i="11372"/>
  <c r="S28" i="11372"/>
  <c r="R28" i="11372"/>
  <c r="Q28" i="11372"/>
  <c r="N28" i="11372"/>
  <c r="M28" i="11372"/>
  <c r="P28" i="11372" s="1"/>
  <c r="C28" i="11372"/>
  <c r="B28" i="11372"/>
  <c r="T27" i="11372"/>
  <c r="S27" i="11372"/>
  <c r="R27" i="11372"/>
  <c r="Q27" i="11372"/>
  <c r="N27" i="11372"/>
  <c r="M27" i="11372"/>
  <c r="P27" i="11372" s="1"/>
  <c r="C27" i="11372"/>
  <c r="B27" i="11372"/>
  <c r="T9" i="11372"/>
  <c r="S9" i="11372"/>
  <c r="R9" i="11372"/>
  <c r="Q9" i="11372"/>
  <c r="N9" i="11372"/>
  <c r="M9" i="11372"/>
  <c r="P9" i="11372" s="1"/>
  <c r="C9" i="11372"/>
  <c r="B9" i="11372"/>
  <c r="T19" i="11372"/>
  <c r="S19" i="11372"/>
  <c r="R19" i="11372"/>
  <c r="Q19" i="11372"/>
  <c r="N19" i="11372"/>
  <c r="M19" i="11372"/>
  <c r="P19" i="11372" s="1"/>
  <c r="C19" i="11372"/>
  <c r="B19" i="11372"/>
  <c r="T12" i="11372"/>
  <c r="S12" i="11372"/>
  <c r="R12" i="11372"/>
  <c r="Q12" i="11372"/>
  <c r="N12" i="11372"/>
  <c r="M12" i="11372"/>
  <c r="P12" i="11372" s="1"/>
  <c r="C12" i="11372"/>
  <c r="B12" i="11372"/>
  <c r="T1" i="11372"/>
  <c r="S1" i="11372"/>
  <c r="R1" i="11372"/>
  <c r="Q1" i="11372"/>
  <c r="N1" i="11372"/>
  <c r="M1" i="11372"/>
  <c r="P1" i="11372" s="1"/>
  <c r="C1" i="11372"/>
  <c r="B1" i="11372"/>
  <c r="T8" i="11372"/>
  <c r="S8" i="11372"/>
  <c r="R8" i="11372"/>
  <c r="Q8" i="11372"/>
  <c r="N8" i="11372"/>
  <c r="M8" i="11372"/>
  <c r="P8" i="11372" s="1"/>
  <c r="C8" i="11372"/>
  <c r="B8" i="11372"/>
  <c r="S441" i="96"/>
  <c r="R441" i="96"/>
  <c r="Q441" i="96"/>
  <c r="P441" i="96"/>
  <c r="C441" i="96"/>
  <c r="B441" i="96"/>
  <c r="S977" i="96"/>
  <c r="Q977" i="96"/>
  <c r="P977" i="96"/>
  <c r="C977" i="96"/>
  <c r="B977" i="96"/>
  <c r="S275" i="96"/>
  <c r="R275" i="96"/>
  <c r="Q275" i="96"/>
  <c r="P275" i="96"/>
  <c r="C275" i="96"/>
  <c r="B275" i="96"/>
  <c r="S311" i="96"/>
  <c r="R311" i="96"/>
  <c r="Q311" i="96"/>
  <c r="P311" i="96"/>
  <c r="C311" i="96"/>
  <c r="B311" i="96"/>
  <c r="S297" i="96"/>
  <c r="R297" i="96"/>
  <c r="Q297" i="96"/>
  <c r="C297" i="96"/>
  <c r="B297" i="96"/>
  <c r="S408" i="96"/>
  <c r="R408" i="96"/>
  <c r="Q408" i="96"/>
  <c r="P408" i="96"/>
  <c r="C408" i="96"/>
  <c r="B408" i="96"/>
  <c r="S643" i="96"/>
  <c r="R643" i="96"/>
  <c r="Q643" i="96"/>
  <c r="P643" i="96"/>
  <c r="C643" i="96"/>
  <c r="B643" i="96"/>
  <c r="S418" i="96"/>
  <c r="R418" i="96"/>
  <c r="Q418" i="96"/>
  <c r="P418" i="96"/>
  <c r="C418" i="96"/>
  <c r="B418" i="96"/>
  <c r="S377" i="96"/>
  <c r="R377" i="96"/>
  <c r="Q377" i="96"/>
  <c r="P377" i="96"/>
  <c r="C377" i="96"/>
  <c r="B377" i="96"/>
  <c r="S101" i="96"/>
  <c r="R101" i="96"/>
  <c r="Q101" i="96"/>
  <c r="P101" i="96"/>
  <c r="C101" i="96"/>
  <c r="B101" i="96"/>
  <c r="S115" i="96"/>
  <c r="R115" i="96"/>
  <c r="Q115" i="96"/>
  <c r="P115" i="96"/>
  <c r="C115" i="96"/>
  <c r="B115" i="96"/>
  <c r="S772" i="96"/>
  <c r="R772" i="96"/>
  <c r="Q772" i="96"/>
  <c r="P772" i="96"/>
  <c r="C772" i="96"/>
  <c r="B772" i="96"/>
  <c r="S613" i="96"/>
  <c r="R613" i="96"/>
  <c r="Q613" i="96"/>
  <c r="P613" i="96"/>
  <c r="C613" i="96"/>
  <c r="B613" i="96"/>
  <c r="S424" i="96"/>
  <c r="R424" i="96"/>
  <c r="P424" i="96"/>
  <c r="C424" i="96"/>
  <c r="B424" i="96"/>
  <c r="S562" i="96"/>
  <c r="R562" i="96"/>
  <c r="Q562" i="96"/>
  <c r="P562" i="96"/>
  <c r="C562" i="96"/>
  <c r="B562" i="96"/>
  <c r="S749" i="96"/>
  <c r="R749" i="96"/>
  <c r="Q749" i="96"/>
  <c r="P749" i="96"/>
  <c r="C749" i="96"/>
  <c r="B749" i="96"/>
  <c r="S981" i="96"/>
  <c r="Q981" i="96"/>
  <c r="P981" i="96"/>
  <c r="C981" i="96"/>
  <c r="B981" i="96"/>
  <c r="S991" i="96"/>
  <c r="Q991" i="96"/>
  <c r="P991" i="96"/>
  <c r="C991" i="96"/>
  <c r="B991" i="96"/>
  <c r="S67" i="96"/>
  <c r="R67" i="96"/>
  <c r="Q67" i="96"/>
  <c r="P67" i="96"/>
  <c r="C67" i="96"/>
  <c r="B67" i="96"/>
  <c r="S905" i="96"/>
  <c r="R905" i="96"/>
  <c r="Q905" i="96"/>
  <c r="P905" i="96"/>
  <c r="C905" i="96"/>
  <c r="B905" i="96"/>
  <c r="S198" i="96"/>
  <c r="R198" i="96"/>
  <c r="Q198" i="96"/>
  <c r="P198" i="96"/>
  <c r="C198" i="96"/>
  <c r="B198" i="96"/>
  <c r="S786" i="96"/>
  <c r="R786" i="96"/>
  <c r="Q786" i="96"/>
  <c r="P786" i="96"/>
  <c r="C786" i="96"/>
  <c r="B786" i="96"/>
  <c r="S94" i="96"/>
  <c r="R94" i="96"/>
  <c r="Q94" i="96"/>
  <c r="P94" i="96"/>
  <c r="C94" i="96"/>
  <c r="B94" i="96"/>
  <c r="S366" i="96"/>
  <c r="R366" i="96"/>
  <c r="Q366" i="96"/>
  <c r="P366" i="96"/>
  <c r="C366" i="96"/>
  <c r="B366" i="96"/>
  <c r="S13" i="96"/>
  <c r="R13" i="96"/>
  <c r="Q13" i="96"/>
  <c r="P13" i="96"/>
  <c r="C13" i="96"/>
  <c r="B13" i="96"/>
  <c r="S891" i="96"/>
  <c r="R891" i="96"/>
  <c r="Q891" i="96"/>
  <c r="P891" i="96"/>
  <c r="C891" i="96"/>
  <c r="B891" i="96"/>
  <c r="S65" i="96"/>
  <c r="R65" i="96"/>
  <c r="Q65" i="96"/>
  <c r="P65" i="96"/>
  <c r="C65" i="96"/>
  <c r="B65" i="96"/>
  <c r="C769" i="96"/>
  <c r="B769" i="96"/>
  <c r="S315" i="96"/>
  <c r="R315" i="96"/>
  <c r="Q315" i="96"/>
  <c r="P315" i="96"/>
  <c r="C315" i="96"/>
  <c r="B315" i="96"/>
  <c r="S69" i="96"/>
  <c r="R69" i="96"/>
  <c r="Q69" i="96"/>
  <c r="P69" i="96"/>
  <c r="C69" i="96"/>
  <c r="B69" i="96"/>
  <c r="S928" i="96"/>
  <c r="R928" i="96"/>
  <c r="Q928" i="96"/>
  <c r="P928" i="96"/>
  <c r="C928" i="96"/>
  <c r="B928" i="96"/>
  <c r="S125" i="96"/>
  <c r="R125" i="96"/>
  <c r="Q125" i="96"/>
  <c r="P125" i="96"/>
  <c r="C125" i="96"/>
  <c r="B125" i="96"/>
  <c r="S608" i="96"/>
  <c r="R608" i="96"/>
  <c r="Q608" i="96"/>
  <c r="P608" i="96"/>
  <c r="C608" i="96"/>
  <c r="B608" i="96"/>
  <c r="S992" i="96"/>
  <c r="Q992" i="96"/>
  <c r="P992" i="96"/>
  <c r="C992" i="96"/>
  <c r="B992" i="96"/>
  <c r="S837" i="96"/>
  <c r="R837" i="96"/>
  <c r="Q837" i="96"/>
  <c r="P837" i="96"/>
  <c r="C837" i="96"/>
  <c r="B837" i="96"/>
  <c r="S121" i="96"/>
  <c r="R121" i="96"/>
  <c r="Q121" i="96"/>
  <c r="P121" i="96"/>
  <c r="C121" i="96"/>
  <c r="B121" i="96"/>
  <c r="S164" i="96"/>
  <c r="R164" i="96"/>
  <c r="Q164" i="96"/>
  <c r="P164" i="96"/>
  <c r="C164" i="96"/>
  <c r="B164" i="96"/>
  <c r="S74" i="96"/>
  <c r="R74" i="96"/>
  <c r="Q74" i="96"/>
  <c r="P74" i="96"/>
  <c r="C74" i="96"/>
  <c r="B74" i="96"/>
  <c r="S887" i="96"/>
  <c r="R887" i="96"/>
  <c r="Q887" i="96"/>
  <c r="P887" i="96"/>
  <c r="C887" i="96"/>
  <c r="B887" i="96"/>
  <c r="S934" i="96"/>
  <c r="R934" i="96"/>
  <c r="Q934" i="96"/>
  <c r="P934" i="96"/>
  <c r="C934" i="96"/>
  <c r="B934" i="96"/>
  <c r="S514" i="96"/>
  <c r="R514" i="96"/>
  <c r="Q514" i="96"/>
  <c r="P514" i="96"/>
  <c r="C514" i="96"/>
  <c r="B514" i="96"/>
  <c r="C583" i="96"/>
  <c r="B583" i="96"/>
  <c r="S695" i="96"/>
  <c r="R695" i="96"/>
  <c r="Q695" i="96"/>
  <c r="P695" i="96"/>
  <c r="C695" i="96"/>
  <c r="B695" i="96"/>
  <c r="S410" i="96"/>
  <c r="R410" i="96"/>
  <c r="Q410" i="96"/>
  <c r="P410" i="96"/>
  <c r="C410" i="96"/>
  <c r="B410" i="96"/>
  <c r="S546" i="96"/>
  <c r="R546" i="96"/>
  <c r="Q546" i="96"/>
  <c r="P546" i="96"/>
  <c r="C546" i="96"/>
  <c r="B546" i="96"/>
  <c r="S107" i="96"/>
  <c r="R107" i="96"/>
  <c r="Q107" i="96"/>
  <c r="P107" i="96"/>
  <c r="C107" i="96"/>
  <c r="B107" i="96"/>
  <c r="S131" i="96"/>
  <c r="R131" i="96"/>
  <c r="Q131" i="96"/>
  <c r="P131" i="96"/>
  <c r="C131" i="96"/>
  <c r="B131" i="96"/>
  <c r="S382" i="96"/>
  <c r="R382" i="96"/>
  <c r="P382" i="96"/>
  <c r="C382" i="96"/>
  <c r="B382" i="96"/>
  <c r="S260" i="96"/>
  <c r="R260" i="96"/>
  <c r="Q260" i="96"/>
  <c r="P260" i="96"/>
  <c r="C260" i="96"/>
  <c r="B260" i="96"/>
  <c r="S509" i="96"/>
  <c r="C509" i="96"/>
  <c r="B509" i="96"/>
  <c r="C379" i="96"/>
  <c r="B379" i="96"/>
  <c r="S228" i="96"/>
  <c r="R228" i="96"/>
  <c r="Q228" i="96"/>
  <c r="P228" i="96"/>
  <c r="C228" i="96"/>
  <c r="B228" i="96"/>
  <c r="S376" i="96"/>
  <c r="R376" i="96"/>
  <c r="Q376" i="96"/>
  <c r="P376" i="96"/>
  <c r="C376" i="96"/>
  <c r="B376" i="96"/>
  <c r="S642" i="96"/>
  <c r="R642" i="96"/>
  <c r="Q642" i="96"/>
  <c r="C642" i="96"/>
  <c r="B642" i="96"/>
  <c r="S230" i="96"/>
  <c r="R230" i="96"/>
  <c r="Q230" i="96"/>
  <c r="P230" i="96"/>
  <c r="C230" i="96"/>
  <c r="B230" i="96"/>
  <c r="S667" i="96"/>
  <c r="R667" i="96"/>
  <c r="Q667" i="96"/>
  <c r="P667" i="96"/>
  <c r="C667" i="96"/>
  <c r="B667" i="96"/>
  <c r="S922" i="96"/>
  <c r="R922" i="96"/>
  <c r="Q922" i="96"/>
  <c r="P922" i="96"/>
  <c r="C922" i="96"/>
  <c r="B922" i="96"/>
  <c r="S484" i="96"/>
  <c r="R484" i="96"/>
  <c r="Q484" i="96"/>
  <c r="P484" i="96"/>
  <c r="C484" i="96"/>
  <c r="B484" i="96"/>
  <c r="P322" i="96"/>
  <c r="C322" i="96"/>
  <c r="B322" i="96"/>
  <c r="S550" i="96"/>
  <c r="R550" i="96"/>
  <c r="Q550" i="96"/>
  <c r="P550" i="96"/>
  <c r="C550" i="96"/>
  <c r="B550" i="96"/>
  <c r="S355" i="96"/>
  <c r="R355" i="96"/>
  <c r="Q355" i="96"/>
  <c r="P355" i="96"/>
  <c r="C355" i="96"/>
  <c r="B355" i="96"/>
  <c r="S979" i="96"/>
  <c r="Q979" i="96"/>
  <c r="P979" i="96"/>
  <c r="C979" i="96"/>
  <c r="B979" i="96"/>
  <c r="S714" i="96"/>
  <c r="R714" i="96"/>
  <c r="Q714" i="96"/>
  <c r="P714" i="96"/>
  <c r="C714" i="96"/>
  <c r="B714" i="96"/>
  <c r="S609" i="96"/>
  <c r="R609" i="96"/>
  <c r="Q609" i="96"/>
  <c r="P609" i="96"/>
  <c r="C609" i="96"/>
  <c r="B609" i="96"/>
  <c r="S55" i="96"/>
  <c r="R55" i="96"/>
  <c r="Q55" i="96"/>
  <c r="P55" i="96"/>
  <c r="C55" i="96"/>
  <c r="B55" i="96"/>
  <c r="S898" i="96"/>
  <c r="R898" i="96"/>
  <c r="Q898" i="96"/>
  <c r="P898" i="96"/>
  <c r="C898" i="96"/>
  <c r="B898" i="96"/>
  <c r="S310" i="96"/>
  <c r="R310" i="96"/>
  <c r="Q310" i="96"/>
  <c r="P310" i="96"/>
  <c r="C310" i="96"/>
  <c r="B310" i="96"/>
  <c r="S29" i="96"/>
  <c r="R29" i="96"/>
  <c r="Q29" i="96"/>
  <c r="P29" i="96"/>
  <c r="C29" i="96"/>
  <c r="B29" i="96"/>
  <c r="S350" i="96"/>
  <c r="R350" i="96"/>
  <c r="Q350" i="96"/>
  <c r="P350" i="96"/>
  <c r="C350" i="96"/>
  <c r="B350" i="96"/>
  <c r="S433" i="96"/>
  <c r="R433" i="96"/>
  <c r="Q433" i="96"/>
  <c r="P433" i="96"/>
  <c r="C433" i="96"/>
  <c r="B433" i="96"/>
  <c r="S668" i="96"/>
  <c r="R668" i="96"/>
  <c r="Q668" i="96"/>
  <c r="P668" i="96"/>
  <c r="C668" i="96"/>
  <c r="B668" i="96"/>
  <c r="S883" i="96"/>
  <c r="R883" i="96"/>
  <c r="Q883" i="96"/>
  <c r="P883" i="96"/>
  <c r="C883" i="96"/>
  <c r="B883" i="96"/>
  <c r="S601" i="96"/>
  <c r="R601" i="96"/>
  <c r="Q601" i="96"/>
  <c r="P601" i="96"/>
  <c r="C601" i="96"/>
  <c r="B601" i="96"/>
  <c r="S939" i="96"/>
  <c r="R939" i="96"/>
  <c r="Q939" i="96"/>
  <c r="P939" i="96"/>
  <c r="C939" i="96"/>
  <c r="B939" i="96"/>
  <c r="S338" i="96"/>
  <c r="R338" i="96"/>
  <c r="Q338" i="96"/>
  <c r="P338" i="96"/>
  <c r="C338" i="96"/>
  <c r="B338" i="96"/>
  <c r="S54" i="96"/>
  <c r="R54" i="96"/>
  <c r="Q54" i="96"/>
  <c r="P54" i="96"/>
  <c r="C54" i="96"/>
  <c r="B54" i="96"/>
  <c r="P244" i="96"/>
  <c r="C244" i="96"/>
  <c r="B244" i="96"/>
  <c r="S921" i="96"/>
  <c r="R921" i="96"/>
  <c r="Q921" i="96"/>
  <c r="P921" i="96"/>
  <c r="C921" i="96"/>
  <c r="B921" i="96"/>
  <c r="S98" i="96"/>
  <c r="R98" i="96"/>
  <c r="Q98" i="96"/>
  <c r="P98" i="96"/>
  <c r="C98" i="96"/>
  <c r="B98" i="96"/>
  <c r="S565" i="96"/>
  <c r="R565" i="96"/>
  <c r="Q565" i="96"/>
  <c r="P565" i="96"/>
  <c r="C565" i="96"/>
  <c r="B565" i="96"/>
  <c r="S605" i="96"/>
  <c r="R605" i="96"/>
  <c r="Q605" i="96"/>
  <c r="P605" i="96"/>
  <c r="C605" i="96"/>
  <c r="B605" i="96"/>
  <c r="S683" i="96"/>
  <c r="R683" i="96"/>
  <c r="Q683" i="96"/>
  <c r="P683" i="96"/>
  <c r="C683" i="96"/>
  <c r="B683" i="96"/>
  <c r="S6" i="96"/>
  <c r="R6" i="96"/>
  <c r="Q6" i="96"/>
  <c r="P6" i="96"/>
  <c r="C6" i="96"/>
  <c r="B6" i="96"/>
  <c r="S566" i="96"/>
  <c r="R566" i="96"/>
  <c r="Q566" i="96"/>
  <c r="P566" i="96"/>
  <c r="C566" i="96"/>
  <c r="B566" i="96"/>
  <c r="S192" i="96"/>
  <c r="R192" i="96"/>
  <c r="Q192" i="96"/>
  <c r="P192" i="96"/>
  <c r="C192" i="96"/>
  <c r="B192" i="96"/>
  <c r="S147" i="96"/>
  <c r="R147" i="96"/>
  <c r="Q147" i="96"/>
  <c r="P147" i="96"/>
  <c r="C147" i="96"/>
  <c r="B147" i="96"/>
  <c r="S294" i="96"/>
  <c r="R294" i="96"/>
  <c r="P294" i="96"/>
  <c r="C294" i="96"/>
  <c r="B294" i="96"/>
  <c r="S174" i="96"/>
  <c r="R174" i="96"/>
  <c r="Q174" i="96"/>
  <c r="P174" i="96"/>
  <c r="C174" i="96"/>
  <c r="B174" i="96"/>
  <c r="S208" i="96"/>
  <c r="R208" i="96"/>
  <c r="P208" i="96"/>
  <c r="C208" i="96"/>
  <c r="B208" i="96"/>
  <c r="S1005" i="96"/>
  <c r="Q1005" i="96"/>
  <c r="P1005" i="96"/>
  <c r="C1005" i="96"/>
  <c r="B1005" i="96"/>
  <c r="S472" i="96"/>
  <c r="R472" i="96"/>
  <c r="Q472" i="96"/>
  <c r="P472" i="96"/>
  <c r="C472" i="96"/>
  <c r="B472" i="96"/>
  <c r="S314" i="96"/>
  <c r="R314" i="96"/>
  <c r="Q314" i="96"/>
  <c r="P314" i="96"/>
  <c r="C314" i="96"/>
  <c r="B314" i="96"/>
  <c r="S38" i="96"/>
  <c r="R38" i="96"/>
  <c r="Q38" i="96"/>
  <c r="C38" i="96"/>
  <c r="B38" i="96"/>
  <c r="S937" i="96"/>
  <c r="R937" i="96"/>
  <c r="Q937" i="96"/>
  <c r="P937" i="96"/>
  <c r="C937" i="96"/>
  <c r="B937" i="96"/>
  <c r="S496" i="96"/>
  <c r="R496" i="96"/>
  <c r="Q496" i="96"/>
  <c r="P496" i="96"/>
  <c r="C496" i="96"/>
  <c r="B496" i="96"/>
  <c r="S798" i="96"/>
  <c r="R798" i="96"/>
  <c r="Q798" i="96"/>
  <c r="P798" i="96"/>
  <c r="C798" i="96"/>
  <c r="B798" i="96"/>
  <c r="S551" i="96"/>
  <c r="R551" i="96"/>
  <c r="Q551" i="96"/>
  <c r="P551" i="96"/>
  <c r="C551" i="96"/>
  <c r="B551" i="96"/>
  <c r="S240" i="96"/>
  <c r="R240" i="96"/>
  <c r="Q240" i="96"/>
  <c r="P240" i="96"/>
  <c r="C240" i="96"/>
  <c r="B240" i="96"/>
  <c r="S529" i="96"/>
  <c r="R529" i="96"/>
  <c r="Q529" i="96"/>
  <c r="P529" i="96"/>
  <c r="C529" i="96"/>
  <c r="B529" i="96"/>
  <c r="S930" i="96"/>
  <c r="R930" i="96"/>
  <c r="Q930" i="96"/>
  <c r="P930" i="96"/>
  <c r="C930" i="96"/>
  <c r="B930" i="96"/>
  <c r="S95" i="96"/>
  <c r="R95" i="96"/>
  <c r="Q95" i="96"/>
  <c r="P95" i="96"/>
  <c r="C95" i="96"/>
  <c r="B95" i="96"/>
  <c r="S218" i="96"/>
  <c r="R218" i="96"/>
  <c r="Q218" i="96"/>
  <c r="P218" i="96"/>
  <c r="C218" i="96"/>
  <c r="B218" i="96"/>
  <c r="S4" i="96"/>
  <c r="R4" i="96"/>
  <c r="Q4" i="96"/>
  <c r="P4" i="96"/>
  <c r="C4" i="96"/>
  <c r="B4" i="96"/>
  <c r="S360" i="96"/>
  <c r="R360" i="96"/>
  <c r="Q360" i="96"/>
  <c r="C360" i="96"/>
  <c r="B360" i="96"/>
  <c r="S670" i="96"/>
  <c r="R670" i="96"/>
  <c r="Q670" i="96"/>
  <c r="P670" i="96"/>
  <c r="C670" i="96"/>
  <c r="B670" i="96"/>
  <c r="S26" i="96"/>
  <c r="R26" i="96"/>
  <c r="Q26" i="96"/>
  <c r="P26" i="96"/>
  <c r="C26" i="96"/>
  <c r="B26" i="96"/>
  <c r="S696" i="96"/>
  <c r="R696" i="96"/>
  <c r="Q696" i="96"/>
  <c r="P696" i="96"/>
  <c r="C696" i="96"/>
  <c r="B696" i="96"/>
  <c r="S633" i="96"/>
  <c r="R633" i="96"/>
  <c r="Q633" i="96"/>
  <c r="P633" i="96"/>
  <c r="C633" i="96"/>
  <c r="B633" i="96"/>
  <c r="S894" i="96"/>
  <c r="R894" i="96"/>
  <c r="Q894" i="96"/>
  <c r="P894" i="96"/>
  <c r="C894" i="96"/>
  <c r="B894" i="96"/>
  <c r="S909" i="96"/>
  <c r="R909" i="96"/>
  <c r="Q909" i="96"/>
  <c r="P909" i="96"/>
  <c r="C909" i="96"/>
  <c r="B909" i="96"/>
  <c r="S61" i="96"/>
  <c r="R61" i="96"/>
  <c r="Q61" i="96"/>
  <c r="P61" i="96"/>
  <c r="C61" i="96"/>
  <c r="B61" i="96"/>
  <c r="S383" i="96"/>
  <c r="R383" i="96"/>
  <c r="Q383" i="96"/>
  <c r="P383" i="96"/>
  <c r="C383" i="96"/>
  <c r="B383" i="96"/>
  <c r="S154" i="96"/>
  <c r="R154" i="96"/>
  <c r="Q154" i="96"/>
  <c r="P154" i="96"/>
  <c r="C154" i="96"/>
  <c r="B154" i="96"/>
  <c r="S50" i="96"/>
  <c r="R50" i="96"/>
  <c r="Q50" i="96"/>
  <c r="P50" i="96"/>
  <c r="C50" i="96"/>
  <c r="B50" i="96"/>
  <c r="S525" i="96"/>
  <c r="R525" i="96"/>
  <c r="Q525" i="96"/>
  <c r="P525" i="96"/>
  <c r="C525" i="96"/>
  <c r="B525" i="96"/>
  <c r="S25" i="96"/>
  <c r="R25" i="96"/>
  <c r="Q25" i="96"/>
  <c r="P25" i="96"/>
  <c r="C25" i="96"/>
  <c r="B25" i="96"/>
  <c r="S545" i="96"/>
  <c r="R545" i="96"/>
  <c r="Q545" i="96"/>
  <c r="P545" i="96"/>
  <c r="C545" i="96"/>
  <c r="B545" i="96"/>
  <c r="S874" i="96"/>
  <c r="R874" i="96"/>
  <c r="Q874" i="96"/>
  <c r="P874" i="96"/>
  <c r="C874" i="96"/>
  <c r="B874" i="96"/>
  <c r="S75" i="96"/>
  <c r="R75" i="96"/>
  <c r="Q75" i="96"/>
  <c r="P75" i="96"/>
  <c r="C75" i="96"/>
  <c r="B75" i="96"/>
  <c r="S805" i="96"/>
  <c r="R805" i="96"/>
  <c r="Q805" i="96"/>
  <c r="P805" i="96"/>
  <c r="C805" i="96"/>
  <c r="B805" i="96"/>
  <c r="S247" i="96"/>
  <c r="Q247" i="96"/>
  <c r="P247" i="96"/>
  <c r="C247" i="96"/>
  <c r="B247" i="96"/>
  <c r="S491" i="96"/>
  <c r="R491" i="96"/>
  <c r="Q491" i="96"/>
  <c r="P491" i="96"/>
  <c r="C491" i="96"/>
  <c r="B491" i="96"/>
  <c r="S395" i="96"/>
  <c r="R395" i="96"/>
  <c r="Q395" i="96"/>
  <c r="C395" i="96"/>
  <c r="B395" i="96"/>
  <c r="S442" i="96"/>
  <c r="P442" i="96"/>
  <c r="C442" i="96"/>
  <c r="B442" i="96"/>
  <c r="S997" i="96"/>
  <c r="Q997" i="96"/>
  <c r="P997" i="96"/>
  <c r="C997" i="96"/>
  <c r="B997" i="96"/>
  <c r="S320" i="96"/>
  <c r="R320" i="96"/>
  <c r="Q320" i="96"/>
  <c r="P320" i="96"/>
  <c r="C320" i="96"/>
  <c r="B320" i="96"/>
  <c r="S59" i="96"/>
  <c r="R59" i="96"/>
  <c r="Q59" i="96"/>
  <c r="P59" i="96"/>
  <c r="C59" i="96"/>
  <c r="B59" i="96"/>
  <c r="S439" i="96"/>
  <c r="R439" i="96"/>
  <c r="Q439" i="96"/>
  <c r="P439" i="96"/>
  <c r="C439" i="96"/>
  <c r="B439" i="96"/>
  <c r="P500" i="96"/>
  <c r="C500" i="96"/>
  <c r="B500" i="96"/>
  <c r="S234" i="96"/>
  <c r="R234" i="96"/>
  <c r="Q234" i="96"/>
  <c r="P234" i="96"/>
  <c r="C234" i="96"/>
  <c r="B234" i="96"/>
  <c r="S542" i="96"/>
  <c r="R542" i="96"/>
  <c r="Q542" i="96"/>
  <c r="P542" i="96"/>
  <c r="C542" i="96"/>
  <c r="B542" i="96"/>
  <c r="S346" i="96"/>
  <c r="R346" i="96"/>
  <c r="Q346" i="96"/>
  <c r="P346" i="96"/>
  <c r="C346" i="96"/>
  <c r="B346" i="96"/>
  <c r="S11" i="96"/>
  <c r="R11" i="96"/>
  <c r="Q11" i="96"/>
  <c r="P11" i="96"/>
  <c r="C11" i="96"/>
  <c r="B11" i="96"/>
  <c r="S200" i="96"/>
  <c r="R200" i="96"/>
  <c r="Q200" i="96"/>
  <c r="P200" i="96"/>
  <c r="C200" i="96"/>
  <c r="B200" i="96"/>
  <c r="S1006" i="96"/>
  <c r="Q1006" i="96"/>
  <c r="P1006" i="96"/>
  <c r="C1006" i="96"/>
  <c r="B1006" i="96"/>
  <c r="S268" i="96"/>
  <c r="R268" i="96"/>
  <c r="Q268" i="96"/>
  <c r="P268" i="96"/>
  <c r="C268" i="96"/>
  <c r="B268" i="96"/>
  <c r="S949" i="96"/>
  <c r="R949" i="96"/>
  <c r="Q949" i="96"/>
  <c r="P949" i="96"/>
  <c r="C949" i="96"/>
  <c r="B949" i="96"/>
  <c r="S64" i="96"/>
  <c r="R64" i="96"/>
  <c r="Q64" i="96"/>
  <c r="P64" i="96"/>
  <c r="C64" i="96"/>
  <c r="B64" i="96"/>
  <c r="S340" i="96"/>
  <c r="R340" i="96"/>
  <c r="Q340" i="96"/>
  <c r="P340" i="96"/>
  <c r="C340" i="96"/>
  <c r="B340" i="96"/>
  <c r="S824" i="96"/>
  <c r="R824" i="96"/>
  <c r="Q824" i="96"/>
  <c r="P824" i="96"/>
  <c r="C824" i="96"/>
  <c r="B824" i="96"/>
  <c r="S982" i="96"/>
  <c r="Q982" i="96"/>
  <c r="P982" i="96"/>
  <c r="C982" i="96"/>
  <c r="B982" i="96"/>
  <c r="S789" i="96"/>
  <c r="R789" i="96"/>
  <c r="Q789" i="96"/>
  <c r="P789" i="96"/>
  <c r="C789" i="96"/>
  <c r="B789" i="96"/>
  <c r="S181" i="96"/>
  <c r="R181" i="96"/>
  <c r="Q181" i="96"/>
  <c r="P181" i="96"/>
  <c r="C181" i="96"/>
  <c r="B181" i="96"/>
  <c r="S476" i="96"/>
  <c r="R476" i="96"/>
  <c r="Q476" i="96"/>
  <c r="P476" i="96"/>
  <c r="C476" i="96"/>
  <c r="B476" i="96"/>
  <c r="S129" i="96"/>
  <c r="R129" i="96"/>
  <c r="Q129" i="96"/>
  <c r="P129" i="96"/>
  <c r="C129" i="96"/>
  <c r="B129" i="96"/>
  <c r="S82" i="96"/>
  <c r="R82" i="96"/>
  <c r="Q82" i="96"/>
  <c r="P82" i="96"/>
  <c r="C82" i="96"/>
  <c r="B82" i="96"/>
  <c r="S698" i="96"/>
  <c r="R698" i="96"/>
  <c r="Q698" i="96"/>
  <c r="P698" i="96"/>
  <c r="C698" i="96"/>
  <c r="B698" i="96"/>
  <c r="R381" i="96"/>
  <c r="P381" i="96"/>
  <c r="C381" i="96"/>
  <c r="B381" i="96"/>
  <c r="S45" i="96"/>
  <c r="R45" i="96"/>
  <c r="Q45" i="96"/>
  <c r="P45" i="96"/>
  <c r="C45" i="96"/>
  <c r="B45" i="96"/>
  <c r="S254" i="96"/>
  <c r="R254" i="96"/>
  <c r="Q254" i="96"/>
  <c r="P254" i="96"/>
  <c r="C254" i="96"/>
  <c r="B254" i="96"/>
  <c r="S947" i="96"/>
  <c r="R947" i="96"/>
  <c r="Q947" i="96"/>
  <c r="P947" i="96"/>
  <c r="C947" i="96"/>
  <c r="B947" i="96"/>
  <c r="R624" i="96"/>
  <c r="Q624" i="96"/>
  <c r="P624" i="96"/>
  <c r="C624" i="96"/>
  <c r="B624" i="96"/>
  <c r="S143" i="96"/>
  <c r="R143" i="96"/>
  <c r="Q143" i="96"/>
  <c r="P143" i="96"/>
  <c r="C143" i="96"/>
  <c r="B143" i="96"/>
  <c r="S126" i="96"/>
  <c r="R126" i="96"/>
  <c r="Q126" i="96"/>
  <c r="P126" i="96"/>
  <c r="C126" i="96"/>
  <c r="B126" i="96"/>
  <c r="S40" i="96"/>
  <c r="R40" i="96"/>
  <c r="Q40" i="96"/>
  <c r="P40" i="96"/>
  <c r="C40" i="96"/>
  <c r="B40" i="96"/>
  <c r="S449" i="96"/>
  <c r="R449" i="96"/>
  <c r="Q449" i="96"/>
  <c r="P449" i="96"/>
  <c r="C449" i="96"/>
  <c r="B449" i="96"/>
  <c r="S872" i="96"/>
  <c r="R872" i="96"/>
  <c r="Q872" i="96"/>
  <c r="P872" i="96"/>
  <c r="C872" i="96"/>
  <c r="B872" i="96"/>
  <c r="S9" i="96"/>
  <c r="R9" i="96"/>
  <c r="Q9" i="96"/>
  <c r="P9" i="96"/>
  <c r="C9" i="96"/>
  <c r="B9" i="96"/>
  <c r="S20" i="96"/>
  <c r="R20" i="96"/>
  <c r="Q20" i="96"/>
  <c r="P20" i="96"/>
  <c r="C20" i="96"/>
  <c r="B20" i="96"/>
  <c r="S717" i="96"/>
  <c r="R717" i="96"/>
  <c r="Q717" i="96"/>
  <c r="P717" i="96"/>
  <c r="C717" i="96"/>
  <c r="B717" i="96"/>
  <c r="S737" i="96"/>
  <c r="R737" i="96"/>
  <c r="Q737" i="96"/>
  <c r="P737" i="96"/>
  <c r="C737" i="96"/>
  <c r="B737" i="96"/>
  <c r="S916" i="96"/>
  <c r="R916" i="96"/>
  <c r="Q916" i="96"/>
  <c r="P916" i="96"/>
  <c r="C916" i="96"/>
  <c r="B916" i="96"/>
  <c r="S324" i="96"/>
  <c r="P324" i="96"/>
  <c r="C324" i="96"/>
  <c r="B324" i="96"/>
  <c r="S736" i="96"/>
  <c r="R736" i="96"/>
  <c r="Q736" i="96"/>
  <c r="P736" i="96"/>
  <c r="C736" i="96"/>
  <c r="B736" i="96"/>
  <c r="S809" i="96"/>
  <c r="R809" i="96"/>
  <c r="Q809" i="96"/>
  <c r="P809" i="96"/>
  <c r="C809" i="96"/>
  <c r="B809" i="96"/>
  <c r="S910" i="96"/>
  <c r="R910" i="96"/>
  <c r="Q910" i="96"/>
  <c r="P910" i="96"/>
  <c r="C910" i="96"/>
  <c r="B910" i="96"/>
  <c r="S560" i="96"/>
  <c r="R560" i="96"/>
  <c r="Q560" i="96"/>
  <c r="P560" i="96"/>
  <c r="C560" i="96"/>
  <c r="B560" i="96"/>
  <c r="S596" i="96"/>
  <c r="R596" i="96"/>
  <c r="Q596" i="96"/>
  <c r="P596" i="96"/>
  <c r="C596" i="96"/>
  <c r="B596" i="96"/>
  <c r="S697" i="96"/>
  <c r="R697" i="96"/>
  <c r="Q697" i="96"/>
  <c r="P697" i="96"/>
  <c r="C697" i="96"/>
  <c r="B697" i="96"/>
  <c r="S187" i="96"/>
  <c r="R187" i="96"/>
  <c r="P187" i="96"/>
  <c r="C187" i="96"/>
  <c r="B187" i="96"/>
  <c r="S759" i="96"/>
  <c r="R759" i="96"/>
  <c r="Q759" i="96"/>
  <c r="C759" i="96"/>
  <c r="B759" i="96"/>
  <c r="S481" i="96"/>
  <c r="R481" i="96"/>
  <c r="Q481" i="96"/>
  <c r="P481" i="96"/>
  <c r="C481" i="96"/>
  <c r="B481" i="96"/>
  <c r="S752" i="96"/>
  <c r="R752" i="96"/>
  <c r="Q752" i="96"/>
  <c r="P752" i="96"/>
  <c r="C752" i="96"/>
  <c r="B752" i="96"/>
  <c r="S524" i="96"/>
  <c r="R524" i="96"/>
  <c r="Q524" i="96"/>
  <c r="P524" i="96"/>
  <c r="C524" i="96"/>
  <c r="B524" i="96"/>
  <c r="S374" i="96"/>
  <c r="R374" i="96"/>
  <c r="Q374" i="96"/>
  <c r="P374" i="96"/>
  <c r="C374" i="96"/>
  <c r="B374" i="96"/>
  <c r="S843" i="96"/>
  <c r="R843" i="96"/>
  <c r="Q843" i="96"/>
  <c r="P843" i="96"/>
  <c r="C843" i="96"/>
  <c r="B843" i="96"/>
  <c r="S556" i="96"/>
  <c r="R556" i="96"/>
  <c r="Q556" i="96"/>
  <c r="P556" i="96"/>
  <c r="C556" i="96"/>
  <c r="B556" i="96"/>
  <c r="P617" i="96"/>
  <c r="C617" i="96"/>
  <c r="B617" i="96"/>
  <c r="A34" i="11380"/>
  <c r="B27" i="11380"/>
  <c r="B26" i="11380"/>
  <c r="B25" i="11380"/>
  <c r="B24" i="11380"/>
  <c r="B23" i="11380"/>
  <c r="B22" i="11380"/>
  <c r="B21" i="11380"/>
  <c r="B20" i="11380"/>
  <c r="B19" i="11380"/>
  <c r="B18" i="11380"/>
  <c r="B17" i="11380"/>
  <c r="B16" i="11380"/>
  <c r="B15" i="11380"/>
  <c r="B14" i="11380"/>
  <c r="B13" i="11380"/>
  <c r="B12" i="11380"/>
  <c r="B11" i="11380"/>
  <c r="B10" i="11380"/>
  <c r="B9" i="11380"/>
  <c r="B8" i="11380"/>
  <c r="B7" i="11380"/>
  <c r="B6" i="11380"/>
  <c r="B5" i="11380"/>
  <c r="B4" i="11380"/>
  <c r="T49" i="11372"/>
  <c r="S49" i="11372"/>
  <c r="R49" i="11372"/>
  <c r="Q49" i="11372"/>
  <c r="N49" i="11372"/>
  <c r="M49" i="11372"/>
  <c r="P49" i="11372" s="1"/>
  <c r="C49" i="11372"/>
  <c r="B49" i="11372"/>
  <c r="T32" i="11372"/>
  <c r="S32" i="11372"/>
  <c r="R32" i="11372"/>
  <c r="Q32" i="11372"/>
  <c r="N32" i="11372"/>
  <c r="M32" i="11372"/>
  <c r="P32" i="11372" s="1"/>
  <c r="C32" i="11372"/>
  <c r="B32" i="11372"/>
  <c r="T4" i="11372"/>
  <c r="S4" i="11372"/>
  <c r="R4" i="11372"/>
  <c r="Q4" i="11372"/>
  <c r="N4" i="11372"/>
  <c r="M4" i="11372"/>
  <c r="P4" i="11372" s="1"/>
  <c r="C4" i="11372"/>
  <c r="B4" i="11372"/>
  <c r="T13" i="11372"/>
  <c r="S13" i="11372"/>
  <c r="R13" i="11372"/>
  <c r="Q13" i="11372"/>
  <c r="N13" i="11372"/>
  <c r="M13" i="11372"/>
  <c r="P13" i="11372" s="1"/>
  <c r="C13" i="11372"/>
  <c r="B13" i="11372"/>
  <c r="T63" i="11372"/>
  <c r="S63" i="11372"/>
  <c r="R63" i="11372"/>
  <c r="Q63" i="11372"/>
  <c r="M63" i="11372"/>
  <c r="P63" i="11372" s="1"/>
  <c r="C63" i="11372"/>
  <c r="B63" i="11372"/>
  <c r="T40" i="11372"/>
  <c r="S40" i="11372"/>
  <c r="R40" i="11372"/>
  <c r="Q40" i="11372"/>
  <c r="M40" i="11372"/>
  <c r="P40" i="11372" s="1"/>
  <c r="C40" i="11372"/>
  <c r="B40" i="11372"/>
  <c r="B696" i="11361"/>
  <c r="B631" i="11361"/>
  <c r="B657" i="11361"/>
  <c r="B604" i="11361"/>
  <c r="B623" i="11361"/>
  <c r="B580" i="11361"/>
  <c r="B554" i="11361"/>
  <c r="B534" i="11361"/>
  <c r="B214" i="11361"/>
  <c r="B506" i="11361"/>
  <c r="B529" i="11361"/>
  <c r="B445" i="11361"/>
  <c r="B467" i="11361"/>
  <c r="B410" i="11361"/>
  <c r="B393" i="11361"/>
  <c r="B368" i="11361"/>
  <c r="B341" i="11361"/>
  <c r="B319" i="11361"/>
  <c r="B294" i="11361"/>
  <c r="B260" i="11361"/>
  <c r="B188" i="11361"/>
  <c r="S1011" i="96"/>
  <c r="S1012" i="96"/>
  <c r="S1013" i="96"/>
  <c r="S720" i="96"/>
  <c r="S745" i="96"/>
  <c r="S803" i="96"/>
  <c r="S865" i="96"/>
  <c r="S645" i="96"/>
  <c r="S791" i="96"/>
  <c r="S3" i="96"/>
  <c r="S533" i="96"/>
  <c r="S706" i="96"/>
  <c r="S263" i="96"/>
  <c r="S589" i="96"/>
  <c r="S593" i="96"/>
  <c r="S120" i="96"/>
  <c r="S512" i="96"/>
  <c r="S856" i="96"/>
  <c r="S885" i="96"/>
  <c r="S102" i="96"/>
  <c r="S209" i="96"/>
  <c r="S328" i="96"/>
  <c r="S812" i="96"/>
  <c r="S223" i="96"/>
  <c r="S534" i="96"/>
  <c r="S755" i="96"/>
  <c r="S1004" i="96"/>
  <c r="S76" i="96"/>
  <c r="S479" i="96"/>
  <c r="S557" i="96"/>
  <c r="S801" i="96"/>
  <c r="S483" i="96"/>
  <c r="S417" i="96"/>
  <c r="S768" i="96"/>
  <c r="S846" i="96"/>
  <c r="S245" i="96"/>
  <c r="S711" i="96"/>
  <c r="S467" i="96"/>
  <c r="S474" i="96"/>
  <c r="S659" i="96"/>
  <c r="S182" i="96"/>
  <c r="S961" i="96"/>
  <c r="S242" i="96"/>
  <c r="S794" i="96"/>
  <c r="S975" i="96"/>
  <c r="S70" i="96"/>
  <c r="S267" i="96"/>
  <c r="S799" i="96"/>
  <c r="S859" i="96"/>
  <c r="S375" i="96"/>
  <c r="S427" i="96"/>
  <c r="S270" i="96"/>
  <c r="S864" i="96"/>
  <c r="S132" i="96"/>
  <c r="S151" i="96"/>
  <c r="S784" i="96"/>
  <c r="S446" i="96"/>
  <c r="S945" i="96"/>
  <c r="S303" i="96"/>
  <c r="S403" i="96"/>
  <c r="S807" i="96"/>
  <c r="S713" i="96"/>
  <c r="S802" i="96"/>
  <c r="S952" i="96"/>
  <c r="S919" i="96"/>
  <c r="S331" i="96"/>
  <c r="S362" i="96"/>
  <c r="S169" i="96"/>
  <c r="S400" i="96"/>
  <c r="S156" i="96"/>
  <c r="S114" i="96"/>
  <c r="S661" i="96"/>
  <c r="S674" i="96"/>
  <c r="S634" i="96"/>
  <c r="S953" i="96"/>
  <c r="S110" i="96"/>
  <c r="S469" i="96"/>
  <c r="S523" i="96"/>
  <c r="S214" i="96"/>
  <c r="S79" i="96"/>
  <c r="S210" i="96"/>
  <c r="S428" i="96"/>
  <c r="S272" i="96"/>
  <c r="S316" i="96"/>
  <c r="S391" i="96"/>
  <c r="S87" i="96"/>
  <c r="S293" i="96"/>
  <c r="S487" i="96"/>
  <c r="S967" i="96"/>
  <c r="S530" i="96"/>
  <c r="S637" i="96"/>
  <c r="S349" i="96"/>
  <c r="S351" i="96"/>
  <c r="S237" i="96"/>
  <c r="S189" i="96"/>
  <c r="S138" i="96"/>
  <c r="S489" i="96"/>
  <c r="R720" i="96"/>
  <c r="R745" i="96"/>
  <c r="R803" i="96"/>
  <c r="R865" i="96"/>
  <c r="R645" i="96"/>
  <c r="R791" i="96"/>
  <c r="R3" i="96"/>
  <c r="R533" i="96"/>
  <c r="R706" i="96"/>
  <c r="R263" i="96"/>
  <c r="R589" i="96"/>
  <c r="R593" i="96"/>
  <c r="R120" i="96"/>
  <c r="R512" i="96"/>
  <c r="R885" i="96"/>
  <c r="R102" i="96"/>
  <c r="R209" i="96"/>
  <c r="R812" i="96"/>
  <c r="R223" i="96"/>
  <c r="R586" i="96"/>
  <c r="R534" i="96"/>
  <c r="R755" i="96"/>
  <c r="R76" i="96"/>
  <c r="R479" i="96"/>
  <c r="R557" i="96"/>
  <c r="R801" i="96"/>
  <c r="R483" i="96"/>
  <c r="R417" i="96"/>
  <c r="R768" i="96"/>
  <c r="R846" i="96"/>
  <c r="R711" i="96"/>
  <c r="R467" i="96"/>
  <c r="R474" i="96"/>
  <c r="R659" i="96"/>
  <c r="R182" i="96"/>
  <c r="R242" i="96"/>
  <c r="R794" i="96"/>
  <c r="R70" i="96"/>
  <c r="R267" i="96"/>
  <c r="R799" i="96"/>
  <c r="R859" i="96"/>
  <c r="R375" i="96"/>
  <c r="R427" i="96"/>
  <c r="R270" i="96"/>
  <c r="R864" i="96"/>
  <c r="R132" i="96"/>
  <c r="R151" i="96"/>
  <c r="R784" i="96"/>
  <c r="R945" i="96"/>
  <c r="R303" i="96"/>
  <c r="R403" i="96"/>
  <c r="R807" i="96"/>
  <c r="R713" i="96"/>
  <c r="R802" i="96"/>
  <c r="R952" i="96"/>
  <c r="R919" i="96"/>
  <c r="R331" i="96"/>
  <c r="R362" i="96"/>
  <c r="R169" i="96"/>
  <c r="R400" i="96"/>
  <c r="R156" i="96"/>
  <c r="R114" i="96"/>
  <c r="R661" i="96"/>
  <c r="R674" i="96"/>
  <c r="R634" i="96"/>
  <c r="R953" i="96"/>
  <c r="R110" i="96"/>
  <c r="R469" i="96"/>
  <c r="R523" i="96"/>
  <c r="R214" i="96"/>
  <c r="R79" i="96"/>
  <c r="R210" i="96"/>
  <c r="R428" i="96"/>
  <c r="R272" i="96"/>
  <c r="R316" i="96"/>
  <c r="R391" i="96"/>
  <c r="R87" i="96"/>
  <c r="R487" i="96"/>
  <c r="R530" i="96"/>
  <c r="R637" i="96"/>
  <c r="R349" i="96"/>
  <c r="R351" i="96"/>
  <c r="R237" i="96"/>
  <c r="R189" i="96"/>
  <c r="R138" i="96"/>
  <c r="R489" i="96"/>
  <c r="Q720" i="96"/>
  <c r="Q745" i="96"/>
  <c r="Q803" i="96"/>
  <c r="Q865" i="96"/>
  <c r="Q645" i="96"/>
  <c r="Q791" i="96"/>
  <c r="Q3" i="96"/>
  <c r="Q533" i="96"/>
  <c r="Q706" i="96"/>
  <c r="Q263" i="96"/>
  <c r="Q589" i="96"/>
  <c r="Q593" i="96"/>
  <c r="Q120" i="96"/>
  <c r="Q512" i="96"/>
  <c r="Q885" i="96"/>
  <c r="Q102" i="96"/>
  <c r="Q832" i="96"/>
  <c r="Q812" i="96"/>
  <c r="Q223" i="96"/>
  <c r="Q534" i="96"/>
  <c r="Q755" i="96"/>
  <c r="Q1004" i="96"/>
  <c r="Q76" i="96"/>
  <c r="Q479" i="96"/>
  <c r="Q557" i="96"/>
  <c r="Q801" i="96"/>
  <c r="Q483" i="96"/>
  <c r="Q417" i="96"/>
  <c r="Q768" i="96"/>
  <c r="Q846" i="96"/>
  <c r="Q711" i="96"/>
  <c r="Q467" i="96"/>
  <c r="Q474" i="96"/>
  <c r="Q659" i="96"/>
  <c r="Q182" i="96"/>
  <c r="Q961" i="96"/>
  <c r="Q242" i="96"/>
  <c r="Q794" i="96"/>
  <c r="Q975" i="96"/>
  <c r="Q70" i="96"/>
  <c r="Q267" i="96"/>
  <c r="Q799" i="96"/>
  <c r="Q859" i="96"/>
  <c r="Q375" i="96"/>
  <c r="Q427" i="96"/>
  <c r="Q270" i="96"/>
  <c r="Q864" i="96"/>
  <c r="Q132" i="96"/>
  <c r="Q151" i="96"/>
  <c r="Q784" i="96"/>
  <c r="Q446" i="96"/>
  <c r="Q945" i="96"/>
  <c r="Q303" i="96"/>
  <c r="Q403" i="96"/>
  <c r="Q807" i="96"/>
  <c r="Q713" i="96"/>
  <c r="Q802" i="96"/>
  <c r="Q952" i="96"/>
  <c r="Q919" i="96"/>
  <c r="Q331" i="96"/>
  <c r="Q362" i="96"/>
  <c r="Q169" i="96"/>
  <c r="Q400" i="96"/>
  <c r="Q156" i="96"/>
  <c r="Q114" i="96"/>
  <c r="Q661" i="96"/>
  <c r="Q674" i="96"/>
  <c r="Q634" i="96"/>
  <c r="Q953" i="96"/>
  <c r="Q110" i="96"/>
  <c r="Q469" i="96"/>
  <c r="Q523" i="96"/>
  <c r="Q214" i="96"/>
  <c r="Q79" i="96"/>
  <c r="Q210" i="96"/>
  <c r="Q428" i="96"/>
  <c r="Q272" i="96"/>
  <c r="Q316" i="96"/>
  <c r="Q391" i="96"/>
  <c r="Q87" i="96"/>
  <c r="Q487" i="96"/>
  <c r="Q967" i="96"/>
  <c r="Q530" i="96"/>
  <c r="Q637" i="96"/>
  <c r="Q349" i="96"/>
  <c r="Q351" i="96"/>
  <c r="Q237" i="96"/>
  <c r="Q189" i="96"/>
  <c r="Q138" i="96"/>
  <c r="Q489" i="96"/>
  <c r="P720" i="96"/>
  <c r="P745" i="96"/>
  <c r="P803" i="96"/>
  <c r="P865" i="96"/>
  <c r="P645" i="96"/>
  <c r="P791" i="96"/>
  <c r="P3" i="96"/>
  <c r="P533" i="96"/>
  <c r="P706" i="96"/>
  <c r="P263" i="96"/>
  <c r="P589" i="96"/>
  <c r="P593" i="96"/>
  <c r="P120" i="96"/>
  <c r="P512" i="96"/>
  <c r="P856" i="96"/>
  <c r="P885" i="96"/>
  <c r="P102" i="96"/>
  <c r="P209" i="96"/>
  <c r="P328" i="96"/>
  <c r="P812" i="96"/>
  <c r="P223" i="96"/>
  <c r="P586" i="96"/>
  <c r="P534" i="96"/>
  <c r="P755" i="96"/>
  <c r="P1004" i="96"/>
  <c r="P76" i="96"/>
  <c r="P479" i="96"/>
  <c r="P557" i="96"/>
  <c r="P801" i="96"/>
  <c r="P483" i="96"/>
  <c r="P417" i="96"/>
  <c r="P768" i="96"/>
  <c r="P846" i="96"/>
  <c r="P245" i="96"/>
  <c r="P711" i="96"/>
  <c r="P467" i="96"/>
  <c r="P474" i="96"/>
  <c r="P659" i="96"/>
  <c r="P182" i="96"/>
  <c r="P961" i="96"/>
  <c r="P242" i="96"/>
  <c r="P794" i="96"/>
  <c r="P975" i="96"/>
  <c r="P70" i="96"/>
  <c r="P267" i="96"/>
  <c r="P799" i="96"/>
  <c r="P859" i="96"/>
  <c r="P375" i="96"/>
  <c r="P622" i="96"/>
  <c r="P427" i="96"/>
  <c r="P270" i="96"/>
  <c r="P864" i="96"/>
  <c r="P132" i="96"/>
  <c r="P151" i="96"/>
  <c r="P446" i="96"/>
  <c r="P945" i="96"/>
  <c r="P303" i="96"/>
  <c r="P403" i="96"/>
  <c r="P713" i="96"/>
  <c r="P802" i="96"/>
  <c r="P952" i="96"/>
  <c r="P919" i="96"/>
  <c r="P331" i="96"/>
  <c r="P362" i="96"/>
  <c r="P169" i="96"/>
  <c r="P400" i="96"/>
  <c r="P156" i="96"/>
  <c r="P114" i="96"/>
  <c r="P661" i="96"/>
  <c r="P674" i="96"/>
  <c r="P634" i="96"/>
  <c r="P953" i="96"/>
  <c r="P110" i="96"/>
  <c r="P469" i="96"/>
  <c r="P523" i="96"/>
  <c r="P214" i="96"/>
  <c r="P79" i="96"/>
  <c r="P210" i="96"/>
  <c r="P428" i="96"/>
  <c r="P272" i="96"/>
  <c r="P316" i="96"/>
  <c r="P391" i="96"/>
  <c r="P87" i="96"/>
  <c r="P293" i="96"/>
  <c r="P487" i="96"/>
  <c r="P967" i="96"/>
  <c r="P530" i="96"/>
  <c r="P637" i="96"/>
  <c r="P349" i="96"/>
  <c r="P351" i="96"/>
  <c r="P237" i="96"/>
  <c r="P189" i="96"/>
  <c r="P138" i="96"/>
  <c r="P834" i="96"/>
  <c r="P489" i="96"/>
  <c r="C489" i="96"/>
  <c r="B489" i="96"/>
  <c r="C834" i="96"/>
  <c r="B834" i="96"/>
  <c r="C138" i="96"/>
  <c r="B138" i="96"/>
  <c r="C205" i="96"/>
  <c r="B205" i="96"/>
  <c r="C189" i="96"/>
  <c r="B189" i="96"/>
  <c r="C237" i="96"/>
  <c r="B237" i="96"/>
  <c r="C351" i="96"/>
  <c r="B351" i="96"/>
  <c r="C349" i="96"/>
  <c r="B349" i="96"/>
  <c r="C637" i="96"/>
  <c r="B637" i="96"/>
  <c r="C530" i="96"/>
  <c r="B530" i="96"/>
  <c r="C967" i="96"/>
  <c r="B967" i="96"/>
  <c r="C487" i="96"/>
  <c r="B487" i="96"/>
  <c r="C293" i="96"/>
  <c r="B293" i="96"/>
  <c r="C87" i="96"/>
  <c r="B87" i="96"/>
  <c r="C391" i="96"/>
  <c r="B391" i="96"/>
  <c r="C292" i="96"/>
  <c r="B292" i="96"/>
  <c r="C316" i="96"/>
  <c r="B316" i="96"/>
  <c r="C272" i="96"/>
  <c r="B272" i="96"/>
  <c r="C428" i="96"/>
  <c r="B428" i="96"/>
  <c r="C210" i="96"/>
  <c r="B210" i="96"/>
  <c r="C79" i="96"/>
  <c r="B79" i="96"/>
  <c r="C214" i="96"/>
  <c r="B214" i="96"/>
  <c r="C523" i="96"/>
  <c r="B523" i="96"/>
  <c r="C469" i="96"/>
  <c r="B469" i="96"/>
  <c r="C110" i="96"/>
  <c r="B110" i="96"/>
  <c r="C953" i="96"/>
  <c r="B953" i="96"/>
  <c r="C634" i="96"/>
  <c r="B634" i="96"/>
  <c r="C674" i="96"/>
  <c r="B674" i="96"/>
  <c r="C661" i="96"/>
  <c r="B661" i="96"/>
  <c r="C114" i="96"/>
  <c r="B114" i="96"/>
  <c r="C156" i="96"/>
  <c r="B156" i="96"/>
  <c r="C400" i="96"/>
  <c r="B400" i="96"/>
  <c r="B169" i="96"/>
  <c r="E169" i="96" s="1"/>
  <c r="C362" i="96"/>
  <c r="B362" i="96"/>
  <c r="C331" i="96"/>
  <c r="B331" i="96"/>
  <c r="C919" i="96"/>
  <c r="B919" i="96"/>
  <c r="C952" i="96"/>
  <c r="B952" i="96"/>
  <c r="C802" i="96"/>
  <c r="B802" i="96"/>
  <c r="C713" i="96"/>
  <c r="B713" i="96"/>
  <c r="C807" i="96"/>
  <c r="B807" i="96"/>
  <c r="C403" i="96"/>
  <c r="B403" i="96"/>
  <c r="C303" i="96"/>
  <c r="B303" i="96"/>
  <c r="C945" i="96"/>
  <c r="B945" i="96"/>
  <c r="C446" i="96"/>
  <c r="B446" i="96"/>
  <c r="C784" i="96"/>
  <c r="B784" i="96"/>
  <c r="C151" i="96"/>
  <c r="B151" i="96"/>
  <c r="C132" i="96"/>
  <c r="B132" i="96"/>
  <c r="C864" i="96"/>
  <c r="B864" i="96"/>
  <c r="C270" i="96"/>
  <c r="B270" i="96"/>
  <c r="C427" i="96"/>
  <c r="B427" i="96"/>
  <c r="C622" i="96"/>
  <c r="B622" i="96"/>
  <c r="C375" i="96"/>
  <c r="B375" i="96"/>
  <c r="C859" i="96"/>
  <c r="B859" i="96"/>
  <c r="C799" i="96"/>
  <c r="B799" i="96"/>
  <c r="C267" i="96"/>
  <c r="B267" i="96"/>
  <c r="C70" i="96"/>
  <c r="B70" i="96"/>
  <c r="C975" i="96"/>
  <c r="B975" i="96"/>
  <c r="C794" i="96"/>
  <c r="B794" i="96"/>
  <c r="C242" i="96"/>
  <c r="B242" i="96"/>
  <c r="C961" i="96"/>
  <c r="B961" i="96"/>
  <c r="C182" i="96"/>
  <c r="B182" i="96"/>
  <c r="C659" i="96"/>
  <c r="B659" i="96"/>
  <c r="C474" i="96"/>
  <c r="B474" i="96"/>
  <c r="C467" i="96"/>
  <c r="B467" i="96"/>
  <c r="C711" i="96"/>
  <c r="B711" i="96"/>
  <c r="C245" i="96"/>
  <c r="B245" i="96"/>
  <c r="C846" i="96"/>
  <c r="B846" i="96"/>
  <c r="C768" i="96"/>
  <c r="B768" i="96"/>
  <c r="C417" i="96"/>
  <c r="B417" i="96"/>
  <c r="C483" i="96"/>
  <c r="B483" i="96"/>
  <c r="C801" i="96"/>
  <c r="B801" i="96"/>
  <c r="C557" i="96"/>
  <c r="B557" i="96"/>
  <c r="C479" i="96"/>
  <c r="B479" i="96"/>
  <c r="C76" i="96"/>
  <c r="B76" i="96"/>
  <c r="C1004" i="96"/>
  <c r="B1004" i="96"/>
  <c r="C755" i="96"/>
  <c r="B755" i="96"/>
  <c r="C534" i="96"/>
  <c r="B534" i="96"/>
  <c r="C498" i="96"/>
  <c r="B498" i="96"/>
  <c r="C586" i="96"/>
  <c r="B586" i="96"/>
  <c r="C223" i="96"/>
  <c r="B223" i="96"/>
  <c r="C812" i="96"/>
  <c r="B812" i="96"/>
  <c r="C328" i="96"/>
  <c r="B328" i="96"/>
  <c r="C832" i="96"/>
  <c r="B832" i="96"/>
  <c r="C209" i="96"/>
  <c r="B209" i="96"/>
  <c r="C102" i="96"/>
  <c r="B102" i="96"/>
  <c r="C885" i="96"/>
  <c r="B885" i="96"/>
  <c r="C856" i="96"/>
  <c r="B856" i="96"/>
  <c r="C512" i="96"/>
  <c r="B512" i="96"/>
  <c r="C120" i="96"/>
  <c r="B120" i="96"/>
  <c r="C593" i="96"/>
  <c r="B593" i="96"/>
  <c r="C589" i="96"/>
  <c r="B589" i="96"/>
  <c r="C263" i="96"/>
  <c r="B263" i="96"/>
  <c r="C508" i="96"/>
  <c r="B508" i="96"/>
  <c r="C706" i="96"/>
  <c r="B706" i="96"/>
  <c r="C533" i="96"/>
  <c r="B533" i="96"/>
  <c r="C3" i="96"/>
  <c r="B3" i="96"/>
  <c r="C791" i="96"/>
  <c r="B791" i="96"/>
  <c r="C645" i="96"/>
  <c r="B645" i="96"/>
  <c r="C865" i="96"/>
  <c r="B865" i="96"/>
  <c r="C803" i="96"/>
  <c r="B803" i="96"/>
  <c r="C745" i="96"/>
  <c r="B745" i="96"/>
  <c r="C720" i="96"/>
  <c r="B720" i="96"/>
  <c r="C8" i="11356"/>
  <c r="I8" i="320"/>
  <c r="I10" i="320"/>
  <c r="D59" i="11372" l="1"/>
  <c r="E59" i="11372"/>
  <c r="D46" i="11372"/>
  <c r="D37" i="11372"/>
  <c r="D25" i="11372"/>
  <c r="E46" i="11372"/>
  <c r="E25" i="11372"/>
  <c r="E37" i="11372"/>
  <c r="D44" i="11372"/>
  <c r="D3" i="11372"/>
  <c r="E44" i="11372"/>
  <c r="E3" i="11372"/>
  <c r="D51" i="11372"/>
  <c r="E51" i="11372"/>
  <c r="E47" i="11372"/>
  <c r="D47" i="11372"/>
  <c r="D43" i="11372"/>
  <c r="D42" i="11372"/>
  <c r="E43" i="11372"/>
  <c r="E42" i="11372"/>
  <c r="D22" i="11372"/>
  <c r="E22" i="11372"/>
  <c r="E29" i="11372"/>
  <c r="E38" i="11372"/>
  <c r="D29" i="11372"/>
  <c r="D38" i="11372"/>
  <c r="E23" i="11372"/>
  <c r="D23" i="11372"/>
  <c r="E60" i="11372"/>
  <c r="E7" i="11372"/>
  <c r="E55" i="11372"/>
  <c r="E53" i="11372"/>
  <c r="D55" i="11372"/>
  <c r="D7" i="11372"/>
  <c r="D60" i="11372"/>
  <c r="D62" i="11372"/>
  <c r="D53" i="11372"/>
  <c r="E35" i="11372"/>
  <c r="E39" i="11372"/>
  <c r="E58" i="11372"/>
  <c r="E62" i="11372"/>
  <c r="D58" i="11372"/>
  <c r="E41" i="11372"/>
  <c r="D11" i="11372"/>
  <c r="D39" i="11372"/>
  <c r="D35" i="11372"/>
  <c r="E11" i="11372"/>
  <c r="D34" i="11372"/>
  <c r="D41" i="11372"/>
  <c r="E14" i="11372"/>
  <c r="E995" i="96"/>
  <c r="D995" i="96"/>
  <c r="D24" i="11372"/>
  <c r="E2" i="11372"/>
  <c r="D14" i="11372"/>
  <c r="D30" i="11372"/>
  <c r="D2" i="11372"/>
  <c r="E21" i="11372"/>
  <c r="E36" i="11372"/>
  <c r="E56" i="11372"/>
  <c r="E57" i="11372"/>
  <c r="E17" i="11372"/>
  <c r="E50" i="11372"/>
  <c r="E20" i="11372"/>
  <c r="E34" i="11372"/>
  <c r="E24" i="11372"/>
  <c r="E30" i="11372"/>
  <c r="D20" i="11372"/>
  <c r="D50" i="11372"/>
  <c r="D17" i="11372"/>
  <c r="E52" i="11372"/>
  <c r="D57" i="11372"/>
  <c r="D56" i="11372"/>
  <c r="D36" i="11372"/>
  <c r="D31" i="11372"/>
  <c r="D52" i="11372"/>
  <c r="D21" i="11372"/>
  <c r="E45" i="11372"/>
  <c r="E61" i="11372"/>
  <c r="E13" i="11372"/>
  <c r="E4" i="11372"/>
  <c r="E32" i="11372"/>
  <c r="E6" i="11372"/>
  <c r="D6" i="11372"/>
  <c r="D10" i="11372"/>
  <c r="E64" i="11372"/>
  <c r="E18" i="11372"/>
  <c r="E10" i="11372"/>
  <c r="D18" i="11372"/>
  <c r="E54" i="11372"/>
  <c r="D54" i="11372"/>
  <c r="D64" i="11372"/>
  <c r="D61" i="11372"/>
  <c r="D27" i="11372"/>
  <c r="E28" i="11372"/>
  <c r="E31" i="11372"/>
  <c r="D45" i="11372"/>
  <c r="D28" i="11372"/>
  <c r="E8" i="11372"/>
  <c r="E1" i="11372"/>
  <c r="E12" i="11372"/>
  <c r="E19" i="11372"/>
  <c r="E27" i="11372"/>
  <c r="E9" i="11372"/>
  <c r="D9" i="11372"/>
  <c r="D19" i="11372"/>
  <c r="D12" i="11372"/>
  <c r="D1" i="11372"/>
  <c r="E49" i="11372"/>
  <c r="D8" i="11372"/>
  <c r="D642" i="96"/>
  <c r="D500" i="96"/>
  <c r="D164" i="96"/>
  <c r="D268" i="96"/>
  <c r="D192" i="96"/>
  <c r="D981" i="96"/>
  <c r="E441" i="96"/>
  <c r="D843" i="96"/>
  <c r="E481" i="96"/>
  <c r="D883" i="96"/>
  <c r="D75" i="96"/>
  <c r="E898" i="96"/>
  <c r="D910" i="96"/>
  <c r="D254" i="96"/>
  <c r="E154" i="96"/>
  <c r="E670" i="96"/>
  <c r="E514" i="96"/>
  <c r="E408" i="96"/>
  <c r="D596" i="96"/>
  <c r="E624" i="96"/>
  <c r="D609" i="96"/>
  <c r="E977" i="96"/>
  <c r="E61" i="96"/>
  <c r="D26" i="96"/>
  <c r="E4" i="96"/>
  <c r="D174" i="96"/>
  <c r="D601" i="96"/>
  <c r="D772" i="96"/>
  <c r="D759" i="96"/>
  <c r="E752" i="96"/>
  <c r="E697" i="96"/>
  <c r="E596" i="96"/>
  <c r="D737" i="96"/>
  <c r="E789" i="96"/>
  <c r="E542" i="96"/>
  <c r="D25" i="96"/>
  <c r="E383" i="96"/>
  <c r="E696" i="96"/>
  <c r="D98" i="96"/>
  <c r="E338" i="96"/>
  <c r="E395" i="96"/>
  <c r="D565" i="96"/>
  <c r="D29" i="96"/>
  <c r="D979" i="96"/>
  <c r="E355" i="96"/>
  <c r="D382" i="96"/>
  <c r="D131" i="96"/>
  <c r="D410" i="96"/>
  <c r="D905" i="96"/>
  <c r="E13" i="96"/>
  <c r="E529" i="96"/>
  <c r="E798" i="96"/>
  <c r="D230" i="96"/>
  <c r="D377" i="96"/>
  <c r="D617" i="96"/>
  <c r="D992" i="96"/>
  <c r="D275" i="96"/>
  <c r="D324" i="96"/>
  <c r="E916" i="96"/>
  <c r="E872" i="96"/>
  <c r="E143" i="96"/>
  <c r="D82" i="96"/>
  <c r="D789" i="96"/>
  <c r="D340" i="96"/>
  <c r="E346" i="96"/>
  <c r="D439" i="96"/>
  <c r="E247" i="96"/>
  <c r="E930" i="96"/>
  <c r="E551" i="96"/>
  <c r="E38" i="96"/>
  <c r="E294" i="96"/>
  <c r="D74" i="96"/>
  <c r="E164" i="96"/>
  <c r="D315" i="96"/>
  <c r="D562" i="96"/>
  <c r="D613" i="96"/>
  <c r="E275" i="96"/>
  <c r="E181" i="96"/>
  <c r="D542" i="96"/>
  <c r="D320" i="96"/>
  <c r="E805" i="96"/>
  <c r="D894" i="96"/>
  <c r="E218" i="96"/>
  <c r="E314" i="96"/>
  <c r="E921" i="96"/>
  <c r="E131" i="96"/>
  <c r="E934" i="96"/>
  <c r="D608" i="96"/>
  <c r="E891" i="96"/>
  <c r="E94" i="96"/>
  <c r="E772" i="96"/>
  <c r="D418" i="96"/>
  <c r="E737" i="96"/>
  <c r="D717" i="96"/>
  <c r="D449" i="96"/>
  <c r="D624" i="96"/>
  <c r="E254" i="96"/>
  <c r="D805" i="96"/>
  <c r="D61" i="96"/>
  <c r="D529" i="96"/>
  <c r="D798" i="96"/>
  <c r="D683" i="96"/>
  <c r="D310" i="96"/>
  <c r="E843" i="96"/>
  <c r="E374" i="96"/>
  <c r="D481" i="96"/>
  <c r="E9" i="96"/>
  <c r="E126" i="96"/>
  <c r="E45" i="96"/>
  <c r="E82" i="96"/>
  <c r="E476" i="96"/>
  <c r="D395" i="96"/>
  <c r="E894" i="96"/>
  <c r="D633" i="96"/>
  <c r="D670" i="96"/>
  <c r="D4" i="96"/>
  <c r="D240" i="96"/>
  <c r="D496" i="96"/>
  <c r="E174" i="96"/>
  <c r="E54" i="96"/>
  <c r="D514" i="96"/>
  <c r="D934" i="96"/>
  <c r="E608" i="96"/>
  <c r="E69" i="96"/>
  <c r="D977" i="96"/>
  <c r="D556" i="96"/>
  <c r="D872" i="96"/>
  <c r="D143" i="96"/>
  <c r="D181" i="96"/>
  <c r="E340" i="96"/>
  <c r="D1006" i="96"/>
  <c r="E200" i="96"/>
  <c r="D346" i="96"/>
  <c r="E545" i="96"/>
  <c r="E26" i="96"/>
  <c r="D338" i="96"/>
  <c r="D898" i="96"/>
  <c r="D355" i="96"/>
  <c r="D484" i="96"/>
  <c r="E230" i="96"/>
  <c r="E642" i="96"/>
  <c r="E379" i="96"/>
  <c r="D891" i="96"/>
  <c r="D13" i="96"/>
  <c r="E905" i="96"/>
  <c r="E991" i="96"/>
  <c r="D374" i="96"/>
  <c r="D697" i="96"/>
  <c r="E910" i="96"/>
  <c r="D809" i="96"/>
  <c r="E736" i="96"/>
  <c r="D916" i="96"/>
  <c r="E698" i="96"/>
  <c r="E824" i="96"/>
  <c r="D64" i="96"/>
  <c r="E268" i="96"/>
  <c r="E500" i="96"/>
  <c r="D383" i="96"/>
  <c r="E360" i="96"/>
  <c r="D218" i="96"/>
  <c r="D38" i="96"/>
  <c r="E565" i="96"/>
  <c r="E601" i="96"/>
  <c r="E29" i="96"/>
  <c r="E609" i="96"/>
  <c r="E410" i="96"/>
  <c r="E617" i="96"/>
  <c r="E1006" i="96"/>
  <c r="E439" i="96"/>
  <c r="E320" i="96"/>
  <c r="E25" i="96"/>
  <c r="E683" i="96"/>
  <c r="E98" i="96"/>
  <c r="E883" i="96"/>
  <c r="E315" i="96"/>
  <c r="E981" i="96"/>
  <c r="E556" i="96"/>
  <c r="D752" i="96"/>
  <c r="D9" i="96"/>
  <c r="D45" i="96"/>
  <c r="D476" i="96"/>
  <c r="D200" i="96"/>
  <c r="E59" i="96"/>
  <c r="D997" i="96"/>
  <c r="D545" i="96"/>
  <c r="D525" i="96"/>
  <c r="E50" i="96"/>
  <c r="D154" i="96"/>
  <c r="D696" i="96"/>
  <c r="D930" i="96"/>
  <c r="D472" i="96"/>
  <c r="D294" i="96"/>
  <c r="D147" i="96"/>
  <c r="E192" i="96"/>
  <c r="D566" i="96"/>
  <c r="E6" i="96"/>
  <c r="D921" i="96"/>
  <c r="E310" i="96"/>
  <c r="E979" i="96"/>
  <c r="E484" i="96"/>
  <c r="D379" i="96"/>
  <c r="E382" i="96"/>
  <c r="E74" i="96"/>
  <c r="E562" i="96"/>
  <c r="E377" i="96"/>
  <c r="E297" i="96"/>
  <c r="E992" i="96"/>
  <c r="D69" i="96"/>
  <c r="D94" i="96"/>
  <c r="D991" i="96"/>
  <c r="E613" i="96"/>
  <c r="E418" i="96"/>
  <c r="D408" i="96"/>
  <c r="D55" i="96"/>
  <c r="E55" i="96"/>
  <c r="D260" i="96"/>
  <c r="E260" i="96"/>
  <c r="E424" i="96"/>
  <c r="D424" i="96"/>
  <c r="D560" i="96"/>
  <c r="E560" i="96"/>
  <c r="D20" i="96"/>
  <c r="E20" i="96"/>
  <c r="D949" i="96"/>
  <c r="E949" i="96"/>
  <c r="D442" i="96"/>
  <c r="E442" i="96"/>
  <c r="D874" i="96"/>
  <c r="E874" i="96"/>
  <c r="D937" i="96"/>
  <c r="E937" i="96"/>
  <c r="D1005" i="96"/>
  <c r="E1005" i="96"/>
  <c r="E668" i="96"/>
  <c r="D668" i="96"/>
  <c r="D550" i="96"/>
  <c r="E550" i="96"/>
  <c r="D228" i="96"/>
  <c r="E228" i="96"/>
  <c r="D583" i="96"/>
  <c r="E583" i="96"/>
  <c r="E121" i="96"/>
  <c r="D121" i="96"/>
  <c r="D65" i="96"/>
  <c r="E65" i="96"/>
  <c r="E786" i="96"/>
  <c r="D786" i="96"/>
  <c r="D115" i="96"/>
  <c r="E115" i="96"/>
  <c r="D643" i="96"/>
  <c r="E643" i="96"/>
  <c r="E449" i="96"/>
  <c r="D698" i="96"/>
  <c r="D824" i="96"/>
  <c r="D59" i="96"/>
  <c r="D247" i="96"/>
  <c r="E525" i="96"/>
  <c r="D551" i="96"/>
  <c r="E566" i="96"/>
  <c r="D6" i="96"/>
  <c r="D54" i="96"/>
  <c r="D40" i="96"/>
  <c r="E40" i="96"/>
  <c r="D11" i="96"/>
  <c r="E11" i="96"/>
  <c r="D350" i="96"/>
  <c r="E350" i="96"/>
  <c r="D928" i="96"/>
  <c r="E928" i="96"/>
  <c r="D187" i="96"/>
  <c r="E187" i="96"/>
  <c r="D381" i="96"/>
  <c r="E381" i="96"/>
  <c r="D982" i="96"/>
  <c r="E982" i="96"/>
  <c r="D491" i="96"/>
  <c r="E491" i="96"/>
  <c r="D909" i="96"/>
  <c r="E909" i="96"/>
  <c r="D244" i="96"/>
  <c r="E244" i="96"/>
  <c r="D322" i="96"/>
  <c r="E322" i="96"/>
  <c r="D922" i="96"/>
  <c r="E922" i="96"/>
  <c r="D107" i="96"/>
  <c r="E107" i="96"/>
  <c r="E125" i="96"/>
  <c r="D125" i="96"/>
  <c r="D366" i="96"/>
  <c r="E366" i="96"/>
  <c r="E67" i="96"/>
  <c r="D67" i="96"/>
  <c r="D749" i="96"/>
  <c r="E749" i="96"/>
  <c r="E324" i="96"/>
  <c r="E717" i="96"/>
  <c r="E64" i="96"/>
  <c r="E997" i="96"/>
  <c r="E75" i="96"/>
  <c r="E633" i="96"/>
  <c r="E496" i="96"/>
  <c r="E472" i="96"/>
  <c r="E147" i="96"/>
  <c r="D441" i="96"/>
  <c r="D667" i="96"/>
  <c r="E667" i="96"/>
  <c r="D509" i="96"/>
  <c r="E509" i="96"/>
  <c r="D546" i="96"/>
  <c r="E546" i="96"/>
  <c r="D524" i="96"/>
  <c r="E524" i="96"/>
  <c r="D947" i="96"/>
  <c r="E947" i="96"/>
  <c r="D129" i="96"/>
  <c r="E129" i="96"/>
  <c r="D234" i="96"/>
  <c r="E234" i="96"/>
  <c r="D95" i="96"/>
  <c r="E95" i="96"/>
  <c r="D208" i="96"/>
  <c r="E208" i="96"/>
  <c r="D605" i="96"/>
  <c r="E605" i="96"/>
  <c r="D939" i="96"/>
  <c r="E939" i="96"/>
  <c r="D433" i="96"/>
  <c r="E433" i="96"/>
  <c r="D714" i="96"/>
  <c r="E714" i="96"/>
  <c r="E376" i="96"/>
  <c r="D376" i="96"/>
  <c r="D695" i="96"/>
  <c r="E695" i="96"/>
  <c r="D887" i="96"/>
  <c r="E887" i="96"/>
  <c r="D837" i="96"/>
  <c r="E837" i="96"/>
  <c r="D769" i="96"/>
  <c r="E769" i="96"/>
  <c r="D198" i="96"/>
  <c r="E198" i="96"/>
  <c r="D101" i="96"/>
  <c r="E101" i="96"/>
  <c r="D311" i="96"/>
  <c r="E311" i="96"/>
  <c r="E759" i="96"/>
  <c r="E809" i="96"/>
  <c r="D736" i="96"/>
  <c r="D126" i="96"/>
  <c r="D50" i="96"/>
  <c r="D360" i="96"/>
  <c r="E240" i="96"/>
  <c r="D314" i="96"/>
  <c r="D297" i="96"/>
  <c r="D49" i="11372"/>
  <c r="D32" i="11372"/>
  <c r="D4" i="11372"/>
  <c r="D63" i="11372"/>
  <c r="D40" i="11372"/>
  <c r="E63" i="11372"/>
  <c r="D13" i="11372"/>
  <c r="E40" i="11372"/>
  <c r="D156" i="96"/>
  <c r="D293" i="96"/>
  <c r="E967" i="96"/>
  <c r="D534" i="96"/>
  <c r="D237" i="96"/>
  <c r="D487" i="96"/>
  <c r="E530" i="96"/>
  <c r="D189" i="96"/>
  <c r="E834" i="96"/>
  <c r="D885" i="96"/>
  <c r="E328" i="96"/>
  <c r="E768" i="96"/>
  <c r="D467" i="96"/>
  <c r="E659" i="96"/>
  <c r="E794" i="96"/>
  <c r="E151" i="96"/>
  <c r="E634" i="96"/>
  <c r="E832" i="96"/>
  <c r="E483" i="96"/>
  <c r="D182" i="96"/>
  <c r="D975" i="96"/>
  <c r="E784" i="96"/>
  <c r="E272" i="96"/>
  <c r="E87" i="96"/>
  <c r="D791" i="96"/>
  <c r="D263" i="96"/>
  <c r="E885" i="96"/>
  <c r="D846" i="96"/>
  <c r="E182" i="96"/>
  <c r="D267" i="96"/>
  <c r="E945" i="96"/>
  <c r="D952" i="96"/>
  <c r="E331" i="96"/>
  <c r="E156" i="96"/>
  <c r="E674" i="96"/>
  <c r="D745" i="96"/>
  <c r="D593" i="96"/>
  <c r="D812" i="96"/>
  <c r="E586" i="96"/>
  <c r="D755" i="96"/>
  <c r="D1004" i="96"/>
  <c r="D794" i="96"/>
  <c r="D375" i="96"/>
  <c r="D446" i="96"/>
  <c r="E303" i="96"/>
  <c r="D802" i="96"/>
  <c r="D919" i="96"/>
  <c r="D110" i="96"/>
  <c r="E391" i="96"/>
  <c r="D834" i="96"/>
  <c r="D865" i="96"/>
  <c r="D508" i="96"/>
  <c r="D512" i="96"/>
  <c r="E856" i="96"/>
  <c r="D832" i="96"/>
  <c r="D328" i="96"/>
  <c r="D586" i="96"/>
  <c r="D711" i="96"/>
  <c r="E70" i="96"/>
  <c r="D427" i="96"/>
  <c r="E864" i="96"/>
  <c r="D151" i="96"/>
  <c r="D784" i="96"/>
  <c r="D303" i="96"/>
  <c r="D169" i="96"/>
  <c r="D523" i="96"/>
  <c r="E79" i="96"/>
  <c r="D272" i="96"/>
  <c r="D391" i="96"/>
  <c r="D87" i="96"/>
  <c r="D530" i="96"/>
  <c r="E223" i="96"/>
  <c r="E76" i="96"/>
  <c r="D417" i="96"/>
  <c r="E846" i="96"/>
  <c r="D474" i="96"/>
  <c r="D803" i="96"/>
  <c r="D645" i="96"/>
  <c r="D706" i="96"/>
  <c r="E263" i="96"/>
  <c r="D120" i="96"/>
  <c r="D483" i="96"/>
  <c r="E975" i="96"/>
  <c r="E267" i="96"/>
  <c r="D622" i="96"/>
  <c r="D270" i="96"/>
  <c r="D713" i="96"/>
  <c r="D362" i="96"/>
  <c r="E400" i="96"/>
  <c r="D674" i="96"/>
  <c r="D634" i="96"/>
  <c r="D469" i="96"/>
  <c r="D214" i="96"/>
  <c r="D351" i="96"/>
  <c r="E745" i="96"/>
  <c r="E803" i="96"/>
  <c r="E593" i="96"/>
  <c r="E120" i="96"/>
  <c r="E534" i="96"/>
  <c r="E755" i="96"/>
  <c r="E711" i="96"/>
  <c r="E375" i="96"/>
  <c r="E622" i="96"/>
  <c r="E713" i="96"/>
  <c r="E802" i="96"/>
  <c r="E110" i="96"/>
  <c r="E469" i="96"/>
  <c r="E351" i="96"/>
  <c r="E791" i="96"/>
  <c r="D533" i="96"/>
  <c r="D589" i="96"/>
  <c r="D209" i="96"/>
  <c r="D223" i="96"/>
  <c r="D498" i="96"/>
  <c r="D557" i="96"/>
  <c r="D768" i="96"/>
  <c r="D242" i="96"/>
  <c r="D70" i="96"/>
  <c r="D799" i="96"/>
  <c r="D132" i="96"/>
  <c r="D945" i="96"/>
  <c r="D403" i="96"/>
  <c r="D661" i="96"/>
  <c r="D428" i="96"/>
  <c r="D292" i="96"/>
  <c r="D967" i="96"/>
  <c r="D637" i="96"/>
  <c r="D138" i="96"/>
  <c r="D489" i="96"/>
  <c r="E706" i="96"/>
  <c r="D720" i="96"/>
  <c r="D3" i="96"/>
  <c r="D856" i="96"/>
  <c r="D102" i="96"/>
  <c r="D76" i="96"/>
  <c r="D479" i="96"/>
  <c r="D801" i="96"/>
  <c r="D245" i="96"/>
  <c r="D659" i="96"/>
  <c r="D961" i="96"/>
  <c r="D859" i="96"/>
  <c r="D864" i="96"/>
  <c r="D807" i="96"/>
  <c r="D331" i="96"/>
  <c r="D400" i="96"/>
  <c r="D114" i="96"/>
  <c r="D953" i="96"/>
  <c r="D79" i="96"/>
  <c r="D210" i="96"/>
  <c r="D316" i="96"/>
  <c r="D349" i="96"/>
  <c r="D205" i="96"/>
  <c r="E720" i="96"/>
  <c r="E645" i="96"/>
  <c r="E533" i="96"/>
  <c r="E209" i="96"/>
  <c r="E812" i="96"/>
  <c r="E1004" i="96"/>
  <c r="E557" i="96"/>
  <c r="E417" i="96"/>
  <c r="E245" i="96"/>
  <c r="E474" i="96"/>
  <c r="E242" i="96"/>
  <c r="E859" i="96"/>
  <c r="E270" i="96"/>
  <c r="E132" i="96"/>
  <c r="E446" i="96"/>
  <c r="E807" i="96"/>
  <c r="E919" i="96"/>
  <c r="E661" i="96"/>
  <c r="E953" i="96"/>
  <c r="E214" i="96"/>
  <c r="E428" i="96"/>
  <c r="E292" i="96"/>
  <c r="E487" i="96"/>
  <c r="E349" i="96"/>
  <c r="E189" i="96"/>
  <c r="E138" i="96"/>
  <c r="E865" i="96"/>
  <c r="E3" i="96"/>
  <c r="E508" i="96"/>
  <c r="E589" i="96"/>
  <c r="E512" i="96"/>
  <c r="E102" i="96"/>
  <c r="E498" i="96"/>
  <c r="E479" i="96"/>
  <c r="E801" i="96"/>
  <c r="E467" i="96"/>
  <c r="E961" i="96"/>
  <c r="E799" i="96"/>
  <c r="E427" i="96"/>
  <c r="E403" i="96"/>
  <c r="E952" i="96"/>
  <c r="E362" i="96"/>
  <c r="E114" i="96"/>
  <c r="E523" i="96"/>
  <c r="E210" i="96"/>
  <c r="E316" i="96"/>
  <c r="E293" i="96"/>
  <c r="E637" i="96"/>
  <c r="E237" i="96"/>
  <c r="E205" i="96"/>
  <c r="E489" i="96"/>
  <c r="B976" i="96"/>
  <c r="C976" i="96"/>
  <c r="P976" i="96"/>
  <c r="Q976" i="96"/>
  <c r="S976" i="96"/>
  <c r="E976" i="96" l="1"/>
  <c r="D976" i="96"/>
  <c r="G752" i="96" l="1"/>
  <c r="G613" i="96"/>
  <c r="G772" i="96" s="1"/>
  <c r="P113" i="96"/>
  <c r="P7" i="96" l="1"/>
  <c r="P8" i="96"/>
  <c r="P10" i="96"/>
  <c r="P12" i="96"/>
  <c r="P15" i="96"/>
  <c r="P18" i="96"/>
  <c r="P19" i="96"/>
  <c r="P21" i="96"/>
  <c r="P22" i="96"/>
  <c r="P23" i="96"/>
  <c r="P27" i="96"/>
  <c r="P30" i="96"/>
  <c r="P31" i="96"/>
  <c r="P32" i="96"/>
  <c r="P33" i="96"/>
  <c r="P34" i="96"/>
  <c r="P35" i="96"/>
  <c r="P39" i="96"/>
  <c r="P41" i="96"/>
  <c r="P43" i="96"/>
  <c r="P47" i="96"/>
  <c r="P48" i="96"/>
  <c r="P49" i="96"/>
  <c r="P53" i="96"/>
  <c r="P60" i="96"/>
  <c r="P62" i="96"/>
  <c r="P63" i="96"/>
  <c r="P66" i="96"/>
  <c r="P68" i="96"/>
  <c r="P71" i="96"/>
  <c r="P72" i="96"/>
  <c r="P73" i="96"/>
  <c r="P77" i="96"/>
  <c r="P80" i="96"/>
  <c r="P84" i="96"/>
  <c r="P85" i="96"/>
  <c r="P86" i="96"/>
  <c r="P88" i="96"/>
  <c r="P90" i="96"/>
  <c r="P91" i="96"/>
  <c r="P92" i="96"/>
  <c r="P93" i="96"/>
  <c r="P96" i="96"/>
  <c r="P97" i="96"/>
  <c r="P99" i="96"/>
  <c r="P103" i="96"/>
  <c r="P104" i="96"/>
  <c r="P105" i="96"/>
  <c r="P109" i="96"/>
  <c r="P111" i="96"/>
  <c r="P112" i="96"/>
  <c r="P116" i="96"/>
  <c r="P118" i="96"/>
  <c r="P119" i="96"/>
  <c r="P123" i="96"/>
  <c r="P124" i="96"/>
  <c r="P128" i="96"/>
  <c r="P130" i="96"/>
  <c r="P133" i="96"/>
  <c r="P134" i="96"/>
  <c r="P135" i="96"/>
  <c r="P136" i="96"/>
  <c r="P140" i="96"/>
  <c r="P141" i="96"/>
  <c r="P142" i="96"/>
  <c r="P144" i="96"/>
  <c r="P145" i="96"/>
  <c r="P146" i="96"/>
  <c r="P148" i="96"/>
  <c r="P149" i="96"/>
  <c r="P153" i="96"/>
  <c r="P155" i="96"/>
  <c r="P159" i="96"/>
  <c r="P161" i="96"/>
  <c r="P162" i="96"/>
  <c r="P166" i="96"/>
  <c r="P167" i="96"/>
  <c r="P168" i="96"/>
  <c r="P170" i="96"/>
  <c r="P171" i="96"/>
  <c r="P172" i="96"/>
  <c r="P173" i="96"/>
  <c r="P175" i="96"/>
  <c r="P176" i="96"/>
  <c r="P178" i="96"/>
  <c r="P179" i="96"/>
  <c r="P180" i="96"/>
  <c r="P183" i="96"/>
  <c r="P184" i="96"/>
  <c r="P185" i="96"/>
  <c r="P186" i="96"/>
  <c r="P188" i="96"/>
  <c r="P190" i="96"/>
  <c r="P191" i="96"/>
  <c r="P193" i="96"/>
  <c r="P194" i="96"/>
  <c r="P195" i="96"/>
  <c r="P196" i="96"/>
  <c r="P197" i="96"/>
  <c r="P202" i="96"/>
  <c r="P206" i="96"/>
  <c r="P207" i="96"/>
  <c r="P212" i="96"/>
  <c r="P213" i="96"/>
  <c r="P216" i="96"/>
  <c r="P220" i="96"/>
  <c r="P221" i="96"/>
  <c r="P222" i="96"/>
  <c r="P225" i="96"/>
  <c r="P226" i="96"/>
  <c r="P229" i="96"/>
  <c r="P231" i="96"/>
  <c r="P232" i="96"/>
  <c r="P233" i="96"/>
  <c r="P235" i="96"/>
  <c r="P238" i="96"/>
  <c r="P239" i="96"/>
  <c r="P246" i="96"/>
  <c r="P248" i="96"/>
  <c r="P250" i="96"/>
  <c r="P251" i="96"/>
  <c r="P253" i="96"/>
  <c r="P256" i="96"/>
  <c r="P257" i="96"/>
  <c r="P258" i="96"/>
  <c r="P259" i="96"/>
  <c r="P262" i="96"/>
  <c r="P265" i="96"/>
  <c r="P266" i="96"/>
  <c r="P269" i="96"/>
  <c r="P271" i="96"/>
  <c r="P274" i="96"/>
  <c r="P277" i="96"/>
  <c r="P278" i="96"/>
  <c r="P279" i="96"/>
  <c r="P281" i="96"/>
  <c r="P283" i="96"/>
  <c r="P284" i="96"/>
  <c r="P285" i="96"/>
  <c r="P286" i="96"/>
  <c r="P288" i="96"/>
  <c r="P290" i="96"/>
  <c r="P291" i="96"/>
  <c r="P295" i="96"/>
  <c r="P296" i="96"/>
  <c r="P298" i="96"/>
  <c r="P299" i="96"/>
  <c r="P300" i="96"/>
  <c r="P301" i="96"/>
  <c r="P304" i="96"/>
  <c r="P305" i="96"/>
  <c r="P306" i="96"/>
  <c r="P307" i="96"/>
  <c r="P308" i="96"/>
  <c r="P309" i="96"/>
  <c r="P313" i="96"/>
  <c r="P317" i="96"/>
  <c r="P319" i="96"/>
  <c r="P323" i="96"/>
  <c r="P326" i="96"/>
  <c r="P329" i="96"/>
  <c r="P330" i="96"/>
  <c r="P332" i="96"/>
  <c r="P333" i="96"/>
  <c r="P336" i="96"/>
  <c r="P337" i="96"/>
  <c r="P339" i="96"/>
  <c r="P341" i="96"/>
  <c r="P342" i="96"/>
  <c r="P343" i="96"/>
  <c r="P344" i="96"/>
  <c r="P345" i="96"/>
  <c r="P347" i="96"/>
  <c r="P348" i="96"/>
  <c r="P352" i="96"/>
  <c r="P354" i="96"/>
  <c r="P357" i="96"/>
  <c r="P358" i="96"/>
  <c r="P359" i="96"/>
  <c r="P361" i="96"/>
  <c r="P363" i="96"/>
  <c r="P364" i="96"/>
  <c r="P365" i="96"/>
  <c r="P367" i="96"/>
  <c r="P368" i="96"/>
  <c r="P370" i="96"/>
  <c r="P372" i="96"/>
  <c r="P373" i="96"/>
  <c r="P380" i="96"/>
  <c r="P385" i="96"/>
  <c r="P386" i="96"/>
  <c r="P389" i="96"/>
  <c r="P390" i="96"/>
  <c r="P392" i="96"/>
  <c r="P394" i="96"/>
  <c r="P396" i="96"/>
  <c r="P397" i="96"/>
  <c r="P399" i="96"/>
  <c r="P401" i="96"/>
  <c r="P404" i="96"/>
  <c r="P407" i="96"/>
  <c r="P411" i="96"/>
  <c r="P412" i="96"/>
  <c r="P413" i="96"/>
  <c r="P416" i="96"/>
  <c r="P419" i="96"/>
  <c r="P421" i="96"/>
  <c r="P426" i="96"/>
  <c r="P429" i="96"/>
  <c r="P430" i="96"/>
  <c r="P431" i="96"/>
  <c r="P432" i="96"/>
  <c r="P435" i="96"/>
  <c r="P436" i="96"/>
  <c r="P437" i="96"/>
  <c r="P438" i="96"/>
  <c r="P440" i="96"/>
  <c r="P444" i="96"/>
  <c r="P445" i="96"/>
  <c r="P450" i="96"/>
  <c r="P451" i="96"/>
  <c r="P452" i="96"/>
  <c r="P453" i="96"/>
  <c r="P454" i="96"/>
  <c r="P455" i="96"/>
  <c r="P457" i="96"/>
  <c r="P460" i="96"/>
  <c r="P462" i="96"/>
  <c r="P463" i="96"/>
  <c r="P464" i="96"/>
  <c r="P465" i="96"/>
  <c r="P466" i="96"/>
  <c r="P468" i="96"/>
  <c r="P470" i="96"/>
  <c r="P475" i="96"/>
  <c r="P478" i="96"/>
  <c r="P480" i="96"/>
  <c r="P482" i="96"/>
  <c r="P485" i="96"/>
  <c r="P486" i="96"/>
  <c r="P488" i="96"/>
  <c r="P490" i="96"/>
  <c r="P492" i="96"/>
  <c r="P493" i="96"/>
  <c r="P494" i="96"/>
  <c r="P495" i="96"/>
  <c r="P497" i="96"/>
  <c r="P501" i="96"/>
  <c r="P502" i="96"/>
  <c r="P503" i="96"/>
  <c r="P505" i="96"/>
  <c r="P506" i="96"/>
  <c r="P513" i="96"/>
  <c r="P515" i="96"/>
  <c r="P518" i="96"/>
  <c r="P519" i="96"/>
  <c r="P520" i="96"/>
  <c r="P522" i="96"/>
  <c r="P527" i="96"/>
  <c r="P528" i="96"/>
  <c r="P531" i="96"/>
  <c r="P532" i="96"/>
  <c r="P535" i="96"/>
  <c r="P537" i="96"/>
  <c r="P538" i="96"/>
  <c r="P539" i="96"/>
  <c r="P540" i="96"/>
  <c r="P544" i="96"/>
  <c r="P548" i="96"/>
  <c r="P549" i="96"/>
  <c r="P552" i="96"/>
  <c r="P553" i="96"/>
  <c r="P554" i="96"/>
  <c r="P555" i="96"/>
  <c r="P558" i="96"/>
  <c r="P559" i="96"/>
  <c r="P561" i="96"/>
  <c r="P563" i="96"/>
  <c r="P564" i="96"/>
  <c r="P567" i="96"/>
  <c r="P568" i="96"/>
  <c r="P569" i="96"/>
  <c r="P570" i="96"/>
  <c r="P571" i="96"/>
  <c r="P573" i="96"/>
  <c r="P574" i="96"/>
  <c r="P575" i="96"/>
  <c r="P577" i="96"/>
  <c r="P579" i="96"/>
  <c r="P580" i="96"/>
  <c r="P581" i="96"/>
  <c r="P585" i="96"/>
  <c r="P587" i="96"/>
  <c r="P588" i="96"/>
  <c r="P590" i="96"/>
  <c r="P592" i="96"/>
  <c r="P594" i="96"/>
  <c r="P595" i="96"/>
  <c r="P597" i="96"/>
  <c r="P598" i="96"/>
  <c r="P599" i="96"/>
  <c r="P600" i="96"/>
  <c r="P602" i="96"/>
  <c r="P604" i="96"/>
  <c r="P607" i="96"/>
  <c r="P611" i="96"/>
  <c r="P614" i="96"/>
  <c r="P615" i="96"/>
  <c r="P616" i="96"/>
  <c r="P618" i="96"/>
  <c r="P620" i="96"/>
  <c r="P623" i="96"/>
  <c r="P625" i="96"/>
  <c r="P626" i="96"/>
  <c r="P627" i="96"/>
  <c r="P630" i="96"/>
  <c r="P631" i="96"/>
  <c r="P635" i="96"/>
  <c r="P638" i="96"/>
  <c r="P639" i="96"/>
  <c r="P640" i="96"/>
  <c r="P641" i="96"/>
  <c r="P646" i="96"/>
  <c r="P647" i="96"/>
  <c r="P648" i="96"/>
  <c r="P650" i="96"/>
  <c r="P651" i="96"/>
  <c r="P652" i="96"/>
  <c r="P653" i="96"/>
  <c r="P654" i="96"/>
  <c r="P655" i="96"/>
  <c r="P658" i="96"/>
  <c r="P660" i="96"/>
  <c r="P662" i="96"/>
  <c r="P665" i="96"/>
  <c r="P666" i="96"/>
  <c r="P669" i="96"/>
  <c r="P671" i="96"/>
  <c r="P672" i="96"/>
  <c r="P673" i="96"/>
  <c r="P675" i="96"/>
  <c r="P676" i="96"/>
  <c r="P677" i="96"/>
  <c r="P678" i="96"/>
  <c r="P679" i="96"/>
  <c r="P681" i="96"/>
  <c r="P684" i="96"/>
  <c r="P687" i="96"/>
  <c r="P690" i="96"/>
  <c r="P691" i="96"/>
  <c r="P694" i="96"/>
  <c r="P699" i="96"/>
  <c r="P700" i="96"/>
  <c r="P701" i="96"/>
  <c r="P702" i="96"/>
  <c r="P703" i="96"/>
  <c r="P704" i="96"/>
  <c r="P705" i="96"/>
  <c r="P708" i="96"/>
  <c r="P709" i="96"/>
  <c r="P710" i="96"/>
  <c r="P712" i="96"/>
  <c r="P715" i="96"/>
  <c r="P716" i="96"/>
  <c r="P718" i="96"/>
  <c r="P719" i="96"/>
  <c r="P721" i="96"/>
  <c r="P722" i="96"/>
  <c r="P723" i="96"/>
  <c r="P724" i="96"/>
  <c r="P725" i="96"/>
  <c r="P726" i="96"/>
  <c r="P728" i="96"/>
  <c r="P729" i="96"/>
  <c r="P731" i="96"/>
  <c r="P733" i="96"/>
  <c r="P734" i="96"/>
  <c r="P735" i="96"/>
  <c r="P738" i="96"/>
  <c r="P739" i="96"/>
  <c r="P741" i="96"/>
  <c r="P742" i="96"/>
  <c r="P743" i="96"/>
  <c r="P744" i="96"/>
  <c r="P746" i="96"/>
  <c r="P747" i="96"/>
  <c r="P753" i="96"/>
  <c r="P754" i="96"/>
  <c r="P756" i="96"/>
  <c r="P757" i="96"/>
  <c r="P758" i="96"/>
  <c r="P761" i="96"/>
  <c r="P763" i="96"/>
  <c r="P764" i="96"/>
  <c r="P766" i="96"/>
  <c r="P770" i="96"/>
  <c r="P773" i="96"/>
  <c r="P774" i="96"/>
  <c r="P776" i="96"/>
  <c r="P778" i="96"/>
  <c r="P779" i="96"/>
  <c r="P781" i="96"/>
  <c r="P782" i="96"/>
  <c r="P783" i="96"/>
  <c r="P787" i="96"/>
  <c r="P788" i="96"/>
  <c r="P790" i="96"/>
  <c r="P793" i="96"/>
  <c r="P795" i="96"/>
  <c r="P796" i="96"/>
  <c r="P797" i="96"/>
  <c r="P800" i="96"/>
  <c r="P806" i="96"/>
  <c r="P808" i="96"/>
  <c r="P810" i="96"/>
  <c r="P811" i="96"/>
  <c r="P814" i="96"/>
  <c r="P815" i="96"/>
  <c r="P816" i="96"/>
  <c r="P817" i="96"/>
  <c r="P818" i="96"/>
  <c r="P819" i="96"/>
  <c r="P820" i="96"/>
  <c r="P821" i="96"/>
  <c r="P822" i="96"/>
  <c r="P826" i="96"/>
  <c r="P827" i="96"/>
  <c r="P828" i="96"/>
  <c r="P829" i="96"/>
  <c r="P830" i="96"/>
  <c r="P836" i="96"/>
  <c r="P838" i="96"/>
  <c r="P839" i="96"/>
  <c r="P840" i="96"/>
  <c r="P842" i="96"/>
  <c r="P844" i="96"/>
  <c r="P845" i="96"/>
  <c r="P847" i="96"/>
  <c r="P848" i="96"/>
  <c r="P849" i="96"/>
  <c r="P854" i="96"/>
  <c r="P857" i="96"/>
  <c r="P858" i="96"/>
  <c r="P860" i="96"/>
  <c r="P861" i="96"/>
  <c r="P863" i="96"/>
  <c r="P868" i="96"/>
  <c r="P869" i="96"/>
  <c r="P870" i="96"/>
  <c r="P871" i="96"/>
  <c r="P873" i="96"/>
  <c r="P875" i="96"/>
  <c r="P876" i="96"/>
  <c r="P877" i="96"/>
  <c r="P878" i="96"/>
  <c r="P880" i="96"/>
  <c r="P881" i="96"/>
  <c r="P882" i="96"/>
  <c r="P884" i="96"/>
  <c r="P886" i="96"/>
  <c r="P889" i="96"/>
  <c r="P890" i="96"/>
  <c r="P892" i="96"/>
  <c r="P901" i="96"/>
  <c r="P903" i="96"/>
  <c r="P904" i="96"/>
  <c r="P906" i="96"/>
  <c r="P907" i="96"/>
  <c r="P908" i="96"/>
  <c r="P911" i="96"/>
  <c r="P912" i="96"/>
  <c r="P913" i="96"/>
  <c r="P914" i="96"/>
  <c r="P918" i="96"/>
  <c r="P920" i="96"/>
  <c r="P923" i="96"/>
  <c r="P927" i="96"/>
  <c r="P929" i="96"/>
  <c r="P931" i="96"/>
  <c r="P932" i="96"/>
  <c r="P933" i="96"/>
  <c r="P935" i="96"/>
  <c r="P938" i="96"/>
  <c r="P940" i="96"/>
  <c r="P941" i="96"/>
  <c r="P942" i="96"/>
  <c r="P944" i="96"/>
  <c r="P946" i="96"/>
  <c r="P948" i="96"/>
  <c r="P955" i="96"/>
  <c r="P956" i="96"/>
  <c r="P957" i="96"/>
  <c r="P958" i="96"/>
  <c r="P960" i="96"/>
  <c r="P962" i="96"/>
  <c r="P963" i="96"/>
  <c r="P968" i="96"/>
  <c r="P969" i="96"/>
  <c r="P971" i="96"/>
  <c r="P972" i="96"/>
  <c r="P973" i="96"/>
  <c r="P974" i="96"/>
  <c r="P978" i="96"/>
  <c r="P983" i="96"/>
  <c r="P985" i="96"/>
  <c r="P986" i="96"/>
  <c r="P987" i="96"/>
  <c r="P989" i="96"/>
  <c r="P990" i="96"/>
  <c r="P993" i="96"/>
  <c r="P994" i="96"/>
  <c r="P996" i="96"/>
  <c r="P999" i="96"/>
  <c r="P1000" i="96"/>
  <c r="P1001" i="96"/>
  <c r="P1008" i="96"/>
  <c r="P1011" i="96"/>
  <c r="P1012" i="96"/>
  <c r="P1013" i="96"/>
  <c r="P5" i="96"/>
  <c r="S7" i="96"/>
  <c r="S8" i="96"/>
  <c r="S10" i="96"/>
  <c r="S12" i="96"/>
  <c r="S15" i="96"/>
  <c r="S18" i="96"/>
  <c r="S19" i="96"/>
  <c r="S21" i="96"/>
  <c r="S22" i="96"/>
  <c r="S23" i="96"/>
  <c r="S27" i="96"/>
  <c r="S30" i="96"/>
  <c r="S31" i="96"/>
  <c r="S32" i="96"/>
  <c r="S33" i="96"/>
  <c r="S34" i="96"/>
  <c r="S39" i="96"/>
  <c r="S41" i="96"/>
  <c r="S43" i="96"/>
  <c r="S47" i="96"/>
  <c r="S48" i="96"/>
  <c r="S49" i="96"/>
  <c r="S51" i="96"/>
  <c r="S53" i="96"/>
  <c r="S60" i="96"/>
  <c r="S62" i="96"/>
  <c r="S63" i="96"/>
  <c r="S66" i="96"/>
  <c r="S68" i="96"/>
  <c r="S71" i="96"/>
  <c r="S72" i="96"/>
  <c r="S73" i="96"/>
  <c r="S77" i="96"/>
  <c r="S78" i="96"/>
  <c r="S80" i="96"/>
  <c r="S81" i="96"/>
  <c r="S84" i="96"/>
  <c r="S85" i="96"/>
  <c r="S86" i="96"/>
  <c r="S88" i="96"/>
  <c r="S90" i="96"/>
  <c r="S91" i="96"/>
  <c r="S92" i="96"/>
  <c r="S93" i="96"/>
  <c r="S96" i="96"/>
  <c r="S97" i="96"/>
  <c r="S99" i="96"/>
  <c r="S103" i="96"/>
  <c r="S104" i="96"/>
  <c r="S105" i="96"/>
  <c r="S109" i="96"/>
  <c r="S111" i="96"/>
  <c r="S112" i="96"/>
  <c r="S113" i="96"/>
  <c r="S116" i="96"/>
  <c r="S118" i="96"/>
  <c r="S119" i="96"/>
  <c r="S123" i="96"/>
  <c r="S124" i="96"/>
  <c r="S127" i="96"/>
  <c r="S128" i="96"/>
  <c r="S130" i="96"/>
  <c r="S133" i="96"/>
  <c r="S134" i="96"/>
  <c r="S135" i="96"/>
  <c r="S136" i="96"/>
  <c r="S140" i="96"/>
  <c r="S141" i="96"/>
  <c r="S142" i="96"/>
  <c r="S144" i="96"/>
  <c r="S145" i="96"/>
  <c r="S146" i="96"/>
  <c r="S148" i="96"/>
  <c r="S149" i="96"/>
  <c r="S153" i="96"/>
  <c r="S155" i="96"/>
  <c r="S158" i="96"/>
  <c r="S159" i="96"/>
  <c r="S161" i="96"/>
  <c r="S162" i="96"/>
  <c r="S166" i="96"/>
  <c r="S167" i="96"/>
  <c r="S168" i="96"/>
  <c r="S170" i="96"/>
  <c r="S171" i="96"/>
  <c r="S172" i="96"/>
  <c r="S173" i="96"/>
  <c r="S175" i="96"/>
  <c r="S176" i="96"/>
  <c r="S177" i="96"/>
  <c r="S178" i="96"/>
  <c r="S179" i="96"/>
  <c r="S180" i="96"/>
  <c r="S183" i="96"/>
  <c r="S184" i="96"/>
  <c r="S185" i="96"/>
  <c r="S186" i="96"/>
  <c r="S188" i="96"/>
  <c r="S190" i="96"/>
  <c r="S191" i="96"/>
  <c r="S193" i="96"/>
  <c r="S194" i="96"/>
  <c r="S195" i="96"/>
  <c r="S196" i="96"/>
  <c r="S197" i="96"/>
  <c r="S202" i="96"/>
  <c r="S212" i="96"/>
  <c r="S213" i="96"/>
  <c r="S215" i="96"/>
  <c r="S216" i="96"/>
  <c r="S220" i="96"/>
  <c r="S221" i="96"/>
  <c r="S222" i="96"/>
  <c r="S225" i="96"/>
  <c r="S226" i="96"/>
  <c r="S229" i="96"/>
  <c r="S231" i="96"/>
  <c r="S232" i="96"/>
  <c r="S233" i="96"/>
  <c r="S235" i="96"/>
  <c r="S236" i="96"/>
  <c r="S238" i="96"/>
  <c r="S239" i="96"/>
  <c r="S241" i="96"/>
  <c r="S246" i="96"/>
  <c r="S248" i="96"/>
  <c r="S250" i="96"/>
  <c r="S251" i="96"/>
  <c r="S253" i="96"/>
  <c r="S256" i="96"/>
  <c r="S257" i="96"/>
  <c r="S258" i="96"/>
  <c r="S259" i="96"/>
  <c r="S261" i="96"/>
  <c r="S262" i="96"/>
  <c r="S265" i="96"/>
  <c r="S266" i="96"/>
  <c r="S269" i="96"/>
  <c r="S271" i="96"/>
  <c r="S274" i="96"/>
  <c r="S277" i="96"/>
  <c r="S278" i="96"/>
  <c r="S279" i="96"/>
  <c r="S281" i="96"/>
  <c r="S283" i="96"/>
  <c r="S284" i="96"/>
  <c r="S285" i="96"/>
  <c r="S286" i="96"/>
  <c r="S288" i="96"/>
  <c r="S289" i="96"/>
  <c r="S290" i="96"/>
  <c r="S291" i="96"/>
  <c r="S295" i="96"/>
  <c r="S296" i="96"/>
  <c r="S298" i="96"/>
  <c r="S299" i="96"/>
  <c r="S300" i="96"/>
  <c r="S301" i="96"/>
  <c r="S304" i="96"/>
  <c r="S305" i="96"/>
  <c r="S306" i="96"/>
  <c r="S307" i="96"/>
  <c r="S308" i="96"/>
  <c r="S309" i="96"/>
  <c r="S313" i="96"/>
  <c r="S317" i="96"/>
  <c r="S319" i="96"/>
  <c r="S326" i="96"/>
  <c r="S329" i="96"/>
  <c r="S330" i="96"/>
  <c r="S332" i="96"/>
  <c r="S333" i="96"/>
  <c r="S336" i="96"/>
  <c r="S337" i="96"/>
  <c r="S339" i="96"/>
  <c r="S341" i="96"/>
  <c r="S342" i="96"/>
  <c r="S343" i="96"/>
  <c r="S344" i="96"/>
  <c r="S345" i="96"/>
  <c r="S347" i="96"/>
  <c r="S348" i="96"/>
  <c r="S352" i="96"/>
  <c r="S354" i="96"/>
  <c r="S357" i="96"/>
  <c r="S358" i="96"/>
  <c r="S359" i="96"/>
  <c r="S361" i="96"/>
  <c r="S363" i="96"/>
  <c r="S364" i="96"/>
  <c r="S365" i="96"/>
  <c r="S367" i="96"/>
  <c r="S368" i="96"/>
  <c r="S370" i="96"/>
  <c r="S372" i="96"/>
  <c r="S373" i="96"/>
  <c r="S385" i="96"/>
  <c r="S386" i="96"/>
  <c r="S389" i="96"/>
  <c r="S390" i="96"/>
  <c r="S392" i="96"/>
  <c r="S394" i="96"/>
  <c r="S396" i="96"/>
  <c r="S397" i="96"/>
  <c r="S399" i="96"/>
  <c r="S401" i="96"/>
  <c r="S402" i="96"/>
  <c r="S404" i="96"/>
  <c r="S407" i="96"/>
  <c r="S411" i="96"/>
  <c r="S412" i="96"/>
  <c r="S413" i="96"/>
  <c r="S416" i="96"/>
  <c r="S419" i="96"/>
  <c r="S421" i="96"/>
  <c r="S426" i="96"/>
  <c r="S429" i="96"/>
  <c r="S430" i="96"/>
  <c r="S431" i="96"/>
  <c r="S432" i="96"/>
  <c r="S435" i="96"/>
  <c r="S436" i="96"/>
  <c r="S437" i="96"/>
  <c r="S438" i="96"/>
  <c r="S440" i="96"/>
  <c r="S444" i="96"/>
  <c r="S445" i="96"/>
  <c r="S450" i="96"/>
  <c r="S451" i="96"/>
  <c r="S452" i="96"/>
  <c r="S453" i="96"/>
  <c r="S454" i="96"/>
  <c r="S455" i="96"/>
  <c r="S457" i="96"/>
  <c r="S460" i="96"/>
  <c r="S462" i="96"/>
  <c r="S463" i="96"/>
  <c r="S464" i="96"/>
  <c r="S465" i="96"/>
  <c r="S466" i="96"/>
  <c r="S468" i="96"/>
  <c r="S470" i="96"/>
  <c r="S471" i="96"/>
  <c r="S475" i="96"/>
  <c r="S478" i="96"/>
  <c r="S480" i="96"/>
  <c r="S482" i="96"/>
  <c r="S485" i="96"/>
  <c r="S486" i="96"/>
  <c r="S488" i="96"/>
  <c r="S490" i="96"/>
  <c r="S492" i="96"/>
  <c r="S493" i="96"/>
  <c r="S494" i="96"/>
  <c r="S495" i="96"/>
  <c r="S502" i="96"/>
  <c r="S503" i="96"/>
  <c r="S505" i="96"/>
  <c r="S506" i="96"/>
  <c r="S507" i="96"/>
  <c r="S510" i="96"/>
  <c r="S511" i="96"/>
  <c r="S513" i="96"/>
  <c r="S515" i="96"/>
  <c r="S518" i="96"/>
  <c r="S519" i="96"/>
  <c r="S520" i="96"/>
  <c r="S522" i="96"/>
  <c r="S527" i="96"/>
  <c r="S528" i="96"/>
  <c r="S531" i="96"/>
  <c r="S532" i="96"/>
  <c r="S535" i="96"/>
  <c r="S537" i="96"/>
  <c r="S538" i="96"/>
  <c r="S539" i="96"/>
  <c r="S540" i="96"/>
  <c r="S544" i="96"/>
  <c r="S548" i="96"/>
  <c r="S549" i="96"/>
  <c r="S552" i="96"/>
  <c r="S553" i="96"/>
  <c r="S554" i="96"/>
  <c r="S555" i="96"/>
  <c r="S558" i="96"/>
  <c r="S559" i="96"/>
  <c r="S561" i="96"/>
  <c r="S563" i="96"/>
  <c r="S564" i="96"/>
  <c r="S567" i="96"/>
  <c r="S568" i="96"/>
  <c r="S569" i="96"/>
  <c r="S570" i="96"/>
  <c r="S571" i="96"/>
  <c r="S572" i="96"/>
  <c r="S573" i="96"/>
  <c r="S574" i="96"/>
  <c r="S575" i="96"/>
  <c r="S577" i="96"/>
  <c r="S579" i="96"/>
  <c r="S580" i="96"/>
  <c r="S581" i="96"/>
  <c r="S588" i="96"/>
  <c r="S590" i="96"/>
  <c r="S592" i="96"/>
  <c r="S594" i="96"/>
  <c r="S595" i="96"/>
  <c r="S597" i="96"/>
  <c r="S598" i="96"/>
  <c r="S599" i="96"/>
  <c r="S600" i="96"/>
  <c r="S602" i="96"/>
  <c r="S604" i="96"/>
  <c r="S607" i="96"/>
  <c r="S611" i="96"/>
  <c r="S614" i="96"/>
  <c r="S615" i="96"/>
  <c r="S616" i="96"/>
  <c r="S618" i="96"/>
  <c r="S620" i="96"/>
  <c r="S625" i="96"/>
  <c r="S626" i="96"/>
  <c r="S627" i="96"/>
  <c r="S630" i="96"/>
  <c r="S631" i="96"/>
  <c r="S635" i="96"/>
  <c r="S638" i="96"/>
  <c r="S639" i="96"/>
  <c r="S640" i="96"/>
  <c r="S641" i="96"/>
  <c r="S646" i="96"/>
  <c r="S647" i="96"/>
  <c r="S648" i="96"/>
  <c r="S650" i="96"/>
  <c r="S651" i="96"/>
  <c r="S652" i="96"/>
  <c r="S653" i="96"/>
  <c r="S654" i="96"/>
  <c r="S655" i="96"/>
  <c r="S658" i="96"/>
  <c r="S660" i="96"/>
  <c r="S662" i="96"/>
  <c r="S665" i="96"/>
  <c r="S666" i="96"/>
  <c r="S669" i="96"/>
  <c r="S671" i="96"/>
  <c r="S672" i="96"/>
  <c r="S673" i="96"/>
  <c r="S675" i="96"/>
  <c r="S676" i="96"/>
  <c r="S677" i="96"/>
  <c r="S678" i="96"/>
  <c r="S679" i="96"/>
  <c r="S681" i="96"/>
  <c r="S684" i="96"/>
  <c r="S687" i="96"/>
  <c r="S688" i="96"/>
  <c r="S690" i="96"/>
  <c r="S699" i="96"/>
  <c r="S700" i="96"/>
  <c r="S701" i="96"/>
  <c r="S702" i="96"/>
  <c r="S703" i="96"/>
  <c r="S704" i="96"/>
  <c r="S705" i="96"/>
  <c r="S708" i="96"/>
  <c r="S709" i="96"/>
  <c r="S710" i="96"/>
  <c r="S715" i="96"/>
  <c r="S716" i="96"/>
  <c r="S718" i="96"/>
  <c r="S719" i="96"/>
  <c r="S721" i="96"/>
  <c r="S722" i="96"/>
  <c r="S723" i="96"/>
  <c r="S724" i="96"/>
  <c r="S725" i="96"/>
  <c r="S726" i="96"/>
  <c r="S728" i="96"/>
  <c r="S729" i="96"/>
  <c r="S731" i="96"/>
  <c r="S733" i="96"/>
  <c r="S734" i="96"/>
  <c r="S735" i="96"/>
  <c r="S738" i="96"/>
  <c r="S739" i="96"/>
  <c r="S741" i="96"/>
  <c r="S742" i="96"/>
  <c r="S743" i="96"/>
  <c r="S744" i="96"/>
  <c r="S746" i="96"/>
  <c r="S747" i="96"/>
  <c r="S750" i="96"/>
  <c r="S753" i="96"/>
  <c r="S754" i="96"/>
  <c r="S756" i="96"/>
  <c r="S757" i="96"/>
  <c r="S758" i="96"/>
  <c r="S760" i="96"/>
  <c r="S761" i="96"/>
  <c r="S763" i="96"/>
  <c r="S764" i="96"/>
  <c r="S766" i="96"/>
  <c r="S773" i="96"/>
  <c r="S774" i="96"/>
  <c r="S778" i="96"/>
  <c r="S779" i="96"/>
  <c r="S781" i="96"/>
  <c r="S782" i="96"/>
  <c r="S783" i="96"/>
  <c r="S787" i="96"/>
  <c r="S788" i="96"/>
  <c r="S790" i="96"/>
  <c r="S793" i="96"/>
  <c r="S795" i="96"/>
  <c r="S796" i="96"/>
  <c r="S797" i="96"/>
  <c r="S800" i="96"/>
  <c r="S806" i="96"/>
  <c r="S808" i="96"/>
  <c r="S810" i="96"/>
  <c r="S811" i="96"/>
  <c r="S814" i="96"/>
  <c r="S815" i="96"/>
  <c r="S816" i="96"/>
  <c r="S817" i="96"/>
  <c r="S818" i="96"/>
  <c r="S819" i="96"/>
  <c r="S820" i="96"/>
  <c r="S821" i="96"/>
  <c r="S825" i="96"/>
  <c r="S822" i="96"/>
  <c r="S826" i="96"/>
  <c r="S827" i="96"/>
  <c r="S828" i="96"/>
  <c r="S829" i="96"/>
  <c r="S830" i="96"/>
  <c r="S836" i="96"/>
  <c r="S838" i="96"/>
  <c r="S839" i="96"/>
  <c r="S840" i="96"/>
  <c r="S841" i="96"/>
  <c r="S842" i="96"/>
  <c r="S844" i="96"/>
  <c r="S845" i="96"/>
  <c r="S847" i="96"/>
  <c r="S848" i="96"/>
  <c r="S849" i="96"/>
  <c r="S854" i="96"/>
  <c r="S857" i="96"/>
  <c r="S858" i="96"/>
  <c r="S860" i="96"/>
  <c r="S861" i="96"/>
  <c r="S863" i="96"/>
  <c r="S868" i="96"/>
  <c r="S869" i="96"/>
  <c r="S870" i="96"/>
  <c r="S871" i="96"/>
  <c r="S873" i="96"/>
  <c r="S875" i="96"/>
  <c r="S876" i="96"/>
  <c r="S877" i="96"/>
  <c r="S878" i="96"/>
  <c r="S880" i="96"/>
  <c r="S881" i="96"/>
  <c r="S882" i="96"/>
  <c r="S884" i="96"/>
  <c r="S886" i="96"/>
  <c r="S889" i="96"/>
  <c r="S890" i="96"/>
  <c r="S892" i="96"/>
  <c r="S893" i="96"/>
  <c r="S901" i="96"/>
  <c r="S903" i="96"/>
  <c r="S904" i="96"/>
  <c r="S906" i="96"/>
  <c r="S907" i="96"/>
  <c r="S908" i="96"/>
  <c r="S911" i="96"/>
  <c r="S912" i="96"/>
  <c r="S913" i="96"/>
  <c r="S914" i="96"/>
  <c r="S918" i="96"/>
  <c r="S920" i="96"/>
  <c r="S923" i="96"/>
  <c r="S925" i="96"/>
  <c r="S927" i="96"/>
  <c r="S929" i="96"/>
  <c r="S931" i="96"/>
  <c r="S932" i="96"/>
  <c r="S933" i="96"/>
  <c r="S935" i="96"/>
  <c r="S938" i="96"/>
  <c r="S940" i="96"/>
  <c r="S941" i="96"/>
  <c r="S942" i="96"/>
  <c r="S944" i="96"/>
  <c r="S946" i="96"/>
  <c r="S948" i="96"/>
  <c r="S955" i="96"/>
  <c r="S956" i="96"/>
  <c r="S957" i="96"/>
  <c r="S958" i="96"/>
  <c r="S960" i="96"/>
  <c r="S962" i="96"/>
  <c r="S963" i="96"/>
  <c r="S968" i="96"/>
  <c r="S969" i="96"/>
  <c r="S971" i="96"/>
  <c r="S972" i="96"/>
  <c r="S973" i="96"/>
  <c r="S974" i="96"/>
  <c r="S978" i="96"/>
  <c r="S983" i="96"/>
  <c r="S985" i="96"/>
  <c r="S986" i="96"/>
  <c r="S987" i="96"/>
  <c r="S989" i="96"/>
  <c r="S990" i="96"/>
  <c r="S993" i="96"/>
  <c r="S994" i="96"/>
  <c r="S996" i="96"/>
  <c r="S999" i="96"/>
  <c r="S1000" i="96"/>
  <c r="S1001" i="96"/>
  <c r="S1003" i="96"/>
  <c r="S1008" i="96"/>
  <c r="S5" i="96"/>
  <c r="I10" i="4"/>
  <c r="C10" i="6"/>
  <c r="O10" i="320"/>
  <c r="Q577" i="96"/>
  <c r="R766" i="96"/>
  <c r="Q766" i="96"/>
  <c r="AE61" i="11368"/>
  <c r="AD61" i="11368"/>
  <c r="AB61" i="11368"/>
  <c r="AA61" i="11368"/>
  <c r="AJ59" i="11368"/>
  <c r="AI59" i="11368"/>
  <c r="AH59" i="11368"/>
  <c r="AG59" i="11368"/>
  <c r="AE59" i="11368"/>
  <c r="AD59" i="11368"/>
  <c r="AB59" i="11368"/>
  <c r="AA59" i="11368"/>
  <c r="AJ58" i="11368"/>
  <c r="AI58" i="11368"/>
  <c r="AH58" i="11368"/>
  <c r="AG58" i="11368"/>
  <c r="AE58" i="11368"/>
  <c r="AD58" i="11368"/>
  <c r="AB58" i="11368"/>
  <c r="AA58" i="11368"/>
  <c r="AJ57" i="11368"/>
  <c r="AI57" i="11368"/>
  <c r="AH57" i="11368"/>
  <c r="AG57" i="11368"/>
  <c r="AE57" i="11368"/>
  <c r="AD57" i="11368"/>
  <c r="AB57" i="11368"/>
  <c r="AA57" i="11368"/>
  <c r="AJ56" i="11368"/>
  <c r="AI56" i="11368"/>
  <c r="AH56" i="11368"/>
  <c r="AG56" i="11368"/>
  <c r="AE56" i="11368"/>
  <c r="AD56" i="11368"/>
  <c r="AB56" i="11368"/>
  <c r="AA56" i="11368"/>
  <c r="AJ55" i="11368"/>
  <c r="AI55" i="11368"/>
  <c r="AH55" i="11368"/>
  <c r="AG55" i="11368"/>
  <c r="AE55" i="11368"/>
  <c r="AD55" i="11368"/>
  <c r="AB55" i="11368"/>
  <c r="AA55" i="11368"/>
  <c r="N573" i="96"/>
  <c r="N580" i="96"/>
  <c r="N1013" i="96"/>
  <c r="N358" i="96"/>
  <c r="N419" i="96"/>
  <c r="N421" i="96"/>
  <c r="N429" i="96"/>
  <c r="N510" i="96"/>
  <c r="N806" i="96"/>
  <c r="N955" i="96"/>
  <c r="N1012" i="96"/>
  <c r="N288" i="96"/>
  <c r="N397" i="96"/>
  <c r="N437" i="96"/>
  <c r="N558" i="96"/>
  <c r="N594" i="96"/>
  <c r="N796" i="96"/>
  <c r="N901" i="96"/>
  <c r="N948" i="96"/>
  <c r="N506" i="96"/>
  <c r="N653" i="96"/>
  <c r="N109" i="96"/>
  <c r="N183" i="96"/>
  <c r="N262" i="96"/>
  <c r="N363" i="96"/>
  <c r="N190" i="96"/>
  <c r="N313" i="96"/>
  <c r="N563" i="96"/>
  <c r="N581" i="96"/>
  <c r="N639" i="96"/>
  <c r="N723" i="96"/>
  <c r="N1011" i="96"/>
  <c r="N118" i="96"/>
  <c r="N193" i="96"/>
  <c r="N202" i="96"/>
  <c r="N475" i="96"/>
  <c r="N577" i="96"/>
  <c r="N650" i="96"/>
  <c r="N908" i="96"/>
  <c r="N932" i="96"/>
  <c r="N43" i="96"/>
  <c r="N213" i="96"/>
  <c r="N537" i="96"/>
  <c r="N782" i="96"/>
  <c r="N113" i="96"/>
  <c r="N232" i="96"/>
  <c r="N342" i="96"/>
  <c r="N488" i="96"/>
  <c r="N588" i="96"/>
  <c r="N687" i="96"/>
  <c r="N718" i="96"/>
  <c r="N728" i="96"/>
  <c r="N840" i="96"/>
  <c r="N48" i="96"/>
  <c r="N323" i="96"/>
  <c r="N396" i="96"/>
  <c r="N404" i="96"/>
  <c r="N495" i="96"/>
  <c r="N712" i="96"/>
  <c r="N399" i="96"/>
  <c r="N416" i="96"/>
  <c r="N1000" i="96"/>
  <c r="N153" i="96"/>
  <c r="N186" i="96"/>
  <c r="N225" i="96"/>
  <c r="N519" i="96"/>
  <c r="N719" i="96"/>
  <c r="N741" i="96"/>
  <c r="N828" i="96"/>
  <c r="N662" i="96"/>
  <c r="N170" i="96"/>
  <c r="N978" i="96"/>
  <c r="N250" i="96"/>
  <c r="N553" i="96"/>
  <c r="N627" i="96"/>
  <c r="N666" i="96"/>
  <c r="N820" i="96"/>
  <c r="N968" i="96"/>
  <c r="N12" i="96"/>
  <c r="N99" i="96"/>
  <c r="N466" i="96"/>
  <c r="N575" i="96"/>
  <c r="N641" i="96"/>
  <c r="N703" i="96"/>
  <c r="N829" i="96"/>
  <c r="N836" i="96"/>
  <c r="N940" i="96"/>
  <c r="N41" i="96"/>
  <c r="N207" i="96"/>
  <c r="N286" i="96"/>
  <c r="N432" i="96"/>
  <c r="N640" i="96"/>
  <c r="N761" i="96"/>
  <c r="N345" i="96"/>
  <c r="N8" i="96"/>
  <c r="N296" i="96"/>
  <c r="N390" i="96"/>
  <c r="N124" i="96"/>
  <c r="N166" i="96"/>
  <c r="N511" i="96"/>
  <c r="N800" i="96"/>
  <c r="N173" i="96"/>
  <c r="N257" i="96"/>
  <c r="N308" i="96"/>
  <c r="N309" i="96"/>
  <c r="N329" i="96"/>
  <c r="N440" i="96"/>
  <c r="N492" i="96"/>
  <c r="N587" i="96"/>
  <c r="N681" i="96"/>
  <c r="N708" i="96"/>
  <c r="N733" i="96"/>
  <c r="N233" i="96"/>
  <c r="N284" i="96"/>
  <c r="N463" i="96"/>
  <c r="N579" i="96"/>
  <c r="N600" i="96"/>
  <c r="N715" i="96"/>
  <c r="N783" i="96"/>
  <c r="N913" i="96"/>
  <c r="N119" i="96"/>
  <c r="N176" i="96"/>
  <c r="N196" i="96"/>
  <c r="N368" i="96"/>
  <c r="N630" i="96"/>
  <c r="N700" i="96"/>
  <c r="N815" i="96"/>
  <c r="N172" i="96"/>
  <c r="N570" i="96"/>
  <c r="N676" i="96"/>
  <c r="N702" i="96"/>
  <c r="N814" i="96"/>
  <c r="N827" i="96"/>
  <c r="N877" i="96"/>
  <c r="N19" i="96"/>
  <c r="N597" i="96"/>
  <c r="N738" i="96"/>
  <c r="N77" i="96"/>
  <c r="N91" i="96"/>
  <c r="N149" i="96"/>
  <c r="N253" i="96"/>
  <c r="N364" i="96"/>
  <c r="N494" i="96"/>
  <c r="N725" i="96"/>
  <c r="N746" i="96"/>
  <c r="N757" i="96"/>
  <c r="N819" i="96"/>
  <c r="N860" i="96"/>
  <c r="N971" i="96"/>
  <c r="N195" i="96"/>
  <c r="N271" i="96"/>
  <c r="N361" i="96"/>
  <c r="N401" i="96"/>
  <c r="N709" i="96"/>
  <c r="N734" i="96"/>
  <c r="N869" i="96"/>
  <c r="N923" i="96"/>
  <c r="N35" i="96"/>
  <c r="N112" i="96"/>
  <c r="N235" i="96"/>
  <c r="N269" i="96"/>
  <c r="N380" i="96"/>
  <c r="N539" i="96"/>
  <c r="N654" i="96"/>
  <c r="N963" i="96"/>
  <c r="N480" i="96"/>
  <c r="N501" i="96"/>
  <c r="N590" i="96"/>
  <c r="N994" i="96"/>
  <c r="N30" i="96"/>
  <c r="N134" i="96"/>
  <c r="N239" i="96"/>
  <c r="N266" i="96"/>
  <c r="N426" i="96"/>
  <c r="N513" i="96"/>
  <c r="N875" i="96"/>
  <c r="N18" i="96"/>
  <c r="N197" i="96"/>
  <c r="N278" i="96"/>
  <c r="N854" i="96"/>
  <c r="N927" i="96"/>
  <c r="N958" i="96"/>
  <c r="N973" i="96"/>
  <c r="N392" i="96"/>
  <c r="N133" i="96"/>
  <c r="N141" i="96"/>
  <c r="N462" i="96"/>
  <c r="N658" i="96"/>
  <c r="N678" i="96"/>
  <c r="N716" i="96"/>
  <c r="N123" i="96"/>
  <c r="N148" i="96"/>
  <c r="N299" i="96"/>
  <c r="N413" i="96"/>
  <c r="N567" i="96"/>
  <c r="N726" i="96"/>
  <c r="N818" i="96"/>
  <c r="N839" i="96"/>
  <c r="N22" i="96"/>
  <c r="N23" i="96"/>
  <c r="N84" i="96"/>
  <c r="N455" i="96"/>
  <c r="N615" i="96"/>
  <c r="N744" i="96"/>
  <c r="N858" i="96"/>
  <c r="N918" i="96"/>
  <c r="N920" i="96"/>
  <c r="N911" i="96"/>
  <c r="N944" i="96"/>
  <c r="N47" i="96"/>
  <c r="N184" i="96"/>
  <c r="N185" i="96"/>
  <c r="N518" i="96"/>
  <c r="N647" i="96"/>
  <c r="N655" i="96"/>
  <c r="N684" i="96"/>
  <c r="N889" i="96"/>
  <c r="N370" i="96"/>
  <c r="N635" i="96"/>
  <c r="N638" i="96"/>
  <c r="N665" i="96"/>
  <c r="N722" i="96"/>
  <c r="N774" i="96"/>
  <c r="N881" i="96"/>
  <c r="N168" i="96"/>
  <c r="N304" i="96"/>
  <c r="N430" i="96"/>
  <c r="N502" i="96"/>
  <c r="N505" i="96"/>
  <c r="N616" i="96"/>
  <c r="N679" i="96"/>
  <c r="N863" i="96"/>
  <c r="N882" i="96"/>
  <c r="N884" i="96"/>
  <c r="N592" i="96"/>
  <c r="N162" i="96"/>
  <c r="N352" i="96"/>
  <c r="N357" i="96"/>
  <c r="N435" i="96"/>
  <c r="N549" i="96"/>
  <c r="N788" i="96"/>
  <c r="N892" i="96"/>
  <c r="N389" i="96"/>
  <c r="N457" i="96"/>
  <c r="N797" i="96"/>
  <c r="N144" i="96"/>
  <c r="N721" i="96"/>
  <c r="N938" i="96"/>
  <c r="N983" i="96"/>
  <c r="N773" i="96"/>
  <c r="N816" i="96"/>
  <c r="N216" i="96"/>
  <c r="N535" i="96"/>
  <c r="N729" i="96"/>
  <c r="N743" i="96"/>
  <c r="N104" i="96"/>
  <c r="N906" i="96"/>
  <c r="N871" i="96"/>
  <c r="N985" i="96"/>
  <c r="N135" i="96"/>
  <c r="N222" i="96"/>
  <c r="N946" i="96"/>
  <c r="N136" i="96"/>
  <c r="N848" i="96"/>
  <c r="N941" i="96"/>
  <c r="N10" i="96"/>
  <c r="N85" i="96"/>
  <c r="N180" i="96"/>
  <c r="N220" i="96"/>
  <c r="N281" i="96"/>
  <c r="N367" i="96"/>
  <c r="N559" i="96"/>
  <c r="N671" i="96"/>
  <c r="N763" i="96"/>
  <c r="N161" i="96"/>
  <c r="N611" i="96"/>
  <c r="N614" i="96"/>
  <c r="N625" i="96"/>
  <c r="N347" i="96"/>
  <c r="N503" i="96"/>
  <c r="N811" i="96"/>
  <c r="N844" i="96"/>
  <c r="N914" i="96"/>
  <c r="N989" i="96"/>
  <c r="N34" i="96"/>
  <c r="N60" i="96"/>
  <c r="N97" i="96"/>
  <c r="N146" i="96"/>
  <c r="N295" i="96"/>
  <c r="N348" i="96"/>
  <c r="N454" i="96"/>
  <c r="N699" i="96"/>
  <c r="N903" i="96"/>
  <c r="N935" i="96"/>
  <c r="N96" i="96"/>
  <c r="N178" i="96"/>
  <c r="N317" i="96"/>
  <c r="N538" i="96"/>
  <c r="N604" i="96"/>
  <c r="N569" i="96"/>
  <c r="N460" i="96"/>
  <c r="N90" i="96"/>
  <c r="N88" i="96"/>
  <c r="N73" i="96"/>
  <c r="N842" i="96"/>
  <c r="N838" i="96"/>
  <c r="N826" i="96"/>
  <c r="N808" i="96"/>
  <c r="N754" i="96"/>
  <c r="N724" i="96"/>
  <c r="N497" i="96"/>
  <c r="N343" i="96"/>
  <c r="N5" i="96"/>
  <c r="N933" i="96"/>
  <c r="N739" i="96"/>
  <c r="N620" i="96"/>
  <c r="N490" i="96"/>
  <c r="N336" i="96"/>
  <c r="N332" i="96"/>
  <c r="N285" i="96"/>
  <c r="N258" i="96"/>
  <c r="N191" i="96"/>
  <c r="N63" i="96"/>
  <c r="N283" i="96"/>
  <c r="N522" i="96"/>
  <c r="N890" i="96"/>
  <c r="N957" i="96"/>
  <c r="N1001" i="96"/>
  <c r="N66" i="96"/>
  <c r="N93" i="96"/>
  <c r="N246" i="96"/>
  <c r="N248" i="96"/>
  <c r="N259" i="96"/>
  <c r="N385" i="96"/>
  <c r="N544" i="96"/>
  <c r="N607" i="96"/>
  <c r="N942" i="96"/>
  <c r="N306" i="96"/>
  <c r="N337" i="96"/>
  <c r="N359" i="96"/>
  <c r="N990" i="96"/>
  <c r="N171" i="96"/>
  <c r="N116" i="96"/>
  <c r="C1011" i="96"/>
  <c r="C1012" i="96"/>
  <c r="C1013" i="96"/>
  <c r="C92" i="96"/>
  <c r="C431" i="96"/>
  <c r="C553" i="96"/>
  <c r="B1011" i="96"/>
  <c r="B1012" i="96"/>
  <c r="B1013" i="96"/>
  <c r="B92" i="96"/>
  <c r="B431" i="96"/>
  <c r="B553" i="96"/>
  <c r="R92" i="96"/>
  <c r="R431" i="96"/>
  <c r="Q92" i="96"/>
  <c r="Q431" i="96"/>
  <c r="R553" i="96"/>
  <c r="Q553" i="96"/>
  <c r="R130" i="96"/>
  <c r="Q130" i="96"/>
  <c r="C130" i="96"/>
  <c r="B130" i="96"/>
  <c r="R7" i="96"/>
  <c r="R22" i="96"/>
  <c r="R23" i="96"/>
  <c r="R35" i="96"/>
  <c r="R78" i="96"/>
  <c r="R85" i="96"/>
  <c r="R88" i="96"/>
  <c r="R96" i="96"/>
  <c r="R112" i="96"/>
  <c r="R117" i="96"/>
  <c r="R118" i="96"/>
  <c r="R144" i="96"/>
  <c r="R145" i="96"/>
  <c r="R158" i="96"/>
  <c r="R178" i="96"/>
  <c r="R180" i="96"/>
  <c r="R193" i="96"/>
  <c r="R197" i="96"/>
  <c r="R233" i="96"/>
  <c r="R235" i="96"/>
  <c r="R278" i="96"/>
  <c r="R284" i="96"/>
  <c r="R286" i="96"/>
  <c r="R305" i="96"/>
  <c r="R306" i="96"/>
  <c r="R317" i="96"/>
  <c r="R367" i="96"/>
  <c r="R397" i="96"/>
  <c r="R407" i="96"/>
  <c r="R438" i="96"/>
  <c r="R455" i="96"/>
  <c r="R460" i="96"/>
  <c r="R463" i="96"/>
  <c r="R464" i="96"/>
  <c r="R470" i="96"/>
  <c r="R471" i="96"/>
  <c r="R478" i="96"/>
  <c r="R482" i="96"/>
  <c r="R493" i="96"/>
  <c r="R495" i="96"/>
  <c r="R554" i="96"/>
  <c r="R559" i="96"/>
  <c r="R569" i="96"/>
  <c r="R571" i="96"/>
  <c r="R574" i="96"/>
  <c r="R579" i="96"/>
  <c r="R600" i="96"/>
  <c r="R615" i="96"/>
  <c r="R640" i="96"/>
  <c r="R646" i="96"/>
  <c r="R651" i="96"/>
  <c r="R671" i="96"/>
  <c r="R679" i="96"/>
  <c r="R721" i="96"/>
  <c r="R744" i="96"/>
  <c r="R758" i="96"/>
  <c r="R779" i="96"/>
  <c r="R847" i="96"/>
  <c r="R849" i="96"/>
  <c r="R863" i="96"/>
  <c r="R884" i="96"/>
  <c r="R901" i="96"/>
  <c r="R938" i="96"/>
  <c r="R51" i="96"/>
  <c r="R66" i="96"/>
  <c r="R232" i="96"/>
  <c r="R253" i="96"/>
  <c r="R488" i="96"/>
  <c r="R537" i="96"/>
  <c r="R627" i="96"/>
  <c r="R681" i="96"/>
  <c r="R845" i="96"/>
  <c r="R30" i="96"/>
  <c r="R43" i="96"/>
  <c r="R72" i="96"/>
  <c r="R105" i="96"/>
  <c r="R109" i="96"/>
  <c r="R191" i="96"/>
  <c r="R225" i="96"/>
  <c r="R250" i="96"/>
  <c r="R262" i="96"/>
  <c r="R336" i="96"/>
  <c r="R339" i="96"/>
  <c r="R354" i="96"/>
  <c r="R426" i="96"/>
  <c r="R480" i="96"/>
  <c r="R626" i="96"/>
  <c r="R708" i="96"/>
  <c r="R753" i="96"/>
  <c r="R773" i="96"/>
  <c r="R814" i="96"/>
  <c r="R848" i="96"/>
  <c r="R870" i="96"/>
  <c r="R925" i="96"/>
  <c r="Q7" i="96"/>
  <c r="Q22" i="96"/>
  <c r="Q23" i="96"/>
  <c r="Q35" i="96"/>
  <c r="Q78" i="96"/>
  <c r="Q85" i="96"/>
  <c r="Q88" i="96"/>
  <c r="Q96" i="96"/>
  <c r="Q112" i="96"/>
  <c r="Q117" i="96"/>
  <c r="Q118" i="96"/>
  <c r="Q144" i="96"/>
  <c r="Q145" i="96"/>
  <c r="Q158" i="96"/>
  <c r="Q178" i="96"/>
  <c r="Q180" i="96"/>
  <c r="Q193" i="96"/>
  <c r="Q197" i="96"/>
  <c r="Q233" i="96"/>
  <c r="Q235" i="96"/>
  <c r="Q278" i="96"/>
  <c r="Q284" i="96"/>
  <c r="Q286" i="96"/>
  <c r="Q305" i="96"/>
  <c r="Q306" i="96"/>
  <c r="Q317" i="96"/>
  <c r="Q330" i="96"/>
  <c r="Q367" i="96"/>
  <c r="Q397" i="96"/>
  <c r="Q407" i="96"/>
  <c r="Q438" i="96"/>
  <c r="Q455" i="96"/>
  <c r="Q460" i="96"/>
  <c r="Q463" i="96"/>
  <c r="Q464" i="96"/>
  <c r="Q470" i="96"/>
  <c r="Q471" i="96"/>
  <c r="Q478" i="96"/>
  <c r="Q482" i="96"/>
  <c r="Q493" i="96"/>
  <c r="Q495" i="96"/>
  <c r="Q502" i="96"/>
  <c r="Q554" i="96"/>
  <c r="Q559" i="96"/>
  <c r="Q569" i="96"/>
  <c r="Q571" i="96"/>
  <c r="Q574" i="96"/>
  <c r="Q579" i="96"/>
  <c r="Q600" i="96"/>
  <c r="Q615" i="96"/>
  <c r="Q640" i="96"/>
  <c r="Q646" i="96"/>
  <c r="Q651" i="96"/>
  <c r="Q671" i="96"/>
  <c r="Q679" i="96"/>
  <c r="Q721" i="96"/>
  <c r="Q744" i="96"/>
  <c r="Q758" i="96"/>
  <c r="Q778" i="96"/>
  <c r="Q779" i="96"/>
  <c r="Q847" i="96"/>
  <c r="Q849" i="96"/>
  <c r="Q863" i="96"/>
  <c r="Q884" i="96"/>
  <c r="Q901" i="96"/>
  <c r="Q938" i="96"/>
  <c r="Q973" i="96"/>
  <c r="Q983" i="96"/>
  <c r="Q51" i="96"/>
  <c r="Q66" i="96"/>
  <c r="Q232" i="96"/>
  <c r="Q253" i="96"/>
  <c r="Q488" i="96"/>
  <c r="Q537" i="96"/>
  <c r="Q627" i="96"/>
  <c r="Q681" i="96"/>
  <c r="Q845" i="96"/>
  <c r="Q30" i="96"/>
  <c r="Q43" i="96"/>
  <c r="Q72" i="96"/>
  <c r="Q105" i="96"/>
  <c r="Q109" i="96"/>
  <c r="Q191" i="96"/>
  <c r="Q225" i="96"/>
  <c r="Q250" i="96"/>
  <c r="Q262" i="96"/>
  <c r="Q336" i="96"/>
  <c r="Q339" i="96"/>
  <c r="Q354" i="96"/>
  <c r="Q426" i="96"/>
  <c r="Q480" i="96"/>
  <c r="Q626" i="96"/>
  <c r="Q708" i="96"/>
  <c r="Q753" i="96"/>
  <c r="Q773" i="96"/>
  <c r="Q814" i="96"/>
  <c r="Q848" i="96"/>
  <c r="Q870" i="96"/>
  <c r="Q925" i="96"/>
  <c r="Q962" i="96"/>
  <c r="Q989" i="96"/>
  <c r="Q1000" i="96"/>
  <c r="C7" i="96"/>
  <c r="C22" i="96"/>
  <c r="C23" i="96"/>
  <c r="C35" i="96"/>
  <c r="C78" i="96"/>
  <c r="C85" i="96"/>
  <c r="C88" i="96"/>
  <c r="C96" i="96"/>
  <c r="C112" i="96"/>
  <c r="C117" i="96"/>
  <c r="C118" i="96"/>
  <c r="C144" i="96"/>
  <c r="C145" i="96"/>
  <c r="C158" i="96"/>
  <c r="C178" i="96"/>
  <c r="C180" i="96"/>
  <c r="C193" i="96"/>
  <c r="C197" i="96"/>
  <c r="C233" i="96"/>
  <c r="C235" i="96"/>
  <c r="C278" i="96"/>
  <c r="C284" i="96"/>
  <c r="C286" i="96"/>
  <c r="C305" i="96"/>
  <c r="C306" i="96"/>
  <c r="C317" i="96"/>
  <c r="C323" i="96"/>
  <c r="C330" i="96"/>
  <c r="C367" i="96"/>
  <c r="C378" i="96"/>
  <c r="C380" i="96"/>
  <c r="C397" i="96"/>
  <c r="C407" i="96"/>
  <c r="C438" i="96"/>
  <c r="C455" i="96"/>
  <c r="C460" i="96"/>
  <c r="C463" i="96"/>
  <c r="C464" i="96"/>
  <c r="C470" i="96"/>
  <c r="C471" i="96"/>
  <c r="C478" i="96"/>
  <c r="C482" i="96"/>
  <c r="C493" i="96"/>
  <c r="C495" i="96"/>
  <c r="C502" i="96"/>
  <c r="C507" i="96"/>
  <c r="C554" i="96"/>
  <c r="C559" i="96"/>
  <c r="C569" i="96"/>
  <c r="C571" i="96"/>
  <c r="C574" i="96"/>
  <c r="C579" i="96"/>
  <c r="C600" i="96"/>
  <c r="C615" i="96"/>
  <c r="C640" i="96"/>
  <c r="C646" i="96"/>
  <c r="C651" i="96"/>
  <c r="C671" i="96"/>
  <c r="C679" i="96"/>
  <c r="C721" i="96"/>
  <c r="C744" i="96"/>
  <c r="C758" i="96"/>
  <c r="C766" i="96"/>
  <c r="C770" i="96"/>
  <c r="C778" i="96"/>
  <c r="C779" i="96"/>
  <c r="C847" i="96"/>
  <c r="C849" i="96"/>
  <c r="C863" i="96"/>
  <c r="C884" i="96"/>
  <c r="C901" i="96"/>
  <c r="C938" i="96"/>
  <c r="C973" i="96"/>
  <c r="C983" i="96"/>
  <c r="C51" i="96"/>
  <c r="C66" i="96"/>
  <c r="C232" i="96"/>
  <c r="C253" i="96"/>
  <c r="C488" i="96"/>
  <c r="C537" i="96"/>
  <c r="C627" i="96"/>
  <c r="C681" i="96"/>
  <c r="C833" i="96"/>
  <c r="C845" i="96"/>
  <c r="C30" i="96"/>
  <c r="C43" i="96"/>
  <c r="C72" i="96"/>
  <c r="C105" i="96"/>
  <c r="C109" i="96"/>
  <c r="C191" i="96"/>
  <c r="C225" i="96"/>
  <c r="C250" i="96"/>
  <c r="C262" i="96"/>
  <c r="C336" i="96"/>
  <c r="C339" i="96"/>
  <c r="C354" i="96"/>
  <c r="C426" i="96"/>
  <c r="C480" i="96"/>
  <c r="C626" i="96"/>
  <c r="C708" i="96"/>
  <c r="C753" i="96"/>
  <c r="C773" i="96"/>
  <c r="C814" i="96"/>
  <c r="C848" i="96"/>
  <c r="C870" i="96"/>
  <c r="C925" i="96"/>
  <c r="C962" i="96"/>
  <c r="C989" i="96"/>
  <c r="C1000" i="96"/>
  <c r="B7" i="96"/>
  <c r="B22" i="96"/>
  <c r="B23" i="96"/>
  <c r="B35" i="96"/>
  <c r="B78" i="96"/>
  <c r="B85" i="96"/>
  <c r="B88" i="96"/>
  <c r="B96" i="96"/>
  <c r="B112" i="96"/>
  <c r="B117" i="96"/>
  <c r="B118" i="96"/>
  <c r="B144" i="96"/>
  <c r="B145" i="96"/>
  <c r="B158" i="96"/>
  <c r="B178" i="96"/>
  <c r="B180" i="96"/>
  <c r="B193" i="96"/>
  <c r="B197" i="96"/>
  <c r="B233" i="96"/>
  <c r="B235" i="96"/>
  <c r="B278" i="96"/>
  <c r="B284" i="96"/>
  <c r="B286" i="96"/>
  <c r="B305" i="96"/>
  <c r="B306" i="96"/>
  <c r="B317" i="96"/>
  <c r="B323" i="96"/>
  <c r="B330" i="96"/>
  <c r="B367" i="96"/>
  <c r="B378" i="96"/>
  <c r="B380" i="96"/>
  <c r="B397" i="96"/>
  <c r="B407" i="96"/>
  <c r="B438" i="96"/>
  <c r="B455" i="96"/>
  <c r="B460" i="96"/>
  <c r="B463" i="96"/>
  <c r="B464" i="96"/>
  <c r="B470" i="96"/>
  <c r="B471" i="96"/>
  <c r="B478" i="96"/>
  <c r="B482" i="96"/>
  <c r="B493" i="96"/>
  <c r="B495" i="96"/>
  <c r="B502" i="96"/>
  <c r="B507" i="96"/>
  <c r="B554" i="96"/>
  <c r="B559" i="96"/>
  <c r="B569" i="96"/>
  <c r="B571" i="96"/>
  <c r="B574" i="96"/>
  <c r="B579" i="96"/>
  <c r="B600" i="96"/>
  <c r="B615" i="96"/>
  <c r="B640" i="96"/>
  <c r="B646" i="96"/>
  <c r="B651" i="96"/>
  <c r="B671" i="96"/>
  <c r="B679" i="96"/>
  <c r="B721" i="96"/>
  <c r="B744" i="96"/>
  <c r="B758" i="96"/>
  <c r="B766" i="96"/>
  <c r="B770" i="96"/>
  <c r="B778" i="96"/>
  <c r="B779" i="96"/>
  <c r="B847" i="96"/>
  <c r="B849" i="96"/>
  <c r="B863" i="96"/>
  <c r="B884" i="96"/>
  <c r="B901" i="96"/>
  <c r="B938" i="96"/>
  <c r="B973" i="96"/>
  <c r="B983" i="96"/>
  <c r="B51" i="96"/>
  <c r="B66" i="96"/>
  <c r="B232" i="96"/>
  <c r="B253" i="96"/>
  <c r="B488" i="96"/>
  <c r="B537" i="96"/>
  <c r="B627" i="96"/>
  <c r="B681" i="96"/>
  <c r="B833" i="96"/>
  <c r="B845" i="96"/>
  <c r="B30" i="96"/>
  <c r="B43" i="96"/>
  <c r="B72" i="96"/>
  <c r="B105" i="96"/>
  <c r="B109" i="96"/>
  <c r="B191" i="96"/>
  <c r="B225" i="96"/>
  <c r="B250" i="96"/>
  <c r="B262" i="96"/>
  <c r="B336" i="96"/>
  <c r="B339" i="96"/>
  <c r="B354" i="96"/>
  <c r="B426" i="96"/>
  <c r="B480" i="96"/>
  <c r="B626" i="96"/>
  <c r="B708" i="96"/>
  <c r="B753" i="96"/>
  <c r="B773" i="96"/>
  <c r="B814" i="96"/>
  <c r="B848" i="96"/>
  <c r="B870" i="96"/>
  <c r="B925" i="96"/>
  <c r="B962" i="96"/>
  <c r="B989" i="96"/>
  <c r="B1000" i="96"/>
  <c r="N555" i="96"/>
  <c r="N468" i="96"/>
  <c r="N453" i="96"/>
  <c r="N411" i="96"/>
  <c r="N341" i="96"/>
  <c r="N212" i="96"/>
  <c r="N80" i="96"/>
  <c r="N822" i="96"/>
  <c r="N599" i="96"/>
  <c r="N931" i="96"/>
  <c r="N868" i="96"/>
  <c r="N532" i="96"/>
  <c r="N486" i="96"/>
  <c r="N465" i="96"/>
  <c r="N298" i="96"/>
  <c r="N256" i="96"/>
  <c r="N155" i="96"/>
  <c r="N39" i="96"/>
  <c r="B714" i="11361"/>
  <c r="B698" i="11361"/>
  <c r="B634" i="11361"/>
  <c r="B606" i="11361"/>
  <c r="B597" i="11361"/>
  <c r="B572" i="11361"/>
  <c r="B509" i="11361"/>
  <c r="B499" i="11361"/>
  <c r="B451" i="11361"/>
  <c r="B440" i="11361"/>
  <c r="B406" i="11361"/>
  <c r="B387" i="11361"/>
  <c r="B553" i="11361"/>
  <c r="B362" i="11361"/>
  <c r="B340" i="11361"/>
  <c r="B310" i="11361"/>
  <c r="B280" i="11361"/>
  <c r="B207" i="11361"/>
  <c r="B100" i="11361"/>
  <c r="B79" i="11361"/>
  <c r="U8" i="11356"/>
  <c r="AG8" i="6"/>
  <c r="AA8" i="4"/>
  <c r="AA10" i="4"/>
  <c r="C53" i="96"/>
  <c r="C60" i="96"/>
  <c r="C62" i="96"/>
  <c r="C63" i="96"/>
  <c r="C68" i="96"/>
  <c r="C71" i="96"/>
  <c r="C73" i="96"/>
  <c r="C77" i="96"/>
  <c r="C80" i="96"/>
  <c r="C81" i="96"/>
  <c r="C84" i="96"/>
  <c r="C86" i="96"/>
  <c r="C90" i="96"/>
  <c r="C91" i="96"/>
  <c r="C93" i="96"/>
  <c r="C97" i="96"/>
  <c r="C99" i="96"/>
  <c r="C103" i="96"/>
  <c r="C104" i="96"/>
  <c r="C111" i="96"/>
  <c r="C113" i="96"/>
  <c r="C119" i="96"/>
  <c r="C123" i="96"/>
  <c r="C124" i="96"/>
  <c r="C127" i="96"/>
  <c r="C128" i="96"/>
  <c r="C133" i="96"/>
  <c r="C134" i="96"/>
  <c r="C136" i="96"/>
  <c r="C140" i="96"/>
  <c r="C141" i="96"/>
  <c r="C142" i="96"/>
  <c r="C146" i="96"/>
  <c r="C148" i="96"/>
  <c r="C149" i="96"/>
  <c r="C153" i="96"/>
  <c r="C155" i="96"/>
  <c r="C159" i="96"/>
  <c r="C166" i="96"/>
  <c r="C167" i="96"/>
  <c r="C168" i="96"/>
  <c r="C172" i="96"/>
  <c r="C173" i="96"/>
  <c r="C175" i="96"/>
  <c r="C177" i="96"/>
  <c r="C179" i="96"/>
  <c r="C183" i="96"/>
  <c r="C184" i="96"/>
  <c r="C185" i="96"/>
  <c r="C186" i="96"/>
  <c r="C188" i="96"/>
  <c r="C190" i="96"/>
  <c r="C194" i="96"/>
  <c r="C195" i="96"/>
  <c r="C196" i="96"/>
  <c r="C199" i="96"/>
  <c r="C202" i="96"/>
  <c r="C206" i="96"/>
  <c r="C207" i="96"/>
  <c r="C212" i="96"/>
  <c r="C213" i="96"/>
  <c r="C215" i="96"/>
  <c r="C216" i="96"/>
  <c r="C220" i="96"/>
  <c r="C221" i="96"/>
  <c r="C222" i="96"/>
  <c r="C226" i="96"/>
  <c r="C229" i="96"/>
  <c r="C231" i="96"/>
  <c r="C236" i="96"/>
  <c r="C238" i="96"/>
  <c r="C239" i="96"/>
  <c r="C241" i="96"/>
  <c r="C243" i="96"/>
  <c r="C246" i="96"/>
  <c r="C248" i="96"/>
  <c r="C251" i="96"/>
  <c r="C256" i="96"/>
  <c r="C257" i="96"/>
  <c r="B257" i="96"/>
  <c r="C258" i="96"/>
  <c r="C259" i="96"/>
  <c r="C261" i="96"/>
  <c r="C266" i="96"/>
  <c r="C269" i="96"/>
  <c r="C271" i="96"/>
  <c r="C274" i="96"/>
  <c r="C277" i="96"/>
  <c r="C279" i="96"/>
  <c r="C281" i="96"/>
  <c r="C283" i="96"/>
  <c r="C285" i="96"/>
  <c r="C288" i="96"/>
  <c r="C289" i="96"/>
  <c r="C290" i="96"/>
  <c r="C291" i="96"/>
  <c r="C295" i="96"/>
  <c r="C298" i="96"/>
  <c r="C299" i="96"/>
  <c r="C300" i="96"/>
  <c r="C301" i="96"/>
  <c r="C304" i="96"/>
  <c r="C308" i="96"/>
  <c r="C309" i="96"/>
  <c r="C313" i="96"/>
  <c r="C326" i="96"/>
  <c r="C327" i="96"/>
  <c r="C329" i="96"/>
  <c r="C332" i="96"/>
  <c r="C333" i="96"/>
  <c r="C335" i="96"/>
  <c r="C337" i="96"/>
  <c r="C342" i="96"/>
  <c r="C343" i="96"/>
  <c r="C344" i="96"/>
  <c r="C347" i="96"/>
  <c r="C348" i="96"/>
  <c r="C358" i="96"/>
  <c r="C359" i="96"/>
  <c r="C361" i="96"/>
  <c r="C363" i="96"/>
  <c r="C364" i="96"/>
  <c r="C365" i="96"/>
  <c r="C368" i="96"/>
  <c r="C370" i="96"/>
  <c r="C372" i="96"/>
  <c r="C373" i="96"/>
  <c r="C385" i="96"/>
  <c r="C386" i="96"/>
  <c r="C388" i="96"/>
  <c r="B388" i="96"/>
  <c r="C389" i="96"/>
  <c r="C394" i="96"/>
  <c r="C396" i="96"/>
  <c r="C399" i="96"/>
  <c r="C401" i="96"/>
  <c r="C402" i="96"/>
  <c r="C404" i="96"/>
  <c r="C411" i="96"/>
  <c r="C412" i="96"/>
  <c r="C413" i="96"/>
  <c r="C416" i="96"/>
  <c r="C419" i="96"/>
  <c r="C421" i="96"/>
  <c r="C422" i="96"/>
  <c r="C429" i="96"/>
  <c r="C430" i="96"/>
  <c r="C432" i="96"/>
  <c r="C435" i="96"/>
  <c r="C437" i="96"/>
  <c r="C440" i="96"/>
  <c r="C444" i="96"/>
  <c r="C450" i="96"/>
  <c r="C451" i="96"/>
  <c r="C452" i="96"/>
  <c r="C453" i="96"/>
  <c r="C454" i="96"/>
  <c r="C457" i="96"/>
  <c r="C462" i="96"/>
  <c r="C466" i="96"/>
  <c r="C475" i="96"/>
  <c r="C485" i="96"/>
  <c r="C486" i="96"/>
  <c r="C490" i="96"/>
  <c r="C492" i="96"/>
  <c r="C494" i="96"/>
  <c r="C497" i="96"/>
  <c r="C501" i="96"/>
  <c r="C503" i="96"/>
  <c r="C505" i="96"/>
  <c r="C510" i="96"/>
  <c r="C511" i="96"/>
  <c r="C513" i="96"/>
  <c r="C516" i="96"/>
  <c r="C518" i="96"/>
  <c r="C519" i="96"/>
  <c r="C520" i="96"/>
  <c r="C522" i="96"/>
  <c r="C527" i="96"/>
  <c r="C528" i="96"/>
  <c r="C531" i="96"/>
  <c r="C535" i="96"/>
  <c r="C538" i="96"/>
  <c r="C539" i="96"/>
  <c r="C540" i="96"/>
  <c r="C544" i="96"/>
  <c r="C548" i="96"/>
  <c r="C549" i="96"/>
  <c r="C552" i="96"/>
  <c r="C555" i="96"/>
  <c r="C558" i="96"/>
  <c r="C561" i="96"/>
  <c r="C563" i="96"/>
  <c r="C564" i="96"/>
  <c r="C567" i="96"/>
  <c r="C568" i="96"/>
  <c r="C570" i="96"/>
  <c r="C573" i="96"/>
  <c r="C575" i="96"/>
  <c r="C577" i="96"/>
  <c r="C580" i="96"/>
  <c r="C581" i="96"/>
  <c r="C585" i="96"/>
  <c r="C587" i="96"/>
  <c r="C588" i="96"/>
  <c r="C590" i="96"/>
  <c r="C594" i="96"/>
  <c r="C595" i="96"/>
  <c r="C597" i="96"/>
  <c r="C598" i="96"/>
  <c r="C599" i="96"/>
  <c r="C602" i="96"/>
  <c r="C604" i="96"/>
  <c r="C607" i="96"/>
  <c r="C616" i="96"/>
  <c r="C618" i="96"/>
  <c r="C620" i="96"/>
  <c r="C621" i="96"/>
  <c r="C623" i="96"/>
  <c r="C630" i="96"/>
  <c r="C631" i="96"/>
  <c r="C635" i="96"/>
  <c r="C638" i="96"/>
  <c r="C639" i="96"/>
  <c r="C641" i="96"/>
  <c r="C647" i="96"/>
  <c r="C648" i="96"/>
  <c r="C650" i="96"/>
  <c r="C654" i="96"/>
  <c r="C655" i="96"/>
  <c r="C658" i="96"/>
  <c r="C660" i="96"/>
  <c r="C662" i="96"/>
  <c r="C665" i="96"/>
  <c r="C666" i="96"/>
  <c r="C669" i="96"/>
  <c r="C672" i="96"/>
  <c r="C673" i="96"/>
  <c r="C675" i="96"/>
  <c r="C676" i="96"/>
  <c r="C677" i="96"/>
  <c r="C678" i="96"/>
  <c r="C684" i="96"/>
  <c r="C687" i="96"/>
  <c r="C690" i="96"/>
  <c r="C692" i="96"/>
  <c r="C694" i="96"/>
  <c r="C699" i="96"/>
  <c r="C700" i="96"/>
  <c r="C702" i="96"/>
  <c r="C703" i="96"/>
  <c r="C704" i="96"/>
  <c r="C705" i="96"/>
  <c r="C709" i="96"/>
  <c r="C710" i="96"/>
  <c r="C712" i="96"/>
  <c r="C715" i="96"/>
  <c r="C716" i="96"/>
  <c r="C718" i="96"/>
  <c r="C719" i="96"/>
  <c r="C722" i="96"/>
  <c r="C723" i="96"/>
  <c r="C724" i="96"/>
  <c r="C725" i="96"/>
  <c r="C726" i="96"/>
  <c r="C728" i="96"/>
  <c r="C729" i="96"/>
  <c r="C731" i="96"/>
  <c r="C733" i="96"/>
  <c r="C734" i="96"/>
  <c r="C735" i="96"/>
  <c r="C738" i="96"/>
  <c r="C739" i="96"/>
  <c r="C741" i="96"/>
  <c r="C742" i="96"/>
  <c r="C743" i="96"/>
  <c r="C746" i="96"/>
  <c r="C747" i="96"/>
  <c r="C750" i="96"/>
  <c r="C754" i="96"/>
  <c r="C756" i="96"/>
  <c r="C757" i="96"/>
  <c r="C760" i="96"/>
  <c r="C761" i="96"/>
  <c r="C763" i="96"/>
  <c r="C764" i="96"/>
  <c r="C774" i="96"/>
  <c r="C775" i="96"/>
  <c r="C776" i="96"/>
  <c r="C781" i="96"/>
  <c r="C782" i="96"/>
  <c r="C787" i="96"/>
  <c r="C788" i="96"/>
  <c r="C790" i="96"/>
  <c r="C793" i="96"/>
  <c r="C795" i="96"/>
  <c r="C796" i="96"/>
  <c r="C797" i="96"/>
  <c r="C800" i="96"/>
  <c r="C806" i="96"/>
  <c r="C808" i="96"/>
  <c r="C811" i="96"/>
  <c r="C815" i="96"/>
  <c r="C816" i="96"/>
  <c r="C817" i="96"/>
  <c r="C818" i="96"/>
  <c r="C819" i="96"/>
  <c r="C820" i="96"/>
  <c r="C821" i="96"/>
  <c r="C825" i="96"/>
  <c r="C822" i="96"/>
  <c r="C826" i="96"/>
  <c r="C827" i="96"/>
  <c r="C828" i="96"/>
  <c r="C829" i="96"/>
  <c r="C830" i="96"/>
  <c r="C836" i="96"/>
  <c r="C838" i="96"/>
  <c r="C839" i="96"/>
  <c r="C840" i="96"/>
  <c r="C841" i="96"/>
  <c r="C842" i="96"/>
  <c r="C844" i="96"/>
  <c r="C854" i="96"/>
  <c r="C855" i="96"/>
  <c r="C857" i="96"/>
  <c r="C858" i="96"/>
  <c r="C860" i="96"/>
  <c r="C861" i="96"/>
  <c r="C866" i="96"/>
  <c r="C868" i="96"/>
  <c r="C869" i="96"/>
  <c r="C873" i="96"/>
  <c r="C875" i="96"/>
  <c r="C877" i="96"/>
  <c r="C878" i="96"/>
  <c r="C880" i="96"/>
  <c r="C881" i="96"/>
  <c r="C882" i="96"/>
  <c r="C886" i="96"/>
  <c r="C889" i="96"/>
  <c r="C890" i="96"/>
  <c r="C892" i="96"/>
  <c r="C903" i="96"/>
  <c r="C904" i="96"/>
  <c r="C906" i="96"/>
  <c r="C907" i="96"/>
  <c r="C908" i="96"/>
  <c r="C912" i="96"/>
  <c r="C914" i="96"/>
  <c r="C918" i="96"/>
  <c r="C923" i="96"/>
  <c r="C927" i="96"/>
  <c r="C929" i="96"/>
  <c r="C931" i="96"/>
  <c r="C932" i="96"/>
  <c r="C933" i="96"/>
  <c r="C935" i="96"/>
  <c r="C940" i="96"/>
  <c r="C941" i="96"/>
  <c r="C942" i="96"/>
  <c r="C946" i="96"/>
  <c r="C948" i="96"/>
  <c r="C955" i="96"/>
  <c r="C956" i="96"/>
  <c r="C957" i="96"/>
  <c r="C958" i="96"/>
  <c r="C960" i="96"/>
  <c r="C963" i="96"/>
  <c r="C964" i="96"/>
  <c r="C968" i="96"/>
  <c r="C969" i="96"/>
  <c r="C971" i="96"/>
  <c r="C972" i="96"/>
  <c r="C974" i="96"/>
  <c r="C986" i="96"/>
  <c r="C987" i="96"/>
  <c r="C990" i="96"/>
  <c r="C993" i="96"/>
  <c r="C994" i="96"/>
  <c r="C996" i="96"/>
  <c r="C999" i="96"/>
  <c r="C1001" i="96"/>
  <c r="C1003" i="96"/>
  <c r="C1008" i="96"/>
  <c r="C1009" i="96"/>
  <c r="C161" i="96"/>
  <c r="C296" i="96"/>
  <c r="C911" i="96"/>
  <c r="C390" i="96"/>
  <c r="C701" i="96"/>
  <c r="C176" i="96"/>
  <c r="C532" i="96"/>
  <c r="C691" i="96"/>
  <c r="C321" i="96"/>
  <c r="C893" i="96"/>
  <c r="C920" i="96"/>
  <c r="C810" i="96"/>
  <c r="C319" i="96"/>
  <c r="C783" i="96"/>
  <c r="C913" i="96"/>
  <c r="C978" i="96"/>
  <c r="C652" i="96"/>
  <c r="C443" i="96"/>
  <c r="C341" i="96"/>
  <c r="C985" i="96"/>
  <c r="C345" i="96"/>
  <c r="C392" i="96"/>
  <c r="C896" i="96"/>
  <c r="C436" i="96"/>
  <c r="C506" i="96"/>
  <c r="C592" i="96"/>
  <c r="C625" i="96"/>
  <c r="C653" i="96"/>
  <c r="C287" i="96"/>
  <c r="C170" i="96"/>
  <c r="C468" i="96"/>
  <c r="C876" i="96"/>
  <c r="C171" i="96"/>
  <c r="C445" i="96"/>
  <c r="C611" i="96"/>
  <c r="C307" i="96"/>
  <c r="C352" i="96"/>
  <c r="C135" i="96"/>
  <c r="C688" i="96"/>
  <c r="C614" i="96"/>
  <c r="C465" i="96"/>
  <c r="C871" i="96"/>
  <c r="C265" i="96"/>
  <c r="C515" i="96"/>
  <c r="C572" i="96"/>
  <c r="C116" i="96"/>
  <c r="C162" i="96"/>
  <c r="C357" i="96"/>
  <c r="C944" i="96"/>
  <c r="C8" i="96"/>
  <c r="B10" i="96"/>
  <c r="B12" i="96"/>
  <c r="B15" i="96"/>
  <c r="B18" i="96"/>
  <c r="B19" i="96"/>
  <c r="B21" i="96"/>
  <c r="B27" i="96"/>
  <c r="B31" i="96"/>
  <c r="B32" i="96"/>
  <c r="B33" i="96"/>
  <c r="B34" i="96"/>
  <c r="B39" i="96"/>
  <c r="B41" i="96"/>
  <c r="B47" i="96"/>
  <c r="B48" i="96"/>
  <c r="B49" i="96"/>
  <c r="B53" i="96"/>
  <c r="B60" i="96"/>
  <c r="B62" i="96"/>
  <c r="B63" i="96"/>
  <c r="B68" i="96"/>
  <c r="B71" i="96"/>
  <c r="B73" i="96"/>
  <c r="B77" i="96"/>
  <c r="B80" i="96"/>
  <c r="B81" i="96"/>
  <c r="B84" i="96"/>
  <c r="B86" i="96"/>
  <c r="B90" i="96"/>
  <c r="B91" i="96"/>
  <c r="B93" i="96"/>
  <c r="B97" i="96"/>
  <c r="B99" i="96"/>
  <c r="B103" i="96"/>
  <c r="B104" i="96"/>
  <c r="B111" i="96"/>
  <c r="B113" i="96"/>
  <c r="B119" i="96"/>
  <c r="B123" i="96"/>
  <c r="B124" i="96"/>
  <c r="B127" i="96"/>
  <c r="B128" i="96"/>
  <c r="B133" i="96"/>
  <c r="B134" i="96"/>
  <c r="B136" i="96"/>
  <c r="B140" i="96"/>
  <c r="B141" i="96"/>
  <c r="B142" i="96"/>
  <c r="B146" i="96"/>
  <c r="B148" i="96"/>
  <c r="B149" i="96"/>
  <c r="B153" i="96"/>
  <c r="B155" i="96"/>
  <c r="B159" i="96"/>
  <c r="B166" i="96"/>
  <c r="B167" i="96"/>
  <c r="B168" i="96"/>
  <c r="B172" i="96"/>
  <c r="B173" i="96"/>
  <c r="B175" i="96"/>
  <c r="B177" i="96"/>
  <c r="B179" i="96"/>
  <c r="B183" i="96"/>
  <c r="B184" i="96"/>
  <c r="B185" i="96"/>
  <c r="B186" i="96"/>
  <c r="B188" i="96"/>
  <c r="B190" i="96"/>
  <c r="B194" i="96"/>
  <c r="B195" i="96"/>
  <c r="B196" i="96"/>
  <c r="B199" i="96"/>
  <c r="B202" i="96"/>
  <c r="B206" i="96"/>
  <c r="B207" i="96"/>
  <c r="B212" i="96"/>
  <c r="B213" i="96"/>
  <c r="B215" i="96"/>
  <c r="B216" i="96"/>
  <c r="B220" i="96"/>
  <c r="B221" i="96"/>
  <c r="B222" i="96"/>
  <c r="B226" i="96"/>
  <c r="B229" i="96"/>
  <c r="B231" i="96"/>
  <c r="B236" i="96"/>
  <c r="B238" i="96"/>
  <c r="B239" i="96"/>
  <c r="B241" i="96"/>
  <c r="B243" i="96"/>
  <c r="B246" i="96"/>
  <c r="B248" i="96"/>
  <c r="B251" i="96"/>
  <c r="B256" i="96"/>
  <c r="B258" i="96"/>
  <c r="B259" i="96"/>
  <c r="B261" i="96"/>
  <c r="B266" i="96"/>
  <c r="B269" i="96"/>
  <c r="B271" i="96"/>
  <c r="B274" i="96"/>
  <c r="B277" i="96"/>
  <c r="B279" i="96"/>
  <c r="B281" i="96"/>
  <c r="B283" i="96"/>
  <c r="B285" i="96"/>
  <c r="B288" i="96"/>
  <c r="B289" i="96"/>
  <c r="B290" i="96"/>
  <c r="B291" i="96"/>
  <c r="B295" i="96"/>
  <c r="B298" i="96"/>
  <c r="B299" i="96"/>
  <c r="B300" i="96"/>
  <c r="B301" i="96"/>
  <c r="B304" i="96"/>
  <c r="B308" i="96"/>
  <c r="B309" i="96"/>
  <c r="B313" i="96"/>
  <c r="B326" i="96"/>
  <c r="B327" i="96"/>
  <c r="B329" i="96"/>
  <c r="B332" i="96"/>
  <c r="B333" i="96"/>
  <c r="B335" i="96"/>
  <c r="B337" i="96"/>
  <c r="B342" i="96"/>
  <c r="B343" i="96"/>
  <c r="B344" i="96"/>
  <c r="B347" i="96"/>
  <c r="B348" i="96"/>
  <c r="B358" i="96"/>
  <c r="B359" i="96"/>
  <c r="B361" i="96"/>
  <c r="B363" i="96"/>
  <c r="B364" i="96"/>
  <c r="B365" i="96"/>
  <c r="B368" i="96"/>
  <c r="B370" i="96"/>
  <c r="B372" i="96"/>
  <c r="B373" i="96"/>
  <c r="B385" i="96"/>
  <c r="B386" i="96"/>
  <c r="B389" i="96"/>
  <c r="B394" i="96"/>
  <c r="B396" i="96"/>
  <c r="B399" i="96"/>
  <c r="B401" i="96"/>
  <c r="B402" i="96"/>
  <c r="B404" i="96"/>
  <c r="B411" i="96"/>
  <c r="B412" i="96"/>
  <c r="B413" i="96"/>
  <c r="B416" i="96"/>
  <c r="B419" i="96"/>
  <c r="B421" i="96"/>
  <c r="B422" i="96"/>
  <c r="B429" i="96"/>
  <c r="B430" i="96"/>
  <c r="B432" i="96"/>
  <c r="B435" i="96"/>
  <c r="B437" i="96"/>
  <c r="B440" i="96"/>
  <c r="B444" i="96"/>
  <c r="B450" i="96"/>
  <c r="B451" i="96"/>
  <c r="B452" i="96"/>
  <c r="B453" i="96"/>
  <c r="B454" i="96"/>
  <c r="B457" i="96"/>
  <c r="B462" i="96"/>
  <c r="B466" i="96"/>
  <c r="B475" i="96"/>
  <c r="B485" i="96"/>
  <c r="B486" i="96"/>
  <c r="B490" i="96"/>
  <c r="B492" i="96"/>
  <c r="B494" i="96"/>
  <c r="B497" i="96"/>
  <c r="B501" i="96"/>
  <c r="B503" i="96"/>
  <c r="B505" i="96"/>
  <c r="B510" i="96"/>
  <c r="B511" i="96"/>
  <c r="B513" i="96"/>
  <c r="B516" i="96"/>
  <c r="B518" i="96"/>
  <c r="B519" i="96"/>
  <c r="B520" i="96"/>
  <c r="B522" i="96"/>
  <c r="B527" i="96"/>
  <c r="B528" i="96"/>
  <c r="B531" i="96"/>
  <c r="B535" i="96"/>
  <c r="B538" i="96"/>
  <c r="B539" i="96"/>
  <c r="B540" i="96"/>
  <c r="B544" i="96"/>
  <c r="B548" i="96"/>
  <c r="B549" i="96"/>
  <c r="B552" i="96"/>
  <c r="B555" i="96"/>
  <c r="B558" i="96"/>
  <c r="B561" i="96"/>
  <c r="B563" i="96"/>
  <c r="B564" i="96"/>
  <c r="B567" i="96"/>
  <c r="B568" i="96"/>
  <c r="B570" i="96"/>
  <c r="B573" i="96"/>
  <c r="B575" i="96"/>
  <c r="B577" i="96"/>
  <c r="B580" i="96"/>
  <c r="B581" i="96"/>
  <c r="B585" i="96"/>
  <c r="B587" i="96"/>
  <c r="B588" i="96"/>
  <c r="B590" i="96"/>
  <c r="B594" i="96"/>
  <c r="B595" i="96"/>
  <c r="B597" i="96"/>
  <c r="B598" i="96"/>
  <c r="B599" i="96"/>
  <c r="B602" i="96"/>
  <c r="B604" i="96"/>
  <c r="B607" i="96"/>
  <c r="B616" i="96"/>
  <c r="B618" i="96"/>
  <c r="B620" i="96"/>
  <c r="B621" i="96"/>
  <c r="B623" i="96"/>
  <c r="B630" i="96"/>
  <c r="B631" i="96"/>
  <c r="B635" i="96"/>
  <c r="B638" i="96"/>
  <c r="B639" i="96"/>
  <c r="B641" i="96"/>
  <c r="B647" i="96"/>
  <c r="B648" i="96"/>
  <c r="B650" i="96"/>
  <c r="B654" i="96"/>
  <c r="B655" i="96"/>
  <c r="B658" i="96"/>
  <c r="B660" i="96"/>
  <c r="B662" i="96"/>
  <c r="B665" i="96"/>
  <c r="B666" i="96"/>
  <c r="B669" i="96"/>
  <c r="B672" i="96"/>
  <c r="B673" i="96"/>
  <c r="B675" i="96"/>
  <c r="B676" i="96"/>
  <c r="B677" i="96"/>
  <c r="B678" i="96"/>
  <c r="B684" i="96"/>
  <c r="B687" i="96"/>
  <c r="B690" i="96"/>
  <c r="B692" i="96"/>
  <c r="B694" i="96"/>
  <c r="B699" i="96"/>
  <c r="B700" i="96"/>
  <c r="B702" i="96"/>
  <c r="B703" i="96"/>
  <c r="B704" i="96"/>
  <c r="B705" i="96"/>
  <c r="B709" i="96"/>
  <c r="B710" i="96"/>
  <c r="B712" i="96"/>
  <c r="B715" i="96"/>
  <c r="B716" i="96"/>
  <c r="B718" i="96"/>
  <c r="B719" i="96"/>
  <c r="B722" i="96"/>
  <c r="B723" i="96"/>
  <c r="B724" i="96"/>
  <c r="B725" i="96"/>
  <c r="B726" i="96"/>
  <c r="B728" i="96"/>
  <c r="B729" i="96"/>
  <c r="B731" i="96"/>
  <c r="B733" i="96"/>
  <c r="B734" i="96"/>
  <c r="B735" i="96"/>
  <c r="B738" i="96"/>
  <c r="B739" i="96"/>
  <c r="B741" i="96"/>
  <c r="B742" i="96"/>
  <c r="B743" i="96"/>
  <c r="B746" i="96"/>
  <c r="B747" i="96"/>
  <c r="B750" i="96"/>
  <c r="B754" i="96"/>
  <c r="B756" i="96"/>
  <c r="B757" i="96"/>
  <c r="B760" i="96"/>
  <c r="B761" i="96"/>
  <c r="B763" i="96"/>
  <c r="B764" i="96"/>
  <c r="B774" i="96"/>
  <c r="B775" i="96"/>
  <c r="B776" i="96"/>
  <c r="B781" i="96"/>
  <c r="B782" i="96"/>
  <c r="B787" i="96"/>
  <c r="B788" i="96"/>
  <c r="B790" i="96"/>
  <c r="B793" i="96"/>
  <c r="B795" i="96"/>
  <c r="B796" i="96"/>
  <c r="B797" i="96"/>
  <c r="B800" i="96"/>
  <c r="B806" i="96"/>
  <c r="B808" i="96"/>
  <c r="B811" i="96"/>
  <c r="B815" i="96"/>
  <c r="B816" i="96"/>
  <c r="B817" i="96"/>
  <c r="B818" i="96"/>
  <c r="B819" i="96"/>
  <c r="B820" i="96"/>
  <c r="B821" i="96"/>
  <c r="B825" i="96"/>
  <c r="B822" i="96"/>
  <c r="B826" i="96"/>
  <c r="B827" i="96"/>
  <c r="B828" i="96"/>
  <c r="B829" i="96"/>
  <c r="B830" i="96"/>
  <c r="B836" i="96"/>
  <c r="B838" i="96"/>
  <c r="B839" i="96"/>
  <c r="B840" i="96"/>
  <c r="B841" i="96"/>
  <c r="B842" i="96"/>
  <c r="B844" i="96"/>
  <c r="B854" i="96"/>
  <c r="B855" i="96"/>
  <c r="B857" i="96"/>
  <c r="B858" i="96"/>
  <c r="B860" i="96"/>
  <c r="B861" i="96"/>
  <c r="B866" i="96"/>
  <c r="B868" i="96"/>
  <c r="B869" i="96"/>
  <c r="B873" i="96"/>
  <c r="B875" i="96"/>
  <c r="B877" i="96"/>
  <c r="B878" i="96"/>
  <c r="B880" i="96"/>
  <c r="B881" i="96"/>
  <c r="B882" i="96"/>
  <c r="B886" i="96"/>
  <c r="B889" i="96"/>
  <c r="B890" i="96"/>
  <c r="B892" i="96"/>
  <c r="B903" i="96"/>
  <c r="B904" i="96"/>
  <c r="B906" i="96"/>
  <c r="B907" i="96"/>
  <c r="B908" i="96"/>
  <c r="B912" i="96"/>
  <c r="B914" i="96"/>
  <c r="B918" i="96"/>
  <c r="B923" i="96"/>
  <c r="B927" i="96"/>
  <c r="B929" i="96"/>
  <c r="B931" i="96"/>
  <c r="B932" i="96"/>
  <c r="B933" i="96"/>
  <c r="B935" i="96"/>
  <c r="B940" i="96"/>
  <c r="B941" i="96"/>
  <c r="B942" i="96"/>
  <c r="B946" i="96"/>
  <c r="B948" i="96"/>
  <c r="B955" i="96"/>
  <c r="B956" i="96"/>
  <c r="B957" i="96"/>
  <c r="B958" i="96"/>
  <c r="B960" i="96"/>
  <c r="B963" i="96"/>
  <c r="B964" i="96"/>
  <c r="B968" i="96"/>
  <c r="B969" i="96"/>
  <c r="B971" i="96"/>
  <c r="B972" i="96"/>
  <c r="B974" i="96"/>
  <c r="B986" i="96"/>
  <c r="B987" i="96"/>
  <c r="B990" i="96"/>
  <c r="B993" i="96"/>
  <c r="B994" i="96"/>
  <c r="B996" i="96"/>
  <c r="B999" i="96"/>
  <c r="B1001" i="96"/>
  <c r="B1003" i="96"/>
  <c r="B1008" i="96"/>
  <c r="B1009" i="96"/>
  <c r="B161" i="96"/>
  <c r="B296" i="96"/>
  <c r="B911" i="96"/>
  <c r="B390" i="96"/>
  <c r="B701" i="96"/>
  <c r="B176" i="96"/>
  <c r="B532" i="96"/>
  <c r="B691" i="96"/>
  <c r="B321" i="96"/>
  <c r="B893" i="96"/>
  <c r="B920" i="96"/>
  <c r="B810" i="96"/>
  <c r="B319" i="96"/>
  <c r="B783" i="96"/>
  <c r="B913" i="96"/>
  <c r="B978" i="96"/>
  <c r="B652" i="96"/>
  <c r="B443" i="96"/>
  <c r="B341" i="96"/>
  <c r="B985" i="96"/>
  <c r="B345" i="96"/>
  <c r="B392" i="96"/>
  <c r="B896" i="96"/>
  <c r="B436" i="96"/>
  <c r="B506" i="96"/>
  <c r="B592" i="96"/>
  <c r="B625" i="96"/>
  <c r="B653" i="96"/>
  <c r="B287" i="96"/>
  <c r="B170" i="96"/>
  <c r="B468" i="96"/>
  <c r="B876" i="96"/>
  <c r="B171" i="96"/>
  <c r="B445" i="96"/>
  <c r="B611" i="96"/>
  <c r="B307" i="96"/>
  <c r="B352" i="96"/>
  <c r="B135" i="96"/>
  <c r="B688" i="96"/>
  <c r="B614" i="96"/>
  <c r="B465" i="96"/>
  <c r="B871" i="96"/>
  <c r="B265" i="96"/>
  <c r="B515" i="96"/>
  <c r="B572" i="96"/>
  <c r="B116" i="96"/>
  <c r="B162" i="96"/>
  <c r="B357" i="96"/>
  <c r="B944" i="96"/>
  <c r="B8" i="96"/>
  <c r="B5" i="96"/>
  <c r="R161" i="96"/>
  <c r="R296" i="96"/>
  <c r="R911" i="96"/>
  <c r="R390" i="96"/>
  <c r="R701" i="96"/>
  <c r="R176" i="96"/>
  <c r="R532" i="96"/>
  <c r="R893" i="96"/>
  <c r="R920" i="96"/>
  <c r="R810" i="96"/>
  <c r="R319" i="96"/>
  <c r="R783" i="96"/>
  <c r="R913" i="96"/>
  <c r="R652" i="96"/>
  <c r="R341" i="96"/>
  <c r="R345" i="96"/>
  <c r="R392" i="96"/>
  <c r="R436" i="96"/>
  <c r="R506" i="96"/>
  <c r="R592" i="96"/>
  <c r="R625" i="96"/>
  <c r="R653" i="96"/>
  <c r="R287" i="96"/>
  <c r="R170" i="96"/>
  <c r="R468" i="96"/>
  <c r="R876" i="96"/>
  <c r="R171" i="96"/>
  <c r="R611" i="96"/>
  <c r="R307" i="96"/>
  <c r="R352" i="96"/>
  <c r="R135" i="96"/>
  <c r="R688" i="96"/>
  <c r="R614" i="96"/>
  <c r="R465" i="96"/>
  <c r="R871" i="96"/>
  <c r="R265" i="96"/>
  <c r="R515" i="96"/>
  <c r="R572" i="96"/>
  <c r="R116" i="96"/>
  <c r="R162" i="96"/>
  <c r="R357" i="96"/>
  <c r="R944" i="96"/>
  <c r="R8" i="96"/>
  <c r="Q161" i="96"/>
  <c r="Q296" i="96"/>
  <c r="Q911" i="96"/>
  <c r="Q390" i="96"/>
  <c r="Q701" i="96"/>
  <c r="Q176" i="96"/>
  <c r="Q532" i="96"/>
  <c r="Q893" i="96"/>
  <c r="Q920" i="96"/>
  <c r="Q810" i="96"/>
  <c r="Q319" i="96"/>
  <c r="Q783" i="96"/>
  <c r="Q913" i="96"/>
  <c r="Q978" i="96"/>
  <c r="Q652" i="96"/>
  <c r="Q341" i="96"/>
  <c r="Q985" i="96"/>
  <c r="Q345" i="96"/>
  <c r="Q392" i="96"/>
  <c r="Q436" i="96"/>
  <c r="Q506" i="96"/>
  <c r="Q592" i="96"/>
  <c r="Q625" i="96"/>
  <c r="Q653" i="96"/>
  <c r="Q287" i="96"/>
  <c r="Q170" i="96"/>
  <c r="Q468" i="96"/>
  <c r="Q876" i="96"/>
  <c r="Q171" i="96"/>
  <c r="Q611" i="96"/>
  <c r="Q307" i="96"/>
  <c r="Q352" i="96"/>
  <c r="Q135" i="96"/>
  <c r="Q688" i="96"/>
  <c r="Q614" i="96"/>
  <c r="Q465" i="96"/>
  <c r="Q871" i="96"/>
  <c r="Q265" i="96"/>
  <c r="Q515" i="96"/>
  <c r="Q572" i="96"/>
  <c r="Q116" i="96"/>
  <c r="Q162" i="96"/>
  <c r="Q357" i="96"/>
  <c r="Q944" i="96"/>
  <c r="Q8" i="96"/>
  <c r="A11" i="11361"/>
  <c r="AB8" i="320"/>
  <c r="AC8" i="320"/>
  <c r="AD8" i="320"/>
  <c r="AA8" i="320"/>
  <c r="K8" i="320"/>
  <c r="L8" i="320"/>
  <c r="J8" i="320"/>
  <c r="C5" i="11373"/>
  <c r="C33" i="96"/>
  <c r="C48" i="96"/>
  <c r="C18" i="96"/>
  <c r="C27" i="96"/>
  <c r="C39" i="96"/>
  <c r="C47" i="96"/>
  <c r="C32" i="96"/>
  <c r="C21" i="96"/>
  <c r="C31" i="96"/>
  <c r="C5" i="96"/>
  <c r="C12" i="96"/>
  <c r="C15" i="96"/>
  <c r="C49" i="96"/>
  <c r="C34" i="96"/>
  <c r="C19" i="96"/>
  <c r="C41" i="96"/>
  <c r="C10" i="96"/>
  <c r="C1" i="96"/>
  <c r="R5" i="96"/>
  <c r="R10" i="96"/>
  <c r="R12" i="96"/>
  <c r="R15" i="96"/>
  <c r="R18" i="96"/>
  <c r="R19" i="96"/>
  <c r="R21" i="96"/>
  <c r="R27" i="96"/>
  <c r="R31" i="96"/>
  <c r="R32" i="96"/>
  <c r="R34" i="96"/>
  <c r="R33" i="96"/>
  <c r="R39" i="96"/>
  <c r="R41" i="96"/>
  <c r="R47" i="96"/>
  <c r="R48" i="96"/>
  <c r="R49" i="96"/>
  <c r="R53" i="96"/>
  <c r="R60" i="96"/>
  <c r="R62" i="96"/>
  <c r="R63" i="96"/>
  <c r="R68" i="96"/>
  <c r="R71" i="96"/>
  <c r="R73" i="96"/>
  <c r="R77" i="96"/>
  <c r="R80" i="96"/>
  <c r="R81" i="96"/>
  <c r="R84" i="96"/>
  <c r="R86" i="96"/>
  <c r="R90" i="96"/>
  <c r="R91" i="96"/>
  <c r="R93" i="96"/>
  <c r="R97" i="96"/>
  <c r="R99" i="96"/>
  <c r="R103" i="96"/>
  <c r="R104" i="96"/>
  <c r="R111" i="96"/>
  <c r="R113" i="96"/>
  <c r="R119" i="96"/>
  <c r="R123" i="96"/>
  <c r="R124" i="96"/>
  <c r="R127" i="96"/>
  <c r="R128" i="96"/>
  <c r="R133" i="96"/>
  <c r="R134" i="96"/>
  <c r="R136" i="96"/>
  <c r="R140" i="96"/>
  <c r="R141" i="96"/>
  <c r="R142" i="96"/>
  <c r="R146" i="96"/>
  <c r="R148" i="96"/>
  <c r="R149" i="96"/>
  <c r="R153" i="96"/>
  <c r="R155" i="96"/>
  <c r="R159" i="96"/>
  <c r="R166" i="96"/>
  <c r="R167" i="96"/>
  <c r="R168" i="96"/>
  <c r="R172" i="96"/>
  <c r="R173" i="96"/>
  <c r="R175" i="96"/>
  <c r="R177" i="96"/>
  <c r="R179" i="96"/>
  <c r="R183" i="96"/>
  <c r="R184" i="96"/>
  <c r="R185" i="96"/>
  <c r="R186" i="96"/>
  <c r="R188" i="96"/>
  <c r="R190" i="96"/>
  <c r="R194" i="96"/>
  <c r="R195" i="96"/>
  <c r="R196" i="96"/>
  <c r="R202" i="96"/>
  <c r="R212" i="96"/>
  <c r="R213" i="96"/>
  <c r="R215" i="96"/>
  <c r="R216" i="96"/>
  <c r="R220" i="96"/>
  <c r="R221" i="96"/>
  <c r="R222" i="96"/>
  <c r="R226" i="96"/>
  <c r="R229" i="96"/>
  <c r="R231" i="96"/>
  <c r="R236" i="96"/>
  <c r="R238" i="96"/>
  <c r="R239" i="96"/>
  <c r="R241" i="96"/>
  <c r="R248" i="96"/>
  <c r="R251" i="96"/>
  <c r="R256" i="96"/>
  <c r="R257" i="96"/>
  <c r="R258" i="96"/>
  <c r="R259" i="96"/>
  <c r="R261" i="96"/>
  <c r="R266" i="96"/>
  <c r="R269" i="96"/>
  <c r="R271" i="96"/>
  <c r="R274" i="96"/>
  <c r="R277" i="96"/>
  <c r="R279" i="96"/>
  <c r="R281" i="96"/>
  <c r="R283" i="96"/>
  <c r="R285" i="96"/>
  <c r="R288" i="96"/>
  <c r="R289" i="96"/>
  <c r="R290" i="96"/>
  <c r="R295" i="96"/>
  <c r="R298" i="96"/>
  <c r="R299" i="96"/>
  <c r="R300" i="96"/>
  <c r="R301" i="96"/>
  <c r="R304" i="96"/>
  <c r="R308" i="96"/>
  <c r="R309" i="96"/>
  <c r="R313" i="96"/>
  <c r="R326" i="96"/>
  <c r="R332" i="96"/>
  <c r="R333" i="96"/>
  <c r="R337" i="96"/>
  <c r="R342" i="96"/>
  <c r="R343" i="96"/>
  <c r="R344" i="96"/>
  <c r="R347" i="96"/>
  <c r="R348" i="96"/>
  <c r="R358" i="96"/>
  <c r="R359" i="96"/>
  <c r="R361" i="96"/>
  <c r="R363" i="96"/>
  <c r="R364" i="96"/>
  <c r="R365" i="96"/>
  <c r="R368" i="96"/>
  <c r="R370" i="96"/>
  <c r="R372" i="96"/>
  <c r="R373" i="96"/>
  <c r="R385" i="96"/>
  <c r="R386" i="96"/>
  <c r="R388" i="96"/>
  <c r="R389" i="96"/>
  <c r="R394" i="96"/>
  <c r="R396" i="96"/>
  <c r="R399" i="96"/>
  <c r="R401" i="96"/>
  <c r="R402" i="96"/>
  <c r="R404" i="96"/>
  <c r="R411" i="96"/>
  <c r="R412" i="96"/>
  <c r="R413" i="96"/>
  <c r="R416" i="96"/>
  <c r="R419" i="96"/>
  <c r="R429" i="96"/>
  <c r="R430" i="96"/>
  <c r="R432" i="96"/>
  <c r="R435" i="96"/>
  <c r="R437" i="96"/>
  <c r="R440" i="96"/>
  <c r="R450" i="96"/>
  <c r="R451" i="96"/>
  <c r="R452" i="96"/>
  <c r="R454" i="96"/>
  <c r="R453" i="96"/>
  <c r="R457" i="96"/>
  <c r="R462" i="96"/>
  <c r="R466" i="96"/>
  <c r="R475" i="96"/>
  <c r="R485" i="96"/>
  <c r="R486" i="96"/>
  <c r="R490" i="96"/>
  <c r="R492" i="96"/>
  <c r="R494" i="96"/>
  <c r="R505" i="96"/>
  <c r="R513" i="96"/>
  <c r="R519" i="96"/>
  <c r="R520" i="96"/>
  <c r="R522" i="96"/>
  <c r="R527" i="96"/>
  <c r="R528" i="96"/>
  <c r="R531" i="96"/>
  <c r="R535" i="96"/>
  <c r="R538" i="96"/>
  <c r="R539" i="96"/>
  <c r="R540" i="96"/>
  <c r="R544" i="96"/>
  <c r="R548" i="96"/>
  <c r="R549" i="96"/>
  <c r="R552" i="96"/>
  <c r="R555" i="96"/>
  <c r="R558" i="96"/>
  <c r="R561" i="96"/>
  <c r="R563" i="96"/>
  <c r="R564" i="96"/>
  <c r="R568" i="96"/>
  <c r="R567" i="96"/>
  <c r="R570" i="96"/>
  <c r="R573" i="96"/>
  <c r="R575" i="96"/>
  <c r="R577" i="96"/>
  <c r="R580" i="96"/>
  <c r="R581" i="96"/>
  <c r="R585" i="96"/>
  <c r="R587" i="96"/>
  <c r="R588" i="96"/>
  <c r="R590" i="96"/>
  <c r="R594" i="96"/>
  <c r="R595" i="96"/>
  <c r="R597" i="96"/>
  <c r="R598" i="96"/>
  <c r="R599" i="96"/>
  <c r="R602" i="96"/>
  <c r="R604" i="96"/>
  <c r="R607" i="96"/>
  <c r="R616" i="96"/>
  <c r="R618" i="96"/>
  <c r="R620" i="96"/>
  <c r="R623" i="96"/>
  <c r="R630" i="96"/>
  <c r="R631" i="96"/>
  <c r="R635" i="96"/>
  <c r="R638" i="96"/>
  <c r="R639" i="96"/>
  <c r="R641" i="96"/>
  <c r="R647" i="96"/>
  <c r="R648" i="96"/>
  <c r="R650" i="96"/>
  <c r="R654" i="96"/>
  <c r="R655" i="96"/>
  <c r="R658" i="96"/>
  <c r="R660" i="96"/>
  <c r="R662" i="96"/>
  <c r="R665" i="96"/>
  <c r="R666" i="96"/>
  <c r="R669" i="96"/>
  <c r="R672" i="96"/>
  <c r="R673" i="96"/>
  <c r="R675" i="96"/>
  <c r="R676" i="96"/>
  <c r="R677" i="96"/>
  <c r="R678" i="96"/>
  <c r="R684" i="96"/>
  <c r="R687" i="96"/>
  <c r="R690" i="96"/>
  <c r="R699" i="96"/>
  <c r="R700" i="96"/>
  <c r="R702" i="96"/>
  <c r="R703" i="96"/>
  <c r="R704" i="96"/>
  <c r="R705" i="96"/>
  <c r="R709" i="96"/>
  <c r="R710" i="96"/>
  <c r="R715" i="96"/>
  <c r="R716" i="96"/>
  <c r="R718" i="96"/>
  <c r="R719" i="96"/>
  <c r="R722" i="96"/>
  <c r="R723" i="96"/>
  <c r="R724" i="96"/>
  <c r="R725" i="96"/>
  <c r="R726" i="96"/>
  <c r="R728" i="96"/>
  <c r="R729" i="96"/>
  <c r="R731" i="96"/>
  <c r="R733" i="96"/>
  <c r="R734" i="96"/>
  <c r="R735" i="96"/>
  <c r="R738" i="96"/>
  <c r="R739" i="96"/>
  <c r="R741" i="96"/>
  <c r="R742" i="96"/>
  <c r="R743" i="96"/>
  <c r="R747" i="96"/>
  <c r="R746" i="96"/>
  <c r="R750" i="96"/>
  <c r="R754" i="96"/>
  <c r="R756" i="96"/>
  <c r="R757" i="96"/>
  <c r="R760" i="96"/>
  <c r="R761" i="96"/>
  <c r="R763" i="96"/>
  <c r="R764" i="96"/>
  <c r="R774" i="96"/>
  <c r="R781" i="96"/>
  <c r="R782" i="96"/>
  <c r="R787" i="96"/>
  <c r="R788" i="96"/>
  <c r="R790" i="96"/>
  <c r="R795" i="96"/>
  <c r="R793" i="96"/>
  <c r="R796" i="96"/>
  <c r="R797" i="96"/>
  <c r="R800" i="96"/>
  <c r="R806" i="96"/>
  <c r="R808" i="96"/>
  <c r="R811" i="96"/>
  <c r="R815" i="96"/>
  <c r="R816" i="96"/>
  <c r="R817" i="96"/>
  <c r="R818" i="96"/>
  <c r="R819" i="96"/>
  <c r="R820" i="96"/>
  <c r="R821" i="96"/>
  <c r="R825" i="96"/>
  <c r="R822" i="96"/>
  <c r="R826" i="96"/>
  <c r="R827" i="96"/>
  <c r="R828" i="96"/>
  <c r="R829" i="96"/>
  <c r="R830" i="96"/>
  <c r="R836" i="96"/>
  <c r="R838" i="96"/>
  <c r="R839" i="96"/>
  <c r="R840" i="96"/>
  <c r="R841" i="96"/>
  <c r="R842" i="96"/>
  <c r="R844" i="96"/>
  <c r="R860" i="96"/>
  <c r="R861" i="96"/>
  <c r="R868" i="96"/>
  <c r="R869" i="96"/>
  <c r="R873" i="96"/>
  <c r="R875" i="96"/>
  <c r="R877" i="96"/>
  <c r="R878" i="96"/>
  <c r="R880" i="96"/>
  <c r="R881" i="96"/>
  <c r="R882" i="96"/>
  <c r="R886" i="96"/>
  <c r="R889" i="96"/>
  <c r="R890" i="96"/>
  <c r="R892" i="96"/>
  <c r="R903" i="96"/>
  <c r="R904" i="96"/>
  <c r="R906" i="96"/>
  <c r="R907" i="96"/>
  <c r="R908" i="96"/>
  <c r="R912" i="96"/>
  <c r="R914" i="96"/>
  <c r="R918" i="96"/>
  <c r="R923" i="96"/>
  <c r="R927" i="96"/>
  <c r="R929" i="96"/>
  <c r="R931" i="96"/>
  <c r="R932" i="96"/>
  <c r="R933" i="96"/>
  <c r="R935" i="96"/>
  <c r="R940" i="96"/>
  <c r="R941" i="96"/>
  <c r="R942" i="96"/>
  <c r="R946" i="96"/>
  <c r="R948" i="96"/>
  <c r="Q119" i="96"/>
  <c r="N279" i="96"/>
  <c r="Q5" i="96"/>
  <c r="N33" i="96"/>
  <c r="N103" i="96"/>
  <c r="Q12" i="96"/>
  <c r="Q15" i="96"/>
  <c r="Q18" i="96"/>
  <c r="Q19" i="96"/>
  <c r="Q21" i="96"/>
  <c r="Q27" i="96"/>
  <c r="Q31" i="96"/>
  <c r="Q32" i="96"/>
  <c r="Q34" i="96"/>
  <c r="Q33" i="96"/>
  <c r="Q39" i="96"/>
  <c r="Q41" i="96"/>
  <c r="Q47" i="96"/>
  <c r="Q48" i="96"/>
  <c r="Q49" i="96"/>
  <c r="Q53" i="96"/>
  <c r="Q60" i="96"/>
  <c r="Q62" i="96"/>
  <c r="Q63" i="96"/>
  <c r="Q68" i="96"/>
  <c r="Q71" i="96"/>
  <c r="Q73" i="96"/>
  <c r="Q77" i="96"/>
  <c r="Q80" i="96"/>
  <c r="Q81" i="96"/>
  <c r="Q84" i="96"/>
  <c r="Q86" i="96"/>
  <c r="Q90" i="96"/>
  <c r="Q91" i="96"/>
  <c r="Q93" i="96"/>
  <c r="Q97" i="96"/>
  <c r="Q99" i="96"/>
  <c r="Q103" i="96"/>
  <c r="Q104" i="96"/>
  <c r="Q111" i="96"/>
  <c r="Q113" i="96"/>
  <c r="Q123" i="96"/>
  <c r="Q124" i="96"/>
  <c r="Q127" i="96"/>
  <c r="Q128" i="96"/>
  <c r="Q133" i="96"/>
  <c r="Q134" i="96"/>
  <c r="Q136" i="96"/>
  <c r="Q140" i="96"/>
  <c r="Q141" i="96"/>
  <c r="Q142" i="96"/>
  <c r="Q146" i="96"/>
  <c r="Q148" i="96"/>
  <c r="Q149" i="96"/>
  <c r="Q153" i="96"/>
  <c r="Q155" i="96"/>
  <c r="Q159" i="96"/>
  <c r="Q166" i="96"/>
  <c r="Q167" i="96"/>
  <c r="Q168" i="96"/>
  <c r="Q172" i="96"/>
  <c r="Q173" i="96"/>
  <c r="Q175" i="96"/>
  <c r="Q177" i="96"/>
  <c r="Q179" i="96"/>
  <c r="Q183" i="96"/>
  <c r="Q184" i="96"/>
  <c r="Q185" i="96"/>
  <c r="Q186" i="96"/>
  <c r="Q188" i="96"/>
  <c r="Q190" i="96"/>
  <c r="Q194" i="96"/>
  <c r="Q195" i="96"/>
  <c r="Q196" i="96"/>
  <c r="Q199" i="96"/>
  <c r="Q202" i="96"/>
  <c r="Q212" i="96"/>
  <c r="Q213" i="96"/>
  <c r="Q215" i="96"/>
  <c r="Q216" i="96"/>
  <c r="Q220" i="96"/>
  <c r="Q221" i="96"/>
  <c r="Q222" i="96"/>
  <c r="Q226" i="96"/>
  <c r="Q229" i="96"/>
  <c r="Q231" i="96"/>
  <c r="Q236" i="96"/>
  <c r="Q238" i="96"/>
  <c r="Q239" i="96"/>
  <c r="Q241" i="96"/>
  <c r="Q248" i="96"/>
  <c r="Q251" i="96"/>
  <c r="Q256" i="96"/>
  <c r="Q257" i="96"/>
  <c r="Q258" i="96"/>
  <c r="Q259" i="96"/>
  <c r="Q261" i="96"/>
  <c r="Q266" i="96"/>
  <c r="Q269" i="96"/>
  <c r="Q271" i="96"/>
  <c r="Q274" i="96"/>
  <c r="Q277" i="96"/>
  <c r="Q279" i="96"/>
  <c r="Q281" i="96"/>
  <c r="Q283" i="96"/>
  <c r="Q285" i="96"/>
  <c r="Q288" i="96"/>
  <c r="Q289" i="96"/>
  <c r="Q290" i="96"/>
  <c r="Q298" i="96"/>
  <c r="Q299" i="96"/>
  <c r="Q300" i="96"/>
  <c r="Q301" i="96"/>
  <c r="Q304" i="96"/>
  <c r="Q308" i="96"/>
  <c r="Q309" i="96"/>
  <c r="Q313" i="96"/>
  <c r="Q326" i="96"/>
  <c r="Q332" i="96"/>
  <c r="Q333" i="96"/>
  <c r="Q337" i="96"/>
  <c r="Q342" i="96"/>
  <c r="Q343" i="96"/>
  <c r="Q344" i="96"/>
  <c r="Q347" i="96"/>
  <c r="Q348" i="96"/>
  <c r="Q358" i="96"/>
  <c r="Q359" i="96"/>
  <c r="Q361" i="96"/>
  <c r="Q363" i="96"/>
  <c r="Q364" i="96"/>
  <c r="Q365" i="96"/>
  <c r="Q368" i="96"/>
  <c r="Q370" i="96"/>
  <c r="Q372" i="96"/>
  <c r="Q373" i="96"/>
  <c r="Q385" i="96"/>
  <c r="Q386" i="96"/>
  <c r="Q388" i="96"/>
  <c r="Q389" i="96"/>
  <c r="Q394" i="96"/>
  <c r="Q396" i="96"/>
  <c r="Q399" i="96"/>
  <c r="Q401" i="96"/>
  <c r="Q402" i="96"/>
  <c r="Q404" i="96"/>
  <c r="Q411" i="96"/>
  <c r="Q412" i="96"/>
  <c r="Q413" i="96"/>
  <c r="Q416" i="96"/>
  <c r="Q419" i="96"/>
  <c r="Q429" i="96"/>
  <c r="Q430" i="96"/>
  <c r="Q432" i="96"/>
  <c r="Q435" i="96"/>
  <c r="Q437" i="96"/>
  <c r="Q440" i="96"/>
  <c r="Q450" i="96"/>
  <c r="Q451" i="96"/>
  <c r="Q452" i="96"/>
  <c r="Q454" i="96"/>
  <c r="Q453" i="96"/>
  <c r="Q457" i="96"/>
  <c r="Q462" i="96"/>
  <c r="Q466" i="96"/>
  <c r="Q475" i="96"/>
  <c r="Q485" i="96"/>
  <c r="Q486" i="96"/>
  <c r="Q490" i="96"/>
  <c r="Q492" i="96"/>
  <c r="Q494" i="96"/>
  <c r="Q503" i="96"/>
  <c r="Q505" i="96"/>
  <c r="Q511" i="96"/>
  <c r="Q513" i="96"/>
  <c r="Q519" i="96"/>
  <c r="Q520" i="96"/>
  <c r="Q522" i="96"/>
  <c r="Q527" i="96"/>
  <c r="Q528" i="96"/>
  <c r="Q531" i="96"/>
  <c r="Q535" i="96"/>
  <c r="Q538" i="96"/>
  <c r="Q539" i="96"/>
  <c r="Q540" i="96"/>
  <c r="Q544" i="96"/>
  <c r="Q548" i="96"/>
  <c r="Q549" i="96"/>
  <c r="Q552" i="96"/>
  <c r="Q555" i="96"/>
  <c r="Q558" i="96"/>
  <c r="Q561" i="96"/>
  <c r="Q563" i="96"/>
  <c r="Q564" i="96"/>
  <c r="Q568" i="96"/>
  <c r="Q567" i="96"/>
  <c r="Q570" i="96"/>
  <c r="Q573" i="96"/>
  <c r="Q575" i="96"/>
  <c r="Q580" i="96"/>
  <c r="Q581" i="96"/>
  <c r="Q588" i="96"/>
  <c r="Q590" i="96"/>
  <c r="Q594" i="96"/>
  <c r="Q595" i="96"/>
  <c r="Q597" i="96"/>
  <c r="Q598" i="96"/>
  <c r="Q599" i="96"/>
  <c r="Q602" i="96"/>
  <c r="Q604" i="96"/>
  <c r="Q607" i="96"/>
  <c r="Q616" i="96"/>
  <c r="Q618" i="96"/>
  <c r="Q620" i="96"/>
  <c r="Q623" i="96"/>
  <c r="Q630" i="96"/>
  <c r="Q631" i="96"/>
  <c r="Q635" i="96"/>
  <c r="Q638" i="96"/>
  <c r="Q639" i="96"/>
  <c r="Q641" i="96"/>
  <c r="Q647" i="96"/>
  <c r="Q648" i="96"/>
  <c r="Q650" i="96"/>
  <c r="Q654" i="96"/>
  <c r="Q655" i="96"/>
  <c r="Q658" i="96"/>
  <c r="Q660" i="96"/>
  <c r="Q662" i="96"/>
  <c r="Q665" i="96"/>
  <c r="Q666" i="96"/>
  <c r="Q669" i="96"/>
  <c r="Q672" i="96"/>
  <c r="Q673" i="96"/>
  <c r="Q675" i="96"/>
  <c r="Q676" i="96"/>
  <c r="Q677" i="96"/>
  <c r="Q678" i="96"/>
  <c r="Q684" i="96"/>
  <c r="Q687" i="96"/>
  <c r="Q690" i="96"/>
  <c r="Q699" i="96"/>
  <c r="Q700" i="96"/>
  <c r="Q702" i="96"/>
  <c r="Q703" i="96"/>
  <c r="Q704" i="96"/>
  <c r="Q705" i="96"/>
  <c r="Q709" i="96"/>
  <c r="Q710" i="96"/>
  <c r="Q715" i="96"/>
  <c r="Q716" i="96"/>
  <c r="Q718" i="96"/>
  <c r="Q719" i="96"/>
  <c r="Q722" i="96"/>
  <c r="Q723" i="96"/>
  <c r="Q724" i="96"/>
  <c r="Q725" i="96"/>
  <c r="Q726" i="96"/>
  <c r="Q728" i="96"/>
  <c r="Q729" i="96"/>
  <c r="Q731" i="96"/>
  <c r="Q733" i="96"/>
  <c r="Q734" i="96"/>
  <c r="Q735" i="96"/>
  <c r="Q738" i="96"/>
  <c r="Q739" i="96"/>
  <c r="Q741" i="96"/>
  <c r="Q742" i="96"/>
  <c r="Q743" i="96"/>
  <c r="Q747" i="96"/>
  <c r="Q746" i="96"/>
  <c r="Q750" i="96"/>
  <c r="Q754" i="96"/>
  <c r="Q756" i="96"/>
  <c r="Q757" i="96"/>
  <c r="Q760" i="96"/>
  <c r="Q761" i="96"/>
  <c r="Q763" i="96"/>
  <c r="Q764" i="96"/>
  <c r="Q774" i="96"/>
  <c r="Q776" i="96"/>
  <c r="Q781" i="96"/>
  <c r="Q782" i="96"/>
  <c r="Q787" i="96"/>
  <c r="Q788" i="96"/>
  <c r="Q790" i="96"/>
  <c r="Q795" i="96"/>
  <c r="Q793" i="96"/>
  <c r="Q796" i="96"/>
  <c r="Q797" i="96"/>
  <c r="Q800" i="96"/>
  <c r="Q806" i="96"/>
  <c r="Q808" i="96"/>
  <c r="Q811" i="96"/>
  <c r="Q815" i="96"/>
  <c r="Q816" i="96"/>
  <c r="Q817" i="96"/>
  <c r="Q818" i="96"/>
  <c r="Q819" i="96"/>
  <c r="Q820" i="96"/>
  <c r="Q821" i="96"/>
  <c r="Q825" i="96"/>
  <c r="Q822" i="96"/>
  <c r="Q826" i="96"/>
  <c r="Q827" i="96"/>
  <c r="Q828" i="96"/>
  <c r="Q829" i="96"/>
  <c r="Q830" i="96"/>
  <c r="Q836" i="96"/>
  <c r="Q838" i="96"/>
  <c r="Q839" i="96"/>
  <c r="Q840" i="96"/>
  <c r="Q841" i="96"/>
  <c r="Q842" i="96"/>
  <c r="Q844" i="96"/>
  <c r="Q857" i="96"/>
  <c r="Q858" i="96"/>
  <c r="Q860" i="96"/>
  <c r="Q861" i="96"/>
  <c r="Q868" i="96"/>
  <c r="Q869" i="96"/>
  <c r="Q873" i="96"/>
  <c r="Q875" i="96"/>
  <c r="Q877" i="96"/>
  <c r="Q878" i="96"/>
  <c r="Q880" i="96"/>
  <c r="Q881" i="96"/>
  <c r="Q882" i="96"/>
  <c r="Q886" i="96"/>
  <c r="Q889" i="96"/>
  <c r="Q890" i="96"/>
  <c r="Q892" i="96"/>
  <c r="Q903" i="96"/>
  <c r="Q904" i="96"/>
  <c r="Q906" i="96"/>
  <c r="Q907" i="96"/>
  <c r="Q908" i="96"/>
  <c r="Q912" i="96"/>
  <c r="Q914" i="96"/>
  <c r="Q918" i="96"/>
  <c r="Q923" i="96"/>
  <c r="Q927" i="96"/>
  <c r="Q929" i="96"/>
  <c r="Q931" i="96"/>
  <c r="Q932" i="96"/>
  <c r="Q933" i="96"/>
  <c r="Q935" i="96"/>
  <c r="Q940" i="96"/>
  <c r="Q941" i="96"/>
  <c r="Q942" i="96"/>
  <c r="Q946" i="96"/>
  <c r="Q948" i="96"/>
  <c r="Q955" i="96"/>
  <c r="Q956" i="96"/>
  <c r="Q957" i="96"/>
  <c r="Q958" i="96"/>
  <c r="Q960" i="96"/>
  <c r="Q963" i="96"/>
  <c r="Q968" i="96"/>
  <c r="Q969" i="96"/>
  <c r="Q971" i="96"/>
  <c r="Q972" i="96"/>
  <c r="Q974" i="96"/>
  <c r="Q986" i="96"/>
  <c r="Q987" i="96"/>
  <c r="Q990" i="96"/>
  <c r="Q993" i="96"/>
  <c r="Q994" i="96"/>
  <c r="Q996" i="96"/>
  <c r="Q999" i="96"/>
  <c r="Q1001" i="96"/>
  <c r="Q1003" i="96"/>
  <c r="Q1008" i="96"/>
  <c r="Q1011" i="96"/>
  <c r="AJ8" i="320"/>
  <c r="AI8" i="320"/>
  <c r="AH8" i="320"/>
  <c r="AG8" i="320"/>
  <c r="N274" i="96"/>
  <c r="N540" i="96"/>
  <c r="N561" i="96"/>
  <c r="N585" i="96"/>
  <c r="N821" i="96"/>
  <c r="N229" i="96"/>
  <c r="N527" i="96"/>
  <c r="N618" i="96"/>
  <c r="N793" i="96"/>
  <c r="N372" i="96"/>
  <c r="N907" i="96"/>
  <c r="N333" i="96"/>
  <c r="N386" i="96"/>
  <c r="N71" i="96"/>
  <c r="N595" i="96"/>
  <c r="N451" i="96"/>
  <c r="N1008" i="96"/>
  <c r="Q10" i="96"/>
  <c r="N790" i="96"/>
  <c r="N677" i="96"/>
  <c r="N886" i="96"/>
  <c r="N226" i="96"/>
  <c r="N528" i="96"/>
  <c r="N86" i="96"/>
  <c r="A34" i="11373"/>
  <c r="C12" i="11373"/>
  <c r="C6" i="11373"/>
  <c r="C19" i="11373"/>
  <c r="C25" i="11373"/>
  <c r="C9" i="11373"/>
  <c r="C11" i="11373"/>
  <c r="C17" i="11373"/>
  <c r="C23" i="11373"/>
  <c r="C27" i="11373"/>
  <c r="C8" i="11373"/>
  <c r="C10" i="11373"/>
  <c r="C16" i="11373"/>
  <c r="C14" i="11373"/>
  <c r="C18" i="11373"/>
  <c r="C13" i="11373"/>
  <c r="C22" i="11373"/>
  <c r="C4" i="11373"/>
  <c r="C21" i="11373"/>
  <c r="C15" i="11373"/>
  <c r="C20" i="11373"/>
  <c r="C26" i="11373"/>
  <c r="C7" i="11373"/>
  <c r="C24" i="11373"/>
  <c r="N326" i="96"/>
  <c r="N742" i="96"/>
  <c r="N996" i="96"/>
  <c r="N111" i="96"/>
  <c r="R8" i="4"/>
  <c r="Q8" i="4"/>
  <c r="P8" i="4"/>
  <c r="O8" i="4"/>
  <c r="D8" i="11356"/>
  <c r="E8" i="11356"/>
  <c r="F8" i="11356"/>
  <c r="D8" i="320"/>
  <c r="E8" i="320"/>
  <c r="F8" i="320"/>
  <c r="C8" i="320"/>
  <c r="V8" i="4"/>
  <c r="W8" i="4"/>
  <c r="X8" i="4"/>
  <c r="U8" i="4"/>
  <c r="J8" i="6"/>
  <c r="K8" i="6"/>
  <c r="I8" i="6"/>
  <c r="D8" i="6"/>
  <c r="E8" i="6"/>
  <c r="F8" i="6"/>
  <c r="C8" i="6"/>
  <c r="L8" i="11356"/>
  <c r="K8" i="11356"/>
  <c r="J8" i="11356"/>
  <c r="I8" i="11356"/>
  <c r="I10" i="11356"/>
  <c r="AJ84" i="11368"/>
  <c r="AJ86" i="11368"/>
  <c r="AJ85" i="11368"/>
  <c r="AJ87" i="11368"/>
  <c r="AI84" i="11368"/>
  <c r="AI86" i="11368"/>
  <c r="AI85" i="11368"/>
  <c r="AI87" i="11368"/>
  <c r="AH84" i="11368"/>
  <c r="AH86" i="11368"/>
  <c r="AH85" i="11368"/>
  <c r="AH87" i="11368"/>
  <c r="AG84" i="11368"/>
  <c r="AG86" i="11368"/>
  <c r="AG85" i="11368"/>
  <c r="AG87" i="11368"/>
  <c r="AE84" i="11368"/>
  <c r="AE86" i="11368"/>
  <c r="AE85" i="11368"/>
  <c r="AE87" i="11368"/>
  <c r="AD84" i="11368"/>
  <c r="AF84" i="11368" s="1"/>
  <c r="AD86" i="11368"/>
  <c r="AF86" i="11368" s="1"/>
  <c r="AD85" i="11368"/>
  <c r="AD87" i="11368"/>
  <c r="AF87" i="11368" s="1"/>
  <c r="AB84" i="11368"/>
  <c r="AB86" i="11368"/>
  <c r="AB85" i="11368"/>
  <c r="AB87" i="11368"/>
  <c r="AA84" i="11368"/>
  <c r="AC84" i="11368" s="1"/>
  <c r="AA86" i="11368"/>
  <c r="AA85" i="11368"/>
  <c r="AA87" i="11368"/>
  <c r="U39" i="10188"/>
  <c r="V42" i="10188" s="1"/>
  <c r="N31" i="96"/>
  <c r="U36" i="10188"/>
  <c r="V36" i="10188" s="1"/>
  <c r="W36" i="10188" s="1"/>
  <c r="X36" i="10188" s="1"/>
  <c r="U35" i="10188"/>
  <c r="V35" i="10188" s="1"/>
  <c r="W35" i="10188" s="1"/>
  <c r="X35" i="10188" s="1"/>
  <c r="U34" i="10188"/>
  <c r="V34" i="10188" s="1"/>
  <c r="W34" i="10188" s="1"/>
  <c r="X34" i="10188" s="1"/>
  <c r="M114" i="11368"/>
  <c r="M115" i="11368"/>
  <c r="M116" i="11368"/>
  <c r="M117" i="11368"/>
  <c r="M118" i="11368"/>
  <c r="M119" i="11368"/>
  <c r="M120" i="11368"/>
  <c r="M121" i="11368"/>
  <c r="M122" i="11368"/>
  <c r="M123" i="11368"/>
  <c r="M124" i="11368"/>
  <c r="M125" i="11368"/>
  <c r="M126" i="11368"/>
  <c r="M127" i="11368"/>
  <c r="M128" i="11368"/>
  <c r="M129" i="11368"/>
  <c r="M130" i="11368"/>
  <c r="M131" i="11368"/>
  <c r="M132" i="11368"/>
  <c r="M133" i="11368"/>
  <c r="M134" i="11368"/>
  <c r="M135" i="11368"/>
  <c r="M136" i="11368"/>
  <c r="M113" i="11368"/>
  <c r="A27" i="11371"/>
  <c r="B27" i="11371" s="1"/>
  <c r="A26" i="11371"/>
  <c r="B26" i="11371" s="1"/>
  <c r="A25" i="11371"/>
  <c r="B25" i="11371" s="1"/>
  <c r="A24" i="11371"/>
  <c r="B24" i="11371" s="1"/>
  <c r="A6" i="11371"/>
  <c r="B6" i="11371" s="1"/>
  <c r="A19" i="11371"/>
  <c r="B19" i="11371" s="1"/>
  <c r="A7" i="11371"/>
  <c r="B7" i="11371" s="1"/>
  <c r="A22" i="11371"/>
  <c r="B22" i="11371" s="1"/>
  <c r="A20" i="11371"/>
  <c r="B20" i="11371" s="1"/>
  <c r="A18" i="11371"/>
  <c r="B18" i="11371" s="1"/>
  <c r="A23" i="11371"/>
  <c r="B23" i="11371" s="1"/>
  <c r="A17" i="11371"/>
  <c r="B17" i="11371" s="1"/>
  <c r="A14" i="11371"/>
  <c r="A13" i="11371"/>
  <c r="B13" i="11371" s="1"/>
  <c r="A12" i="11371"/>
  <c r="B12" i="11371" s="1"/>
  <c r="A11" i="11371"/>
  <c r="B11" i="11371" s="1"/>
  <c r="A10" i="11371"/>
  <c r="B10" i="11371" s="1"/>
  <c r="A8" i="11371"/>
  <c r="B8" i="11371" s="1"/>
  <c r="A21" i="11371"/>
  <c r="B21" i="11371" s="1"/>
  <c r="A9" i="11371"/>
  <c r="B9" i="11371" s="1"/>
  <c r="A5" i="11371"/>
  <c r="B5" i="11371" s="1"/>
  <c r="A15" i="11371"/>
  <c r="B15" i="11371" s="1"/>
  <c r="A16" i="11371"/>
  <c r="B16" i="11371" s="1"/>
  <c r="A4" i="11371"/>
  <c r="B4" i="11371" s="1"/>
  <c r="N277" i="96"/>
  <c r="N194" i="96"/>
  <c r="N781" i="96"/>
  <c r="N623" i="96"/>
  <c r="N27" i="96"/>
  <c r="N68" i="96"/>
  <c r="N49" i="96"/>
  <c r="N710" i="96"/>
  <c r="N880" i="96"/>
  <c r="C10" i="320"/>
  <c r="V8" i="11356"/>
  <c r="X8" i="11356"/>
  <c r="AA82" i="11368"/>
  <c r="AB82" i="11368"/>
  <c r="AD82" i="11368"/>
  <c r="AE82" i="11368"/>
  <c r="AG82" i="11368"/>
  <c r="AH82" i="11368"/>
  <c r="AI82" i="11368"/>
  <c r="AJ82" i="11368"/>
  <c r="A16" i="11361"/>
  <c r="AA43" i="11368"/>
  <c r="AB43" i="11368"/>
  <c r="AD43" i="11368"/>
  <c r="AE43" i="11368"/>
  <c r="AG43" i="11368"/>
  <c r="AH43" i="11368"/>
  <c r="AI43" i="11368"/>
  <c r="AJ43" i="11368"/>
  <c r="N32" i="96"/>
  <c r="N993" i="96"/>
  <c r="N568" i="96"/>
  <c r="AJ36" i="11368"/>
  <c r="AI36" i="11368"/>
  <c r="AH36" i="11368"/>
  <c r="AG36" i="11368"/>
  <c r="AE36" i="11368"/>
  <c r="AD36" i="11368"/>
  <c r="AB36" i="11368"/>
  <c r="AA36" i="11368"/>
  <c r="AJ50" i="11368"/>
  <c r="AI50" i="11368"/>
  <c r="AH50" i="11368"/>
  <c r="AG50" i="11368"/>
  <c r="AE50" i="11368"/>
  <c r="AD50" i="11368"/>
  <c r="AB50" i="11368"/>
  <c r="AA50" i="11368"/>
  <c r="AJ47" i="11368"/>
  <c r="AI47" i="11368"/>
  <c r="AH47" i="11368"/>
  <c r="AG47" i="11368"/>
  <c r="AE47" i="11368"/>
  <c r="AD47" i="11368"/>
  <c r="AB47" i="11368"/>
  <c r="AA47" i="11368"/>
  <c r="AJ83" i="11368"/>
  <c r="AI83" i="11368"/>
  <c r="AH83" i="11368"/>
  <c r="AG83" i="11368"/>
  <c r="AD83" i="11368"/>
  <c r="AE83" i="11368"/>
  <c r="AA83" i="11368"/>
  <c r="AB83" i="11368"/>
  <c r="N167" i="96"/>
  <c r="N817" i="96"/>
  <c r="N365" i="96"/>
  <c r="N878" i="96"/>
  <c r="N552" i="96"/>
  <c r="AJ33" i="11368"/>
  <c r="AI33" i="11368"/>
  <c r="AH33" i="11368"/>
  <c r="AG33" i="11368"/>
  <c r="AD33" i="11368"/>
  <c r="AE33" i="11368"/>
  <c r="AA33" i="11368"/>
  <c r="AB33" i="11368"/>
  <c r="AA4" i="11368"/>
  <c r="AA7" i="11368"/>
  <c r="AA5" i="11368"/>
  <c r="AA11" i="11368"/>
  <c r="AA16" i="11368"/>
  <c r="AA14" i="11368"/>
  <c r="AA9" i="11368"/>
  <c r="AA8" i="11368"/>
  <c r="AA10" i="11368"/>
  <c r="AA6" i="11368"/>
  <c r="AA23" i="11368"/>
  <c r="AA19" i="11368"/>
  <c r="AA18" i="11368"/>
  <c r="AA12" i="11368"/>
  <c r="AA21" i="11368"/>
  <c r="AA13" i="11368"/>
  <c r="AA27" i="11368"/>
  <c r="AA15" i="11368"/>
  <c r="AA29" i="11368"/>
  <c r="AA30" i="11368"/>
  <c r="AA32" i="11368"/>
  <c r="AA20" i="11368"/>
  <c r="AA17" i="11368"/>
  <c r="AA28" i="11368"/>
  <c r="AA35" i="11368"/>
  <c r="AA22" i="11368"/>
  <c r="AA31" i="11368"/>
  <c r="AA37" i="11368"/>
  <c r="AA24" i="11368"/>
  <c r="AA39" i="11368"/>
  <c r="AA41" i="11368"/>
  <c r="AA42" i="11368"/>
  <c r="AA44" i="11368"/>
  <c r="AA45" i="11368"/>
  <c r="AA46" i="11368"/>
  <c r="AA26" i="11368"/>
  <c r="AA40" i="11368"/>
  <c r="AA48" i="11368"/>
  <c r="AA49" i="11368"/>
  <c r="AA38" i="11368"/>
  <c r="AA52" i="11368"/>
  <c r="AA53" i="11368"/>
  <c r="AA54" i="11368"/>
  <c r="AA25" i="11368"/>
  <c r="AA34" i="11368"/>
  <c r="AA51" i="11368"/>
  <c r="AB4" i="11368"/>
  <c r="AB7" i="11368"/>
  <c r="AB5" i="11368"/>
  <c r="AB11" i="11368"/>
  <c r="AB16" i="11368"/>
  <c r="AB14" i="11368"/>
  <c r="AC14" i="11368" s="1"/>
  <c r="AB9" i="11368"/>
  <c r="AC9" i="11368" s="1"/>
  <c r="AB8" i="11368"/>
  <c r="AB10" i="11368"/>
  <c r="AB6" i="11368"/>
  <c r="AB23" i="11368"/>
  <c r="AB19" i="11368"/>
  <c r="AB18" i="11368"/>
  <c r="AB12" i="11368"/>
  <c r="AB21" i="11368"/>
  <c r="AB13" i="11368"/>
  <c r="AB27" i="11368"/>
  <c r="AB15" i="11368"/>
  <c r="AC15" i="11368" s="1"/>
  <c r="AB29" i="11368"/>
  <c r="AB30" i="11368"/>
  <c r="AB32" i="11368"/>
  <c r="AB20" i="11368"/>
  <c r="AB17" i="11368"/>
  <c r="AB28" i="11368"/>
  <c r="AB35" i="11368"/>
  <c r="AB22" i="11368"/>
  <c r="AC22" i="11368" s="1"/>
  <c r="AB31" i="11368"/>
  <c r="AB37" i="11368"/>
  <c r="AB24" i="11368"/>
  <c r="AB39" i="11368"/>
  <c r="AC39" i="11368" s="1"/>
  <c r="AB41" i="11368"/>
  <c r="AB42" i="11368"/>
  <c r="AB44" i="11368"/>
  <c r="AB45" i="11368"/>
  <c r="AB46" i="11368"/>
  <c r="AB26" i="11368"/>
  <c r="AB40" i="11368"/>
  <c r="AB48" i="11368"/>
  <c r="AB49" i="11368"/>
  <c r="AB38" i="11368"/>
  <c r="AB52" i="11368"/>
  <c r="AB53" i="11368"/>
  <c r="AB54" i="11368"/>
  <c r="AB25" i="11368"/>
  <c r="AB34" i="11368"/>
  <c r="AB51" i="11368"/>
  <c r="AJ34" i="11368"/>
  <c r="AI34" i="11368"/>
  <c r="AH34" i="11368"/>
  <c r="AG34" i="11368"/>
  <c r="AD34" i="11368"/>
  <c r="AE34" i="11368"/>
  <c r="AE4" i="11368"/>
  <c r="AE7" i="11368"/>
  <c r="AE5" i="11368"/>
  <c r="AE11" i="11368"/>
  <c r="AE16" i="11368"/>
  <c r="AE14" i="11368"/>
  <c r="AE9" i="11368"/>
  <c r="AE8" i="11368"/>
  <c r="AE10" i="11368"/>
  <c r="AE6" i="11368"/>
  <c r="AE23" i="11368"/>
  <c r="AE19" i="11368"/>
  <c r="AE18" i="11368"/>
  <c r="AE12" i="11368"/>
  <c r="AE21" i="11368"/>
  <c r="AE13" i="11368"/>
  <c r="AE27" i="11368"/>
  <c r="AE15" i="11368"/>
  <c r="AE29" i="11368"/>
  <c r="AE30" i="11368"/>
  <c r="AE32" i="11368"/>
  <c r="AE20" i="11368"/>
  <c r="AE17" i="11368"/>
  <c r="AE28" i="11368"/>
  <c r="AE35" i="11368"/>
  <c r="AE22" i="11368"/>
  <c r="AE31" i="11368"/>
  <c r="AE37" i="11368"/>
  <c r="AE24" i="11368"/>
  <c r="AE39" i="11368"/>
  <c r="AE41" i="11368"/>
  <c r="AE42" i="11368"/>
  <c r="AE44" i="11368"/>
  <c r="AE45" i="11368"/>
  <c r="AE46" i="11368"/>
  <c r="AE26" i="11368"/>
  <c r="AE40" i="11368"/>
  <c r="AE48" i="11368"/>
  <c r="AE49" i="11368"/>
  <c r="AE38" i="11368"/>
  <c r="AE52" i="11368"/>
  <c r="AE53" i="11368"/>
  <c r="AE54" i="11368"/>
  <c r="AE25" i="11368"/>
  <c r="AE51" i="11368"/>
  <c r="AD4" i="11368"/>
  <c r="AD7" i="11368"/>
  <c r="AD5" i="11368"/>
  <c r="AD11" i="11368"/>
  <c r="AD16" i="11368"/>
  <c r="AD14" i="11368"/>
  <c r="AD9" i="11368"/>
  <c r="AD8" i="11368"/>
  <c r="AD10" i="11368"/>
  <c r="AD6" i="11368"/>
  <c r="AD23" i="11368"/>
  <c r="AD19" i="11368"/>
  <c r="AD18" i="11368"/>
  <c r="AD12" i="11368"/>
  <c r="AD21" i="11368"/>
  <c r="AD13" i="11368"/>
  <c r="AF13" i="11368" s="1"/>
  <c r="AD27" i="11368"/>
  <c r="AD15" i="11368"/>
  <c r="AD29" i="11368"/>
  <c r="AD30" i="11368"/>
  <c r="AD32" i="11368"/>
  <c r="AD20" i="11368"/>
  <c r="AD17" i="11368"/>
  <c r="AD28" i="11368"/>
  <c r="AD35" i="11368"/>
  <c r="AD22" i="11368"/>
  <c r="AD31" i="11368"/>
  <c r="AD37" i="11368"/>
  <c r="AD24" i="11368"/>
  <c r="AD39" i="11368"/>
  <c r="AD41" i="11368"/>
  <c r="AD42" i="11368"/>
  <c r="AF42" i="11368" s="1"/>
  <c r="AD44" i="11368"/>
  <c r="AD45" i="11368"/>
  <c r="AD46" i="11368"/>
  <c r="AD26" i="11368"/>
  <c r="AD40" i="11368"/>
  <c r="AD48" i="11368"/>
  <c r="AD49" i="11368"/>
  <c r="AD38" i="11368"/>
  <c r="AD52" i="11368"/>
  <c r="AD53" i="11368"/>
  <c r="AD54" i="11368"/>
  <c r="AD25" i="11368"/>
  <c r="AD51" i="11368"/>
  <c r="AG51" i="11368"/>
  <c r="AH51" i="11368"/>
  <c r="AI51" i="11368"/>
  <c r="AJ51" i="11368"/>
  <c r="AG25" i="11368"/>
  <c r="AH25" i="11368"/>
  <c r="AI25" i="11368"/>
  <c r="AJ25" i="11368"/>
  <c r="AJ54" i="11368"/>
  <c r="AI54" i="11368"/>
  <c r="AH54" i="11368"/>
  <c r="AG54" i="11368"/>
  <c r="AJ53" i="11368"/>
  <c r="AI53" i="11368"/>
  <c r="AH53" i="11368"/>
  <c r="AG53" i="11368"/>
  <c r="AJ52" i="11368"/>
  <c r="AI52" i="11368"/>
  <c r="AH52" i="11368"/>
  <c r="AG52" i="11368"/>
  <c r="AJ40" i="11368"/>
  <c r="AI40" i="11368"/>
  <c r="AH40" i="11368"/>
  <c r="AG40" i="11368"/>
  <c r="AJ38" i="11368"/>
  <c r="AI38" i="11368"/>
  <c r="AH38" i="11368"/>
  <c r="AG38" i="11368"/>
  <c r="AJ49" i="11368"/>
  <c r="AI49" i="11368"/>
  <c r="AH49" i="11368"/>
  <c r="AG49" i="11368"/>
  <c r="AJ48" i="11368"/>
  <c r="AI48" i="11368"/>
  <c r="AH48" i="11368"/>
  <c r="AG48" i="11368"/>
  <c r="AJ26" i="11368"/>
  <c r="AI26" i="11368"/>
  <c r="AH26" i="11368"/>
  <c r="AG26" i="11368"/>
  <c r="AJ46" i="11368"/>
  <c r="AI46" i="11368"/>
  <c r="AH46" i="11368"/>
  <c r="AG46" i="11368"/>
  <c r="AJ45" i="11368"/>
  <c r="AI45" i="11368"/>
  <c r="AH45" i="11368"/>
  <c r="AG45" i="11368"/>
  <c r="AJ44" i="11368"/>
  <c r="AI44" i="11368"/>
  <c r="AH44" i="11368"/>
  <c r="AG44" i="11368"/>
  <c r="AJ42" i="11368"/>
  <c r="AI42" i="11368"/>
  <c r="AH42" i="11368"/>
  <c r="AG42" i="11368"/>
  <c r="AJ24" i="11368"/>
  <c r="AI24" i="11368"/>
  <c r="AH24" i="11368"/>
  <c r="AG24" i="11368"/>
  <c r="AJ41" i="11368"/>
  <c r="AI41" i="11368"/>
  <c r="AH41" i="11368"/>
  <c r="AG41" i="11368"/>
  <c r="AJ39" i="11368"/>
  <c r="AI39" i="11368"/>
  <c r="AH39" i="11368"/>
  <c r="AG39" i="11368"/>
  <c r="AJ22" i="11368"/>
  <c r="AI22" i="11368"/>
  <c r="AH22" i="11368"/>
  <c r="AG22" i="11368"/>
  <c r="AJ37" i="11368"/>
  <c r="AI37" i="11368"/>
  <c r="AH37" i="11368"/>
  <c r="AG37" i="11368"/>
  <c r="AJ31" i="11368"/>
  <c r="AI31" i="11368"/>
  <c r="AH31" i="11368"/>
  <c r="AG31" i="11368"/>
  <c r="AJ17" i="11368"/>
  <c r="AI17" i="11368"/>
  <c r="AH17" i="11368"/>
  <c r="AG17" i="11368"/>
  <c r="AJ28" i="11368"/>
  <c r="AI28" i="11368"/>
  <c r="AH28" i="11368"/>
  <c r="AG28" i="11368"/>
  <c r="AJ35" i="11368"/>
  <c r="AI35" i="11368"/>
  <c r="AH35" i="11368"/>
  <c r="AG35" i="11368"/>
  <c r="AJ20" i="11368"/>
  <c r="AI20" i="11368"/>
  <c r="AH20" i="11368"/>
  <c r="AG20" i="11368"/>
  <c r="AJ32" i="11368"/>
  <c r="AI32" i="11368"/>
  <c r="AH32" i="11368"/>
  <c r="AG32" i="11368"/>
  <c r="AJ30" i="11368"/>
  <c r="AI30" i="11368"/>
  <c r="AH30" i="11368"/>
  <c r="AG30" i="11368"/>
  <c r="AJ29" i="11368"/>
  <c r="AI29" i="11368"/>
  <c r="AH29" i="11368"/>
  <c r="AG29" i="11368"/>
  <c r="AJ15" i="11368"/>
  <c r="AI15" i="11368"/>
  <c r="AH15" i="11368"/>
  <c r="AG15" i="11368"/>
  <c r="AJ27" i="11368"/>
  <c r="AI27" i="11368"/>
  <c r="AH27" i="11368"/>
  <c r="AG27" i="11368"/>
  <c r="AJ13" i="11368"/>
  <c r="AI13" i="11368"/>
  <c r="AH13" i="11368"/>
  <c r="AG13" i="11368"/>
  <c r="AJ21" i="11368"/>
  <c r="AI21" i="11368"/>
  <c r="AH21" i="11368"/>
  <c r="AG21" i="11368"/>
  <c r="AJ18" i="11368"/>
  <c r="AI18" i="11368"/>
  <c r="AH18" i="11368"/>
  <c r="AG18" i="11368"/>
  <c r="AJ12" i="11368"/>
  <c r="AI12" i="11368"/>
  <c r="AH12" i="11368"/>
  <c r="AG12" i="11368"/>
  <c r="AJ19" i="11368"/>
  <c r="AI19" i="11368"/>
  <c r="AH19" i="11368"/>
  <c r="AG19" i="11368"/>
  <c r="AJ23" i="11368"/>
  <c r="AI23" i="11368"/>
  <c r="AH23" i="11368"/>
  <c r="AG23" i="11368"/>
  <c r="AJ6" i="11368"/>
  <c r="AI6" i="11368"/>
  <c r="AH6" i="11368"/>
  <c r="AG6" i="11368"/>
  <c r="AJ10" i="11368"/>
  <c r="AI10" i="11368"/>
  <c r="AH10" i="11368"/>
  <c r="AG10" i="11368"/>
  <c r="AJ8" i="11368"/>
  <c r="AI8" i="11368"/>
  <c r="AH8" i="11368"/>
  <c r="AG8" i="11368"/>
  <c r="AJ9" i="11368"/>
  <c r="AI9" i="11368"/>
  <c r="AH9" i="11368"/>
  <c r="AG9" i="11368"/>
  <c r="AJ14" i="11368"/>
  <c r="AI14" i="11368"/>
  <c r="AH14" i="11368"/>
  <c r="AG14" i="11368"/>
  <c r="AJ11" i="11368"/>
  <c r="AI11" i="11368"/>
  <c r="AH11" i="11368"/>
  <c r="AG11" i="11368"/>
  <c r="AJ5" i="11368"/>
  <c r="AI5" i="11368"/>
  <c r="AH5" i="11368"/>
  <c r="AG5" i="11368"/>
  <c r="AJ16" i="11368"/>
  <c r="AI16" i="11368"/>
  <c r="AH16" i="11368"/>
  <c r="AG16" i="11368"/>
  <c r="AJ7" i="11368"/>
  <c r="AI7" i="11368"/>
  <c r="AH7" i="11368"/>
  <c r="AG7" i="11368"/>
  <c r="AJ4" i="11368"/>
  <c r="AI4" i="11368"/>
  <c r="AH4" i="11368"/>
  <c r="AG4" i="11368"/>
  <c r="X26" i="11368"/>
  <c r="W26" i="11368"/>
  <c r="V26" i="11368"/>
  <c r="U26" i="11368"/>
  <c r="S26" i="11368"/>
  <c r="R26" i="11368"/>
  <c r="P26" i="11368"/>
  <c r="O26" i="11368"/>
  <c r="X27" i="11368"/>
  <c r="W27" i="11368"/>
  <c r="V27" i="11368"/>
  <c r="U27" i="11368"/>
  <c r="S27" i="11368"/>
  <c r="R27" i="11368"/>
  <c r="P27" i="11368"/>
  <c r="O27" i="11368"/>
  <c r="X24" i="11368"/>
  <c r="W24" i="11368"/>
  <c r="V24" i="11368"/>
  <c r="U24" i="11368"/>
  <c r="S24" i="11368"/>
  <c r="R24" i="11368"/>
  <c r="P24" i="11368"/>
  <c r="O24" i="11368"/>
  <c r="X23" i="11368"/>
  <c r="W23" i="11368"/>
  <c r="V23" i="11368"/>
  <c r="U23" i="11368"/>
  <c r="S23" i="11368"/>
  <c r="T23" i="11368" s="1"/>
  <c r="R23" i="11368"/>
  <c r="P23" i="11368"/>
  <c r="O23" i="11368"/>
  <c r="X25" i="11368"/>
  <c r="W25" i="11368"/>
  <c r="V25" i="11368"/>
  <c r="U25" i="11368"/>
  <c r="S25" i="11368"/>
  <c r="R25" i="11368"/>
  <c r="P25" i="11368"/>
  <c r="O25" i="11368"/>
  <c r="X18" i="11368"/>
  <c r="W18" i="11368"/>
  <c r="V18" i="11368"/>
  <c r="U18" i="11368"/>
  <c r="S18" i="11368"/>
  <c r="T18" i="11368" s="1"/>
  <c r="R18" i="11368"/>
  <c r="P18" i="11368"/>
  <c r="O18" i="11368"/>
  <c r="X17" i="11368"/>
  <c r="W17" i="11368"/>
  <c r="V17" i="11368"/>
  <c r="U17" i="11368"/>
  <c r="S17" i="11368"/>
  <c r="T17" i="11368" s="1"/>
  <c r="R17" i="11368"/>
  <c r="P17" i="11368"/>
  <c r="O17" i="11368"/>
  <c r="X12" i="11368"/>
  <c r="W12" i="11368"/>
  <c r="V12" i="11368"/>
  <c r="U12" i="11368"/>
  <c r="S12" i="11368"/>
  <c r="R12" i="11368"/>
  <c r="P12" i="11368"/>
  <c r="O12" i="11368"/>
  <c r="X13" i="11368"/>
  <c r="W13" i="11368"/>
  <c r="V13" i="11368"/>
  <c r="U13" i="11368"/>
  <c r="S13" i="11368"/>
  <c r="R13" i="11368"/>
  <c r="P13" i="11368"/>
  <c r="O13" i="11368"/>
  <c r="X15" i="11368"/>
  <c r="W15" i="11368"/>
  <c r="V15" i="11368"/>
  <c r="U15" i="11368"/>
  <c r="S15" i="11368"/>
  <c r="R15" i="11368"/>
  <c r="P15" i="11368"/>
  <c r="O15" i="11368"/>
  <c r="X10" i="11368"/>
  <c r="W10" i="11368"/>
  <c r="V10" i="11368"/>
  <c r="U10" i="11368"/>
  <c r="S10" i="11368"/>
  <c r="T10" i="11368" s="1"/>
  <c r="R10" i="11368"/>
  <c r="P10" i="11368"/>
  <c r="O10" i="11368"/>
  <c r="X22" i="11368"/>
  <c r="W22" i="11368"/>
  <c r="V22" i="11368"/>
  <c r="U22" i="11368"/>
  <c r="S22" i="11368"/>
  <c r="R22" i="11368"/>
  <c r="P22" i="11368"/>
  <c r="O22" i="11368"/>
  <c r="X19" i="11368"/>
  <c r="W19" i="11368"/>
  <c r="V19" i="11368"/>
  <c r="U19" i="11368"/>
  <c r="S19" i="11368"/>
  <c r="R19" i="11368"/>
  <c r="P19" i="11368"/>
  <c r="O19" i="11368"/>
  <c r="X14" i="11368"/>
  <c r="W14" i="11368"/>
  <c r="V14" i="11368"/>
  <c r="U14" i="11368"/>
  <c r="S14" i="11368"/>
  <c r="T14" i="11368" s="1"/>
  <c r="R14" i="11368"/>
  <c r="P14" i="11368"/>
  <c r="O14" i="11368"/>
  <c r="X20" i="11368"/>
  <c r="W20" i="11368"/>
  <c r="V20" i="11368"/>
  <c r="U20" i="11368"/>
  <c r="S20" i="11368"/>
  <c r="R20" i="11368"/>
  <c r="P20" i="11368"/>
  <c r="O20" i="11368"/>
  <c r="X16" i="11368"/>
  <c r="W16" i="11368"/>
  <c r="V16" i="11368"/>
  <c r="U16" i="11368"/>
  <c r="S16" i="11368"/>
  <c r="R16" i="11368"/>
  <c r="P16" i="11368"/>
  <c r="O16" i="11368"/>
  <c r="X11" i="11368"/>
  <c r="W11" i="11368"/>
  <c r="V11" i="11368"/>
  <c r="U11" i="11368"/>
  <c r="S11" i="11368"/>
  <c r="T11" i="11368" s="1"/>
  <c r="R11" i="11368"/>
  <c r="P11" i="11368"/>
  <c r="O11" i="11368"/>
  <c r="X7" i="11368"/>
  <c r="W7" i="11368"/>
  <c r="V7" i="11368"/>
  <c r="U7" i="11368"/>
  <c r="S7" i="11368"/>
  <c r="T7" i="11368" s="1"/>
  <c r="R7" i="11368"/>
  <c r="P7" i="11368"/>
  <c r="O7" i="11368"/>
  <c r="X21" i="11368"/>
  <c r="W21" i="11368"/>
  <c r="V21" i="11368"/>
  <c r="U21" i="11368"/>
  <c r="S21" i="11368"/>
  <c r="R21" i="11368"/>
  <c r="P21" i="11368"/>
  <c r="O21" i="11368"/>
  <c r="X6" i="11368"/>
  <c r="W6" i="11368"/>
  <c r="V6" i="11368"/>
  <c r="U6" i="11368"/>
  <c r="S6" i="11368"/>
  <c r="R6" i="11368"/>
  <c r="P6" i="11368"/>
  <c r="O6" i="11368"/>
  <c r="X4" i="11368"/>
  <c r="W4" i="11368"/>
  <c r="V4" i="11368"/>
  <c r="U4" i="11368"/>
  <c r="S4" i="11368"/>
  <c r="R4" i="11368"/>
  <c r="P4" i="11368"/>
  <c r="O4" i="11368"/>
  <c r="X8" i="11368"/>
  <c r="W8" i="11368"/>
  <c r="V8" i="11368"/>
  <c r="U8" i="11368"/>
  <c r="S8" i="11368"/>
  <c r="R8" i="11368"/>
  <c r="P8" i="11368"/>
  <c r="O8" i="11368"/>
  <c r="X9" i="11368"/>
  <c r="W9" i="11368"/>
  <c r="V9" i="11368"/>
  <c r="U9" i="11368"/>
  <c r="S9" i="11368"/>
  <c r="R9" i="11368"/>
  <c r="P9" i="11368"/>
  <c r="O9" i="11368"/>
  <c r="X5" i="11368"/>
  <c r="W5" i="11368"/>
  <c r="V5" i="11368"/>
  <c r="U5" i="11368"/>
  <c r="S5" i="11368"/>
  <c r="T5" i="11368" s="1"/>
  <c r="R5" i="11368"/>
  <c r="P5" i="11368"/>
  <c r="O5" i="11368"/>
  <c r="N188" i="96"/>
  <c r="N27" i="11368"/>
  <c r="N4" i="11368"/>
  <c r="N6" i="11368"/>
  <c r="N22" i="11368"/>
  <c r="N16" i="11368"/>
  <c r="N24" i="11368"/>
  <c r="N14" i="11368"/>
  <c r="N20" i="11368"/>
  <c r="N8" i="11368"/>
  <c r="N11" i="11368"/>
  <c r="N17" i="11368"/>
  <c r="N18" i="11368"/>
  <c r="N15" i="11368"/>
  <c r="N23" i="11368"/>
  <c r="N10" i="11368"/>
  <c r="N9" i="11368"/>
  <c r="N5" i="11368"/>
  <c r="N21" i="11368"/>
  <c r="N26" i="11368"/>
  <c r="N13" i="11368"/>
  <c r="N7" i="11368"/>
  <c r="N25" i="11368"/>
  <c r="N19" i="11368"/>
  <c r="N12" i="11368"/>
  <c r="N301" i="96"/>
  <c r="A24" i="11361"/>
  <c r="AJ8" i="11356"/>
  <c r="AI8" i="11356"/>
  <c r="AH8" i="11356"/>
  <c r="AG8" i="11356"/>
  <c r="AD8" i="11356"/>
  <c r="AC8" i="11356"/>
  <c r="AB8" i="11356"/>
  <c r="AA8" i="11356"/>
  <c r="R8" i="11356"/>
  <c r="Q8" i="11356"/>
  <c r="P8" i="11356"/>
  <c r="O8" i="11356"/>
  <c r="X8" i="320"/>
  <c r="W8" i="320"/>
  <c r="V8" i="320"/>
  <c r="U8" i="320"/>
  <c r="R8" i="320"/>
  <c r="Q8" i="320"/>
  <c r="P8" i="320"/>
  <c r="O8" i="320"/>
  <c r="AJ8" i="4"/>
  <c r="AI8" i="4"/>
  <c r="AH8" i="4"/>
  <c r="AG8" i="4"/>
  <c r="AC8" i="4"/>
  <c r="AB8" i="4"/>
  <c r="L8" i="4"/>
  <c r="K8" i="4"/>
  <c r="J8" i="4"/>
  <c r="I8" i="4"/>
  <c r="F8" i="4"/>
  <c r="E8" i="4"/>
  <c r="D8" i="4"/>
  <c r="C8" i="4"/>
  <c r="R8" i="6"/>
  <c r="Q8" i="6"/>
  <c r="P8" i="6"/>
  <c r="O8" i="6"/>
  <c r="AJ8" i="6"/>
  <c r="AI8" i="6"/>
  <c r="AH8" i="6"/>
  <c r="AG10" i="4"/>
  <c r="A13" i="11361"/>
  <c r="AE86" i="6"/>
  <c r="M86" i="6"/>
  <c r="A19" i="11361"/>
  <c r="A26" i="11361"/>
  <c r="A27" i="11361"/>
  <c r="A9" i="11361"/>
  <c r="A15" i="11361"/>
  <c r="A12" i="11361"/>
  <c r="A18" i="11361"/>
  <c r="A23" i="11361"/>
  <c r="A17" i="11361"/>
  <c r="A5" i="11361"/>
  <c r="A21" i="11361"/>
  <c r="A7" i="11361"/>
  <c r="A20" i="11361"/>
  <c r="A4" i="11361"/>
  <c r="A22" i="11361"/>
  <c r="A10" i="11361"/>
  <c r="A8" i="11361"/>
  <c r="A14" i="11361"/>
  <c r="A25" i="11361"/>
  <c r="A6" i="11361"/>
  <c r="S86" i="320"/>
  <c r="A86" i="320"/>
  <c r="A73" i="14"/>
  <c r="A70" i="14"/>
  <c r="A67" i="14"/>
  <c r="A64" i="14"/>
  <c r="A61" i="14"/>
  <c r="A58" i="14"/>
  <c r="A40" i="14"/>
  <c r="A55" i="14"/>
  <c r="A52" i="14"/>
  <c r="A49" i="14"/>
  <c r="A46" i="14"/>
  <c r="A43" i="14"/>
  <c r="A25" i="14"/>
  <c r="A22" i="14"/>
  <c r="A37" i="14"/>
  <c r="A34" i="14"/>
  <c r="A31" i="14"/>
  <c r="A28" i="14"/>
  <c r="A19" i="14"/>
  <c r="A16" i="14"/>
  <c r="A13" i="14"/>
  <c r="A10" i="14"/>
  <c r="A7" i="14"/>
  <c r="A4" i="14"/>
  <c r="Y87" i="11356"/>
  <c r="M87" i="11356"/>
  <c r="A87" i="11356"/>
  <c r="C11" i="10188"/>
  <c r="C10" i="10188"/>
  <c r="C9" i="10188"/>
  <c r="B26" i="10188"/>
  <c r="B25" i="10188"/>
  <c r="B24" i="10188"/>
  <c r="B23" i="10188"/>
  <c r="B22" i="10188"/>
  <c r="Y86" i="4"/>
  <c r="M86" i="4"/>
  <c r="A86" i="4"/>
  <c r="AF41" i="11368"/>
  <c r="AF31" i="11368"/>
  <c r="AF21" i="11368"/>
  <c r="AF38" i="11368"/>
  <c r="AF37" i="11368"/>
  <c r="AF28" i="11368"/>
  <c r="AF30" i="11368"/>
  <c r="AF19" i="11368"/>
  <c r="AF8" i="11368"/>
  <c r="AF11" i="11368"/>
  <c r="AC38" i="11368"/>
  <c r="AC13" i="11368"/>
  <c r="AC51" i="11368"/>
  <c r="AC48" i="11368"/>
  <c r="AC7" i="11368"/>
  <c r="AC83" i="11368"/>
  <c r="AC17" i="11368"/>
  <c r="AC34" i="11368"/>
  <c r="AC31" i="11368"/>
  <c r="W8" i="11356"/>
  <c r="AC26" i="11368"/>
  <c r="AC30" i="11368"/>
  <c r="AC8" i="11368"/>
  <c r="AC33" i="11368"/>
  <c r="AB89" i="11368"/>
  <c r="AF12" i="11368"/>
  <c r="AF6" i="11368"/>
  <c r="AC50" i="11368"/>
  <c r="AC43" i="11368"/>
  <c r="AC36" i="11368"/>
  <c r="AC82" i="11368"/>
  <c r="AC52" i="11368"/>
  <c r="AC47" i="11368"/>
  <c r="AF43" i="11368"/>
  <c r="T26" i="11368"/>
  <c r="AF25" i="11368"/>
  <c r="AF53" i="11368"/>
  <c r="S28" i="11368"/>
  <c r="AF82" i="11368"/>
  <c r="AF47" i="11368"/>
  <c r="T12" i="11368"/>
  <c r="L8" i="6"/>
  <c r="Q21" i="11368" l="1"/>
  <c r="AC5" i="11368"/>
  <c r="AF56" i="11368"/>
  <c r="AF57" i="11368"/>
  <c r="AF35" i="11368"/>
  <c r="AF32" i="11368"/>
  <c r="AF29" i="11368"/>
  <c r="AF27" i="11368"/>
  <c r="AF18" i="11368"/>
  <c r="AF10" i="11368"/>
  <c r="AF16" i="11368"/>
  <c r="AF4" i="11368"/>
  <c r="Q5" i="11368"/>
  <c r="Q9" i="11368"/>
  <c r="Q8" i="11368"/>
  <c r="Q4" i="11368"/>
  <c r="Q7" i="11368"/>
  <c r="Q11" i="11368"/>
  <c r="Q16" i="11368"/>
  <c r="Q20" i="11368"/>
  <c r="Q14" i="11368"/>
  <c r="Q19" i="11368"/>
  <c r="Q22" i="11368"/>
  <c r="Q10" i="11368"/>
  <c r="Q15" i="11368"/>
  <c r="Q13" i="11368"/>
  <c r="Q12" i="11368"/>
  <c r="Q17" i="11368"/>
  <c r="Q18" i="11368"/>
  <c r="Q25" i="11368"/>
  <c r="Q23" i="11368"/>
  <c r="Q24" i="11368"/>
  <c r="Q27" i="11368"/>
  <c r="Q26" i="11368"/>
  <c r="AF48" i="11368"/>
  <c r="AF45" i="11368"/>
  <c r="AF22" i="11368"/>
  <c r="AF51" i="11368"/>
  <c r="AF40" i="11368"/>
  <c r="AC4" i="11368"/>
  <c r="AC21" i="11368"/>
  <c r="AC23" i="11368"/>
  <c r="AC55" i="11368"/>
  <c r="AC57" i="11368"/>
  <c r="AF15" i="11368"/>
  <c r="AC28" i="11368"/>
  <c r="AC19" i="11368"/>
  <c r="AF85" i="11368"/>
  <c r="T21" i="11368"/>
  <c r="T16" i="11368"/>
  <c r="T20" i="11368"/>
  <c r="T19" i="11368"/>
  <c r="T22" i="11368"/>
  <c r="T15" i="11368"/>
  <c r="T13" i="11368"/>
  <c r="T25" i="11368"/>
  <c r="T24" i="11368"/>
  <c r="T27" i="11368"/>
  <c r="AF7" i="11368"/>
  <c r="AC40" i="11368"/>
  <c r="AC24" i="11368"/>
  <c r="AC35" i="11368"/>
  <c r="AC32" i="11368"/>
  <c r="AC27" i="11368"/>
  <c r="AC10" i="11368"/>
  <c r="B24" i="11361"/>
  <c r="O5" i="320" s="1"/>
  <c r="B20" i="11361"/>
  <c r="B16" i="11361"/>
  <c r="O5" i="11356" s="1"/>
  <c r="B12" i="11361"/>
  <c r="O5" i="4" s="1"/>
  <c r="B8" i="11361"/>
  <c r="I5" i="320" s="1"/>
  <c r="B4" i="11361"/>
  <c r="I5" i="6" s="1"/>
  <c r="B25" i="11361"/>
  <c r="B21" i="11361"/>
  <c r="AA5" i="4" s="1"/>
  <c r="B17" i="11361"/>
  <c r="B13" i="11361"/>
  <c r="AA5" i="11356" s="1"/>
  <c r="B9" i="11361"/>
  <c r="AA5" i="6" s="1"/>
  <c r="B5" i="11361"/>
  <c r="C5" i="11356" s="1"/>
  <c r="B26" i="11361"/>
  <c r="AG5" i="11356" s="1"/>
  <c r="B22" i="11361"/>
  <c r="U5" i="320" s="1"/>
  <c r="B18" i="11361"/>
  <c r="B14" i="11361"/>
  <c r="O5" i="6" s="1"/>
  <c r="B10" i="11361"/>
  <c r="I5" i="4" s="1"/>
  <c r="B6" i="11361"/>
  <c r="AG5" i="6" s="1"/>
  <c r="B27" i="11361"/>
  <c r="AG5" i="4" s="1"/>
  <c r="B23" i="11361"/>
  <c r="U5" i="11356" s="1"/>
  <c r="B19" i="11361"/>
  <c r="B15" i="11361"/>
  <c r="C5" i="320" s="1"/>
  <c r="B11" i="11361"/>
  <c r="C5" i="6" s="1"/>
  <c r="B7" i="11361"/>
  <c r="AA5" i="320" s="1"/>
  <c r="R28" i="11368"/>
  <c r="T9" i="11368"/>
  <c r="T8" i="11368"/>
  <c r="T4" i="11368"/>
  <c r="T6" i="11368"/>
  <c r="AF44" i="11368"/>
  <c r="AF24" i="11368"/>
  <c r="AF20" i="11368"/>
  <c r="AF17" i="11368"/>
  <c r="AF23" i="11368"/>
  <c r="AF9" i="11368"/>
  <c r="AE89" i="11368"/>
  <c r="AF34" i="11368"/>
  <c r="AC54" i="11368"/>
  <c r="AC46" i="11368"/>
  <c r="AC16" i="11368"/>
  <c r="AC25" i="11368"/>
  <c r="AC42" i="11368"/>
  <c r="AC37" i="11368"/>
  <c r="AC11" i="11368"/>
  <c r="AA89" i="11368"/>
  <c r="AF33" i="11368"/>
  <c r="AF50" i="11368"/>
  <c r="AF36" i="11368"/>
  <c r="AC86" i="11368"/>
  <c r="AC85" i="11368"/>
  <c r="AF58" i="11368"/>
  <c r="AF59" i="11368"/>
  <c r="AC29" i="11368"/>
  <c r="Q6" i="11368"/>
  <c r="AF54" i="11368"/>
  <c r="AF49" i="11368"/>
  <c r="AF46" i="11368"/>
  <c r="AF14" i="11368"/>
  <c r="AD89" i="11368"/>
  <c r="AF26" i="11368"/>
  <c r="AC44" i="11368"/>
  <c r="AC18" i="11368"/>
  <c r="AC53" i="11368"/>
  <c r="AC20" i="11368"/>
  <c r="AC12" i="11368"/>
  <c r="AC6" i="11368"/>
  <c r="AC87" i="11368"/>
  <c r="AC56" i="11368"/>
  <c r="AC58" i="11368"/>
  <c r="AC59" i="11368"/>
  <c r="U5" i="6"/>
  <c r="W42" i="10188"/>
  <c r="U42" i="10188"/>
  <c r="T42" i="10188"/>
  <c r="X42" i="10188"/>
  <c r="P28" i="11368"/>
  <c r="AF5" i="11368"/>
  <c r="O28" i="11368"/>
  <c r="AF52" i="11368"/>
  <c r="AF39" i="11368"/>
  <c r="AC49" i="11368"/>
  <c r="AC41" i="11368"/>
  <c r="AF55" i="11368"/>
  <c r="AF83" i="11368"/>
  <c r="AC45" i="11368"/>
  <c r="D672" i="96"/>
  <c r="E931" i="96"/>
  <c r="D329" i="96"/>
  <c r="E279" i="96"/>
  <c r="E271" i="96"/>
  <c r="D564" i="96"/>
  <c r="D817" i="96"/>
  <c r="E787" i="96"/>
  <c r="E10" i="96"/>
  <c r="D942" i="96"/>
  <c r="D781" i="96"/>
  <c r="D146" i="96"/>
  <c r="D515" i="96"/>
  <c r="D614" i="96"/>
  <c r="E307" i="96"/>
  <c r="E666" i="96"/>
  <c r="E430" i="96"/>
  <c r="E719" i="96"/>
  <c r="E705" i="96"/>
  <c r="E440" i="96"/>
  <c r="D111" i="96"/>
  <c r="D68" i="96"/>
  <c r="E958" i="96"/>
  <c r="D811" i="96"/>
  <c r="D986" i="96"/>
  <c r="D960" i="96"/>
  <c r="D93" i="96"/>
  <c r="E19" i="96"/>
  <c r="B14" i="11371"/>
  <c r="E886" i="96"/>
  <c r="D364" i="96"/>
  <c r="D271" i="96"/>
  <c r="E266" i="96"/>
  <c r="E39" i="96"/>
  <c r="E248" i="96"/>
  <c r="E135" i="96"/>
  <c r="D345" i="96"/>
  <c r="D993" i="96"/>
  <c r="E972" i="96"/>
  <c r="D908" i="96"/>
  <c r="D892" i="96"/>
  <c r="D875" i="96"/>
  <c r="E855" i="96"/>
  <c r="D840" i="96"/>
  <c r="E829" i="96"/>
  <c r="E811" i="96"/>
  <c r="E797" i="96"/>
  <c r="E761" i="96"/>
  <c r="D757" i="96"/>
  <c r="D735" i="96"/>
  <c r="E718" i="96"/>
  <c r="D716" i="96"/>
  <c r="E709" i="96"/>
  <c r="E704" i="96"/>
  <c r="E700" i="96"/>
  <c r="D666" i="96"/>
  <c r="D623" i="96"/>
  <c r="D620" i="96"/>
  <c r="D618" i="96"/>
  <c r="E604" i="96"/>
  <c r="E587" i="96"/>
  <c r="E580" i="96"/>
  <c r="E520" i="96"/>
  <c r="D503" i="96"/>
  <c r="E444" i="96"/>
  <c r="D435" i="96"/>
  <c r="D389" i="96"/>
  <c r="E231" i="96"/>
  <c r="D168" i="96"/>
  <c r="E149" i="96"/>
  <c r="D142" i="96"/>
  <c r="D128" i="96"/>
  <c r="E60" i="96"/>
  <c r="D53" i="96"/>
  <c r="D1008" i="96"/>
  <c r="E969" i="96"/>
  <c r="E889" i="96"/>
  <c r="D868" i="96"/>
  <c r="D825" i="96"/>
  <c r="E781" i="96"/>
  <c r="E775" i="96"/>
  <c r="D728" i="96"/>
  <c r="D719" i="96"/>
  <c r="D710" i="96"/>
  <c r="D705" i="96"/>
  <c r="E702" i="96"/>
  <c r="D648" i="96"/>
  <c r="E638" i="96"/>
  <c r="E635" i="96"/>
  <c r="D597" i="96"/>
  <c r="E588" i="96"/>
  <c r="D570" i="96"/>
  <c r="D552" i="96"/>
  <c r="E538" i="96"/>
  <c r="D522" i="96"/>
  <c r="D492" i="96"/>
  <c r="D450" i="96"/>
  <c r="E437" i="96"/>
  <c r="E421" i="96"/>
  <c r="E416" i="96"/>
  <c r="E399" i="96"/>
  <c r="E370" i="96"/>
  <c r="E347" i="96"/>
  <c r="E333" i="96"/>
  <c r="D243" i="96"/>
  <c r="D196" i="96"/>
  <c r="E188" i="96"/>
  <c r="E184" i="96"/>
  <c r="E71" i="96"/>
  <c r="E677" i="96"/>
  <c r="D677" i="96"/>
  <c r="E329" i="96"/>
  <c r="E283" i="96"/>
  <c r="D738" i="96"/>
  <c r="E738" i="96"/>
  <c r="D684" i="96"/>
  <c r="E684" i="96"/>
  <c r="E830" i="96"/>
  <c r="D830" i="96"/>
  <c r="D704" i="96"/>
  <c r="D347" i="96"/>
  <c r="E33" i="96"/>
  <c r="D8" i="96"/>
  <c r="D436" i="96"/>
  <c r="E345" i="96"/>
  <c r="E1008" i="96"/>
  <c r="E986" i="96"/>
  <c r="D969" i="96"/>
  <c r="E960" i="96"/>
  <c r="D958" i="96"/>
  <c r="E942" i="96"/>
  <c r="E912" i="96"/>
  <c r="D889" i="96"/>
  <c r="E868" i="96"/>
  <c r="E825" i="96"/>
  <c r="D775" i="96"/>
  <c r="D739" i="96"/>
  <c r="E728" i="96"/>
  <c r="E710" i="96"/>
  <c r="D702" i="96"/>
  <c r="E672" i="96"/>
  <c r="E648" i="96"/>
  <c r="D638" i="96"/>
  <c r="D635" i="96"/>
  <c r="D621" i="96"/>
  <c r="E602" i="96"/>
  <c r="E597" i="96"/>
  <c r="D588" i="96"/>
  <c r="E570" i="96"/>
  <c r="E552" i="96"/>
  <c r="E544" i="96"/>
  <c r="D538" i="96"/>
  <c r="E522" i="96"/>
  <c r="E510" i="96"/>
  <c r="D440" i="96"/>
  <c r="D437" i="96"/>
  <c r="D432" i="96"/>
  <c r="D421" i="96"/>
  <c r="D416" i="96"/>
  <c r="D402" i="96"/>
  <c r="D399" i="96"/>
  <c r="E243" i="96"/>
  <c r="E196" i="96"/>
  <c r="D188" i="96"/>
  <c r="D184" i="96"/>
  <c r="D134" i="96"/>
  <c r="E124" i="96"/>
  <c r="E111" i="96"/>
  <c r="E93" i="96"/>
  <c r="D71" i="96"/>
  <c r="E62" i="96"/>
  <c r="D257" i="96"/>
  <c r="E49" i="96"/>
  <c r="D688" i="96"/>
  <c r="D359" i="96"/>
  <c r="E614" i="96"/>
  <c r="E896" i="96"/>
  <c r="D978" i="96"/>
  <c r="D532" i="96"/>
  <c r="E911" i="96"/>
  <c r="E788" i="96"/>
  <c r="E594" i="96"/>
  <c r="E385" i="96"/>
  <c r="D343" i="96"/>
  <c r="E313" i="96"/>
  <c r="E291" i="96"/>
  <c r="D266" i="96"/>
  <c r="D183" i="96"/>
  <c r="E572" i="96"/>
  <c r="D287" i="96"/>
  <c r="E652" i="96"/>
  <c r="E839" i="96"/>
  <c r="E760" i="96"/>
  <c r="D994" i="96"/>
  <c r="E994" i="96"/>
  <c r="D932" i="96"/>
  <c r="E932" i="96"/>
  <c r="D841" i="96"/>
  <c r="E841" i="96"/>
  <c r="E826" i="96"/>
  <c r="D826" i="96"/>
  <c r="E742" i="96"/>
  <c r="D742" i="96"/>
  <c r="D733" i="96"/>
  <c r="E733" i="96"/>
  <c r="D724" i="96"/>
  <c r="E724" i="96"/>
  <c r="D585" i="96"/>
  <c r="E585" i="96"/>
  <c r="E581" i="96"/>
  <c r="D581" i="96"/>
  <c r="D221" i="96"/>
  <c r="E221" i="96"/>
  <c r="D177" i="96"/>
  <c r="E177" i="96"/>
  <c r="D592" i="96"/>
  <c r="E592" i="96"/>
  <c r="E348" i="96"/>
  <c r="D348" i="96"/>
  <c r="E285" i="96"/>
  <c r="D285" i="96"/>
  <c r="E948" i="96"/>
  <c r="D948" i="96"/>
  <c r="E904" i="96"/>
  <c r="D904" i="96"/>
  <c r="E877" i="96"/>
  <c r="D877" i="96"/>
  <c r="E838" i="96"/>
  <c r="D838" i="96"/>
  <c r="D818" i="96"/>
  <c r="E818" i="96"/>
  <c r="D660" i="96"/>
  <c r="E660" i="96"/>
  <c r="E654" i="96"/>
  <c r="D654" i="96"/>
  <c r="D558" i="96"/>
  <c r="E558" i="96"/>
  <c r="D238" i="96"/>
  <c r="E238" i="96"/>
  <c r="D226" i="96"/>
  <c r="E226" i="96"/>
  <c r="E172" i="96"/>
  <c r="D172" i="96"/>
  <c r="D159" i="96"/>
  <c r="E159" i="96"/>
  <c r="D298" i="96"/>
  <c r="E298" i="96"/>
  <c r="E134" i="96"/>
  <c r="E8" i="96"/>
  <c r="D62" i="96"/>
  <c r="D510" i="96"/>
  <c r="D124" i="96"/>
  <c r="D544" i="96"/>
  <c r="D602" i="96"/>
  <c r="D912" i="96"/>
  <c r="E621" i="96"/>
  <c r="E739" i="96"/>
  <c r="E41" i="96"/>
  <c r="E12" i="96"/>
  <c r="D47" i="96"/>
  <c r="D1001" i="96"/>
  <c r="D963" i="96"/>
  <c r="D957" i="96"/>
  <c r="E878" i="96"/>
  <c r="E866" i="96"/>
  <c r="E827" i="96"/>
  <c r="E819" i="96"/>
  <c r="D806" i="96"/>
  <c r="E793" i="96"/>
  <c r="E754" i="96"/>
  <c r="E743" i="96"/>
  <c r="D729" i="96"/>
  <c r="E690" i="96"/>
  <c r="E675" i="96"/>
  <c r="E650" i="96"/>
  <c r="D607" i="96"/>
  <c r="D539" i="96"/>
  <c r="E518" i="96"/>
  <c r="D511" i="96"/>
  <c r="E236" i="96"/>
  <c r="E183" i="96"/>
  <c r="E136" i="96"/>
  <c r="E99" i="96"/>
  <c r="E73" i="96"/>
  <c r="D365" i="96"/>
  <c r="D357" i="96"/>
  <c r="E515" i="96"/>
  <c r="D307" i="96"/>
  <c r="D876" i="96"/>
  <c r="D896" i="96"/>
  <c r="D341" i="96"/>
  <c r="E978" i="96"/>
  <c r="E532" i="96"/>
  <c r="D911" i="96"/>
  <c r="D161" i="96"/>
  <c r="E31" i="96"/>
  <c r="E996" i="96"/>
  <c r="E987" i="96"/>
  <c r="D927" i="96"/>
  <c r="E906" i="96"/>
  <c r="E815" i="96"/>
  <c r="D788" i="96"/>
  <c r="E725" i="96"/>
  <c r="D694" i="96"/>
  <c r="E598" i="96"/>
  <c r="E561" i="96"/>
  <c r="E513" i="96"/>
  <c r="E505" i="96"/>
  <c r="D485" i="96"/>
  <c r="E457" i="96"/>
  <c r="E451" i="96"/>
  <c r="D422" i="96"/>
  <c r="D239" i="96"/>
  <c r="D206" i="96"/>
  <c r="E194" i="96"/>
  <c r="D185" i="96"/>
  <c r="E166" i="96"/>
  <c r="E140" i="96"/>
  <c r="D113" i="96"/>
  <c r="D103" i="96"/>
  <c r="E84" i="96"/>
  <c r="D385" i="96"/>
  <c r="E364" i="96"/>
  <c r="E343" i="96"/>
  <c r="D313" i="96"/>
  <c r="D291" i="96"/>
  <c r="D73" i="96"/>
  <c r="E539" i="96"/>
  <c r="D49" i="96"/>
  <c r="E206" i="96"/>
  <c r="D194" i="96"/>
  <c r="E15" i="96"/>
  <c r="E5" i="96"/>
  <c r="D135" i="96"/>
  <c r="D445" i="96"/>
  <c r="E436" i="96"/>
  <c r="D893" i="96"/>
  <c r="E265" i="96"/>
  <c r="E688" i="96"/>
  <c r="D653" i="96"/>
  <c r="E913" i="96"/>
  <c r="D373" i="96"/>
  <c r="D332" i="96"/>
  <c r="E327" i="96"/>
  <c r="E309" i="96"/>
  <c r="E300" i="96"/>
  <c r="E277" i="96"/>
  <c r="D269" i="96"/>
  <c r="D19" i="96"/>
  <c r="E944" i="96"/>
  <c r="D572" i="96"/>
  <c r="D171" i="96"/>
  <c r="E287" i="96"/>
  <c r="E985" i="96"/>
  <c r="D652" i="96"/>
  <c r="D321" i="96"/>
  <c r="E296" i="96"/>
  <c r="E940" i="96"/>
  <c r="E914" i="96"/>
  <c r="D903" i="96"/>
  <c r="E828" i="96"/>
  <c r="E816" i="96"/>
  <c r="E796" i="96"/>
  <c r="D764" i="96"/>
  <c r="D750" i="96"/>
  <c r="E746" i="96"/>
  <c r="D741" i="96"/>
  <c r="E715" i="96"/>
  <c r="D676" i="96"/>
  <c r="D665" i="96"/>
  <c r="D567" i="96"/>
  <c r="E540" i="96"/>
  <c r="E527" i="96"/>
  <c r="E519" i="96"/>
  <c r="E501" i="96"/>
  <c r="D475" i="96"/>
  <c r="E466" i="96"/>
  <c r="D462" i="96"/>
  <c r="D452" i="96"/>
  <c r="E413" i="96"/>
  <c r="D386" i="96"/>
  <c r="D358" i="96"/>
  <c r="D335" i="96"/>
  <c r="E308" i="96"/>
  <c r="D289" i="96"/>
  <c r="D248" i="96"/>
  <c r="E229" i="96"/>
  <c r="D202" i="96"/>
  <c r="D199" i="96"/>
  <c r="E190" i="96"/>
  <c r="E186" i="96"/>
  <c r="D167" i="96"/>
  <c r="E123" i="96"/>
  <c r="E80" i="96"/>
  <c r="E999" i="96"/>
  <c r="E993" i="96"/>
  <c r="E990" i="96"/>
  <c r="D956" i="96"/>
  <c r="D946" i="96"/>
  <c r="E941" i="96"/>
  <c r="E935" i="96"/>
  <c r="D931" i="96"/>
  <c r="E908" i="96"/>
  <c r="E892" i="96"/>
  <c r="E881" i="96"/>
  <c r="E875" i="96"/>
  <c r="D855" i="96"/>
  <c r="E840" i="96"/>
  <c r="D829" i="96"/>
  <c r="D821" i="96"/>
  <c r="E817" i="96"/>
  <c r="D800" i="96"/>
  <c r="D797" i="96"/>
  <c r="D795" i="96"/>
  <c r="D790" i="96"/>
  <c r="D787" i="96"/>
  <c r="D761" i="96"/>
  <c r="E757" i="96"/>
  <c r="E747" i="96"/>
  <c r="E723" i="96"/>
  <c r="D718" i="96"/>
  <c r="E716" i="96"/>
  <c r="D700" i="96"/>
  <c r="D647" i="96"/>
  <c r="E618" i="96"/>
  <c r="D604" i="96"/>
  <c r="D587" i="96"/>
  <c r="D580" i="96"/>
  <c r="E528" i="96"/>
  <c r="E454" i="96"/>
  <c r="E435" i="96"/>
  <c r="D430" i="96"/>
  <c r="D404" i="96"/>
  <c r="E401" i="96"/>
  <c r="E256" i="96"/>
  <c r="E220" i="96"/>
  <c r="D216" i="96"/>
  <c r="D213" i="96"/>
  <c r="E175" i="96"/>
  <c r="D153" i="96"/>
  <c r="D133" i="96"/>
  <c r="E128" i="96"/>
  <c r="E68" i="96"/>
  <c r="E53" i="96"/>
  <c r="D506" i="96"/>
  <c r="E506" i="96"/>
  <c r="D974" i="96"/>
  <c r="E974" i="96"/>
  <c r="E842" i="96"/>
  <c r="D842" i="96"/>
  <c r="D822" i="96"/>
  <c r="E822" i="96"/>
  <c r="D703" i="96"/>
  <c r="E703" i="96"/>
  <c r="E573" i="96"/>
  <c r="D573" i="96"/>
  <c r="D531" i="96"/>
  <c r="E531" i="96"/>
  <c r="D429" i="96"/>
  <c r="E429" i="96"/>
  <c r="D104" i="96"/>
  <c r="E104" i="96"/>
  <c r="E465" i="96"/>
  <c r="D465" i="96"/>
  <c r="E625" i="96"/>
  <c r="D625" i="96"/>
  <c r="E319" i="96"/>
  <c r="D319" i="96"/>
  <c r="E701" i="96"/>
  <c r="D701" i="96"/>
  <c r="D854" i="96"/>
  <c r="E854" i="96"/>
  <c r="E957" i="96"/>
  <c r="E185" i="96"/>
  <c r="E567" i="96"/>
  <c r="D296" i="96"/>
  <c r="D985" i="96"/>
  <c r="D944" i="96"/>
  <c r="E321" i="96"/>
  <c r="E171" i="96"/>
  <c r="D913" i="96"/>
  <c r="E199" i="96"/>
  <c r="E607" i="96"/>
  <c r="D451" i="96"/>
  <c r="D368" i="96"/>
  <c r="E337" i="96"/>
  <c r="D327" i="96"/>
  <c r="D300" i="96"/>
  <c r="E269" i="96"/>
  <c r="E202" i="96"/>
  <c r="E653" i="96"/>
  <c r="D136" i="96"/>
  <c r="E485" i="96"/>
  <c r="E103" i="96"/>
  <c r="D34" i="96"/>
  <c r="E34" i="96"/>
  <c r="E860" i="96"/>
  <c r="D860" i="96"/>
  <c r="E673" i="96"/>
  <c r="D673" i="96"/>
  <c r="E639" i="96"/>
  <c r="D639" i="96"/>
  <c r="E494" i="96"/>
  <c r="D494" i="96"/>
  <c r="E412" i="96"/>
  <c r="D412" i="96"/>
  <c r="E246" i="96"/>
  <c r="D246" i="96"/>
  <c r="D77" i="96"/>
  <c r="E77" i="96"/>
  <c r="E352" i="96"/>
  <c r="D352" i="96"/>
  <c r="E810" i="96"/>
  <c r="D810" i="96"/>
  <c r="E390" i="96"/>
  <c r="D390" i="96"/>
  <c r="E722" i="96"/>
  <c r="D722" i="96"/>
  <c r="D518" i="96"/>
  <c r="E1001" i="96"/>
  <c r="E335" i="96"/>
  <c r="D827" i="96"/>
  <c r="E48" i="96"/>
  <c r="E373" i="96"/>
  <c r="E332" i="96"/>
  <c r="D309" i="96"/>
  <c r="D259" i="96"/>
  <c r="E167" i="96"/>
  <c r="D265" i="96"/>
  <c r="E113" i="96"/>
  <c r="E368" i="96"/>
  <c r="E161" i="96"/>
  <c r="E341" i="96"/>
  <c r="E876" i="96"/>
  <c r="E357" i="96"/>
  <c r="E893" i="96"/>
  <c r="E445" i="96"/>
  <c r="E790" i="96"/>
  <c r="D747" i="96"/>
  <c r="E800" i="96"/>
  <c r="D337" i="96"/>
  <c r="D175" i="96"/>
  <c r="E153" i="96"/>
  <c r="D21" i="96"/>
  <c r="D32" i="96"/>
  <c r="E956" i="96"/>
  <c r="D935" i="96"/>
  <c r="E133" i="96"/>
  <c r="D27" i="96"/>
  <c r="D33" i="96"/>
  <c r="D162" i="96"/>
  <c r="D611" i="96"/>
  <c r="D468" i="96"/>
  <c r="E392" i="96"/>
  <c r="D920" i="96"/>
  <c r="D691" i="96"/>
  <c r="D996" i="96"/>
  <c r="D987" i="96"/>
  <c r="E963" i="96"/>
  <c r="D955" i="96"/>
  <c r="E927" i="96"/>
  <c r="D906" i="96"/>
  <c r="D878" i="96"/>
  <c r="D869" i="96"/>
  <c r="D866" i="96"/>
  <c r="D857" i="96"/>
  <c r="D819" i="96"/>
  <c r="D815" i="96"/>
  <c r="E806" i="96"/>
  <c r="D793" i="96"/>
  <c r="D754" i="96"/>
  <c r="D743" i="96"/>
  <c r="E729" i="96"/>
  <c r="D725" i="96"/>
  <c r="E694" i="96"/>
  <c r="D690" i="96"/>
  <c r="D675" i="96"/>
  <c r="D650" i="96"/>
  <c r="D598" i="96"/>
  <c r="D594" i="96"/>
  <c r="D561" i="96"/>
  <c r="D513" i="96"/>
  <c r="E511" i="96"/>
  <c r="D505" i="96"/>
  <c r="D457" i="96"/>
  <c r="E422" i="96"/>
  <c r="E239" i="96"/>
  <c r="D236" i="96"/>
  <c r="D155" i="96"/>
  <c r="D99" i="96"/>
  <c r="D84" i="96"/>
  <c r="D63" i="96"/>
  <c r="E431" i="96"/>
  <c r="E869" i="96"/>
  <c r="E955" i="96"/>
  <c r="D10" i="96"/>
  <c r="E492" i="96"/>
  <c r="E450" i="96"/>
  <c r="E432" i="96"/>
  <c r="E402" i="96"/>
  <c r="D12" i="96"/>
  <c r="E857" i="96"/>
  <c r="D370" i="96"/>
  <c r="D363" i="96"/>
  <c r="D333" i="96"/>
  <c r="E301" i="96"/>
  <c r="D283" i="96"/>
  <c r="D279" i="96"/>
  <c r="D92" i="96"/>
  <c r="E7" i="96"/>
  <c r="E358" i="96"/>
  <c r="E289" i="96"/>
  <c r="E288" i="96"/>
  <c r="E281" i="96"/>
  <c r="D258" i="96"/>
  <c r="E1003" i="96"/>
  <c r="D990" i="96"/>
  <c r="E946" i="96"/>
  <c r="D941" i="96"/>
  <c r="D881" i="96"/>
  <c r="E821" i="96"/>
  <c r="E795" i="96"/>
  <c r="E735" i="96"/>
  <c r="D723" i="96"/>
  <c r="D709" i="96"/>
  <c r="E647" i="96"/>
  <c r="E568" i="96"/>
  <c r="E549" i="96"/>
  <c r="D528" i="96"/>
  <c r="E503" i="96"/>
  <c r="D490" i="96"/>
  <c r="D454" i="96"/>
  <c r="E419" i="96"/>
  <c r="E404" i="96"/>
  <c r="D401" i="96"/>
  <c r="E396" i="96"/>
  <c r="E251" i="96"/>
  <c r="D231" i="96"/>
  <c r="E213" i="96"/>
  <c r="E168" i="96"/>
  <c r="D149" i="96"/>
  <c r="E146" i="96"/>
  <c r="D60" i="96"/>
  <c r="D863" i="96"/>
  <c r="D455" i="96"/>
  <c r="D933" i="96"/>
  <c r="E933" i="96"/>
  <c r="D763" i="96"/>
  <c r="E763" i="96"/>
  <c r="E678" i="96"/>
  <c r="D678" i="96"/>
  <c r="D662" i="96"/>
  <c r="E662" i="96"/>
  <c r="D630" i="96"/>
  <c r="E630" i="96"/>
  <c r="E577" i="96"/>
  <c r="D577" i="96"/>
  <c r="D222" i="96"/>
  <c r="E222" i="96"/>
  <c r="E173" i="96"/>
  <c r="D173" i="96"/>
  <c r="D90" i="96"/>
  <c r="E90" i="96"/>
  <c r="D699" i="96"/>
  <c r="E699" i="96"/>
  <c r="E326" i="96"/>
  <c r="D326" i="96"/>
  <c r="E148" i="96"/>
  <c r="D148" i="96"/>
  <c r="D41" i="96"/>
  <c r="E47" i="96"/>
  <c r="D31" i="96"/>
  <c r="D971" i="96"/>
  <c r="D964" i="96"/>
  <c r="D940" i="96"/>
  <c r="E929" i="96"/>
  <c r="D918" i="96"/>
  <c r="D907" i="96"/>
  <c r="D882" i="96"/>
  <c r="E880" i="96"/>
  <c r="D839" i="96"/>
  <c r="D816" i="96"/>
  <c r="D796" i="96"/>
  <c r="E750" i="96"/>
  <c r="E731" i="96"/>
  <c r="D726" i="96"/>
  <c r="D712" i="96"/>
  <c r="E575" i="96"/>
  <c r="E563" i="96"/>
  <c r="E555" i="96"/>
  <c r="E548" i="96"/>
  <c r="E516" i="96"/>
  <c r="D486" i="96"/>
  <c r="D413" i="96"/>
  <c r="D229" i="96"/>
  <c r="D141" i="96"/>
  <c r="E127" i="96"/>
  <c r="D91" i="96"/>
  <c r="D342" i="96"/>
  <c r="E342" i="96"/>
  <c r="D295" i="96"/>
  <c r="E295" i="96"/>
  <c r="E411" i="96"/>
  <c r="D411" i="96"/>
  <c r="D195" i="96"/>
  <c r="E195" i="96"/>
  <c r="E119" i="96"/>
  <c r="D119" i="96"/>
  <c r="D97" i="96"/>
  <c r="E97" i="96"/>
  <c r="D81" i="96"/>
  <c r="E81" i="96"/>
  <c r="E21" i="96"/>
  <c r="D39" i="96"/>
  <c r="E290" i="96"/>
  <c r="D651" i="96"/>
  <c r="D15" i="96"/>
  <c r="E623" i="96"/>
  <c r="E620" i="96"/>
  <c r="D568" i="96"/>
  <c r="E564" i="96"/>
  <c r="D367" i="96"/>
  <c r="D48" i="96"/>
  <c r="E553" i="96"/>
  <c r="E1009" i="96"/>
  <c r="E1013" i="96"/>
  <c r="D553" i="96"/>
  <c r="D1013" i="96"/>
  <c r="E92" i="96"/>
  <c r="D1011" i="96"/>
  <c r="E1012" i="96"/>
  <c r="D1012" i="96"/>
  <c r="D1009" i="96"/>
  <c r="E1011" i="96"/>
  <c r="D431" i="96"/>
  <c r="E388" i="96"/>
  <c r="D336" i="96"/>
  <c r="E336" i="96"/>
  <c r="D579" i="96"/>
  <c r="D938" i="96"/>
  <c r="E640" i="96"/>
  <c r="D464" i="96"/>
  <c r="D197" i="96"/>
  <c r="E158" i="96"/>
  <c r="D5" i="96"/>
  <c r="E32" i="96"/>
  <c r="E27" i="96"/>
  <c r="D18" i="96"/>
  <c r="D116" i="96"/>
  <c r="D871" i="96"/>
  <c r="D170" i="96"/>
  <c r="D443" i="96"/>
  <c r="D783" i="96"/>
  <c r="D176" i="96"/>
  <c r="E971" i="96"/>
  <c r="E964" i="96"/>
  <c r="D929" i="96"/>
  <c r="D923" i="96"/>
  <c r="E918" i="96"/>
  <c r="E907" i="96"/>
  <c r="E903" i="96"/>
  <c r="D890" i="96"/>
  <c r="D886" i="96"/>
  <c r="E882" i="96"/>
  <c r="D880" i="96"/>
  <c r="E873" i="96"/>
  <c r="D858" i="96"/>
  <c r="D836" i="96"/>
  <c r="D820" i="96"/>
  <c r="E774" i="96"/>
  <c r="E764" i="96"/>
  <c r="D746" i="96"/>
  <c r="D734" i="96"/>
  <c r="D731" i="96"/>
  <c r="E726" i="96"/>
  <c r="D715" i="96"/>
  <c r="D692" i="96"/>
  <c r="D687" i="96"/>
  <c r="D669" i="96"/>
  <c r="E665" i="96"/>
  <c r="E658" i="96"/>
  <c r="D631" i="96"/>
  <c r="E590" i="96"/>
  <c r="D563" i="96"/>
  <c r="D548" i="96"/>
  <c r="D540" i="96"/>
  <c r="D527" i="96"/>
  <c r="D519" i="96"/>
  <c r="E486" i="96"/>
  <c r="D466" i="96"/>
  <c r="D453" i="96"/>
  <c r="E452" i="96"/>
  <c r="D394" i="96"/>
  <c r="E386" i="96"/>
  <c r="D372" i="96"/>
  <c r="E365" i="96"/>
  <c r="E361" i="96"/>
  <c r="E344" i="96"/>
  <c r="D308" i="96"/>
  <c r="E304" i="96"/>
  <c r="E299" i="96"/>
  <c r="D288" i="96"/>
  <c r="D281" i="96"/>
  <c r="E258" i="96"/>
  <c r="E241" i="96"/>
  <c r="E215" i="96"/>
  <c r="E212" i="96"/>
  <c r="D207" i="96"/>
  <c r="D190" i="96"/>
  <c r="D186" i="96"/>
  <c r="E179" i="96"/>
  <c r="E141" i="96"/>
  <c r="D753" i="96"/>
  <c r="E250" i="96"/>
  <c r="E66" i="96"/>
  <c r="E651" i="96"/>
  <c r="D460" i="96"/>
  <c r="E235" i="96"/>
  <c r="E470" i="96"/>
  <c r="D261" i="96"/>
  <c r="E261" i="96"/>
  <c r="D914" i="96"/>
  <c r="D844" i="96"/>
  <c r="D828" i="96"/>
  <c r="D782" i="96"/>
  <c r="D760" i="96"/>
  <c r="E712" i="96"/>
  <c r="D641" i="96"/>
  <c r="D616" i="96"/>
  <c r="D595" i="96"/>
  <c r="D555" i="96"/>
  <c r="D501" i="96"/>
  <c r="E462" i="96"/>
  <c r="D304" i="96"/>
  <c r="E820" i="96"/>
  <c r="E616" i="96"/>
  <c r="E394" i="96"/>
  <c r="E890" i="96"/>
  <c r="E920" i="96"/>
  <c r="E611" i="96"/>
  <c r="E443" i="96"/>
  <c r="D392" i="96"/>
  <c r="D179" i="96"/>
  <c r="D215" i="96"/>
  <c r="E844" i="96"/>
  <c r="E595" i="96"/>
  <c r="E687" i="96"/>
  <c r="D1003" i="96"/>
  <c r="D999" i="96"/>
  <c r="D972" i="96"/>
  <c r="D549" i="96"/>
  <c r="D520" i="96"/>
  <c r="E490" i="96"/>
  <c r="D444" i="96"/>
  <c r="D419" i="96"/>
  <c r="D396" i="96"/>
  <c r="E389" i="96"/>
  <c r="D256" i="96"/>
  <c r="D251" i="96"/>
  <c r="D220" i="96"/>
  <c r="E216" i="96"/>
  <c r="E142" i="96"/>
  <c r="D235" i="96"/>
  <c r="E460" i="96"/>
  <c r="D274" i="96"/>
  <c r="E274" i="96"/>
  <c r="D776" i="96"/>
  <c r="E776" i="96"/>
  <c r="E535" i="96"/>
  <c r="D535" i="96"/>
  <c r="D968" i="96"/>
  <c r="E923" i="96"/>
  <c r="D861" i="96"/>
  <c r="D808" i="96"/>
  <c r="E756" i="96"/>
  <c r="E741" i="96"/>
  <c r="E676" i="96"/>
  <c r="D655" i="96"/>
  <c r="D599" i="96"/>
  <c r="D575" i="96"/>
  <c r="D516" i="96"/>
  <c r="D497" i="96"/>
  <c r="E475" i="96"/>
  <c r="D86" i="96"/>
  <c r="E836" i="96"/>
  <c r="E363" i="96"/>
  <c r="E170" i="96"/>
  <c r="E116" i="96"/>
  <c r="E861" i="96"/>
  <c r="E858" i="96"/>
  <c r="D212" i="96"/>
  <c r="D241" i="96"/>
  <c r="D361" i="96"/>
  <c r="D658" i="96"/>
  <c r="E734" i="96"/>
  <c r="D299" i="96"/>
  <c r="D344" i="96"/>
  <c r="D873" i="96"/>
  <c r="E669" i="96"/>
  <c r="E692" i="96"/>
  <c r="E497" i="96"/>
  <c r="E691" i="96"/>
  <c r="E468" i="96"/>
  <c r="E162" i="96"/>
  <c r="E176" i="96"/>
  <c r="E783" i="96"/>
  <c r="E871" i="96"/>
  <c r="E631" i="96"/>
  <c r="D301" i="96"/>
  <c r="E599" i="96"/>
  <c r="E18" i="96"/>
  <c r="D774" i="96"/>
  <c r="E641" i="96"/>
  <c r="E372" i="96"/>
  <c r="D590" i="96"/>
  <c r="E655" i="96"/>
  <c r="E782" i="96"/>
  <c r="E968" i="96"/>
  <c r="D756" i="96"/>
  <c r="E808" i="96"/>
  <c r="E453" i="96"/>
  <c r="E359" i="96"/>
  <c r="D290" i="96"/>
  <c r="D277" i="96"/>
  <c r="E259" i="96"/>
  <c r="D989" i="96"/>
  <c r="D925" i="96"/>
  <c r="D848" i="96"/>
  <c r="D773" i="96"/>
  <c r="E626" i="96"/>
  <c r="D339" i="96"/>
  <c r="D109" i="96"/>
  <c r="D72" i="96"/>
  <c r="D845" i="96"/>
  <c r="D627" i="96"/>
  <c r="E488" i="96"/>
  <c r="D232" i="96"/>
  <c r="E51" i="96"/>
  <c r="E938" i="96"/>
  <c r="D884" i="96"/>
  <c r="E849" i="96"/>
  <c r="D778" i="96"/>
  <c r="E671" i="96"/>
  <c r="D569" i="96"/>
  <c r="D502" i="96"/>
  <c r="E482" i="96"/>
  <c r="D438" i="96"/>
  <c r="D378" i="96"/>
  <c r="D306" i="96"/>
  <c r="D284" i="96"/>
  <c r="E197" i="96"/>
  <c r="D158" i="96"/>
  <c r="D117" i="96"/>
  <c r="E85" i="96"/>
  <c r="E23" i="96"/>
  <c r="D814" i="96"/>
  <c r="D225" i="96"/>
  <c r="E646" i="96"/>
  <c r="D600" i="96"/>
  <c r="E286" i="96"/>
  <c r="D178" i="96"/>
  <c r="E35" i="96"/>
  <c r="E438" i="96"/>
  <c r="E681" i="96"/>
  <c r="D847" i="96"/>
  <c r="E615" i="96"/>
  <c r="E407" i="96"/>
  <c r="E193" i="96"/>
  <c r="D145" i="96"/>
  <c r="D22" i="96"/>
  <c r="E884" i="96"/>
  <c r="D488" i="96"/>
  <c r="D671" i="96"/>
  <c r="D626" i="96"/>
  <c r="D681" i="96"/>
  <c r="E753" i="96"/>
  <c r="D480" i="96"/>
  <c r="D250" i="96"/>
  <c r="E43" i="96"/>
  <c r="D66" i="96"/>
  <c r="D766" i="96"/>
  <c r="D721" i="96"/>
  <c r="E574" i="96"/>
  <c r="E554" i="96"/>
  <c r="E397" i="96"/>
  <c r="E180" i="96"/>
  <c r="E96" i="96"/>
  <c r="E78" i="96"/>
  <c r="E426" i="96"/>
  <c r="E262" i="96"/>
  <c r="E105" i="96"/>
  <c r="E30" i="96"/>
  <c r="E833" i="96"/>
  <c r="D973" i="96"/>
  <c r="E847" i="96"/>
  <c r="D770" i="96"/>
  <c r="E744" i="96"/>
  <c r="D615" i="96"/>
  <c r="E559" i="96"/>
  <c r="E495" i="96"/>
  <c r="E478" i="96"/>
  <c r="D463" i="96"/>
  <c r="E367" i="96"/>
  <c r="E323" i="96"/>
  <c r="D305" i="96"/>
  <c r="E278" i="96"/>
  <c r="D193" i="96"/>
  <c r="E145" i="96"/>
  <c r="E112" i="96"/>
  <c r="E22" i="96"/>
  <c r="E207" i="96"/>
  <c r="E91" i="96"/>
  <c r="E86" i="96"/>
  <c r="D80" i="96"/>
  <c r="D323" i="96"/>
  <c r="D495" i="96"/>
  <c r="E378" i="96"/>
  <c r="E569" i="96"/>
  <c r="D30" i="96"/>
  <c r="D262" i="96"/>
  <c r="E845" i="96"/>
  <c r="E109" i="96"/>
  <c r="E773" i="96"/>
  <c r="D23" i="96"/>
  <c r="D478" i="96"/>
  <c r="E502" i="96"/>
  <c r="D112" i="96"/>
  <c r="E72" i="96"/>
  <c r="E339" i="96"/>
  <c r="E925" i="96"/>
  <c r="D1000" i="96"/>
  <c r="E814" i="96"/>
  <c r="E708" i="96"/>
  <c r="E225" i="96"/>
  <c r="D537" i="96"/>
  <c r="E253" i="96"/>
  <c r="E983" i="96"/>
  <c r="D901" i="96"/>
  <c r="E863" i="96"/>
  <c r="E779" i="96"/>
  <c r="E758" i="96"/>
  <c r="D679" i="96"/>
  <c r="D646" i="96"/>
  <c r="E600" i="96"/>
  <c r="E571" i="96"/>
  <c r="D507" i="96"/>
  <c r="E493" i="96"/>
  <c r="D470" i="96"/>
  <c r="E455" i="96"/>
  <c r="D380" i="96"/>
  <c r="E330" i="96"/>
  <c r="E317" i="96"/>
  <c r="D286" i="96"/>
  <c r="D233" i="96"/>
  <c r="E178" i="96"/>
  <c r="D118" i="96"/>
  <c r="E88" i="96"/>
  <c r="D35" i="96"/>
  <c r="D127" i="96"/>
  <c r="D123" i="96"/>
  <c r="D388" i="96"/>
  <c r="E257" i="96"/>
  <c r="D166" i="96"/>
  <c r="E155" i="96"/>
  <c r="D140" i="96"/>
  <c r="E63" i="96"/>
  <c r="D833" i="96"/>
  <c r="D105" i="96"/>
  <c r="D426" i="96"/>
  <c r="E962" i="96"/>
  <c r="E354" i="96"/>
  <c r="E973" i="96"/>
  <c r="E770" i="96"/>
  <c r="D744" i="96"/>
  <c r="E579" i="96"/>
  <c r="D559" i="96"/>
  <c r="E463" i="96"/>
  <c r="D407" i="96"/>
  <c r="E305" i="96"/>
  <c r="D278" i="96"/>
  <c r="D253" i="96"/>
  <c r="D180" i="96"/>
  <c r="D397" i="96"/>
  <c r="D574" i="96"/>
  <c r="D96" i="96"/>
  <c r="D330" i="96"/>
  <c r="D571" i="96"/>
  <c r="D779" i="96"/>
  <c r="E721" i="96"/>
  <c r="E480" i="96"/>
  <c r="D43" i="96"/>
  <c r="D870" i="96"/>
  <c r="D191" i="96"/>
  <c r="E471" i="96"/>
  <c r="E144" i="96"/>
  <c r="D708" i="96"/>
  <c r="D554" i="96"/>
  <c r="D78" i="96"/>
  <c r="D317" i="96"/>
  <c r="D493" i="96"/>
  <c r="D758" i="96"/>
  <c r="D983" i="96"/>
  <c r="D88" i="96"/>
  <c r="E537" i="96"/>
  <c r="E766" i="96"/>
  <c r="E118" i="96"/>
  <c r="E1000" i="96"/>
  <c r="E989" i="96"/>
  <c r="E848" i="96"/>
  <c r="E627" i="96"/>
  <c r="E232" i="96"/>
  <c r="D51" i="96"/>
  <c r="D849" i="96"/>
  <c r="E778" i="96"/>
  <c r="D640" i="96"/>
  <c r="D482" i="96"/>
  <c r="E464" i="96"/>
  <c r="E306" i="96"/>
  <c r="E284" i="96"/>
  <c r="E117" i="96"/>
  <c r="D85" i="96"/>
  <c r="D7" i="96"/>
  <c r="D130" i="96"/>
  <c r="E130" i="96"/>
  <c r="E233" i="96"/>
  <c r="E380" i="96"/>
  <c r="E507" i="96"/>
  <c r="E679" i="96"/>
  <c r="E901" i="96"/>
  <c r="D144" i="96"/>
  <c r="D471" i="96"/>
  <c r="E191" i="96"/>
  <c r="E870" i="96"/>
  <c r="D354" i="96"/>
  <c r="D962" i="96"/>
  <c r="G991" i="96"/>
  <c r="G992" i="96" s="1"/>
  <c r="G360" i="96"/>
  <c r="G4" i="96"/>
  <c r="G218" i="96"/>
  <c r="G9" i="96"/>
  <c r="G15" i="11381" s="1"/>
  <c r="U5" i="4" l="1"/>
  <c r="AG5" i="320"/>
  <c r="I5" i="11356"/>
  <c r="C5" i="4"/>
  <c r="G769" i="96"/>
  <c r="G683" i="96"/>
  <c r="G40" i="96"/>
  <c r="G340" i="96" l="1"/>
  <c r="G45" i="96"/>
  <c r="G11" i="11381" s="1"/>
  <c r="G624" i="96"/>
  <c r="G234" i="96"/>
  <c r="G164" i="96"/>
  <c r="G94" i="96"/>
  <c r="G240" i="96" l="1"/>
  <c r="G244" i="96" s="1"/>
  <c r="G247" i="96" s="1"/>
  <c r="G254" i="96" s="1"/>
  <c r="G898" i="96"/>
  <c r="G346" i="96"/>
  <c r="G29" i="11372"/>
  <c r="G514" i="96"/>
  <c r="G633" i="96"/>
  <c r="G449" i="96"/>
  <c r="G381" i="96"/>
  <c r="G95" i="96"/>
  <c r="G98" i="96" s="1"/>
  <c r="G997" i="96"/>
  <c r="G786" i="96"/>
  <c r="G198" i="96" s="1"/>
  <c r="G737" i="96" l="1"/>
  <c r="G921" i="96"/>
  <c r="G154" i="96"/>
  <c r="G200" i="96"/>
  <c r="G11" i="96" s="1"/>
  <c r="G350" i="96"/>
  <c r="G355" i="96" s="1"/>
  <c r="G366" i="96" s="1"/>
  <c r="G73" i="11381"/>
  <c r="G260" i="96"/>
  <c r="G268" i="96" s="1"/>
  <c r="G275" i="96" s="1"/>
  <c r="G472" i="96"/>
  <c r="G476" i="96" s="1"/>
  <c r="G481" i="96" s="1"/>
  <c r="G491" i="96" s="1"/>
  <c r="G937" i="96"/>
  <c r="G129" i="96" s="1"/>
  <c r="G131" i="96" s="1"/>
  <c r="G143" i="96" s="1"/>
  <c r="G222" i="11381"/>
  <c r="G223" i="11381" s="1"/>
  <c r="G116" i="11381"/>
  <c r="G922" i="96"/>
  <c r="G667" i="96" s="1"/>
  <c r="G668" i="96" s="1"/>
  <c r="G789" i="96"/>
  <c r="G982" i="96" s="1"/>
  <c r="G695" i="96"/>
  <c r="G374" i="96"/>
  <c r="G377" i="96" s="1"/>
  <c r="G556" i="96"/>
  <c r="G560" i="96" s="1"/>
  <c r="G939" i="96" l="1"/>
  <c r="G54" i="96"/>
  <c r="G55" i="96" s="1"/>
  <c r="G59" i="96" s="1"/>
  <c r="G26" i="11381" s="1"/>
  <c r="G500" i="96"/>
  <c r="G496" i="96"/>
  <c r="G798" i="96"/>
  <c r="G805" i="96" s="1"/>
  <c r="G173" i="11381" s="1"/>
  <c r="G824" i="96"/>
  <c r="G837" i="96" s="1"/>
  <c r="G905" i="96"/>
  <c r="G524" i="96"/>
  <c r="G525" i="96" s="1"/>
  <c r="G310" i="96"/>
  <c r="G311" i="96" s="1"/>
  <c r="G101" i="96"/>
  <c r="G107" i="96" l="1"/>
  <c r="G115" i="96" s="1"/>
  <c r="G121" i="96" s="1"/>
  <c r="G125" i="96" s="1"/>
  <c r="G126" i="96" s="1"/>
  <c r="G14" i="11381"/>
  <c r="G7" i="11372"/>
  <c r="G174" i="96"/>
  <c r="G164" i="11381"/>
  <c r="G439" i="96"/>
  <c r="G442" i="96" s="1"/>
  <c r="G509" i="96"/>
  <c r="G928" i="96"/>
  <c r="G930" i="96" s="1"/>
  <c r="G529" i="96"/>
  <c r="G542" i="96" s="1"/>
  <c r="G545" i="96" s="1"/>
  <c r="G315" i="96"/>
  <c r="G843" i="96"/>
  <c r="G642" i="96"/>
  <c r="G643" i="96" s="1"/>
  <c r="G38" i="11372"/>
  <c r="G749" i="96"/>
  <c r="G376" i="96"/>
  <c r="G228" i="96"/>
  <c r="G379" i="96"/>
  <c r="G1006" i="96" s="1"/>
  <c r="G583" i="96" s="1"/>
  <c r="G50" i="96"/>
  <c r="G61" i="96" s="1"/>
  <c r="G546" i="96" l="1"/>
  <c r="G550" i="96" s="1"/>
  <c r="G551" i="96" s="1"/>
  <c r="G670" i="96" s="1"/>
  <c r="G53" i="11381"/>
  <c r="G872" i="96"/>
  <c r="G874" i="96" s="1"/>
  <c r="G883" i="96" s="1"/>
  <c r="G887" i="96" s="1"/>
  <c r="G891" i="96" s="1"/>
  <c r="G25" i="96"/>
  <c r="G26" i="96" s="1"/>
  <c r="G190" i="11381"/>
  <c r="G977" i="96" s="1"/>
  <c r="G979" i="96" s="1"/>
  <c r="G181" i="96"/>
  <c r="G187" i="96" s="1"/>
  <c r="G51" i="11381" s="1"/>
  <c r="G64" i="96"/>
  <c r="G65" i="96" s="1"/>
  <c r="G67" i="96" s="1"/>
  <c r="G69" i="96" s="1"/>
  <c r="G74" i="96" s="1"/>
  <c r="G75" i="96" s="1"/>
  <c r="G949" i="96" s="1"/>
  <c r="G168" i="11381" s="1"/>
  <c r="G13" i="96"/>
  <c r="G20" i="96" s="1"/>
  <c r="G29" i="96" s="1"/>
  <c r="G562" i="96" s="1"/>
  <c r="G565" i="96" s="1"/>
  <c r="G601" i="96" s="1"/>
  <c r="G605" i="96" s="1"/>
  <c r="G894" i="96"/>
  <c r="G895" i="96" s="1"/>
  <c r="G382" i="96"/>
  <c r="G383" i="96" s="1"/>
  <c r="G408" i="96" s="1"/>
  <c r="G410" i="96" s="1"/>
  <c r="G95" i="11381"/>
  <c r="G230" i="96"/>
  <c r="G131" i="11381" s="1"/>
  <c r="G320" i="96"/>
  <c r="AD8" i="4"/>
  <c r="G909" i="96" l="1"/>
  <c r="G71" i="11381" s="1"/>
  <c r="G696" i="96"/>
  <c r="G697" i="96" s="1"/>
  <c r="G9" i="11381"/>
  <c r="G608" i="96"/>
  <c r="G609" i="96" s="1"/>
  <c r="G149" i="11381"/>
  <c r="G418" i="96"/>
  <c r="G424" i="96" s="1"/>
  <c r="G759" i="96" l="1"/>
  <c r="G916" i="96" s="1"/>
  <c r="G698" i="96"/>
  <c r="G714" i="96" s="1"/>
  <c r="G717" i="96" s="1"/>
  <c r="G297" i="96"/>
  <c r="G433" i="96"/>
  <c r="G109" i="11381" s="1"/>
  <c r="G596" i="96" l="1"/>
  <c r="G180" i="11381"/>
</calcChain>
</file>

<file path=xl/comments1.xml><?xml version="1.0" encoding="utf-8"?>
<comments xmlns="http://schemas.openxmlformats.org/spreadsheetml/2006/main">
  <authors>
    <author>Corey Weisser</author>
  </authors>
  <commentList>
    <comment ref="U3" authorId="0" shapeId="0">
      <text>
        <r>
          <rPr>
            <b/>
            <sz val="8"/>
            <color indexed="81"/>
            <rFont val="Tahoma"/>
            <family val="2"/>
          </rPr>
          <t>Playoff Appearance</t>
        </r>
      </text>
    </comment>
    <comment ref="V3" authorId="0" shapeId="0">
      <text>
        <r>
          <rPr>
            <b/>
            <sz val="8"/>
            <color indexed="81"/>
            <rFont val="Tahoma"/>
            <family val="2"/>
          </rPr>
          <t>Number of Division Titles</t>
        </r>
      </text>
    </comment>
    <comment ref="W3" authorId="0" shapeId="0">
      <text>
        <r>
          <rPr>
            <b/>
            <sz val="8"/>
            <color indexed="81"/>
            <rFont val="Tahoma"/>
            <family val="2"/>
          </rPr>
          <t>Number of Pennants</t>
        </r>
      </text>
    </comment>
    <comment ref="X3" authorId="0" shapeId="0">
      <text>
        <r>
          <rPr>
            <b/>
            <sz val="8"/>
            <color indexed="81"/>
            <rFont val="Tahoma"/>
            <family val="2"/>
          </rPr>
          <t>Number of Brassworld Championships</t>
        </r>
      </text>
    </comment>
    <comment ref="AG3" authorId="0" shapeId="0">
      <text>
        <r>
          <rPr>
            <b/>
            <sz val="8"/>
            <color indexed="81"/>
            <rFont val="Tahoma"/>
            <family val="2"/>
          </rPr>
          <t>Playoff Appearance</t>
        </r>
      </text>
    </comment>
    <comment ref="AH3" authorId="0" shapeId="0">
      <text>
        <r>
          <rPr>
            <b/>
            <sz val="8"/>
            <color indexed="81"/>
            <rFont val="Tahoma"/>
            <family val="2"/>
          </rPr>
          <t>Number of Division Titles</t>
        </r>
      </text>
    </comment>
    <comment ref="AI3" authorId="0" shapeId="0">
      <text>
        <r>
          <rPr>
            <b/>
            <sz val="8"/>
            <color indexed="81"/>
            <rFont val="Tahoma"/>
            <family val="2"/>
          </rPr>
          <t>Number of Pennants</t>
        </r>
      </text>
    </comment>
    <comment ref="AJ3" authorId="0" shapeId="0">
      <text>
        <r>
          <rPr>
            <b/>
            <sz val="8"/>
            <color indexed="81"/>
            <rFont val="Tahoma"/>
            <family val="2"/>
          </rPr>
          <t>Number of Brassworld Championships</t>
        </r>
      </text>
    </comment>
  </commentList>
</comments>
</file>

<file path=xl/sharedStrings.xml><?xml version="1.0" encoding="utf-8"?>
<sst xmlns="http://schemas.openxmlformats.org/spreadsheetml/2006/main" count="20154" uniqueCount="3732">
  <si>
    <t>Bautista, Jose</t>
  </si>
  <si>
    <t>.700 -.774</t>
  </si>
  <si>
    <t>Span, Denard</t>
  </si>
  <si>
    <t>Lynn, Lance</t>
  </si>
  <si>
    <t>Parra, Gerardo</t>
  </si>
  <si>
    <t>Revere, Ben</t>
  </si>
  <si>
    <t>Frazier, Todd</t>
  </si>
  <si>
    <t>H</t>
  </si>
  <si>
    <t>Brian Budzyn</t>
  </si>
  <si>
    <t>Dunn, Mike</t>
  </si>
  <si>
    <t>Lucroy, Jonathan</t>
  </si>
  <si>
    <t>300 -399</t>
  </si>
  <si>
    <t>400 -499</t>
  </si>
  <si>
    <t>200 -299</t>
  </si>
  <si>
    <t>ORDER</t>
  </si>
  <si>
    <t>Camden Yards</t>
  </si>
  <si>
    <t>Consult Strat's ballpark listings for Baltimore's ballpark dimensions.</t>
  </si>
  <si>
    <t>Mansfield Park</t>
  </si>
  <si>
    <t>7/7</t>
  </si>
  <si>
    <t>d'Arnaud, Travis</t>
  </si>
  <si>
    <t>Jim Bodnar</t>
  </si>
  <si>
    <t>5-13</t>
  </si>
  <si>
    <t>1-13</t>
  </si>
  <si>
    <t>14-18</t>
  </si>
  <si>
    <t>DOCUMENT DATE</t>
  </si>
  <si>
    <t>Wayne Foulke</t>
  </si>
  <si>
    <t>*** minimum raise</t>
  </si>
  <si>
    <t>Blanton, Joe</t>
  </si>
  <si>
    <t>threshold is reached in one full ML season</t>
  </si>
  <si>
    <t>500 - up</t>
  </si>
  <si>
    <t>Consult Strat's ballpark listings for Arizona's ballpark dimensions.</t>
  </si>
  <si>
    <t>100 -149</t>
  </si>
  <si>
    <t>75 -100</t>
  </si>
  <si>
    <t>30 - 74</t>
  </si>
  <si>
    <t>Virginia Patriots</t>
  </si>
  <si>
    <t>Mays 3</t>
  </si>
  <si>
    <t>0.00 -3.74</t>
  </si>
  <si>
    <t>3.75 -4.49</t>
  </si>
  <si>
    <t>Kemp, Matt</t>
  </si>
  <si>
    <t>Mansfield Mounties</t>
  </si>
  <si>
    <t>Santa Barbara Quakes</t>
  </si>
  <si>
    <t>San Bernardino Stampede</t>
  </si>
  <si>
    <t>Buckeye Eclipse</t>
  </si>
  <si>
    <t>Rivendell Knights</t>
  </si>
  <si>
    <t>Yearly Stipend</t>
  </si>
  <si>
    <t xml:space="preserve">  * player remains in Yr 0 until the 100 PA/30(20) IP</t>
  </si>
  <si>
    <t>Romo, Sergio</t>
  </si>
  <si>
    <t>BACKUP STATISTICIAN</t>
  </si>
  <si>
    <t>DRAFT COORDINATOR</t>
  </si>
  <si>
    <t>FREE AGENCY CONDUCTOR</t>
  </si>
  <si>
    <t>Escobar, Alcides</t>
  </si>
  <si>
    <t>Werth, Jayson</t>
  </si>
  <si>
    <t>3,F3-1.2M</t>
  </si>
  <si>
    <t>Exe</t>
  </si>
  <si>
    <t>Johnson, Kelly</t>
  </si>
  <si>
    <t>Samardzija, Jeff</t>
  </si>
  <si>
    <t>Hellickson, Jeremy</t>
  </si>
  <si>
    <t>Porcello, Rick</t>
  </si>
  <si>
    <t>Hamilton, Josh</t>
  </si>
  <si>
    <t>Moustakas, Mike</t>
  </si>
  <si>
    <t>Cueto, Johnny</t>
  </si>
  <si>
    <t>Heyward, Jason</t>
  </si>
  <si>
    <t>Exeter</t>
  </si>
  <si>
    <t>Alewives</t>
  </si>
  <si>
    <t>WEBSITE COORDINATOR</t>
  </si>
  <si>
    <t>Free Agency</t>
  </si>
  <si>
    <t>TEAM ROSTER</t>
  </si>
  <si>
    <t>Holliday, Matt</t>
  </si>
  <si>
    <t>Morrow, Brandon</t>
  </si>
  <si>
    <t>Player</t>
  </si>
  <si>
    <t>Wainwright, Adam</t>
  </si>
  <si>
    <t>Latos, Mat</t>
  </si>
  <si>
    <t>Pence, Hunter</t>
  </si>
  <si>
    <t>Miller, Andrew</t>
  </si>
  <si>
    <t>Rasmus, Colby</t>
  </si>
  <si>
    <t>Kennedy, Ian</t>
  </si>
  <si>
    <t>Price, David</t>
  </si>
  <si>
    <t>Johnson, Chris</t>
  </si>
  <si>
    <t>Chapman, Aroldis</t>
  </si>
  <si>
    <t>Sale, Chris</t>
  </si>
  <si>
    <t>Jay, Jon</t>
  </si>
  <si>
    <t>Jaso, John</t>
  </si>
  <si>
    <t>Player's Decision</t>
  </si>
  <si>
    <t>Extensions</t>
  </si>
  <si>
    <t>Garza, Matt</t>
  </si>
  <si>
    <t>Ellsbury, Jacoby</t>
  </si>
  <si>
    <t>Cabrera, Asdrubal</t>
  </si>
  <si>
    <t>Arencibia, J.P.</t>
  </si>
  <si>
    <t>Longoria, Evan</t>
  </si>
  <si>
    <t>Mike Bardos</t>
  </si>
  <si>
    <t>Tillman, Chris</t>
  </si>
  <si>
    <t>11-16</t>
  </si>
  <si>
    <t>20</t>
  </si>
  <si>
    <t>Ramirez, Hanley</t>
  </si>
  <si>
    <t>Davidson, Matt</t>
  </si>
  <si>
    <t>Tomlin, Josh</t>
  </si>
  <si>
    <t>Trumbo, Mark</t>
  </si>
  <si>
    <t>Duda, Lucas</t>
  </si>
  <si>
    <t>Descalso, Daniel</t>
  </si>
  <si>
    <t>Ellis, A.J.</t>
  </si>
  <si>
    <t>Plouffe, Trevor</t>
  </si>
  <si>
    <t>Barney, Darwin</t>
  </si>
  <si>
    <t>Nunez, Eduardo</t>
  </si>
  <si>
    <t>Gomez, Jeanmar</t>
  </si>
  <si>
    <t>Bradley, Jackie</t>
  </si>
  <si>
    <t>Wil</t>
  </si>
  <si>
    <t>Asp</t>
  </si>
  <si>
    <t>1-3</t>
  </si>
  <si>
    <t>Jackie Robinson Field</t>
  </si>
  <si>
    <t>2010 TRX #10</t>
  </si>
  <si>
    <t>2010 TRX #92</t>
  </si>
  <si>
    <t>Headley, Chase</t>
  </si>
  <si>
    <t>2009 TRX #69</t>
  </si>
  <si>
    <t>McCarthy, Brandon</t>
  </si>
  <si>
    <t>Palm Harbor Sand Cranes</t>
  </si>
  <si>
    <t>Floyd, Gavin</t>
  </si>
  <si>
    <t>Kazmir, Scott</t>
  </si>
  <si>
    <t>Freeman, Freddie</t>
  </si>
  <si>
    <t>Minor, Mike</t>
  </si>
  <si>
    <t>Tazawa, Junichi</t>
  </si>
  <si>
    <t>Harper, Bryce</t>
  </si>
  <si>
    <t>3,F3-5.4M</t>
  </si>
  <si>
    <t>STADIUM NAME</t>
  </si>
  <si>
    <t>WEATHER</t>
  </si>
  <si>
    <t>DAY</t>
  </si>
  <si>
    <t>Matt Wright</t>
  </si>
  <si>
    <t>Uribe, Juan</t>
  </si>
  <si>
    <t>Axford, John</t>
  </si>
  <si>
    <t>Dickey, R.A.</t>
  </si>
  <si>
    <t>BW Team</t>
  </si>
  <si>
    <t>P</t>
  </si>
  <si>
    <t>(Greater value is cost of the extension)</t>
  </si>
  <si>
    <t>Rene Custeau</t>
  </si>
  <si>
    <t>Hardy, J.J.</t>
  </si>
  <si>
    <t>Denofria, Chris</t>
  </si>
  <si>
    <t>Owner's decision***</t>
  </si>
  <si>
    <t>Owner</t>
  </si>
  <si>
    <t>1 - 2</t>
  </si>
  <si>
    <t>1 - 6</t>
  </si>
  <si>
    <t>1 - 10</t>
  </si>
  <si>
    <t>1 - 14</t>
  </si>
  <si>
    <t>1 - 16</t>
  </si>
  <si>
    <t>1 - 18</t>
  </si>
  <si>
    <t>19 - 20</t>
  </si>
  <si>
    <t>17 - 20</t>
  </si>
  <si>
    <t>15 - 20</t>
  </si>
  <si>
    <t>11 - 20</t>
  </si>
  <si>
    <t>7 - 20</t>
  </si>
  <si>
    <t>3 - 20</t>
  </si>
  <si>
    <t>Steve Lockney</t>
  </si>
  <si>
    <t>Steve Maljian</t>
  </si>
  <si>
    <t>Tim Rock</t>
  </si>
  <si>
    <t>Tom Fish</t>
  </si>
  <si>
    <t>Don Herklotz</t>
  </si>
  <si>
    <t>Ray Cappocchi</t>
  </si>
  <si>
    <t>Hogan's Heroes</t>
  </si>
  <si>
    <t>Maryland Munders</t>
  </si>
  <si>
    <t>Scherzer, Max</t>
  </si>
  <si>
    <t>Walden, Jordan</t>
  </si>
  <si>
    <t>Tulowitzki, Troy</t>
  </si>
  <si>
    <t>Cash</t>
  </si>
  <si>
    <t>2011 TRX #25</t>
  </si>
  <si>
    <t>2011 TRX #14</t>
  </si>
  <si>
    <t>2011 TRX #18</t>
  </si>
  <si>
    <t>15-20</t>
  </si>
  <si>
    <t>Kevin Kolb</t>
  </si>
  <si>
    <t>Team</t>
  </si>
  <si>
    <t>1-10</t>
  </si>
  <si>
    <t>11-17</t>
  </si>
  <si>
    <t>16/3</t>
  </si>
  <si>
    <t>15/2</t>
  </si>
  <si>
    <t>Davis, Rajai</t>
  </si>
  <si>
    <t>3,F3-1M</t>
  </si>
  <si>
    <t>Dave Silverberg</t>
  </si>
  <si>
    <t>Waukesha Keglers</t>
  </si>
  <si>
    <t>Exeter Alewifes</t>
  </si>
  <si>
    <t>Lake Zurich Stingrays</t>
  </si>
  <si>
    <t>Ianetta, Chris</t>
  </si>
  <si>
    <t>Andrus, Elvis</t>
  </si>
  <si>
    <t>Hochevar, Luke</t>
  </si>
  <si>
    <t>Buchholz, Clay</t>
  </si>
  <si>
    <t>Palo Alto Robber Barons</t>
  </si>
  <si>
    <t>Aaron 1</t>
  </si>
  <si>
    <t>Ruth 6</t>
  </si>
  <si>
    <t>Williamsburg Burgesses</t>
  </si>
  <si>
    <t>Ruth 4</t>
  </si>
  <si>
    <t>New York Metz</t>
  </si>
  <si>
    <t>Aaron 3</t>
  </si>
  <si>
    <t>Taggart Titans</t>
  </si>
  <si>
    <t>Cobb 3</t>
  </si>
  <si>
    <t>South Range Mariners</t>
  </si>
  <si>
    <t>Cobb 5</t>
  </si>
  <si>
    <t>Mequon Keglers</t>
  </si>
  <si>
    <t>Cobb 1</t>
  </si>
  <si>
    <t>Silver Sluggers</t>
  </si>
  <si>
    <t>Mays 1</t>
  </si>
  <si>
    <t>Aspen Rainmakers</t>
  </si>
  <si>
    <t>Ruth 5</t>
  </si>
  <si>
    <t>Lafontaine Park Diamonds</t>
  </si>
  <si>
    <t>Aaron 2</t>
  </si>
  <si>
    <t>Drew, Stephen</t>
  </si>
  <si>
    <t>Mathis, Jeff</t>
  </si>
  <si>
    <t>Walker, Neil</t>
  </si>
  <si>
    <t>Kenon Carter</t>
  </si>
  <si>
    <t>7/10</t>
  </si>
  <si>
    <t>5-14</t>
  </si>
  <si>
    <t>3-12</t>
  </si>
  <si>
    <t>10-17</t>
  </si>
  <si>
    <t>Wrigley Field</t>
  </si>
  <si>
    <t>Fred Lambrecht</t>
  </si>
  <si>
    <t>Lenny Luchtefeld</t>
  </si>
  <si>
    <t>5.00 -5.49</t>
  </si>
  <si>
    <t>5.50 -5.99</t>
  </si>
  <si>
    <t>Smith, Joe</t>
  </si>
  <si>
    <t>Feliz, Neftali</t>
  </si>
  <si>
    <t xml:space="preserve"># of </t>
  </si>
  <si>
    <t>6**</t>
  </si>
  <si>
    <t>5**</t>
  </si>
  <si>
    <t>4**</t>
  </si>
  <si>
    <t>Player Only</t>
  </si>
  <si>
    <t>Wieters, Matt</t>
  </si>
  <si>
    <t>Cain, Lorenzo</t>
  </si>
  <si>
    <t>O P S</t>
  </si>
  <si>
    <t>ERA</t>
  </si>
  <si>
    <t>Plum Island</t>
  </si>
  <si>
    <t>Greenheads</t>
  </si>
  <si>
    <t>Waikiki</t>
  </si>
  <si>
    <t>Rabbits</t>
  </si>
  <si>
    <t>Wai</t>
  </si>
  <si>
    <t>200 - up</t>
  </si>
  <si>
    <t>150 -199</t>
  </si>
  <si>
    <t>Upton, Justin</t>
  </si>
  <si>
    <t>Peralta, Jhonny</t>
  </si>
  <si>
    <t>Doug Beebe</t>
  </si>
  <si>
    <t>Peavy, Jake</t>
  </si>
  <si>
    <t>Perez, Oliver</t>
  </si>
  <si>
    <t>Consult Strat's ballpark listings for Philadelphia's ballpark dimensions.</t>
  </si>
  <si>
    <t>Lumberjack Coliseum</t>
  </si>
  <si>
    <t>Ortiz, David</t>
  </si>
  <si>
    <t>Chris Blake</t>
  </si>
  <si>
    <t>2011 TRX #53</t>
  </si>
  <si>
    <t>Ziegler, Brad</t>
  </si>
  <si>
    <t>Prado, Martin</t>
  </si>
  <si>
    <t>Johnson, Jim</t>
  </si>
  <si>
    <t>Gardner, Brett</t>
  </si>
  <si>
    <t>Murphy, Daniel</t>
  </si>
  <si>
    <t>Villanueva, Carlos</t>
  </si>
  <si>
    <t>Ross, David</t>
  </si>
  <si>
    <t>Pete Blake</t>
  </si>
  <si>
    <t>Bastardo, Antonio</t>
  </si>
  <si>
    <t>Y2*</t>
  </si>
  <si>
    <t>Y1*</t>
  </si>
  <si>
    <t>9-15</t>
  </si>
  <si>
    <t>14-20</t>
  </si>
  <si>
    <t>19-20</t>
  </si>
  <si>
    <t>10/10</t>
  </si>
  <si>
    <t>Francoeur, Jeff</t>
  </si>
  <si>
    <t>Smoak, Justin</t>
  </si>
  <si>
    <t>Anderson, Brett</t>
  </si>
  <si>
    <t>Jackson, Austin</t>
  </si>
  <si>
    <t>Cabrera, Miguel</t>
  </si>
  <si>
    <t>1.1 * CAS</t>
  </si>
  <si>
    <t>Date</t>
  </si>
  <si>
    <t>ARBITRATION JUDGE</t>
  </si>
  <si>
    <t>Michael Swanson</t>
  </si>
  <si>
    <t>2009 TRX #82</t>
  </si>
  <si>
    <t>5-12</t>
  </si>
  <si>
    <t>15-19</t>
  </si>
  <si>
    <t>Moreland, Mitch</t>
  </si>
  <si>
    <t>Gee, Dillon</t>
  </si>
  <si>
    <t>Beckham, Gordon</t>
  </si>
  <si>
    <t>Holland, Derek</t>
  </si>
  <si>
    <t>Castro, Jason</t>
  </si>
  <si>
    <t>Flores, Wilmer</t>
  </si>
  <si>
    <t>Perez, Martin</t>
  </si>
  <si>
    <t>Ackley, Dustin</t>
  </si>
  <si>
    <t>Lawrie, Brett</t>
  </si>
  <si>
    <t>Belt, Brandon</t>
  </si>
  <si>
    <t>Machado, Manny</t>
  </si>
  <si>
    <t>Taillon, Jameson</t>
  </si>
  <si>
    <t>Mesoraco, Devin</t>
  </si>
  <si>
    <t>Singleton, Jonathan</t>
  </si>
  <si>
    <t>Kipnis, Jason</t>
  </si>
  <si>
    <t>Duffy, Danny</t>
  </si>
  <si>
    <t>Archer, Chris</t>
  </si>
  <si>
    <t>Franklin, Nick</t>
  </si>
  <si>
    <t>Hamilton, Billy</t>
  </si>
  <si>
    <t>Delgado, Randall</t>
  </si>
  <si>
    <t>Sanchez, Gary</t>
  </si>
  <si>
    <t>Cosart, Jarred</t>
  </si>
  <si>
    <t>Segura, Jean</t>
  </si>
  <si>
    <t>Skaggs, Tyler</t>
  </si>
  <si>
    <t>Arenado, Nolan</t>
  </si>
  <si>
    <t>Grandal, Yasmani</t>
  </si>
  <si>
    <t>Castellanos, Nick</t>
  </si>
  <si>
    <t>Pomeranz, Drew</t>
  </si>
  <si>
    <t>Lee, Zach</t>
  </si>
  <si>
    <t>Yelich, Christian</t>
  </si>
  <si>
    <t>Owings, Chris</t>
  </si>
  <si>
    <t>Jungmann, Taylor</t>
  </si>
  <si>
    <t>de la Rosa, Rubby</t>
  </si>
  <si>
    <t>Springer, George</t>
  </si>
  <si>
    <t>Harvey, Matt</t>
  </si>
  <si>
    <t>Cozart, Zack</t>
  </si>
  <si>
    <t>Gray, Sonny</t>
  </si>
  <si>
    <t>Villar, Jonathan</t>
  </si>
  <si>
    <t>Susac, Andrew</t>
  </si>
  <si>
    <t>Pollock, A.J.</t>
  </si>
  <si>
    <t>2011 Draft</t>
  </si>
  <si>
    <t>4,L5-14M</t>
  </si>
  <si>
    <t>3,L5-14M</t>
  </si>
  <si>
    <t>17-20</t>
  </si>
  <si>
    <t>Utley, Chase</t>
  </si>
  <si>
    <t>Mauer, Joe</t>
  </si>
  <si>
    <t>Rodriguez, Sean</t>
  </si>
  <si>
    <t>San Jose Tasmanian Devils</t>
  </si>
  <si>
    <t>Butler, Billy</t>
  </si>
  <si>
    <t>Suzuki, Ichiro</t>
  </si>
  <si>
    <t>2007 Draft</t>
  </si>
  <si>
    <t>(minimum contract)</t>
  </si>
  <si>
    <t>Total</t>
  </si>
  <si>
    <t>Cost</t>
  </si>
  <si>
    <t>Annual</t>
  </si>
  <si>
    <t>Note</t>
  </si>
  <si>
    <t>4,F4-4M</t>
  </si>
  <si>
    <t>2009 Draft</t>
  </si>
  <si>
    <t>free agent</t>
  </si>
  <si>
    <t>Fox River Field</t>
  </si>
  <si>
    <t>1-6</t>
  </si>
  <si>
    <t>7-12</t>
  </si>
  <si>
    <t>Brantley, Michael</t>
  </si>
  <si>
    <t>Flowers, Tyler</t>
  </si>
  <si>
    <t>Bourjos, Peter</t>
  </si>
  <si>
    <t>Freese, David</t>
  </si>
  <si>
    <t>Pineda, Michael</t>
  </si>
  <si>
    <t>Montgomery, Mike</t>
  </si>
  <si>
    <t>4,F4-7M</t>
  </si>
  <si>
    <t>Anthill Stadium</t>
  </si>
  <si>
    <t>BRASSWORLD BALLPARK LAYOUTS</t>
  </si>
  <si>
    <t>1-14</t>
  </si>
  <si>
    <t>Alaska</t>
  </si>
  <si>
    <t>Hot Stoves</t>
  </si>
  <si>
    <t>Ala</t>
  </si>
  <si>
    <t>Tundra Field</t>
  </si>
  <si>
    <t>1-9</t>
  </si>
  <si>
    <t>13/15</t>
  </si>
  <si>
    <t>Consult Strat's ballpark listings for New York Met's ballpark dimensions.</t>
  </si>
  <si>
    <t>Avila, Alex</t>
  </si>
  <si>
    <t>Gregerson, Luke</t>
  </si>
  <si>
    <t>Greinke, Zack</t>
  </si>
  <si>
    <t>Belisle, Matt</t>
  </si>
  <si>
    <t>Chelsea Fire</t>
  </si>
  <si>
    <t>Mansfield</t>
  </si>
  <si>
    <t>Mounties</t>
  </si>
  <si>
    <t>Man</t>
  </si>
  <si>
    <t>Fowler, Dexter</t>
  </si>
  <si>
    <t>Chacin, Jhoulys</t>
  </si>
  <si>
    <t>Paolo Passarello</t>
  </si>
  <si>
    <t>Ray Martin</t>
  </si>
  <si>
    <t>Rob Foulke</t>
  </si>
  <si>
    <t>Sean Brit</t>
  </si>
  <si>
    <t>Stefan Feurherdt</t>
  </si>
  <si>
    <t>Stephen Pope</t>
  </si>
  <si>
    <t>Exeter Field</t>
  </si>
  <si>
    <t>Consult Strat's ballpark listings for Cincinnati's ballpark dimensions.</t>
  </si>
  <si>
    <t>Hoboken Ballpark</t>
  </si>
  <si>
    <t>Zimmerman, Ryan</t>
  </si>
  <si>
    <t>Y3</t>
  </si>
  <si>
    <t>Maybin, Cameron</t>
  </si>
  <si>
    <t>Jackson, Edwin</t>
  </si>
  <si>
    <t>Gordon, Alex</t>
  </si>
  <si>
    <t>3,F3-1.5M</t>
  </si>
  <si>
    <t>Safeco Field</t>
  </si>
  <si>
    <t>De Aza, Alejandro</t>
  </si>
  <si>
    <t>Current Contract</t>
  </si>
  <si>
    <t>Robert Smith</t>
  </si>
  <si>
    <t>Lester, Jon</t>
  </si>
  <si>
    <t>Janssen, Casey</t>
  </si>
  <si>
    <t>Ben and Jacob Weisser</t>
  </si>
  <si>
    <t>Todd Ebert</t>
  </si>
  <si>
    <t>Tampa Bay Bravos</t>
  </si>
  <si>
    <t>Torrington Trumpeteers</t>
  </si>
  <si>
    <t>Reyes, Jose</t>
  </si>
  <si>
    <t>Consult Strat's ballpark listings for Chicago Cub's ballpark dimensions.</t>
  </si>
  <si>
    <t>Feldman, Scott</t>
  </si>
  <si>
    <t>Jimenez, Ubaldo</t>
  </si>
  <si>
    <t>de la Rosa, Jorge</t>
  </si>
  <si>
    <t>Davis, Wade</t>
  </si>
  <si>
    <t>New York</t>
  </si>
  <si>
    <t>Metz</t>
  </si>
  <si>
    <t>100 -199</t>
  </si>
  <si>
    <t>Bumgarner, Madison</t>
  </si>
  <si>
    <t>Strasburg, Stephen</t>
  </si>
  <si>
    <t>Posey, Buster</t>
  </si>
  <si>
    <t>Mike Forsyth</t>
  </si>
  <si>
    <t>Los Angeles</t>
  </si>
  <si>
    <t>Outlaws</t>
  </si>
  <si>
    <t>Molina, Yadier</t>
  </si>
  <si>
    <t>West Oakland</t>
  </si>
  <si>
    <t>APR/MAY/SEP/OCT</t>
  </si>
  <si>
    <t>JUN/JUL/AUG</t>
  </si>
  <si>
    <t>Gutierrez, Franklin</t>
  </si>
  <si>
    <t>FRANCHISE</t>
  </si>
  <si>
    <t>W</t>
  </si>
  <si>
    <t>L</t>
  </si>
  <si>
    <t>PCT</t>
  </si>
  <si>
    <t>Ruth 1</t>
  </si>
  <si>
    <t>Plum Island Greenheads</t>
  </si>
  <si>
    <t>Ruth 3</t>
  </si>
  <si>
    <t>Hoboken Bums</t>
  </si>
  <si>
    <t>Ruth 2</t>
  </si>
  <si>
    <t>Gotham City Gargoyles</t>
  </si>
  <si>
    <t>Mays 5</t>
  </si>
  <si>
    <t>Montreal McGaffigans</t>
  </si>
  <si>
    <t>Mays 4</t>
  </si>
  <si>
    <t>Northwoods Moose</t>
  </si>
  <si>
    <t>Aaron 5</t>
  </si>
  <si>
    <t>Hob</t>
  </si>
  <si>
    <t>Bruton Parish Commons</t>
  </si>
  <si>
    <t>AL Ruth</t>
  </si>
  <si>
    <t>NL Aaron</t>
  </si>
  <si>
    <t>NL Mays</t>
  </si>
  <si>
    <t>Davis, Ike</t>
  </si>
  <si>
    <t>Wood, Travis</t>
  </si>
  <si>
    <t>Chisenhall, Lonnie</t>
  </si>
  <si>
    <t>Leake, Mike</t>
  </si>
  <si>
    <t>10/0</t>
  </si>
  <si>
    <t>14/1</t>
  </si>
  <si>
    <t>18/2</t>
  </si>
  <si>
    <t>Hoboken</t>
  </si>
  <si>
    <t>Bums</t>
  </si>
  <si>
    <t>Young, Delmon</t>
  </si>
  <si>
    <t>Rollins, Jimmy</t>
  </si>
  <si>
    <t>Colon, Bartolo</t>
  </si>
  <si>
    <t>Mark Lentz</t>
  </si>
  <si>
    <t>Detail</t>
  </si>
  <si>
    <t>Type</t>
  </si>
  <si>
    <t>14/14</t>
  </si>
  <si>
    <t>1-8</t>
  </si>
  <si>
    <t>1-5</t>
  </si>
  <si>
    <t>Hicks, Aaron</t>
  </si>
  <si>
    <t>Santana, Carlos</t>
  </si>
  <si>
    <t>3,F5-8M</t>
  </si>
  <si>
    <t>4,F5-8M</t>
  </si>
  <si>
    <t>5,F5-8M</t>
  </si>
  <si>
    <t>Markakis, Nick</t>
  </si>
  <si>
    <t>Wright, David</t>
  </si>
  <si>
    <t>Escobar, Yunel</t>
  </si>
  <si>
    <t>San Jose</t>
  </si>
  <si>
    <t>Tasmanian Devils</t>
  </si>
  <si>
    <t>SJ</t>
  </si>
  <si>
    <t>12/2</t>
  </si>
  <si>
    <t>19/2</t>
  </si>
  <si>
    <t>14/4</t>
  </si>
  <si>
    <t>18/1</t>
  </si>
  <si>
    <t>16/6</t>
  </si>
  <si>
    <t>14/0</t>
  </si>
  <si>
    <t>Bruce, Jay</t>
  </si>
  <si>
    <t>Hamels, Cole</t>
  </si>
  <si>
    <t>Daniel Valois</t>
  </si>
  <si>
    <t>Williamsburg</t>
  </si>
  <si>
    <t>2011 TRX #39</t>
  </si>
  <si>
    <t>Andover Huskies</t>
  </si>
  <si>
    <t>Corey Weisser</t>
  </si>
  <si>
    <t>NIGHT</t>
  </si>
  <si>
    <t>SI (L/R)</t>
  </si>
  <si>
    <t>HR (L/R)</t>
  </si>
  <si>
    <t>GOOD</t>
  </si>
  <si>
    <t>1-7</t>
  </si>
  <si>
    <t>1-4</t>
  </si>
  <si>
    <t>1-12</t>
  </si>
  <si>
    <t>AVERAGE</t>
  </si>
  <si>
    <t>13-17</t>
  </si>
  <si>
    <t>BAD</t>
  </si>
  <si>
    <t>16-20</t>
  </si>
  <si>
    <t>LEAGUE POSITIONS</t>
  </si>
  <si>
    <t>15/18</t>
  </si>
  <si>
    <t>12/15</t>
  </si>
  <si>
    <t>10/12</t>
  </si>
  <si>
    <t>6/8</t>
  </si>
  <si>
    <t>Loney, James</t>
  </si>
  <si>
    <t>9-20</t>
  </si>
  <si>
    <t>5-8</t>
  </si>
  <si>
    <t>6-14</t>
  </si>
  <si>
    <t>10/11</t>
  </si>
  <si>
    <t>8/9</t>
  </si>
  <si>
    <t>6/7</t>
  </si>
  <si>
    <t>3/5</t>
  </si>
  <si>
    <t>BANK BALANCE</t>
  </si>
  <si>
    <t>Factor</t>
  </si>
  <si>
    <t>(Contract Years Offered)</t>
  </si>
  <si>
    <t>1.15 * CAS</t>
  </si>
  <si>
    <t>1.2 * CAS</t>
  </si>
  <si>
    <t>Factor *</t>
  </si>
  <si>
    <t>Shields, James</t>
  </si>
  <si>
    <t>18-20</t>
  </si>
  <si>
    <t>1-20</t>
  </si>
  <si>
    <t>Davis, Chris</t>
  </si>
  <si>
    <t>Robertson, David</t>
  </si>
  <si>
    <t>O'Day, Darren</t>
  </si>
  <si>
    <t>Blevins, Jerry</t>
  </si>
  <si>
    <t>Bourn, Michael</t>
  </si>
  <si>
    <t>Jansen, Kenley</t>
  </si>
  <si>
    <t>Jeffress, Jeremy</t>
  </si>
  <si>
    <t>Ogando, Alexi</t>
  </si>
  <si>
    <t>Nova, Ivan</t>
  </si>
  <si>
    <t>Ross, Tyson</t>
  </si>
  <si>
    <t>MM</t>
  </si>
  <si>
    <t>Pos</t>
  </si>
  <si>
    <t>A</t>
  </si>
  <si>
    <t>Y1</t>
  </si>
  <si>
    <t>Y2</t>
  </si>
  <si>
    <t>Amount</t>
  </si>
  <si>
    <t>4.50 -4.99</t>
  </si>
  <si>
    <t>Ethier, Andre</t>
  </si>
  <si>
    <t>BRASSWORLD CURRENT MONEY &amp; DETAIL</t>
  </si>
  <si>
    <t>7/2</t>
  </si>
  <si>
    <t>9/9</t>
  </si>
  <si>
    <t>6/1</t>
  </si>
  <si>
    <t>Chris Metz</t>
  </si>
  <si>
    <t>Palo Alto</t>
  </si>
  <si>
    <t>Saunders, Michael</t>
  </si>
  <si>
    <t>Annadale Anteaters</t>
  </si>
  <si>
    <t>Aaron 6</t>
  </si>
  <si>
    <t>Port Richey Sand Cranes</t>
  </si>
  <si>
    <t>Cobb 6</t>
  </si>
  <si>
    <t>Waikiki Rabbits</t>
  </si>
  <si>
    <t>TOTAL</t>
  </si>
  <si>
    <t>OWNER</t>
  </si>
  <si>
    <t>Bill Galanis</t>
  </si>
  <si>
    <t>Bob Loose</t>
  </si>
  <si>
    <t>Clinton Hendricks</t>
  </si>
  <si>
    <t>Frank Blondeau</t>
  </si>
  <si>
    <t>Jay Scheer</t>
  </si>
  <si>
    <t>John Feola</t>
  </si>
  <si>
    <t>Georgia Satellites</t>
  </si>
  <si>
    <t>Aaron 4</t>
  </si>
  <si>
    <t>5/5</t>
  </si>
  <si>
    <t>16/13</t>
  </si>
  <si>
    <t>4,F4-8M</t>
  </si>
  <si>
    <t>Beltran, Carlos</t>
  </si>
  <si>
    <t>1-2</t>
  </si>
  <si>
    <t>Choo, Shin-Soo</t>
  </si>
  <si>
    <t>Bailey, Homer</t>
  </si>
  <si>
    <t>Bloomington Greeks</t>
  </si>
  <si>
    <t>Cobb 4</t>
  </si>
  <si>
    <t>Alaska Hot Stoves</t>
  </si>
  <si>
    <t>Cobb 2</t>
  </si>
  <si>
    <t>Greenville Black Sox</t>
  </si>
  <si>
    <t>Mays 6</t>
  </si>
  <si>
    <t>West Oakland Wolverines</t>
  </si>
  <si>
    <t>How Acquired</t>
  </si>
  <si>
    <t>TRANSACTIONS</t>
  </si>
  <si>
    <t>OCTOBER</t>
  </si>
  <si>
    <t>Martin, Russell</t>
  </si>
  <si>
    <t>Bank One Ballpark</t>
  </si>
  <si>
    <t>Virginia</t>
  </si>
  <si>
    <t>Patriots</t>
  </si>
  <si>
    <t>Vir</t>
  </si>
  <si>
    <t>Alvarez, Pedro</t>
  </si>
  <si>
    <t>4,F4-10M</t>
  </si>
  <si>
    <t>MINORS</t>
  </si>
  <si>
    <t>DIV</t>
  </si>
  <si>
    <t>PEN</t>
  </si>
  <si>
    <t>BWS</t>
  </si>
  <si>
    <t>PLA</t>
  </si>
  <si>
    <t>POSTSEASON</t>
  </si>
  <si>
    <t>REG SEASON</t>
  </si>
  <si>
    <t>CHP</t>
  </si>
  <si>
    <t>Lowrie, Jed</t>
  </si>
  <si>
    <t>Proletarian Pastures</t>
  </si>
  <si>
    <t>9-14</t>
  </si>
  <si>
    <t>8-17</t>
  </si>
  <si>
    <t>* CAS is current annual salary</t>
  </si>
  <si>
    <t>Bill Ziem</t>
  </si>
  <si>
    <t>Wolverines</t>
  </si>
  <si>
    <t>Rainmakers</t>
  </si>
  <si>
    <t>Gargoyles</t>
  </si>
  <si>
    <t>Burgesses</t>
  </si>
  <si>
    <t>Black Sox</t>
  </si>
  <si>
    <t>Bob Askin</t>
  </si>
  <si>
    <t>Fielder, Prince</t>
  </si>
  <si>
    <t>Cruz, Nelson R.</t>
  </si>
  <si>
    <t>Kinsler, Ian</t>
  </si>
  <si>
    <t>Pedroia, Dustin</t>
  </si>
  <si>
    <t>Dublin Gael Force</t>
  </si>
  <si>
    <t>Mays 2</t>
  </si>
  <si>
    <t>Consult Strat's ballpark listings for Seattle's ballpark dimensions.</t>
  </si>
  <si>
    <t>McCutchen, Andrew</t>
  </si>
  <si>
    <t xml:space="preserve">  ** if arbitration buyout option is chosen</t>
  </si>
  <si>
    <t>Cahill, Trevor</t>
  </si>
  <si>
    <t>13-20</t>
  </si>
  <si>
    <t>Balance (Carried Forward)</t>
  </si>
  <si>
    <t>5,L5-14M</t>
  </si>
  <si>
    <t>Current Contracts</t>
  </si>
  <si>
    <t>Desmond, Ian</t>
  </si>
  <si>
    <t>Sanchez, Anibal</t>
  </si>
  <si>
    <t>Los Angeles Outlaws</t>
  </si>
  <si>
    <t>Kendrick, Kyle</t>
  </si>
  <si>
    <t>Uehara, Koji</t>
  </si>
  <si>
    <t>Broxton, Jonathan</t>
  </si>
  <si>
    <t>Martinez, Victor</t>
  </si>
  <si>
    <t>Result</t>
  </si>
  <si>
    <t>Minimum</t>
  </si>
  <si>
    <t>.850 -.924</t>
  </si>
  <si>
    <t>6.00 - up</t>
  </si>
  <si>
    <t>.925 - up</t>
  </si>
  <si>
    <t>.775 -.849</t>
  </si>
  <si>
    <t>.000 -.624</t>
  </si>
  <si>
    <t>Kershaw, Clayton</t>
  </si>
  <si>
    <t>Carrasco, Carlos</t>
  </si>
  <si>
    <t>ROUND</t>
  </si>
  <si>
    <t>TEAM</t>
  </si>
  <si>
    <t>B</t>
  </si>
  <si>
    <t>Aspen</t>
  </si>
  <si>
    <t>2011 TRX #11</t>
  </si>
  <si>
    <t>Judge's verdict</t>
  </si>
  <si>
    <t>Group</t>
  </si>
  <si>
    <t>All</t>
  </si>
  <si>
    <t xml:space="preserve">ARBITRATION </t>
  </si>
  <si>
    <t>Years</t>
  </si>
  <si>
    <t># of</t>
  </si>
  <si>
    <t/>
  </si>
  <si>
    <t>Dr. David Dick</t>
  </si>
  <si>
    <t>Zimmermann, Jordan</t>
  </si>
  <si>
    <t>Eaton, Adam</t>
  </si>
  <si>
    <t>Aybar, Erick</t>
  </si>
  <si>
    <t>Vargas, Jason</t>
  </si>
  <si>
    <t>Tony Cieszynski</t>
  </si>
  <si>
    <t>Pujols, Albert</t>
  </si>
  <si>
    <t>ARB-Y4</t>
  </si>
  <si>
    <t>The Ranch</t>
  </si>
  <si>
    <t>2,L5-14M</t>
  </si>
  <si>
    <t>Vaughn Nuest</t>
  </si>
  <si>
    <t>.625 -.699</t>
  </si>
  <si>
    <t>PITCHERS</t>
  </si>
  <si>
    <t>HITTERS</t>
  </si>
  <si>
    <t>(for players in 4-7 years if contract buyout option declined)</t>
  </si>
  <si>
    <t>Indefinite*</t>
  </si>
  <si>
    <t>11/6</t>
  </si>
  <si>
    <t>Greenville</t>
  </si>
  <si>
    <t>Henry Vance</t>
  </si>
  <si>
    <t>Gotham City</t>
  </si>
  <si>
    <t>min</t>
  </si>
  <si>
    <t>7-14</t>
  </si>
  <si>
    <t>Robber Barons</t>
  </si>
  <si>
    <t>Hunter, Tommy</t>
  </si>
  <si>
    <t>Lewis, Colby</t>
  </si>
  <si>
    <t>Toontown Rabbits</t>
  </si>
  <si>
    <t>Savannah Sand Gnats</t>
  </si>
  <si>
    <t>West Bend Rocks</t>
  </si>
  <si>
    <t>Abilene Longhorns</t>
  </si>
  <si>
    <t>Boston Braves</t>
  </si>
  <si>
    <t>REGULAR SEASON</t>
  </si>
  <si>
    <t>MONEY IN BANK</t>
  </si>
  <si>
    <t>Weaver, Jered</t>
  </si>
  <si>
    <t>Jones, Adam</t>
  </si>
  <si>
    <t>Gonzalez, Gio</t>
  </si>
  <si>
    <t>Baltimore BaySox</t>
  </si>
  <si>
    <t>Santa Barbara Outlaws</t>
  </si>
  <si>
    <t>Portland Grays</t>
  </si>
  <si>
    <t>Donaldson, Josh</t>
  </si>
  <si>
    <t>Dodgers Stadium</t>
  </si>
  <si>
    <t>Jonah Keri</t>
  </si>
  <si>
    <t>Teheran, Julio</t>
  </si>
  <si>
    <t>Vizcaino, Arodys</t>
  </si>
  <si>
    <t>Cashner, Andrew</t>
  </si>
  <si>
    <t>Miller, Shelby</t>
  </si>
  <si>
    <t>Norris, Derek</t>
  </si>
  <si>
    <t>Castro, Starlin</t>
  </si>
  <si>
    <t>Kimbrel, Craig</t>
  </si>
  <si>
    <t>Paxton, James</t>
  </si>
  <si>
    <t>Profar, Jurickson</t>
  </si>
  <si>
    <t>Espinosa, Danny</t>
  </si>
  <si>
    <t>Myers, Wil</t>
  </si>
  <si>
    <t>Sano, Miguel</t>
  </si>
  <si>
    <t>Rendon, Anthony</t>
  </si>
  <si>
    <t>Rizzo, Anthony</t>
  </si>
  <si>
    <t>Medlen, Kris</t>
  </si>
  <si>
    <t>Clippard, Tyler</t>
  </si>
  <si>
    <t>Hernandez, David</t>
  </si>
  <si>
    <t>Fister, Doug</t>
  </si>
  <si>
    <t>Melancon, Mark</t>
  </si>
  <si>
    <t>15-17</t>
  </si>
  <si>
    <t>Angel's Stadium</t>
  </si>
  <si>
    <t>Consult Strat's ballpark listings for Los Angeles Angel's ballpark dimensions.</t>
  </si>
  <si>
    <t>Consult Strat's ballpark listings for Los Angeles Dodger's ballpark dimensions.</t>
  </si>
  <si>
    <t>Citizen's Bank Park</t>
  </si>
  <si>
    <t>Alonso, Yonder</t>
  </si>
  <si>
    <t>Ramos, Wilson</t>
  </si>
  <si>
    <t>Jones, Garrett</t>
  </si>
  <si>
    <t>Plate Appearances *</t>
  </si>
  <si>
    <t>Gargoyle Stadium</t>
  </si>
  <si>
    <t>AL Cobb</t>
  </si>
  <si>
    <t>9-17</t>
  </si>
  <si>
    <t>Bid Superiority</t>
  </si>
  <si>
    <t>Nolasco, Ricky</t>
  </si>
  <si>
    <t>Votto, Joey</t>
  </si>
  <si>
    <t>Lyles, Jordan</t>
  </si>
  <si>
    <t>Britton, Zach</t>
  </si>
  <si>
    <t>Moore, Matt</t>
  </si>
  <si>
    <t>Scheppers, Tanner</t>
  </si>
  <si>
    <t>Trout, Mike</t>
  </si>
  <si>
    <t>7/8</t>
  </si>
  <si>
    <t>12/14</t>
  </si>
  <si>
    <t>Year</t>
  </si>
  <si>
    <t>Hosmer, Eric</t>
  </si>
  <si>
    <t>Arrieta, Jake</t>
  </si>
  <si>
    <t>Iglesias, Jose</t>
  </si>
  <si>
    <t>Gordon, Dee</t>
  </si>
  <si>
    <t>2010 Draft</t>
  </si>
  <si>
    <t>Reddick, Josh</t>
  </si>
  <si>
    <t>Verlander, Justin</t>
  </si>
  <si>
    <t>Syracuse Sky Chiefs</t>
  </si>
  <si>
    <t>Benoit, Joaquin</t>
  </si>
  <si>
    <t>Initial Contract(s)</t>
  </si>
  <si>
    <t>Webb, Ryan</t>
  </si>
  <si>
    <t>John Olson</t>
  </si>
  <si>
    <t>2017 Contract</t>
  </si>
  <si>
    <t>AWARDS COORDINATOR</t>
  </si>
  <si>
    <t>POSITION</t>
  </si>
  <si>
    <t>ADMINISTRATOR</t>
  </si>
  <si>
    <t>ROSTER WRANGLER</t>
  </si>
  <si>
    <t>LEAGUE STATISTICIAN</t>
  </si>
  <si>
    <t>Rob Hamilton</t>
  </si>
  <si>
    <t>Steven Chandler</t>
  </si>
  <si>
    <t>Innings Pitched *</t>
  </si>
  <si>
    <t xml:space="preserve">  * if 100 PA/30IP threshold isn't reached, the player's salary is determined using Owner's decision</t>
  </si>
  <si>
    <t>2012 Free Agency</t>
  </si>
  <si>
    <t>Salas, Fernando</t>
  </si>
  <si>
    <t>SP</t>
  </si>
  <si>
    <t>Gyorko, Jedd</t>
  </si>
  <si>
    <t>Miley, Wade</t>
  </si>
  <si>
    <t>Appel, Mark</t>
  </si>
  <si>
    <t>Beck, Chris</t>
  </si>
  <si>
    <t>Holland, Greg</t>
  </si>
  <si>
    <t>Jankowski, Travis</t>
  </si>
  <si>
    <t>Roache, Victor</t>
  </si>
  <si>
    <t>Stroman, Marcus</t>
  </si>
  <si>
    <t>Lindor, Francisco</t>
  </si>
  <si>
    <t>Stewart, Chris</t>
  </si>
  <si>
    <t>Thompson, Trayce</t>
  </si>
  <si>
    <t>Estrada, Marco</t>
  </si>
  <si>
    <t>Peralta, Wily</t>
  </si>
  <si>
    <t>Cuthbert, Cheslor</t>
  </si>
  <si>
    <t>Eovaldi, Nathan</t>
  </si>
  <si>
    <t>Liriano, Rymer</t>
  </si>
  <si>
    <t>Syndergaard, Noah</t>
  </si>
  <si>
    <t>Dozier, Brian</t>
  </si>
  <si>
    <t>Ozuna, Marcell</t>
  </si>
  <si>
    <t>Altuve, Jose</t>
  </si>
  <si>
    <t>Smyly, Drew</t>
  </si>
  <si>
    <t>Furbush, Charlie</t>
  </si>
  <si>
    <t>Martin, Leonys</t>
  </si>
  <si>
    <t>Adams, Matt</t>
  </si>
  <si>
    <t>Locke, Jeff</t>
  </si>
  <si>
    <t>Marte, Starling</t>
  </si>
  <si>
    <t>Odorizzi, Jake</t>
  </si>
  <si>
    <t>Familia, Jeurys</t>
  </si>
  <si>
    <t>Wong, Kolten</t>
  </si>
  <si>
    <t>Baez, Javier</t>
  </si>
  <si>
    <t>Cole, A.J.</t>
  </si>
  <si>
    <t>Crawford, Brandon</t>
  </si>
  <si>
    <t>Giavotella, Johnny</t>
  </si>
  <si>
    <t>Swihart, Blake</t>
  </si>
  <si>
    <t>Bettis, Chad</t>
  </si>
  <si>
    <t>Rosario, Eddie</t>
  </si>
  <si>
    <t>Guerrieri, Taylor</t>
  </si>
  <si>
    <t>Meyer, Alex</t>
  </si>
  <si>
    <t>Richards, Garrett</t>
  </si>
  <si>
    <t>Simmons, Andrelton</t>
  </si>
  <si>
    <t>Schoop, Jon</t>
  </si>
  <si>
    <t>Story, Trevor</t>
  </si>
  <si>
    <t>Walker, Taijuan</t>
  </si>
  <si>
    <t>Carpenter, Matt</t>
  </si>
  <si>
    <t>Norris, Daniel</t>
  </si>
  <si>
    <t>Barnes, Matt</t>
  </si>
  <si>
    <t>Bauer, Trevor</t>
  </si>
  <si>
    <t>Guyer, Brandon</t>
  </si>
  <si>
    <t>Herrera, Kelvin</t>
  </si>
  <si>
    <t>Nicolino, Justin</t>
  </si>
  <si>
    <t>Nimmo, Brandon</t>
  </si>
  <si>
    <t>Reed, Addison</t>
  </si>
  <si>
    <t>Soler, Jorge</t>
  </si>
  <si>
    <t>Cishek, Steve</t>
  </si>
  <si>
    <t>Romero, Enny</t>
  </si>
  <si>
    <t>Ross, Joe</t>
  </si>
  <si>
    <t>Shaw, Bryan</t>
  </si>
  <si>
    <t>Blackmon, Charlie</t>
  </si>
  <si>
    <t>Buxton, Byron</t>
  </si>
  <si>
    <t>Wilhelmsen, Tom</t>
  </si>
  <si>
    <t>Bogaerts, Xander</t>
  </si>
  <si>
    <t>Bradley, Archie </t>
  </si>
  <si>
    <t>Bundy, Dylan</t>
  </si>
  <si>
    <t>Castillo, Welington</t>
  </si>
  <si>
    <t>Bethancourt, Christian</t>
  </si>
  <si>
    <t>Ramos, Cesar</t>
  </si>
  <si>
    <t>Turner, Justin</t>
  </si>
  <si>
    <t>Alvarez, Henderson</t>
  </si>
  <si>
    <t>Gausman, Kevin</t>
  </si>
  <si>
    <t>Goldschmidt, Paul</t>
  </si>
  <si>
    <t>Lobaton, Jose</t>
  </si>
  <si>
    <t>Perez, Salvador</t>
  </si>
  <si>
    <t>Seager, Kyle</t>
  </si>
  <si>
    <t>Alfaro, Jorge</t>
  </si>
  <si>
    <t>Cobb, Alex</t>
  </si>
  <si>
    <t>Grossman, Robbie</t>
  </si>
  <si>
    <t>Marisnick, Jake</t>
  </si>
  <si>
    <t>Nicasio, Juan</t>
  </si>
  <si>
    <t>Watson, Tony</t>
  </si>
  <si>
    <t>Cecchini, Gavin</t>
  </si>
  <si>
    <t>Ross, Robbie</t>
  </si>
  <si>
    <t>Zunino, Mike</t>
  </si>
  <si>
    <t>2012 Draft</t>
  </si>
  <si>
    <t>Stanton, Giancarlo</t>
  </si>
  <si>
    <t>Patrick Brennick</t>
  </si>
  <si>
    <t>2018 Contract</t>
  </si>
  <si>
    <t>Gregorius, Didi</t>
  </si>
  <si>
    <t>Awards Coordinator</t>
  </si>
  <si>
    <t>Sandy Point Sand Cranes</t>
  </si>
  <si>
    <t>Bell, Josh (Pit)</t>
  </si>
  <si>
    <t>Steven Handley</t>
  </si>
  <si>
    <t>Gonzalez, Carlos</t>
  </si>
  <si>
    <t>Aoki, Norichika</t>
  </si>
  <si>
    <t>Ottavino, Adam</t>
  </si>
  <si>
    <t>Strop, Pedro</t>
  </si>
  <si>
    <t>Cespedes, Yoenis</t>
  </si>
  <si>
    <t>Corporan, Carlos</t>
  </si>
  <si>
    <t>Darvish, Yu</t>
  </si>
  <si>
    <t>Iwakuma, Hisashi</t>
  </si>
  <si>
    <t>4,F5-10M</t>
  </si>
  <si>
    <t>5,F5-10M</t>
  </si>
  <si>
    <t>5,F5-9.75M</t>
  </si>
  <si>
    <t>2013 Free Agency</t>
  </si>
  <si>
    <t>2013 TRX #15</t>
  </si>
  <si>
    <t>2013 TRX #19</t>
  </si>
  <si>
    <t>2013 TRX #24</t>
  </si>
  <si>
    <t>2013 TRX #32</t>
  </si>
  <si>
    <t>GCG</t>
  </si>
  <si>
    <t>GBS</t>
  </si>
  <si>
    <t>LAO</t>
  </si>
  <si>
    <t>NYM</t>
  </si>
  <si>
    <t>PAR</t>
  </si>
  <si>
    <t>PIG</t>
  </si>
  <si>
    <t>WOW</t>
  </si>
  <si>
    <t>Koehler, Tom</t>
  </si>
  <si>
    <t>2013 Draft</t>
  </si>
  <si>
    <t>Herrmann, Chris</t>
  </si>
  <si>
    <t>Wilson, Justin</t>
  </si>
  <si>
    <t>Mercer, Jordy</t>
  </si>
  <si>
    <t>Thornburg, Tyler</t>
  </si>
  <si>
    <t>Grimm, Justin</t>
  </si>
  <si>
    <t>Ramos, AJ</t>
  </si>
  <si>
    <t>Calhoun, Kole</t>
  </si>
  <si>
    <t>Cingrani, Tony</t>
  </si>
  <si>
    <t>Garcia, Avisail</t>
  </si>
  <si>
    <t>Kluber, Corey</t>
  </si>
  <si>
    <t>McAllister, Zach</t>
  </si>
  <si>
    <t>Straily, Dan</t>
  </si>
  <si>
    <t>Brach, Brad</t>
  </si>
  <si>
    <t>Fien, Casey</t>
  </si>
  <si>
    <t>Dyson, Jarrod</t>
  </si>
  <si>
    <t>Corbin, Patrick</t>
  </si>
  <si>
    <t>Scribner, Evan</t>
  </si>
  <si>
    <t>Allen, Cody</t>
  </si>
  <si>
    <t>Doolittle, Sean</t>
  </si>
  <si>
    <t>Abad, Fernando</t>
  </si>
  <si>
    <t>Fiers, Mike</t>
  </si>
  <si>
    <t>Phelps, David</t>
  </si>
  <si>
    <t>Quintana, Jose</t>
  </si>
  <si>
    <t>Santiago, Hector</t>
  </si>
  <si>
    <t>Rosenthal, Trevor</t>
  </si>
  <si>
    <t>Hughes, Jared</t>
  </si>
  <si>
    <t>Jones, Nate</t>
  </si>
  <si>
    <t>Keuchel, Dallas</t>
  </si>
  <si>
    <t>Griffin, AJ</t>
  </si>
  <si>
    <t>Ramirez, Erasmo</t>
  </si>
  <si>
    <t>LeMahieu, DJ</t>
  </si>
  <si>
    <t>Torres, Carlos</t>
  </si>
  <si>
    <t>Friedrich, Christian</t>
  </si>
  <si>
    <t>Galvis, Freddy</t>
  </si>
  <si>
    <t>Hechavarria, Adeiny</t>
  </si>
  <si>
    <t>Rutledge, Josh</t>
  </si>
  <si>
    <t>Kelly, Joe</t>
  </si>
  <si>
    <t>Kontos, George</t>
  </si>
  <si>
    <t>Diekman, Jake</t>
  </si>
  <si>
    <t>Almora, Albert</t>
  </si>
  <si>
    <t>Sanchez, Aaron</t>
  </si>
  <si>
    <t>Gibson, Kyle</t>
  </si>
  <si>
    <t>Cron, CJ</t>
  </si>
  <si>
    <t>Hanson, Alen</t>
  </si>
  <si>
    <t>Correa, Carlos</t>
  </si>
  <si>
    <t>Zimmer, Kyle</t>
  </si>
  <si>
    <t>Fried, Max</t>
  </si>
  <si>
    <t>Quinn, Roman</t>
  </si>
  <si>
    <t>Manaea, Sean</t>
  </si>
  <si>
    <t>McGuire, Reese</t>
  </si>
  <si>
    <t>Stanek, Ryne</t>
  </si>
  <si>
    <t>Collins, Tyler</t>
  </si>
  <si>
    <t>Karns, Nate</t>
  </si>
  <si>
    <t>Russell, Addison</t>
  </si>
  <si>
    <t>Hedges, Austin</t>
  </si>
  <si>
    <t>Giolito, Lucas</t>
  </si>
  <si>
    <t>Rondon, Bruce</t>
  </si>
  <si>
    <t>Ryu, Hyun-Jin</t>
  </si>
  <si>
    <t>Owens, Henry</t>
  </si>
  <si>
    <t>Maurer, Brandon</t>
  </si>
  <si>
    <t>McCullers, Lance</t>
  </si>
  <si>
    <t>Moran, Colin</t>
  </si>
  <si>
    <t>Miller, Brad</t>
  </si>
  <si>
    <t>Puig, Yasiel</t>
  </si>
  <si>
    <t>Heaney, Andrew</t>
  </si>
  <si>
    <t>Polanco, Gregory</t>
  </si>
  <si>
    <t>Stephenson, Robert</t>
  </si>
  <si>
    <t>Bonifacio, Jorge</t>
  </si>
  <si>
    <t>Ventura, Yordano</t>
  </si>
  <si>
    <t>Gallo, Joey</t>
  </si>
  <si>
    <t>Wisler, Matt</t>
  </si>
  <si>
    <t>Pederson, Joc</t>
  </si>
  <si>
    <t>Seager, Corey</t>
  </si>
  <si>
    <t xml:space="preserve">SALARY </t>
  </si>
  <si>
    <t xml:space="preserve">LEAGUE DIRECTOR </t>
  </si>
  <si>
    <t>Henry Vance </t>
  </si>
  <si>
    <t>Last Name</t>
  </si>
  <si>
    <t>Abbrev Name</t>
  </si>
  <si>
    <t>Hembree, Heath</t>
  </si>
  <si>
    <t>Rodon, Carlos</t>
  </si>
  <si>
    <t>FUTURE BANK BALANCE</t>
  </si>
  <si>
    <t>BRASSWORLD FUTURE OBLIGATIONS</t>
  </si>
  <si>
    <t>Thunder Bay</t>
  </si>
  <si>
    <t>Roughnecks</t>
  </si>
  <si>
    <t>Contract Responsibility</t>
  </si>
  <si>
    <t>Off-Season</t>
  </si>
  <si>
    <t>By April 30th</t>
  </si>
  <si>
    <t>By May 31st</t>
  </si>
  <si>
    <t>By June 30th</t>
  </si>
  <si>
    <t>By July 31st</t>
  </si>
  <si>
    <t>By Aug 31st</t>
  </si>
  <si>
    <t>2013 TRX #72</t>
  </si>
  <si>
    <t>2013 TRX #73</t>
  </si>
  <si>
    <t>TB</t>
  </si>
  <si>
    <t>Thunder Bay Roughnecks</t>
  </si>
  <si>
    <t>2019 Contract</t>
  </si>
  <si>
    <t>ARB-Y5</t>
  </si>
  <si>
    <t>ARB-Y6</t>
  </si>
  <si>
    <t>ARB-Y7</t>
  </si>
  <si>
    <t>Kevin Cenna</t>
  </si>
  <si>
    <t>Salaries</t>
  </si>
  <si>
    <t>W/M$</t>
  </si>
  <si>
    <t>2014 TRX #2</t>
  </si>
  <si>
    <t>Group1</t>
  </si>
  <si>
    <t>Group2</t>
  </si>
  <si>
    <t>Group3</t>
  </si>
  <si>
    <t>Cole Thornburg</t>
  </si>
  <si>
    <t>Matt Foster</t>
  </si>
  <si>
    <t>Kyle Kraft</t>
  </si>
  <si>
    <t>Consult Strat's ballpark listings for Boston's ballpark dimensions.</t>
  </si>
  <si>
    <t>Fenway Park</t>
  </si>
  <si>
    <t>Current</t>
  </si>
  <si>
    <t>Plus 5%</t>
  </si>
  <si>
    <t>1 year (1.000)</t>
  </si>
  <si>
    <t>2 years (1.33)</t>
  </si>
  <si>
    <t>3 years (1.66)</t>
  </si>
  <si>
    <t>4 years (2.000)</t>
  </si>
  <si>
    <t>5 years (2.25)</t>
  </si>
  <si>
    <t>Birthdate</t>
  </si>
  <si>
    <t>Handed</t>
  </si>
  <si>
    <t>Primary Position</t>
  </si>
  <si>
    <t>RP</t>
  </si>
  <si>
    <t>2B</t>
  </si>
  <si>
    <t>1B</t>
  </si>
  <si>
    <t>R</t>
  </si>
  <si>
    <t>C</t>
  </si>
  <si>
    <t>CF</t>
  </si>
  <si>
    <t>3B</t>
  </si>
  <si>
    <t>SS</t>
  </si>
  <si>
    <t>RF</t>
  </si>
  <si>
    <t>LF</t>
  </si>
  <si>
    <t>S</t>
  </si>
  <si>
    <t>Lackey, John</t>
  </si>
  <si>
    <t>Byrd, Marlon</t>
  </si>
  <si>
    <t>Reynolds, Mark</t>
  </si>
  <si>
    <t>Vogelsong, Ryan</t>
  </si>
  <si>
    <t>Escobar, Eduardo</t>
  </si>
  <si>
    <t>DH</t>
  </si>
  <si>
    <t>Grilli, Jason</t>
  </si>
  <si>
    <t>Napoli, Mike</t>
  </si>
  <si>
    <t>Blanco, Gregor</t>
  </si>
  <si>
    <t>Casilla, Santiago</t>
  </si>
  <si>
    <t>Chavez, Jesse</t>
  </si>
  <si>
    <t>Rodney, Fernando</t>
  </si>
  <si>
    <t>Cervelli, Francisco</t>
  </si>
  <si>
    <t>Pennington, Cliff</t>
  </si>
  <si>
    <t>Rzepczynski, Marc</t>
  </si>
  <si>
    <t>McGowan, Dustin</t>
  </si>
  <si>
    <t>Neshek, Pat</t>
  </si>
  <si>
    <t>Beltre, Adrian</t>
  </si>
  <si>
    <t>Phillips, Brandon</t>
  </si>
  <si>
    <t>Liriano, Francisco</t>
  </si>
  <si>
    <t>Navarro, Dioner</t>
  </si>
  <si>
    <t>Pagan, Angel</t>
  </si>
  <si>
    <t>Granderson, Curt</t>
  </si>
  <si>
    <t>Smith, Seth</t>
  </si>
  <si>
    <t>Garcia, Jaime</t>
  </si>
  <si>
    <t>Hammel, Jason</t>
  </si>
  <si>
    <t>Ohlendorf, Ross</t>
  </si>
  <si>
    <t>Petit, Yusmeiro</t>
  </si>
  <si>
    <t>Storen, Drew</t>
  </si>
  <si>
    <t>Young, Chris</t>
  </si>
  <si>
    <t>Rodriguez, Francisco</t>
  </si>
  <si>
    <t>Logan, Boone</t>
  </si>
  <si>
    <t>Valbuena, Luis</t>
  </si>
  <si>
    <t>Forsythe, Logan</t>
  </si>
  <si>
    <t>Valencia, Danny</t>
  </si>
  <si>
    <t>Sabathia, CC</t>
  </si>
  <si>
    <t>Hill, Aaron</t>
  </si>
  <si>
    <t>4,F4-16M</t>
  </si>
  <si>
    <t>Buehrle, Mark</t>
  </si>
  <si>
    <t>4,F4-13.073M</t>
  </si>
  <si>
    <t>Crisp, Coco</t>
  </si>
  <si>
    <t>4,F4-12M</t>
  </si>
  <si>
    <t>Ruiz, Carlos</t>
  </si>
  <si>
    <t>Montero, Miguel</t>
  </si>
  <si>
    <t>Volquez, Edinson</t>
  </si>
  <si>
    <t>Cecil, Brett</t>
  </si>
  <si>
    <t>Norris, Bud</t>
  </si>
  <si>
    <t>Ramirez, Aramis</t>
  </si>
  <si>
    <t>Mazzaro, Vin</t>
  </si>
  <si>
    <t>Cabrera, Melky</t>
  </si>
  <si>
    <t>Callaspo, Alberto</t>
  </si>
  <si>
    <t>4,F4-4.92M</t>
  </si>
  <si>
    <t>Suzuki, Kurt</t>
  </si>
  <si>
    <t>Hernandez, Felix</t>
  </si>
  <si>
    <t>5,F5-51.125M</t>
  </si>
  <si>
    <t>Cano, Robinson</t>
  </si>
  <si>
    <t>5,F5-48.51M</t>
  </si>
  <si>
    <t>Cain, Matt</t>
  </si>
  <si>
    <t>5,F5-33.6M</t>
  </si>
  <si>
    <t>Zobrist, Ben</t>
  </si>
  <si>
    <t>5,F5-30.87M</t>
  </si>
  <si>
    <t>Encarnacion, Edwin</t>
  </si>
  <si>
    <t>5,F5-30M</t>
  </si>
  <si>
    <t>Gomez, Carlos</t>
  </si>
  <si>
    <t>5,F5-24.313M</t>
  </si>
  <si>
    <t>McCann, Brian</t>
  </si>
  <si>
    <t>5,F5-24.009M</t>
  </si>
  <si>
    <t>Moss, Brandon</t>
  </si>
  <si>
    <t>5,F5-21.934M</t>
  </si>
  <si>
    <t>Santana, Ervin</t>
  </si>
  <si>
    <t>5,F5-20.535M</t>
  </si>
  <si>
    <t>Saltalamacchia, Jarrod</t>
  </si>
  <si>
    <t>5,F5-18.625M</t>
  </si>
  <si>
    <t>Kendrick, Howie</t>
  </si>
  <si>
    <t>5,F5-16.995M</t>
  </si>
  <si>
    <t>Papelbon, Jonathan</t>
  </si>
  <si>
    <t>5,F5-14.7M</t>
  </si>
  <si>
    <t>Gomes, Yan</t>
  </si>
  <si>
    <t>5,F5-11.75M</t>
  </si>
  <si>
    <t>Ramirez, Alexei</t>
  </si>
  <si>
    <t>Soto, Geovanni</t>
  </si>
  <si>
    <t>5,F5-9.54M</t>
  </si>
  <si>
    <t>Morton, Charlie</t>
  </si>
  <si>
    <t>2014 Free Agency</t>
  </si>
  <si>
    <t>Colesburg Blazing Aces</t>
  </si>
  <si>
    <t>Boston Brewers</t>
  </si>
  <si>
    <t>2014 Trx #9</t>
  </si>
  <si>
    <t>2014 Trx #11</t>
  </si>
  <si>
    <t>2014 Trx #16</t>
  </si>
  <si>
    <t>2014 TRX #19</t>
  </si>
  <si>
    <t>Gonzalez, Adrian</t>
  </si>
  <si>
    <t>5,F5-24.25M</t>
  </si>
  <si>
    <t>Columbus</t>
  </si>
  <si>
    <t>Bobcats</t>
  </si>
  <si>
    <t>Minute Maid Park</t>
  </si>
  <si>
    <t>Consult Strat's ballpark listings for Houston's ballpark dimensions.</t>
  </si>
  <si>
    <t>OF</t>
  </si>
  <si>
    <t>2014 Draft</t>
  </si>
  <si>
    <t>SS/2B</t>
  </si>
  <si>
    <t>3B/1B</t>
  </si>
  <si>
    <t>3B/OF</t>
  </si>
  <si>
    <t>2B/SS</t>
  </si>
  <si>
    <t>C/LF/1B-</t>
  </si>
  <si>
    <t>SP/RP</t>
  </si>
  <si>
    <t>CF - GG</t>
  </si>
  <si>
    <t xml:space="preserve">LF </t>
  </si>
  <si>
    <t>LF/CF/RF-</t>
  </si>
  <si>
    <t>2B/OF</t>
  </si>
  <si>
    <t>Winker, Jesse</t>
  </si>
  <si>
    <t>Betts, Mookie</t>
  </si>
  <si>
    <t>Glasnow, Tyler</t>
  </si>
  <si>
    <t>Smith, Dominic</t>
  </si>
  <si>
    <t>Williams, Nick</t>
  </si>
  <si>
    <t>Starling, Bubba</t>
  </si>
  <si>
    <t>Peterson, DJ</t>
  </si>
  <si>
    <t>McKinney, Billy</t>
  </si>
  <si>
    <t>Alcantara, Raul</t>
  </si>
  <si>
    <t>Tanaka, Masahiro</t>
  </si>
  <si>
    <t>Blair, Aaron</t>
  </si>
  <si>
    <t>Meadows, Austin</t>
  </si>
  <si>
    <t>Foltynewicz, Mike</t>
  </si>
  <si>
    <t>Tirado, Alberto</t>
  </si>
  <si>
    <t>Vazquez, Christian Rafael</t>
  </si>
  <si>
    <t>Peraza, Jose</t>
  </si>
  <si>
    <t>Stewart, Kohl</t>
  </si>
  <si>
    <t>Sims, Lucas</t>
  </si>
  <si>
    <t>Knebel, Corey</t>
  </si>
  <si>
    <t>Franco, Maikel</t>
  </si>
  <si>
    <t>Gonzales, Marco</t>
  </si>
  <si>
    <t xml:space="preserve">Gonzalez, Alex "Chi Chi" </t>
  </si>
  <si>
    <t>Sardinas, Luis</t>
  </si>
  <si>
    <t>Odor, Rougned</t>
  </si>
  <si>
    <t>Bryant, Kris</t>
  </si>
  <si>
    <t>Almonte, Miguel</t>
  </si>
  <si>
    <t>Flores, Kendry</t>
  </si>
  <si>
    <t>Lyons, Tyler</t>
  </si>
  <si>
    <t>Diaz, Edwin</t>
  </si>
  <si>
    <t>Barreto, Franklin</t>
  </si>
  <si>
    <t>Abreu, Jose Dariel</t>
  </si>
  <si>
    <t>Williamson, Mac</t>
  </si>
  <si>
    <t>Frazier, Clint</t>
  </si>
  <si>
    <t>Travis, Devon</t>
  </si>
  <si>
    <t>Piscotty, Stephen</t>
  </si>
  <si>
    <t>Dahl, David</t>
  </si>
  <si>
    <t>Santana, Domingo</t>
  </si>
  <si>
    <t>Butler, Eddie</t>
  </si>
  <si>
    <t>Renfroe, Hunter</t>
  </si>
  <si>
    <t>Anderson, Tim</t>
  </si>
  <si>
    <t>Panik, Joe</t>
  </si>
  <si>
    <t>Plawecki, Kevin</t>
  </si>
  <si>
    <t>Haniger, Mitch</t>
  </si>
  <si>
    <t>Shipley, Braden</t>
  </si>
  <si>
    <t>Taylor, Chris</t>
  </si>
  <si>
    <t>Rodriguez, Eduardo</t>
  </si>
  <si>
    <t>Harvey, Hunter</t>
  </si>
  <si>
    <t>Alcantara, Arismendy</t>
  </si>
  <si>
    <t>Crawford, JP</t>
  </si>
  <si>
    <t>Tapia, Raimel</t>
  </si>
  <si>
    <t>Murphy, Tom</t>
  </si>
  <si>
    <t>Peterson, Jace</t>
  </si>
  <si>
    <t>Urias, Julio</t>
  </si>
  <si>
    <t>La Stella, Tommy</t>
  </si>
  <si>
    <t>Semien, Marcus</t>
  </si>
  <si>
    <t>Holt, Brock</t>
  </si>
  <si>
    <t>Rupp, Cameron</t>
  </si>
  <si>
    <t>Pinto, Josmil</t>
  </si>
  <si>
    <t>Gosewisch, Tuffy</t>
  </si>
  <si>
    <t>Beckham, Tim</t>
  </si>
  <si>
    <t>Perez, Hernan</t>
  </si>
  <si>
    <t>Tonkin, Michael</t>
  </si>
  <si>
    <t>Nelson, Jimmy</t>
  </si>
  <si>
    <t>Betances, Dellin</t>
  </si>
  <si>
    <t>Holaday, Bryan</t>
  </si>
  <si>
    <t>Nuno, Vidal</t>
  </si>
  <si>
    <t>Salazar, Danny</t>
  </si>
  <si>
    <t>Romine, Andrew</t>
  </si>
  <si>
    <t>Gattis, Evan</t>
  </si>
  <si>
    <t>Pillar, Kevin</t>
  </si>
  <si>
    <t>Farquhar, Danny</t>
  </si>
  <si>
    <t>Roark, Tanner</t>
  </si>
  <si>
    <t>Dietrich, Derek</t>
  </si>
  <si>
    <t>Rondon, Hector</t>
  </si>
  <si>
    <t>Wood, Alex</t>
  </si>
  <si>
    <t>Warren, Adam</t>
  </si>
  <si>
    <t>Lagares, Juan</t>
  </si>
  <si>
    <t>Harris, Will</t>
  </si>
  <si>
    <t>Wilson, Alex</t>
  </si>
  <si>
    <t>Kintzler, Brandon</t>
  </si>
  <si>
    <t>Withrow, Chris</t>
  </si>
  <si>
    <t>Vogt, Stephen</t>
  </si>
  <si>
    <t>Oberholtzer, Brett</t>
  </si>
  <si>
    <t>Davis, Khris</t>
  </si>
  <si>
    <t>Maness, Seth</t>
  </si>
  <si>
    <t>Jennings, Dan</t>
  </si>
  <si>
    <t>Phegley, Josh</t>
  </si>
  <si>
    <t>Recker, Anthony</t>
  </si>
  <si>
    <t>Gennett, Scooter</t>
  </si>
  <si>
    <t>Rusin, Chris</t>
  </si>
  <si>
    <t>Fernandez, Jose D</t>
  </si>
  <si>
    <t>Pressly, Ryan</t>
  </si>
  <si>
    <t>Gillaspie, Conor</t>
  </si>
  <si>
    <t>Krol, Ian</t>
  </si>
  <si>
    <t>Siegrist, Kevin</t>
  </si>
  <si>
    <t>Dickerson, Corey</t>
  </si>
  <si>
    <t>Otero, Dan</t>
  </si>
  <si>
    <t>Hernandez, Cesar</t>
  </si>
  <si>
    <t>Dan Reed</t>
  </si>
  <si>
    <t>Coghlan, Chris</t>
  </si>
  <si>
    <t>Hand, Brad</t>
  </si>
  <si>
    <t>Harrison, Josh</t>
  </si>
  <si>
    <t>Jepsen, Kevin</t>
  </si>
  <si>
    <t>2014 Trx #29</t>
  </si>
  <si>
    <t>2014 TRX #29</t>
  </si>
  <si>
    <t>LEAGUE HISTORIAN</t>
  </si>
  <si>
    <t>(Extra min slot)</t>
  </si>
  <si>
    <t>Pearce, Steve</t>
  </si>
  <si>
    <t>2014 TRX #58</t>
  </si>
  <si>
    <t>Pelfrey, Mike</t>
  </si>
  <si>
    <t>2014 TRX #78</t>
  </si>
  <si>
    <t>2014 TRX #83</t>
  </si>
  <si>
    <t>CBS</t>
  </si>
  <si>
    <t>Gonzalez, Marwin</t>
  </si>
  <si>
    <t>Maldonado, Martin</t>
  </si>
  <si>
    <t>Rosales, Adam</t>
  </si>
  <si>
    <t>LD</t>
  </si>
  <si>
    <t>Statistician</t>
  </si>
  <si>
    <t>Draft Coordinator</t>
  </si>
  <si>
    <t>League Historian</t>
  </si>
  <si>
    <t>Ervin, Phil</t>
  </si>
  <si>
    <t>Gray, Jon</t>
  </si>
  <si>
    <t>Martinez, Carlos Ernesto</t>
  </si>
  <si>
    <t>Mondesi, Raul Adalberto</t>
  </si>
  <si>
    <t>Early Finish</t>
  </si>
  <si>
    <t>Cole, Gerrit</t>
  </si>
  <si>
    <t>Gonzalez, Miguel Angel</t>
  </si>
  <si>
    <t>Smith, Will Michael</t>
  </si>
  <si>
    <t>2018</t>
  </si>
  <si>
    <t>3,X3-15M</t>
  </si>
  <si>
    <t>Robertson, Daniel Ray</t>
  </si>
  <si>
    <t>Tristan Traviolia</t>
  </si>
  <si>
    <t>Frank Berta</t>
  </si>
  <si>
    <t>Pismo Beach</t>
  </si>
  <si>
    <t>Diamond Dogs</t>
  </si>
  <si>
    <t>PB</t>
  </si>
  <si>
    <t>2015 TRX #8</t>
  </si>
  <si>
    <t>LEAGUE REPORTER</t>
  </si>
  <si>
    <t>2015 TRX #9</t>
  </si>
  <si>
    <t>Middlesex</t>
  </si>
  <si>
    <t>2015 TRX #11</t>
  </si>
  <si>
    <t>Mid</t>
  </si>
  <si>
    <t>2015 Free Agency</t>
  </si>
  <si>
    <t>3,F3-14.715M</t>
  </si>
  <si>
    <t>3,F5-12M</t>
  </si>
  <si>
    <t>3,F3-9.3M</t>
  </si>
  <si>
    <t>3,F3-7.875M</t>
  </si>
  <si>
    <t>3,F3-7.028M</t>
  </si>
  <si>
    <t>3,F3-5.906M</t>
  </si>
  <si>
    <t>3,F3-5.462M</t>
  </si>
  <si>
    <t>3,F3-4.5M</t>
  </si>
  <si>
    <t>3,F3-3.785M</t>
  </si>
  <si>
    <t>3,F3-3.142M</t>
  </si>
  <si>
    <t>3,F3-2.55M</t>
  </si>
  <si>
    <t>3,F3-1.653M</t>
  </si>
  <si>
    <t>3,F3-1.641M</t>
  </si>
  <si>
    <t>3,F3-1.23M</t>
  </si>
  <si>
    <t>3,F3-1.11M</t>
  </si>
  <si>
    <t>4,F5-32.75M</t>
  </si>
  <si>
    <t>4,F5-29.4M</t>
  </si>
  <si>
    <t>4,F5-28.875M</t>
  </si>
  <si>
    <t>4,F5-24.225M</t>
  </si>
  <si>
    <t>4,F4-21M</t>
  </si>
  <si>
    <t>4,F5-22.45M</t>
  </si>
  <si>
    <t>4,F4-17M</t>
  </si>
  <si>
    <t>4,F5-18.112M</t>
  </si>
  <si>
    <t>4,F5-15.75M</t>
  </si>
  <si>
    <t>4,F4-14M</t>
  </si>
  <si>
    <t>4,F5-14.25M</t>
  </si>
  <si>
    <t>4,F5-14.35M</t>
  </si>
  <si>
    <t>4,F5-13.535M</t>
  </si>
  <si>
    <t>4,F5-13.25M</t>
  </si>
  <si>
    <t>4,F4-11.76M</t>
  </si>
  <si>
    <t>4,F4-11M</t>
  </si>
  <si>
    <t>4,F5-12M</t>
  </si>
  <si>
    <t>4,F4-9.31M</t>
  </si>
  <si>
    <t>4,F4-8.4M</t>
  </si>
  <si>
    <t>4,F4-7.5M</t>
  </si>
  <si>
    <t>4,F4-6.6M</t>
  </si>
  <si>
    <t>4,F4-5M</t>
  </si>
  <si>
    <t>5,F5-32.75M</t>
  </si>
  <si>
    <t>5,F5-29.4M</t>
  </si>
  <si>
    <t>5,F5-28.875M</t>
  </si>
  <si>
    <t>5,F5-24.225M</t>
  </si>
  <si>
    <t>5,F5-22.45M</t>
  </si>
  <si>
    <t>5,F5-18.112M</t>
  </si>
  <si>
    <t>5,F5-15.75M</t>
  </si>
  <si>
    <t>5,F5-14.25M</t>
  </si>
  <si>
    <t>5,F5-14.35M</t>
  </si>
  <si>
    <t>5,F5-13.535M</t>
  </si>
  <si>
    <t>5,F5-13.25M</t>
  </si>
  <si>
    <t>5,F5-12M</t>
  </si>
  <si>
    <t>2015 TRX #14</t>
  </si>
  <si>
    <t>2015 TRX #18</t>
  </si>
  <si>
    <t>Quackenbush, Kevin</t>
  </si>
  <si>
    <t>Strickland, Hunter</t>
  </si>
  <si>
    <t>Wright, Steven</t>
  </si>
  <si>
    <t>Casali, Curt</t>
  </si>
  <si>
    <t>Castillo, Rusney</t>
  </si>
  <si>
    <t>Neris, Hector</t>
  </si>
  <si>
    <t>Bedrosian, Cam</t>
  </si>
  <si>
    <t>Dyson, Sam</t>
  </si>
  <si>
    <t>Finnegan, Brandon*</t>
  </si>
  <si>
    <t>Graveman, Kendall</t>
  </si>
  <si>
    <t>Greene, Shane</t>
  </si>
  <si>
    <t>Perez, Roberto</t>
  </si>
  <si>
    <t>Treinen, Blake</t>
  </si>
  <si>
    <t>Ahmed, Nick</t>
  </si>
  <si>
    <t>Chirinos, Robinson</t>
  </si>
  <si>
    <t>Gosselin, Philip</t>
  </si>
  <si>
    <t>Inciarte, Ender*</t>
  </si>
  <si>
    <t>Martinez, Nick</t>
  </si>
  <si>
    <t>Barnhart, Tucker+</t>
  </si>
  <si>
    <t>McHugh, Collin</t>
  </si>
  <si>
    <t>Yates, Kirby</t>
  </si>
  <si>
    <t>Putnam, Zach</t>
  </si>
  <si>
    <t>Baez, Pedro</t>
  </si>
  <si>
    <t>Frias, Carlos</t>
  </si>
  <si>
    <t>Grichuk, Randal</t>
  </si>
  <si>
    <t>Klein, Phil</t>
  </si>
  <si>
    <t>Smolinski, Jake</t>
  </si>
  <si>
    <t>Degrom, Jacob</t>
  </si>
  <si>
    <t>Suarez, Eugenio</t>
  </si>
  <si>
    <t>Giles, Ken</t>
  </si>
  <si>
    <t>Spangenberg, Cory*</t>
  </si>
  <si>
    <t>Peralta, David*</t>
  </si>
  <si>
    <t>Shoemaker, Matt</t>
  </si>
  <si>
    <t>Moya, Steven*</t>
  </si>
  <si>
    <t>May, Trevor</t>
  </si>
  <si>
    <t>Pompey, Dalton+</t>
  </si>
  <si>
    <t>Herrera, Dilson</t>
  </si>
  <si>
    <t>Lamb, Jake*</t>
  </si>
  <si>
    <t>Souza, Steven</t>
  </si>
  <si>
    <t>Smith, Carson</t>
  </si>
  <si>
    <t>Chafin, Andrew*</t>
  </si>
  <si>
    <t>Kiermaier, Kevin*</t>
  </si>
  <si>
    <t>Paulsen, Ben*</t>
  </si>
  <si>
    <t>Duvall, Adam</t>
  </si>
  <si>
    <t>Leon, Sandy+</t>
  </si>
  <si>
    <t>Rojas, Miguel</t>
  </si>
  <si>
    <t>Rua, Ryan</t>
  </si>
  <si>
    <t>Solarte, Yangervis+</t>
  </si>
  <si>
    <t>Desclafani, Anthony</t>
  </si>
  <si>
    <t>Diaz, Jumbo</t>
  </si>
  <si>
    <t>Farmer, Buck</t>
  </si>
  <si>
    <t>Realmuto, J.T.</t>
  </si>
  <si>
    <t>Hardy, Blaine*</t>
  </si>
  <si>
    <t>Hendricks, Kyle</t>
  </si>
  <si>
    <t>Morin, Mike</t>
  </si>
  <si>
    <t>Santana, Danny+</t>
  </si>
  <si>
    <t>Anderson, Chase</t>
  </si>
  <si>
    <t>Bassitt, Chris</t>
  </si>
  <si>
    <t>Claudio, Alex*</t>
  </si>
  <si>
    <t>Hahn, Jesse</t>
  </si>
  <si>
    <t>McCann, James</t>
  </si>
  <si>
    <t>Garcia, Yimi</t>
  </si>
  <si>
    <t>Petit, Gregorio</t>
  </si>
  <si>
    <t>Polanco, Jorge+</t>
  </si>
  <si>
    <t>Tropeano, Nick</t>
  </si>
  <si>
    <t>Colon, Christian</t>
  </si>
  <si>
    <t>Hernandez, Enrique</t>
  </si>
  <si>
    <t>Vargas, Kennys+</t>
  </si>
  <si>
    <t>2015 Draft</t>
  </si>
  <si>
    <t xml:space="preserve">C </t>
  </si>
  <si>
    <t>3/112/93</t>
  </si>
  <si>
    <t>Taylor, Michael Anthony</t>
  </si>
  <si>
    <t>Ramirez, Jose Altagracia</t>
  </si>
  <si>
    <t>Moya, Steven* (MM)</t>
  </si>
  <si>
    <t>2015 SFA</t>
  </si>
  <si>
    <t>3,F3-3.622M</t>
  </si>
  <si>
    <t>3,F3-1.335M</t>
  </si>
  <si>
    <t>2015 TRX #32</t>
  </si>
  <si>
    <t>2015 TRX #35</t>
  </si>
  <si>
    <t>2015 TRX #36</t>
  </si>
  <si>
    <t>Mudville</t>
  </si>
  <si>
    <t>Nine</t>
  </si>
  <si>
    <t>2015 TRX #62</t>
  </si>
  <si>
    <t>2015 TRX #68</t>
  </si>
  <si>
    <t>Herrera, Elian</t>
  </si>
  <si>
    <t>2015 TRX #86</t>
  </si>
  <si>
    <t>Mud</t>
  </si>
  <si>
    <t>2019</t>
  </si>
  <si>
    <t>2020 Contract</t>
  </si>
  <si>
    <t>2020</t>
  </si>
  <si>
    <t>Berrios, Jose</t>
  </si>
  <si>
    <t>2016 Payment</t>
  </si>
  <si>
    <t>Roster Wrangler</t>
  </si>
  <si>
    <t>Arbitration Judge</t>
  </si>
  <si>
    <t>as of Oct 1, 2015</t>
  </si>
  <si>
    <t>Eflin, Zach</t>
  </si>
  <si>
    <t>Liriano, Rymer (Y1*)</t>
  </si>
  <si>
    <t>Lee, Zach (MM)</t>
  </si>
  <si>
    <t>Murphy, Tom (MM)</t>
  </si>
  <si>
    <t>Davies, Zach</t>
  </si>
  <si>
    <t>Lopez, Yoani</t>
  </si>
  <si>
    <t>Tomas, Yasmany</t>
  </si>
  <si>
    <t>Difo, Wilmer</t>
  </si>
  <si>
    <t>Adames, Willy</t>
  </si>
  <si>
    <t>Jenkins, Tyrell</t>
  </si>
  <si>
    <t>Kolek, Tyler</t>
  </si>
  <si>
    <t>Turner, Trea</t>
  </si>
  <si>
    <t>Toussaint, Touki</t>
  </si>
  <si>
    <t>Cooney, Tim</t>
  </si>
  <si>
    <t>Adams, Spencer</t>
  </si>
  <si>
    <t>Newcomb, Sean</t>
  </si>
  <si>
    <t>Travis, Sam</t>
  </si>
  <si>
    <t>McMahon, Ryan</t>
  </si>
  <si>
    <t>Martinez, JD</t>
  </si>
  <si>
    <t>Nieuwenhuis, Kirk</t>
  </si>
  <si>
    <t>Hendriks, Liam</t>
  </si>
  <si>
    <t>Hundley, Nick</t>
  </si>
  <si>
    <t>Rivera, Rene</t>
  </si>
  <si>
    <t>Worley, Vance</t>
  </si>
  <si>
    <t>Duke, Zach</t>
  </si>
  <si>
    <t>Nola, Aaron</t>
  </si>
  <si>
    <t>Judge, Aaron</t>
  </si>
  <si>
    <t>Rondon, Adrian</t>
  </si>
  <si>
    <t>Blandino, Alex</t>
  </si>
  <si>
    <t>Jackson, Alex</t>
  </si>
  <si>
    <t>Verdugo, Alex</t>
  </si>
  <si>
    <t>Rosario, Amed</t>
  </si>
  <si>
    <t>Espinoza, Anderson</t>
  </si>
  <si>
    <t>Reed, AJ</t>
  </si>
  <si>
    <t>Snell, Blake</t>
  </si>
  <si>
    <t>Zimmer, Bradley</t>
  </si>
  <si>
    <t>Drury, Brandon</t>
  </si>
  <si>
    <t>Phillips, Brett</t>
  </si>
  <si>
    <t>Johnson, Brian</t>
  </si>
  <si>
    <t>McGehee, Casey</t>
  </si>
  <si>
    <t>Gillaspie, Casey</t>
  </si>
  <si>
    <t>Pinder, Chad</t>
  </si>
  <si>
    <t>Sisco, Chance</t>
  </si>
  <si>
    <t>Arroyo, Christian</t>
  </si>
  <si>
    <t>Hill, Derek</t>
  </si>
  <si>
    <t>Overton, Dillon</t>
  </si>
  <si>
    <t>Butera, Drew</t>
  </si>
  <si>
    <t>Fedde, Erick</t>
  </si>
  <si>
    <t>Wall, Forrest</t>
  </si>
  <si>
    <t>Mejia, Francisco</t>
  </si>
  <si>
    <t>Lara, Gilbert</t>
  </si>
  <si>
    <t>Torres, Gleyber</t>
  </si>
  <si>
    <t>Holmes, Grant</t>
  </si>
  <si>
    <t>Bird, Greg</t>
  </si>
  <si>
    <t>Flaherty, Jack</t>
  </si>
  <si>
    <t>Lindgren, Jacob</t>
  </si>
  <si>
    <t>Thompson, Jake Keith</t>
  </si>
  <si>
    <t>Hoffman, Jeff</t>
  </si>
  <si>
    <t>Mateo, Jorge</t>
  </si>
  <si>
    <t>Urena, Jose</t>
  </si>
  <si>
    <t>De Leon, Jose</t>
  </si>
  <si>
    <t>Rondon, Jose Gregorio</t>
  </si>
  <si>
    <t>Alvarez, Jose Ricardo</t>
  </si>
  <si>
    <t>Hader, Josh</t>
  </si>
  <si>
    <t>De Leon, Juan</t>
  </si>
  <si>
    <t>Kang, Jung-Ho</t>
  </si>
  <si>
    <t>O'Conner, Justin</t>
  </si>
  <si>
    <t>Marte, Ketel</t>
  </si>
  <si>
    <t>Mella, Keury</t>
  </si>
  <si>
    <t>Schwarber, Kyle</t>
  </si>
  <si>
    <t>Freeland, Kyle</t>
  </si>
  <si>
    <t>Severino, Luis</t>
  </si>
  <si>
    <t>Ortiz, Luis</t>
  </si>
  <si>
    <t>Sierra, Magneuris</t>
  </si>
  <si>
    <t>Margot, Manuel</t>
  </si>
  <si>
    <t>Chapman, Matt</t>
  </si>
  <si>
    <t>Olson, Matt</t>
  </si>
  <si>
    <t>Feliz, Michael</t>
  </si>
  <si>
    <t>Lorenzen, Michael</t>
  </si>
  <si>
    <t>Conforto, Michael</t>
  </si>
  <si>
    <t>Mahtook, Mikie</t>
  </si>
  <si>
    <t>Burdi, Nick</t>
  </si>
  <si>
    <t>Gordon, Nick</t>
  </si>
  <si>
    <t>Mazara, Nomar</t>
  </si>
  <si>
    <t>Arcia, Orlando</t>
  </si>
  <si>
    <t>Albies, Ozhaino</t>
  </si>
  <si>
    <t>O'Brien, Pete</t>
  </si>
  <si>
    <t>Devers, Rafael</t>
  </si>
  <si>
    <t>Iglesias, Raisel</t>
  </si>
  <si>
    <t>Nunez, Renato</t>
  </si>
  <si>
    <t>Lopez, Reynaldo</t>
  </si>
  <si>
    <t>Osuna, Roberto</t>
  </si>
  <si>
    <t>Upton, Melvin</t>
  </si>
  <si>
    <t>Carter, Chris V.</t>
  </si>
  <si>
    <t>Montas, Frankie</t>
  </si>
  <si>
    <t>McGee, Jake</t>
  </si>
  <si>
    <t>Ramirez, Jose Enrique</t>
  </si>
  <si>
    <t>Murphy, John Ryan</t>
  </si>
  <si>
    <t>Duffy, Matt Michael</t>
  </si>
  <si>
    <t>Joyce, Matthew</t>
  </si>
  <si>
    <t>2016 TRX #3</t>
  </si>
  <si>
    <t>2016 TRX #4</t>
  </si>
  <si>
    <t>2016 TRX #5</t>
  </si>
  <si>
    <t>2016 TRX #7</t>
  </si>
  <si>
    <t>2016 TRX #8</t>
  </si>
  <si>
    <t>2016 TRX #10</t>
  </si>
  <si>
    <t>2016 TRX #11</t>
  </si>
  <si>
    <t>2016 TRX #12</t>
  </si>
  <si>
    <t>Lindgren, Jacob (MM)</t>
  </si>
  <si>
    <t xml:space="preserve">Greenville </t>
  </si>
  <si>
    <t xml:space="preserve">Exeter </t>
  </si>
  <si>
    <t xml:space="preserve">Hoboken </t>
  </si>
  <si>
    <t>1,F1-$200k</t>
  </si>
  <si>
    <t>1,F2-$5M</t>
  </si>
  <si>
    <t>1,F3-$2.25M</t>
  </si>
  <si>
    <t>1,F1-$700k</t>
  </si>
  <si>
    <t>1,F3-$1.05M</t>
  </si>
  <si>
    <t>1,F3-$1M</t>
  </si>
  <si>
    <t>1,F2-$600k</t>
  </si>
  <si>
    <t>1,F2-$500k</t>
  </si>
  <si>
    <t>1,F1-$250k</t>
  </si>
  <si>
    <t>2016 Free Agency</t>
  </si>
  <si>
    <t>5,F5-$11.75M</t>
  </si>
  <si>
    <t>5,F5-$12.350M</t>
  </si>
  <si>
    <t>5,F5-$15.9M</t>
  </si>
  <si>
    <t>5,F5-$16.68M</t>
  </si>
  <si>
    <t>5,F5-$17M</t>
  </si>
  <si>
    <t>5,F5-$19.5M</t>
  </si>
  <si>
    <t xml:space="preserve">5,F5-$27.5M </t>
  </si>
  <si>
    <t>5,F5-$8M</t>
  </si>
  <si>
    <t>4,F4-$10M</t>
  </si>
  <si>
    <t>4,F4-$11.34M</t>
  </si>
  <si>
    <t>4,F4-$11M</t>
  </si>
  <si>
    <t>4,F4-$12.4M</t>
  </si>
  <si>
    <t>4,F4-$12M</t>
  </si>
  <si>
    <t>4,F4-$14.8M</t>
  </si>
  <si>
    <t>4,F4-$17.64M</t>
  </si>
  <si>
    <t>4,F4-$4.6M</t>
  </si>
  <si>
    <t>4,F4-$7.2M</t>
  </si>
  <si>
    <t>4,F5-$11.75M</t>
  </si>
  <si>
    <t>4,F5-$12.350M</t>
  </si>
  <si>
    <t>4,F5-$15.9M</t>
  </si>
  <si>
    <t>4,F5-$16.68M</t>
  </si>
  <si>
    <t>4,F5-$17M</t>
  </si>
  <si>
    <t>4,F5-$19.5M</t>
  </si>
  <si>
    <t xml:space="preserve">4,F5-$27.5M </t>
  </si>
  <si>
    <t>4,F5-$8M</t>
  </si>
  <si>
    <t>3,F3-$1,554M</t>
  </si>
  <si>
    <t>3,F3-$1.005M</t>
  </si>
  <si>
    <t>3,F3-$1.05M</t>
  </si>
  <si>
    <t>3,F3-$1.095M</t>
  </si>
  <si>
    <t>3,F3-$1.26M</t>
  </si>
  <si>
    <t>3,F3-$1.425M</t>
  </si>
  <si>
    <t>3,F3-$1.545M</t>
  </si>
  <si>
    <t>3,F3-$1.899M</t>
  </si>
  <si>
    <t>3,F3-$1.89M</t>
  </si>
  <si>
    <t>3,F3-$1.941M</t>
  </si>
  <si>
    <t>3,F5-$8M</t>
  </si>
  <si>
    <t xml:space="preserve">3,F5-$27.5M </t>
  </si>
  <si>
    <t>3,F5-$19.5M</t>
  </si>
  <si>
    <t>3,F5-$17M</t>
  </si>
  <si>
    <t>3,F5-$16.68M</t>
  </si>
  <si>
    <t>3,F5-$15.9M</t>
  </si>
  <si>
    <t>3,F5-$12.350M</t>
  </si>
  <si>
    <t>3,F5-$11.75M</t>
  </si>
  <si>
    <t>3,F4-$7.2M</t>
  </si>
  <si>
    <t>3,F4-$4.6M</t>
  </si>
  <si>
    <t>3,F4-$17.64M</t>
  </si>
  <si>
    <t>3,F4-$14.8M</t>
  </si>
  <si>
    <t>3,F4-$12M</t>
  </si>
  <si>
    <t>3,F4-$12.4M</t>
  </si>
  <si>
    <t>3,F4-$11M</t>
  </si>
  <si>
    <t>3,F4-$11.34M</t>
  </si>
  <si>
    <t>3,F4-$10M</t>
  </si>
  <si>
    <t>3,F3-$9.48M</t>
  </si>
  <si>
    <t>3,F3-$7.2M</t>
  </si>
  <si>
    <t>3,F3-$5.7M</t>
  </si>
  <si>
    <t>3,F3-$5.25M</t>
  </si>
  <si>
    <t>3,F3-$5.037M</t>
  </si>
  <si>
    <t>3,F3-$5.013M</t>
  </si>
  <si>
    <t>3,F3-$4.734M</t>
  </si>
  <si>
    <t>3,F3-$3.786M</t>
  </si>
  <si>
    <t>3,F3-$3.15M</t>
  </si>
  <si>
    <t>3,F3-$10.08M</t>
  </si>
  <si>
    <t>3,F3-$10.5M</t>
  </si>
  <si>
    <t>3,F3-$11.4M</t>
  </si>
  <si>
    <t>3,F3-$12.969M</t>
  </si>
  <si>
    <t>3,F3-$1M</t>
  </si>
  <si>
    <t>3,F3-$2.097M</t>
  </si>
  <si>
    <t>3,F3-$2.127M</t>
  </si>
  <si>
    <t>3,F3-$2.175M</t>
  </si>
  <si>
    <t>3,F3-$2.25M</t>
  </si>
  <si>
    <t>3,F3-$2.295M</t>
  </si>
  <si>
    <t>3,F3-$2.379M</t>
  </si>
  <si>
    <t>3,F3-$2.55M</t>
  </si>
  <si>
    <t>3,F3-$2.622M</t>
  </si>
  <si>
    <t>3,F3-$2.712M</t>
  </si>
  <si>
    <t>3,F3-$2.775M</t>
  </si>
  <si>
    <t>3,F3-$2.799M</t>
  </si>
  <si>
    <t>3,F3-$2.82M</t>
  </si>
  <si>
    <t>3,F3-$3.09M</t>
  </si>
  <si>
    <t>2,F2-$1.25M</t>
  </si>
  <si>
    <t>2,F2-$1.29M</t>
  </si>
  <si>
    <t>2,F2-$1.51M</t>
  </si>
  <si>
    <t>2,F2-$1.61M</t>
  </si>
  <si>
    <t>2,F2-$1.73M</t>
  </si>
  <si>
    <t>2,F2-$2.248M</t>
  </si>
  <si>
    <t>2,F2-$2M</t>
  </si>
  <si>
    <t>2,F2-$3.4M</t>
  </si>
  <si>
    <t>2,F2-$500k</t>
  </si>
  <si>
    <t>2,F2-$550k</t>
  </si>
  <si>
    <t>2,F2-$5M</t>
  </si>
  <si>
    <t>2,F2-$6.8M</t>
  </si>
  <si>
    <t>2,F2-$600k</t>
  </si>
  <si>
    <t>2,F2-$650k</t>
  </si>
  <si>
    <t>2,F2-$7.75M</t>
  </si>
  <si>
    <t>2,F3-$1.005M</t>
  </si>
  <si>
    <t>2,F3-$1.05M</t>
  </si>
  <si>
    <t>2,F3-$1.26M</t>
  </si>
  <si>
    <t>2,F3-$1.425M</t>
  </si>
  <si>
    <t>2,F3-$1.89M</t>
  </si>
  <si>
    <t>2,F3-$12.969M</t>
  </si>
  <si>
    <t>2,F3-$1M</t>
  </si>
  <si>
    <t>2,F3-$2.25M</t>
  </si>
  <si>
    <t>2,F3-$2.379M</t>
  </si>
  <si>
    <t>2,F3-$2.799M</t>
  </si>
  <si>
    <t>2,F3-$4.734M</t>
  </si>
  <si>
    <t>2,F3-$5.037M</t>
  </si>
  <si>
    <t>2,F5-$8M</t>
  </si>
  <si>
    <t>Howell, JP</t>
  </si>
  <si>
    <t>Happ, JA</t>
  </si>
  <si>
    <t>Boyer, Blaine</t>
  </si>
  <si>
    <t>Reimold, Nolan</t>
  </si>
  <si>
    <t>Kelley, Shawn</t>
  </si>
  <si>
    <t>Motte, Jason</t>
  </si>
  <si>
    <t>Cedeno, Xavier</t>
  </si>
  <si>
    <t>Manship, Jeff</t>
  </si>
  <si>
    <t>Garcia, Luis</t>
  </si>
  <si>
    <t>Rodriguez, Fernando</t>
  </si>
  <si>
    <t>Hudson, Daniel</t>
  </si>
  <si>
    <t>Lowe, Mark</t>
  </si>
  <si>
    <t>Goins, Ryan</t>
  </si>
  <si>
    <t>Wilson, CJ</t>
  </si>
  <si>
    <t>Niese, Jonathan</t>
  </si>
  <si>
    <t>Chen, Wei-Yen</t>
  </si>
  <si>
    <t>Hughes, Phil</t>
  </si>
  <si>
    <t>Gallardo, Yovani</t>
  </si>
  <si>
    <t>Soria, Joakim</t>
  </si>
  <si>
    <t>Braun, Ryan</t>
  </si>
  <si>
    <t>2016 TRX #19</t>
  </si>
  <si>
    <t>2016 TRX #20</t>
  </si>
  <si>
    <t>2016 TRX #22</t>
  </si>
  <si>
    <t>2016 TRX #25</t>
  </si>
  <si>
    <t>2016 TRX #26</t>
  </si>
  <si>
    <t>2016 TRX #27</t>
  </si>
  <si>
    <t>2016 TRX #28</t>
  </si>
  <si>
    <t>2016 TRX #29</t>
  </si>
  <si>
    <t>Rock Island</t>
  </si>
  <si>
    <t>Target Field</t>
  </si>
  <si>
    <t>Consult Strat's ballpark listings for Minnesota's ballpark dimensions.</t>
  </si>
  <si>
    <t>Chicago</t>
  </si>
  <si>
    <t>Hitmen</t>
  </si>
  <si>
    <t>PNC Park</t>
  </si>
  <si>
    <t>Consult Strat's ballpark listings for Pittsburg's ballpark dimensions.</t>
  </si>
  <si>
    <t>RI</t>
  </si>
  <si>
    <t>CHI</t>
  </si>
  <si>
    <t>2016 TRX #34</t>
  </si>
  <si>
    <t>2016 TRX #35</t>
  </si>
  <si>
    <t>2016 TRX #37</t>
  </si>
  <si>
    <t>2016 TRX #38</t>
  </si>
  <si>
    <t>2016 TRX #39</t>
  </si>
  <si>
    <t>???</t>
  </si>
  <si>
    <t>C2</t>
  </si>
  <si>
    <t>?</t>
  </si>
  <si>
    <t>??</t>
  </si>
  <si>
    <t>Castro, Daniel</t>
  </si>
  <si>
    <t>Adames, Cristhian+</t>
  </si>
  <si>
    <t>Armstrong, Shawn</t>
  </si>
  <si>
    <t>Barnes, Austin</t>
  </si>
  <si>
    <t>Cecchini, Garin*</t>
  </si>
  <si>
    <t>Cowart, Kaleb+</t>
  </si>
  <si>
    <t>Diaz, Elias</t>
  </si>
  <si>
    <t>Dickerson, Alex*</t>
  </si>
  <si>
    <t>Dull, Ryan</t>
  </si>
  <si>
    <t>Faulkner, Andrew*</t>
  </si>
  <si>
    <t>Kepler, Max*</t>
  </si>
  <si>
    <t>Lopez, Jorge</t>
  </si>
  <si>
    <t>Maile, Luke</t>
  </si>
  <si>
    <t>Morris, Akeel</t>
  </si>
  <si>
    <t>Parker, Jarrett*</t>
  </si>
  <si>
    <t>Reed, Michael</t>
  </si>
  <si>
    <t>Schebler, Scott*</t>
  </si>
  <si>
    <t>Severino, Pedro</t>
  </si>
  <si>
    <t>Shaffer, Richie</t>
  </si>
  <si>
    <t>Williams, Mason*</t>
  </si>
  <si>
    <t>Zych, Tony</t>
  </si>
  <si>
    <t>Alberto, Hanser</t>
  </si>
  <si>
    <t>Altherr, Aaron</t>
  </si>
  <si>
    <t>Anderson, Cody</t>
  </si>
  <si>
    <t>Andriese, Matt</t>
  </si>
  <si>
    <t>Araujo, Elvis*</t>
  </si>
  <si>
    <t>Barraclough, Kyle</t>
  </si>
  <si>
    <t>Bour, Justin*</t>
  </si>
  <si>
    <t>Boyd, Matt*</t>
  </si>
  <si>
    <t>Brooks, Aaron</t>
  </si>
  <si>
    <t>Burgos, Enrique</t>
  </si>
  <si>
    <t>Burns, Billy+</t>
  </si>
  <si>
    <t>Canha, Mark</t>
  </si>
  <si>
    <t>Conley, Adam*</t>
  </si>
  <si>
    <t>De Jesus, Ivan</t>
  </si>
  <si>
    <t>Deshields, Delino</t>
  </si>
  <si>
    <t>Duffey, Tyler</t>
  </si>
  <si>
    <t>Eickhoff, Jerad</t>
  </si>
  <si>
    <t>Garcia, Adonis</t>
  </si>
  <si>
    <t>Geltz, Steve</t>
  </si>
  <si>
    <t>Givens, Mychal</t>
  </si>
  <si>
    <t>Godley, Zack</t>
  </si>
  <si>
    <t>Goeddel, Erik</t>
  </si>
  <si>
    <t>Gonzalez, Severino</t>
  </si>
  <si>
    <t>Gott, Trevor</t>
  </si>
  <si>
    <t>Herrera, Odubel*</t>
  </si>
  <si>
    <t>Kela, Keone</t>
  </si>
  <si>
    <t>Lamb, John*</t>
  </si>
  <si>
    <t>Layne, Tommy*</t>
  </si>
  <si>
    <t>Liberatore, Adam*</t>
  </si>
  <si>
    <t>Mitchell, Bryan</t>
  </si>
  <si>
    <t>Morgan, Adam*</t>
  </si>
  <si>
    <t>Nesbitt, Angel</t>
  </si>
  <si>
    <t>Oberg, Scott</t>
  </si>
  <si>
    <t>Orlando, Paulo</t>
  </si>
  <si>
    <t>Osich, Josh*</t>
  </si>
  <si>
    <t>Perez, Carlos Eduardo</t>
  </si>
  <si>
    <t>Perez, Williams</t>
  </si>
  <si>
    <t>Peterson, Shane*</t>
  </si>
  <si>
    <t>Pham, Tommy</t>
  </si>
  <si>
    <t>Ray, Robbie*</t>
  </si>
  <si>
    <t>Rea, Colin</t>
  </si>
  <si>
    <t>Rivero, Felipe*</t>
  </si>
  <si>
    <t>Robinson, Clint*</t>
  </si>
  <si>
    <t>Robles, Hansel</t>
  </si>
  <si>
    <t>Ryan, Kyle*</t>
  </si>
  <si>
    <t>Saladino, Tyler</t>
  </si>
  <si>
    <t>Sampson, Keyvius</t>
  </si>
  <si>
    <t>Shaw, Travis*</t>
  </si>
  <si>
    <t>Socolovich, Miguel</t>
  </si>
  <si>
    <t>Solis, Sammy*</t>
  </si>
  <si>
    <t>Tomlinson, Kelby</t>
  </si>
  <si>
    <t>Tucker, Preston*</t>
  </si>
  <si>
    <t>Verrett, Logan</t>
  </si>
  <si>
    <t>Wilson, Tyler</t>
  </si>
  <si>
    <t>Wright, Mike</t>
  </si>
  <si>
    <t>2016 Draft</t>
  </si>
  <si>
    <t>Acevedo, Domingo</t>
  </si>
  <si>
    <t>Aiken, Brady</t>
  </si>
  <si>
    <t>Alford, Anthony</t>
  </si>
  <si>
    <t>Allard, Kolby</t>
  </si>
  <si>
    <t>Alvarez, Yadier</t>
  </si>
  <si>
    <t>Bauers, Jake</t>
  </si>
  <si>
    <t>Bellinger, Cody</t>
  </si>
  <si>
    <t>Benintendi, Andrew</t>
  </si>
  <si>
    <t>Bickford, Phil</t>
  </si>
  <si>
    <t>Bradley, Bobby</t>
  </si>
  <si>
    <t>Bregman, Alex</t>
  </si>
  <si>
    <t>Brinson, Lewis</t>
  </si>
  <si>
    <t>Burrows, Beau</t>
  </si>
  <si>
    <t>Cameron, Daz</t>
  </si>
  <si>
    <t>Candelario, Jeimer</t>
  </si>
  <si>
    <t>Cease, Dylan</t>
  </si>
  <si>
    <t>Clark, Trent</t>
  </si>
  <si>
    <t>Clevinger, Mike</t>
  </si>
  <si>
    <t>Contreras, Willson</t>
  </si>
  <si>
    <t>Cotton, Jharel</t>
  </si>
  <si>
    <t>Diaz, Isan</t>
  </si>
  <si>
    <t>Fernandez, Junior</t>
  </si>
  <si>
    <t>Fisher, Derek</t>
  </si>
  <si>
    <t>Fulmer, Carson</t>
  </si>
  <si>
    <t>Fulmer, Michael</t>
  </si>
  <si>
    <t>Garcia, Jarlin</t>
  </si>
  <si>
    <t>Garrett, Amir</t>
  </si>
  <si>
    <t>Gerber, Mike</t>
  </si>
  <si>
    <t>Giron, Ruddy</t>
  </si>
  <si>
    <t>Greene, Conner</t>
  </si>
  <si>
    <t>Guerra, Javier Alexis</t>
  </si>
  <si>
    <t>Guerrero Jr., Vladimir</t>
  </si>
  <si>
    <t>Happ, Ian</t>
  </si>
  <si>
    <t>Hayes, Ke'Bryan</t>
  </si>
  <si>
    <t>Honeywell, Brent</t>
  </si>
  <si>
    <t>Jackson, Drew</t>
  </si>
  <si>
    <t>Jay, Tyler</t>
  </si>
  <si>
    <t>Jimenez, Eloy</t>
  </si>
  <si>
    <t>Jimenez, Joe</t>
  </si>
  <si>
    <t>Jones, JaCoby</t>
  </si>
  <si>
    <t>Jones, Jahmai</t>
  </si>
  <si>
    <t>Kaprielian, James</t>
  </si>
  <si>
    <t>Kelly, Carson</t>
  </si>
  <si>
    <t>Kilome, Franklyn</t>
  </si>
  <si>
    <t>Kim, Hyun-Soo</t>
  </si>
  <si>
    <t>Kingery, Scott</t>
  </si>
  <si>
    <t>Knapp, Andrew</t>
  </si>
  <si>
    <t>Kopech, Michael</t>
  </si>
  <si>
    <t>Maeda, Kenta</t>
  </si>
  <si>
    <t>Mancini, Trey</t>
  </si>
  <si>
    <t>Martes, Francis</t>
  </si>
  <si>
    <t>Martin, Richie</t>
  </si>
  <si>
    <t>Martinez, Eddy Julio</t>
  </si>
  <si>
    <t>Matuella, Michael</t>
  </si>
  <si>
    <t>Meisner, Casey</t>
  </si>
  <si>
    <t>Moncada, Yoan</t>
  </si>
  <si>
    <t>Musgrove, Joe</t>
  </si>
  <si>
    <t>Naylor, Josh</t>
  </si>
  <si>
    <t>Newman, Kevin</t>
  </si>
  <si>
    <t>Nottingham, Jacob</t>
  </si>
  <si>
    <t>O'Neill, Tyler</t>
  </si>
  <si>
    <t>Park, Byung Ho</t>
  </si>
  <si>
    <t>Plummer, Nick</t>
  </si>
  <si>
    <t>Ramirez, Harold</t>
  </si>
  <si>
    <t>Randolph, Cornelius</t>
  </si>
  <si>
    <t>Reed, Cody</t>
  </si>
  <si>
    <t>Reynolds, Matt William</t>
  </si>
  <si>
    <t>Riley, Austin</t>
  </si>
  <si>
    <t>Robles, Victor</t>
  </si>
  <si>
    <t>Rodgers, Brendan</t>
  </si>
  <si>
    <t>Russell, Ashe</t>
  </si>
  <si>
    <t>Shaw, Chris James</t>
  </si>
  <si>
    <t>Sheffield, Justus</t>
  </si>
  <si>
    <t>Smith, Mallex</t>
  </si>
  <si>
    <t>Staumont, Josh</t>
  </si>
  <si>
    <t>Stewart, Christin</t>
  </si>
  <si>
    <t>Swanson, Dansby</t>
  </si>
  <si>
    <t>Tate, Dillon</t>
  </si>
  <si>
    <t>Tucker, Kyle</t>
  </si>
  <si>
    <t>Underwood, Duane</t>
  </si>
  <si>
    <t>Voth, Austin</t>
  </si>
  <si>
    <t>Ward, Taylor</t>
  </si>
  <si>
    <t>Weaver, Luke</t>
  </si>
  <si>
    <t>Whitley, Garrett</t>
  </si>
  <si>
    <t>UTL</t>
  </si>
  <si>
    <t>RP_</t>
  </si>
  <si>
    <t>Lopez, Jorge (MM)</t>
  </si>
  <si>
    <t>Severino, Pedro (MM)</t>
  </si>
  <si>
    <t>Morris, Akeel (MM)</t>
  </si>
  <si>
    <t>tbd</t>
  </si>
  <si>
    <t>2016 TRX #44</t>
  </si>
  <si>
    <t>2016 TRX #46</t>
  </si>
  <si>
    <t>2016 TRX #48</t>
  </si>
  <si>
    <t>illegally drafted</t>
  </si>
  <si>
    <t>Blanco, Andres</t>
  </si>
  <si>
    <t>Carrera, Ezequiel</t>
  </si>
  <si>
    <t>Hill, Rich</t>
  </si>
  <si>
    <t>Madson, Ryan</t>
  </si>
  <si>
    <t>x</t>
  </si>
  <si>
    <t>2016 SFA</t>
  </si>
  <si>
    <t>2,F2-$2.2M</t>
  </si>
  <si>
    <t>3,F3-$2.4M</t>
  </si>
  <si>
    <t>2,F2-$1.744M</t>
  </si>
  <si>
    <t>2016 TRX #53</t>
  </si>
  <si>
    <t>2016 TRX #54</t>
  </si>
  <si>
    <t>Columbus Bobcats</t>
  </si>
  <si>
    <t>2016 TRX #62</t>
  </si>
  <si>
    <t>2016 TRX #70; Terminal Pay</t>
  </si>
  <si>
    <t>Thornburg, Tyler (3,F3-$1.245M)</t>
  </si>
  <si>
    <t>2018 Salary</t>
  </si>
  <si>
    <t>2016 TRX #75</t>
  </si>
  <si>
    <t>2016 TRX #76</t>
  </si>
  <si>
    <t>2016 TRX #77</t>
  </si>
  <si>
    <t>2016 TRX #81; Terminal Pay</t>
  </si>
  <si>
    <t>Sizemore, Grady (3,F3-$1.335M)</t>
  </si>
  <si>
    <t>2016 TRX #84; Terminal Pay</t>
  </si>
  <si>
    <t>Turner, Jacob (3,F3-$1M)</t>
  </si>
  <si>
    <t>200k</t>
  </si>
  <si>
    <t>100k</t>
  </si>
  <si>
    <t>Richard, Clayton</t>
  </si>
  <si>
    <t>2016 TRX #95</t>
  </si>
  <si>
    <t>2016 TRX #97</t>
  </si>
  <si>
    <t>2016 TRX #104</t>
  </si>
  <si>
    <t>Craig, Allen (5,L5-14M)</t>
  </si>
  <si>
    <t>2016 TRX #109; Terminal Pay</t>
  </si>
  <si>
    <t>2021 Contract</t>
  </si>
  <si>
    <t>2021</t>
  </si>
  <si>
    <t>2,F2-$3.2M</t>
  </si>
  <si>
    <t>3,F3-$2,793M</t>
  </si>
  <si>
    <t>2017 TRX #1; Terminal Pay</t>
  </si>
  <si>
    <t>Thornton, Matt (3,F3-$1.905M)</t>
  </si>
  <si>
    <t xml:space="preserve">2B </t>
  </si>
  <si>
    <t>Moran, Colin (MM)</t>
  </si>
  <si>
    <t>De Leon, Jose (MM)</t>
  </si>
  <si>
    <t>Jungmann, Taylor (Y1*)</t>
  </si>
  <si>
    <t>Smith, Carson (Y1*)</t>
  </si>
  <si>
    <t>Vogelbach, Dan (MM)</t>
  </si>
  <si>
    <t>Heaney, Andrew (Y1*)</t>
  </si>
  <si>
    <t>Young, Chris (2,F3-$12.969M)</t>
  </si>
  <si>
    <t>Murphy, John Ryan (Y1*)</t>
  </si>
  <si>
    <t>Alcantara, Raul (MM)</t>
  </si>
  <si>
    <t>Quinn, Roman (MM)</t>
  </si>
  <si>
    <t>Fielder, Prince (3,F5-12M)</t>
  </si>
  <si>
    <t>Nunez, Renato (MM)</t>
  </si>
  <si>
    <t>Cecchini, Gavin (MM)</t>
  </si>
  <si>
    <t>Kelly, Carson (MM)</t>
  </si>
  <si>
    <t>Pompey, Dalton+ (Y1*)</t>
  </si>
  <si>
    <t>Fulmer, Carson (MM)</t>
  </si>
  <si>
    <t>Swihart, Blake (Y1*)</t>
  </si>
  <si>
    <t>Jack Wier</t>
  </si>
  <si>
    <t>1,X1-$5M</t>
  </si>
  <si>
    <t>2017 TRX #2</t>
  </si>
  <si>
    <t>2017 TRX #4</t>
  </si>
  <si>
    <t>2017 TRX #5</t>
  </si>
  <si>
    <t>2017 TRX #6</t>
  </si>
  <si>
    <t>2017 TRX #7</t>
  </si>
  <si>
    <t>2017 TRX #8</t>
  </si>
  <si>
    <t>2017 TRX #9</t>
  </si>
  <si>
    <t>locked and untradeable (4 picks in 1st 5 rounds combined)</t>
  </si>
  <si>
    <t>2017 TRX #10</t>
  </si>
  <si>
    <t>2017 TRX #11</t>
  </si>
  <si>
    <t>2017 TRX #12</t>
  </si>
  <si>
    <t>2017 TRX #14; Terminal Pay</t>
  </si>
  <si>
    <t>Lincecum, Tim (3,F3-$1.95M)</t>
  </si>
  <si>
    <t>Paredes, Jimmy (3,F3-$1.77M)</t>
  </si>
  <si>
    <t>Jon Gordon</t>
  </si>
  <si>
    <t xml:space="preserve">Middlesex </t>
  </si>
  <si>
    <t xml:space="preserve">Gotham City </t>
  </si>
  <si>
    <t xml:space="preserve">Chicago </t>
  </si>
  <si>
    <t xml:space="preserve">West Oakland </t>
  </si>
  <si>
    <t xml:space="preserve">Waikiki </t>
  </si>
  <si>
    <t xml:space="preserve">Pena, Ramiro </t>
  </si>
  <si>
    <t xml:space="preserve">Alaska </t>
  </si>
  <si>
    <t>Ramirez, JC</t>
  </si>
  <si>
    <t xml:space="preserve">New York </t>
  </si>
  <si>
    <t xml:space="preserve">Columbus </t>
  </si>
  <si>
    <t xml:space="preserve">Williamsburg </t>
  </si>
  <si>
    <t>Wilson, Bobby</t>
  </si>
  <si>
    <t xml:space="preserve">Thunder Bay </t>
  </si>
  <si>
    <t>Ellington, Brian</t>
  </si>
  <si>
    <t xml:space="preserve">Simmons, Shae </t>
  </si>
  <si>
    <t xml:space="preserve">Palo Alto </t>
  </si>
  <si>
    <t>D'Arnaud, Chase</t>
  </si>
  <si>
    <t xml:space="preserve">Plum Island </t>
  </si>
  <si>
    <t>Gearrin, Cory</t>
  </si>
  <si>
    <t xml:space="preserve">Aspen </t>
  </si>
  <si>
    <t xml:space="preserve">San Jose </t>
  </si>
  <si>
    <t>Vincent, Nick</t>
  </si>
  <si>
    <t xml:space="preserve">Mansfield </t>
  </si>
  <si>
    <t>Morales, Kendrys</t>
  </si>
  <si>
    <t xml:space="preserve">Pismo Beach </t>
  </si>
  <si>
    <t xml:space="preserve">Chatwood, Tyler </t>
  </si>
  <si>
    <t xml:space="preserve">Virginia </t>
  </si>
  <si>
    <t xml:space="preserve">Rock Island </t>
  </si>
  <si>
    <t>2017 Free Agency</t>
  </si>
  <si>
    <t>1,F1-$210k</t>
  </si>
  <si>
    <t>1,F1-$225k</t>
  </si>
  <si>
    <t>1,F1-$300k</t>
  </si>
  <si>
    <t>1,F1-$310k</t>
  </si>
  <si>
    <t>1,F1-$325,784</t>
  </si>
  <si>
    <t>1,F1-$350k</t>
  </si>
  <si>
    <t>1,F3-$1.2M</t>
  </si>
  <si>
    <t>1,F3-$1.386M</t>
  </si>
  <si>
    <t>1,F3-$1.575M</t>
  </si>
  <si>
    <t>1,F1-$585k</t>
  </si>
  <si>
    <t>1,F1-$600k</t>
  </si>
  <si>
    <t>1,F1-$747K</t>
  </si>
  <si>
    <t>1,F3-$3.3M</t>
  </si>
  <si>
    <t>1,F4-$4.41M</t>
  </si>
  <si>
    <t>1,F1-$2.625M</t>
  </si>
  <si>
    <t>1,F2-$7.922M</t>
  </si>
  <si>
    <t>1,F1-$5M</t>
  </si>
  <si>
    <t>2,F2-$525k</t>
  </si>
  <si>
    <t>2,F2-$580k</t>
  </si>
  <si>
    <t>2,F2-$620k</t>
  </si>
  <si>
    <t>2,F3-$1.002M</t>
  </si>
  <si>
    <t>2,F2-$680k</t>
  </si>
  <si>
    <t>2,F2-$690k</t>
  </si>
  <si>
    <t>2,F2-$700k</t>
  </si>
  <si>
    <t>3,F3-$1.002M</t>
  </si>
  <si>
    <t>2,F2-$742k</t>
  </si>
  <si>
    <t>2,F2-$750k</t>
  </si>
  <si>
    <t>2,F3-$1.2M</t>
  </si>
  <si>
    <t>3,F3-$1.2M</t>
  </si>
  <si>
    <t>2,F2-$830,744</t>
  </si>
  <si>
    <t>2,F3-$1.275M</t>
  </si>
  <si>
    <t>2,F2-$890k</t>
  </si>
  <si>
    <t>2,F3-$1.386M</t>
  </si>
  <si>
    <t>2,F2-$976.5k</t>
  </si>
  <si>
    <t>3,F3-$1.275M</t>
  </si>
  <si>
    <t>3,F3-$1.386M</t>
  </si>
  <si>
    <t>2,F2-$980k</t>
  </si>
  <si>
    <t>2,F2-$1M</t>
  </si>
  <si>
    <t>2,F3-$1.575M</t>
  </si>
  <si>
    <t>3,F3-$1.575M</t>
  </si>
  <si>
    <t>2,F2-$1.11M</t>
  </si>
  <si>
    <t>2,F3-$1.86M</t>
  </si>
  <si>
    <t>3,F3-$1.86M</t>
  </si>
  <si>
    <t>2,F3-$1.981M</t>
  </si>
  <si>
    <t>2,F3-$1.988M</t>
  </si>
  <si>
    <t>2,F3-$2.025M</t>
  </si>
  <si>
    <t>3,F3-$1.981M</t>
  </si>
  <si>
    <t>3,F3-$1.988M</t>
  </si>
  <si>
    <t>3,F3-$2.025M</t>
  </si>
  <si>
    <t>2,F2-$1.42M</t>
  </si>
  <si>
    <t>2,F2-$1.492M</t>
  </si>
  <si>
    <t>2,F2-$1.5M</t>
  </si>
  <si>
    <t>2,F3-$2.284M</t>
  </si>
  <si>
    <t>2,F3-$2.331M</t>
  </si>
  <si>
    <t>2,F3-$2.363M</t>
  </si>
  <si>
    <t>2,F2-$1.638M</t>
  </si>
  <si>
    <t>2,F3-$2.524M</t>
  </si>
  <si>
    <t>2,F3-$2.618M</t>
  </si>
  <si>
    <t>3,F3-$2.284M</t>
  </si>
  <si>
    <t>3,F3-$2.331M</t>
  </si>
  <si>
    <t>3,F3-$2.363M</t>
  </si>
  <si>
    <t>3,F3-$2.524M</t>
  </si>
  <si>
    <t>3,F3-$2.618M</t>
  </si>
  <si>
    <t>2,F3-$2.835M</t>
  </si>
  <si>
    <t>2,F4-$4M</t>
  </si>
  <si>
    <t>2,F4-$4.2M</t>
  </si>
  <si>
    <t>2,F3-$3.150M</t>
  </si>
  <si>
    <t>2,F2-$2.184M</t>
  </si>
  <si>
    <t>2,F3-$3.3M</t>
  </si>
  <si>
    <t>2,F4-$4.41M</t>
  </si>
  <si>
    <t>2,F2-$2.205M</t>
  </si>
  <si>
    <t>3,F3-$2.835M</t>
  </si>
  <si>
    <t>3,F4-$4M</t>
  </si>
  <si>
    <t>3,F4-$4.2M</t>
  </si>
  <si>
    <t>3,F3-$3.150M</t>
  </si>
  <si>
    <t>4,F4-$4M</t>
  </si>
  <si>
    <t>4,F4-$4.2M</t>
  </si>
  <si>
    <t>3,F3-$3.3M</t>
  </si>
  <si>
    <t>3,F4-$4.41M</t>
  </si>
  <si>
    <t>4,F4-$4.41M</t>
  </si>
  <si>
    <t>2,F2-$2.4M</t>
  </si>
  <si>
    <t>2,F4-$5.166M</t>
  </si>
  <si>
    <t>2,F3-$3.995M</t>
  </si>
  <si>
    <t>3,F4-$5.166M</t>
  </si>
  <si>
    <t>3,F3-$3.995M</t>
  </si>
  <si>
    <t>4,F4-$5.166M</t>
  </si>
  <si>
    <t>2,F2-$2.9M</t>
  </si>
  <si>
    <t>2,F2-$2.924M</t>
  </si>
  <si>
    <t>2,F3-$4.417M</t>
  </si>
  <si>
    <t>2,F2-$3M</t>
  </si>
  <si>
    <t>2,F2-$3.034M</t>
  </si>
  <si>
    <t>2,F2-$3.35M</t>
  </si>
  <si>
    <t>2,F5-$8.75M</t>
  </si>
  <si>
    <t>2,F5-$8.55M</t>
  </si>
  <si>
    <t>2,F2-$3.6M</t>
  </si>
  <si>
    <t>2,F5-$9.375M</t>
  </si>
  <si>
    <t>2,F2-$3.947M</t>
  </si>
  <si>
    <t>2,F3-$5.985M</t>
  </si>
  <si>
    <t>2,F4-$8.45M</t>
  </si>
  <si>
    <t>2,F3-$6.535M</t>
  </si>
  <si>
    <t>2,F4-$8.715M</t>
  </si>
  <si>
    <t>2,F5-$10.474M</t>
  </si>
  <si>
    <t>2,F2-$4.5M</t>
  </si>
  <si>
    <t>2,F5-$12.5M</t>
  </si>
  <si>
    <t>2,F4-$10.3M</t>
  </si>
  <si>
    <t>2,F4-$10.5M</t>
  </si>
  <si>
    <t>3,F3-$4.417M</t>
  </si>
  <si>
    <t>3,F5-$8.75M</t>
  </si>
  <si>
    <t>3,F5-$8.55M</t>
  </si>
  <si>
    <t>4,F5-$8.75M</t>
  </si>
  <si>
    <t>4,F5-$8.55M</t>
  </si>
  <si>
    <t>5,F5-$8.75M</t>
  </si>
  <si>
    <t>5,F5-$8.55M</t>
  </si>
  <si>
    <t>3,F5-$9.375M</t>
  </si>
  <si>
    <t>4,F5-$9.375M</t>
  </si>
  <si>
    <t>5,F5-$9.375M</t>
  </si>
  <si>
    <t>3,F3-$5.985M</t>
  </si>
  <si>
    <t>3,F4-$8.45M</t>
  </si>
  <si>
    <t>3,F3-$6.535M</t>
  </si>
  <si>
    <t>3,F4-$8.715M</t>
  </si>
  <si>
    <t>3,F5-$10.474M</t>
  </si>
  <si>
    <t>4,F4-$8.45M</t>
  </si>
  <si>
    <t>4,F4-$8.715M</t>
  </si>
  <si>
    <t>4,F5-$10.474M</t>
  </si>
  <si>
    <t>5,F5-$10.474M</t>
  </si>
  <si>
    <t>3,F5-$12.5M</t>
  </si>
  <si>
    <t>4,F5-$12.5M</t>
  </si>
  <si>
    <t>5,F5-$12.5M</t>
  </si>
  <si>
    <t>3,F4-$10.3M</t>
  </si>
  <si>
    <t>3,F4-$10.5M</t>
  </si>
  <si>
    <t>4,F4-$10.3M</t>
  </si>
  <si>
    <t>4,F4-$10.5M</t>
  </si>
  <si>
    <t>2,F5-$14.077M</t>
  </si>
  <si>
    <t>2,F5-$14.438M</t>
  </si>
  <si>
    <t>2,F2-$5.51M</t>
  </si>
  <si>
    <t>2,F2-$6M</t>
  </si>
  <si>
    <t>2,F2-$6.2M</t>
  </si>
  <si>
    <t>2,F2-$6.51M</t>
  </si>
  <si>
    <t>2,F3-$10M</t>
  </si>
  <si>
    <t>2,F3-$10.125M</t>
  </si>
  <si>
    <t>2,F4-$14.175M</t>
  </si>
  <si>
    <t>2,F4-$14.7M</t>
  </si>
  <si>
    <t>2,F3-$11.13M</t>
  </si>
  <si>
    <t>2,F5-$18.597M</t>
  </si>
  <si>
    <t>2,F5-$19.076M</t>
  </si>
  <si>
    <t>2,F4-$15.8M</t>
  </si>
  <si>
    <t>2,F2-$7.922M</t>
  </si>
  <si>
    <t>2,F2-$8M</t>
  </si>
  <si>
    <t>2,F2-$9.1M</t>
  </si>
  <si>
    <t>3,F5-$14.077M</t>
  </si>
  <si>
    <t>3,F5-$14.438M</t>
  </si>
  <si>
    <t>4,F5-$14.077M</t>
  </si>
  <si>
    <t>4,F5-$14.438M</t>
  </si>
  <si>
    <t>5,F5-$14.077M</t>
  </si>
  <si>
    <t>5,F5-$14.438M</t>
  </si>
  <si>
    <t>3,F3-$10M</t>
  </si>
  <si>
    <t>3,F3-$10.125M</t>
  </si>
  <si>
    <t>3,F4-$14.175M</t>
  </si>
  <si>
    <t>3,F4-$14.7M</t>
  </si>
  <si>
    <t>3,F3-$11.13M</t>
  </si>
  <si>
    <t>3,F5-$18.597M</t>
  </si>
  <si>
    <t>3,F5-$19.076M</t>
  </si>
  <si>
    <t>3,F4-$15.8M</t>
  </si>
  <si>
    <t>4,F4-$14.175M</t>
  </si>
  <si>
    <t>4,F4-$14.7M</t>
  </si>
  <si>
    <t>4,F5-$18.597M</t>
  </si>
  <si>
    <t>4,F5-$19.076M</t>
  </si>
  <si>
    <t>4,F4-$15.8M</t>
  </si>
  <si>
    <t>5,F5-$18.597M</t>
  </si>
  <si>
    <t>5,F5-$19.076M</t>
  </si>
  <si>
    <t>2,F3-$21M</t>
  </si>
  <si>
    <t xml:space="preserve">2,F5-$37,333M </t>
  </si>
  <si>
    <t>2,F5-$37.485M</t>
  </si>
  <si>
    <t>3,F3-$21M</t>
  </si>
  <si>
    <t xml:space="preserve">3,F5-$37,333M </t>
  </si>
  <si>
    <t>3,F5-$37.485M</t>
  </si>
  <si>
    <t xml:space="preserve">4,F5-$37,333M </t>
  </si>
  <si>
    <t>4,F5-$37.485M</t>
  </si>
  <si>
    <t xml:space="preserve">5,F5-$37,333M </t>
  </si>
  <si>
    <t>5,F5-$37.485M</t>
  </si>
  <si>
    <t>2,F5-$42.5M</t>
  </si>
  <si>
    <t>3,F5-$42.5M</t>
  </si>
  <si>
    <t>4,F5-$42.5M</t>
  </si>
  <si>
    <t>5,F5-$42.5M</t>
  </si>
  <si>
    <t>Smith, Will Michael (1,F3-$1.386M)</t>
  </si>
  <si>
    <t>2017 TRX #16</t>
  </si>
  <si>
    <t>2017 TRX #17</t>
  </si>
  <si>
    <t>2017 TRX #18</t>
  </si>
  <si>
    <t>2017 TRX #21</t>
  </si>
  <si>
    <t>2017 TRX #22</t>
  </si>
  <si>
    <t>2017 TRX #23</t>
  </si>
  <si>
    <t>2017 TRX #24</t>
  </si>
  <si>
    <t>2017 TRX #25</t>
  </si>
  <si>
    <t>2017 TRX #26</t>
  </si>
  <si>
    <t>2017 TRX #27</t>
  </si>
  <si>
    <t>Romine, Austin</t>
  </si>
  <si>
    <t>2017 TRX #28</t>
  </si>
  <si>
    <t>2017 TRX #30</t>
  </si>
  <si>
    <t>2017 TRX #31</t>
  </si>
  <si>
    <t>2017 TRX #32</t>
  </si>
  <si>
    <t>pick#</t>
  </si>
  <si>
    <t>round</t>
  </si>
  <si>
    <t>rndpick</t>
  </si>
  <si>
    <t>Moniak, Mickey</t>
  </si>
  <si>
    <t>2017 Draft</t>
  </si>
  <si>
    <t>Maitan, Kevin</t>
  </si>
  <si>
    <t>Senzel, Nick</t>
  </si>
  <si>
    <t>Groome, Jason</t>
  </si>
  <si>
    <t>Lewis, Kyle</t>
  </si>
  <si>
    <t>Ray, Corey</t>
  </si>
  <si>
    <t>Keller, Mitch</t>
  </si>
  <si>
    <t>Reid-Foley, Sean</t>
  </si>
  <si>
    <t>Collins, Zack</t>
  </si>
  <si>
    <t>Perez, Delvin</t>
  </si>
  <si>
    <t>McKenzie, Triston</t>
  </si>
  <si>
    <t>Espinal, Andersson</t>
  </si>
  <si>
    <t>Manning, Matt</t>
  </si>
  <si>
    <t>Taveras, Leody</t>
  </si>
  <si>
    <t>1A</t>
  </si>
  <si>
    <t>Rutherford, Blake</t>
  </si>
  <si>
    <t>Puk, A.J.</t>
  </si>
  <si>
    <t>Garrett, Braxton</t>
  </si>
  <si>
    <t>Thaiss, Matt</t>
  </si>
  <si>
    <t>Quantrill, Cal</t>
  </si>
  <si>
    <t>Pint, Riley</t>
  </si>
  <si>
    <t>Alcantara, Sandy</t>
  </si>
  <si>
    <t>Acuna, Ronald</t>
  </si>
  <si>
    <t>Soroka, Mike</t>
  </si>
  <si>
    <t>Ibanez, Andy</t>
  </si>
  <si>
    <t>Anderson, Ian</t>
  </si>
  <si>
    <t>Buehler, Walker</t>
  </si>
  <si>
    <t>Calhoun, Willie</t>
  </si>
  <si>
    <t>Morejon, Adrian</t>
  </si>
  <si>
    <t>Urena, Richard</t>
  </si>
  <si>
    <t>Dunn, Justin</t>
  </si>
  <si>
    <t>Andujar, Miguel</t>
  </si>
  <si>
    <t>Gurriel, Lourdes</t>
  </si>
  <si>
    <t>Perez, Franklin</t>
  </si>
  <si>
    <t>Beede, Tyler</t>
  </si>
  <si>
    <t>3A</t>
  </si>
  <si>
    <t>Burdi, Zack</t>
  </si>
  <si>
    <t>Jurado, Ariel</t>
  </si>
  <si>
    <t>Clifton, Trevor</t>
  </si>
  <si>
    <t>Romero, Fernando</t>
  </si>
  <si>
    <t>Whitley, Forrest</t>
  </si>
  <si>
    <t>Sanchez, Sixto</t>
  </si>
  <si>
    <t>Gohara, Luiz</t>
  </si>
  <si>
    <t>Banda, Anthony</t>
  </si>
  <si>
    <t>Urias, Luis</t>
  </si>
  <si>
    <t>Erceg, Lucas</t>
  </si>
  <si>
    <t>Zeuch, T.J.</t>
  </si>
  <si>
    <t>Cozens, Dylan</t>
  </si>
  <si>
    <t>Adams, Chance</t>
  </si>
  <si>
    <t>Tellez, Rowdy</t>
  </si>
  <si>
    <t>Gonsalves, Stephen</t>
  </si>
  <si>
    <t>Lowe, Joshua</t>
  </si>
  <si>
    <t>Diaz, Yandy</t>
  </si>
  <si>
    <t>Kirilloff, Alex</t>
  </si>
  <si>
    <t>Hoskins, Rhys</t>
  </si>
  <si>
    <t>Szapucki, Thomas</t>
  </si>
  <si>
    <t>Rodriguez, Alfredo</t>
  </si>
  <si>
    <t>Bader, Harrison</t>
  </si>
  <si>
    <t>Woodruff, Brandon</t>
  </si>
  <si>
    <t>Hudson, Dakota</t>
  </si>
  <si>
    <t>Hu, Chih-Wei</t>
  </si>
  <si>
    <t>Hansen, Alec</t>
  </si>
  <si>
    <t>Kieboom, Carter</t>
  </si>
  <si>
    <t>Dubon, Mauricio</t>
  </si>
  <si>
    <t>Ruiz, Norge</t>
  </si>
  <si>
    <t>Basabe, Luis Alexander</t>
  </si>
  <si>
    <t>Soto, Juan</t>
  </si>
  <si>
    <t>Lugo, Dawel</t>
  </si>
  <si>
    <t>Allen, Greg</t>
  </si>
  <si>
    <t>Leyba, Domingo</t>
  </si>
  <si>
    <t>Sedlock, Cody</t>
  </si>
  <si>
    <t>Armenteros, Lazaro</t>
  </si>
  <si>
    <t>Reynolds, Bryan</t>
  </si>
  <si>
    <t>Castillo, Luis Miguel</t>
  </si>
  <si>
    <t>Laureano, Ramon</t>
  </si>
  <si>
    <t>Gutierrez, Vladimir</t>
  </si>
  <si>
    <t>Baez, Michel</t>
  </si>
  <si>
    <t>Antuna, Yasel</t>
  </si>
  <si>
    <t>Tatis Jr., Fernando</t>
  </si>
  <si>
    <t>Stubbs, Garrett</t>
  </si>
  <si>
    <t>Mountcastle, Ryan</t>
  </si>
  <si>
    <t>Hwang, Jae-Gyun</t>
  </si>
  <si>
    <t>Perez, Cionel</t>
  </si>
  <si>
    <t>Almanzar, Luis</t>
  </si>
  <si>
    <t>Ona, Jorge</t>
  </si>
  <si>
    <t>Arias, Gabriel</t>
  </si>
  <si>
    <t>Gossett, Daniel</t>
  </si>
  <si>
    <t>Abreu, Albert</t>
  </si>
  <si>
    <t>de la Cruz, Oscar</t>
  </si>
  <si>
    <t>Bichette, Bo</t>
  </si>
  <si>
    <t>Trammell, Taylor</t>
  </si>
  <si>
    <t>Lindsay, Desmond</t>
  </si>
  <si>
    <t>Diplan, Marco</t>
  </si>
  <si>
    <t>Lux, Gavin</t>
  </si>
  <si>
    <t>Machado, Jonatan</t>
  </si>
  <si>
    <t>Rosario, Jeisson</t>
  </si>
  <si>
    <t>Kingham, Nick</t>
  </si>
  <si>
    <t>Tucker, Cole</t>
  </si>
  <si>
    <t>Anderson, Brian</t>
  </si>
  <si>
    <t>Garcia, Victor</t>
  </si>
  <si>
    <t>Garcia, David</t>
  </si>
  <si>
    <t>Jones, Nolan</t>
  </si>
  <si>
    <t>Zagunis, Mark</t>
  </si>
  <si>
    <t>Wilson, Darryl James</t>
  </si>
  <si>
    <t>Dalbec, Bobby</t>
  </si>
  <si>
    <t>Chisholm, Jasardo</t>
  </si>
  <si>
    <t>Fowler, Dustin</t>
  </si>
  <si>
    <t>Barley, Yordy</t>
  </si>
  <si>
    <t>Capellan, Jonathan</t>
  </si>
  <si>
    <t>Contreras, Juan</t>
  </si>
  <si>
    <t>Marsh, Brandon</t>
  </si>
  <si>
    <t>Abreu, Pablo</t>
  </si>
  <si>
    <t>Paulino, David</t>
  </si>
  <si>
    <t>Mendez, Yohander</t>
  </si>
  <si>
    <t>Marquez, German</t>
  </si>
  <si>
    <t>Blach, Ty</t>
  </si>
  <si>
    <t>Tilson, Charlie</t>
  </si>
  <si>
    <t>Dozier, Hunter</t>
  </si>
  <si>
    <t>Asuaje, Carlos</t>
  </si>
  <si>
    <t>Glover, Koda</t>
  </si>
  <si>
    <t>Tuivailala, Sam</t>
  </si>
  <si>
    <t>Mejia, Adalberto</t>
  </si>
  <si>
    <t>Stewart, Brock</t>
  </si>
  <si>
    <t>Okert, Steven</t>
  </si>
  <si>
    <t>Holder, Jonathan</t>
  </si>
  <si>
    <t>Segedin, Rob</t>
  </si>
  <si>
    <t>Zastryzny, Rob</t>
  </si>
  <si>
    <t>Asher, Alec</t>
  </si>
  <si>
    <t>Gonzalez, Erik</t>
  </si>
  <si>
    <t>Altavilla, Dan</t>
  </si>
  <si>
    <t>Marrero, Deven</t>
  </si>
  <si>
    <t>Ynoa, Gabriel</t>
  </si>
  <si>
    <t>Gamel, Ben</t>
  </si>
  <si>
    <t>Suter, Brent</t>
  </si>
  <si>
    <t>Austin, Tyler</t>
  </si>
  <si>
    <t>Brito, Socrates</t>
  </si>
  <si>
    <t>Merritt, Ryan</t>
  </si>
  <si>
    <t>Patterson, Jordan</t>
  </si>
  <si>
    <t>Ruiz, Rio</t>
  </si>
  <si>
    <t>Pina, Manny</t>
  </si>
  <si>
    <t>Whalen, Rob</t>
  </si>
  <si>
    <t>Goodwin, Brian</t>
  </si>
  <si>
    <t>Snyder, Brandon</t>
  </si>
  <si>
    <t>Smoker, Josh</t>
  </si>
  <si>
    <t>Motter, Taylor</t>
  </si>
  <si>
    <t>Koch, Matt</t>
  </si>
  <si>
    <t>Gustave, Jandel</t>
  </si>
  <si>
    <t>Machado, Dixon</t>
  </si>
  <si>
    <t>Kelly, Casey</t>
  </si>
  <si>
    <t>Hood, Destin</t>
  </si>
  <si>
    <t>Telis, Tomas</t>
  </si>
  <si>
    <t>Rivera, Yadiel</t>
  </si>
  <si>
    <t>Gore, Terrance</t>
  </si>
  <si>
    <t>Garneau, Dustin</t>
  </si>
  <si>
    <t>Kelly, Ty</t>
  </si>
  <si>
    <t>Toles, Andrew</t>
  </si>
  <si>
    <t>Oh, Seung-Hwan</t>
  </si>
  <si>
    <t>Diaz, Aledmys</t>
  </si>
  <si>
    <t>Naquin, Tyler</t>
  </si>
  <si>
    <t>Gsellman, Robert</t>
  </si>
  <si>
    <t>Devenski, Chris</t>
  </si>
  <si>
    <t>Guerra, Junior</t>
  </si>
  <si>
    <t>Anderson, Tyler</t>
  </si>
  <si>
    <t>Kuhl, Chad</t>
  </si>
  <si>
    <t>Joseph, Tommy</t>
  </si>
  <si>
    <t>Schimpf, Ryan</t>
  </si>
  <si>
    <t>Gurriel, Yulieski</t>
  </si>
  <si>
    <t>Bush, Matt</t>
  </si>
  <si>
    <t>Bowman, Matthew</t>
  </si>
  <si>
    <t>Lugo, Seth</t>
  </si>
  <si>
    <t>Dayton, Grant</t>
  </si>
  <si>
    <t>Healy, Ryon</t>
  </si>
  <si>
    <t>Perdomo, Luis</t>
  </si>
  <si>
    <t>Maxwell, Bruce</t>
  </si>
  <si>
    <t>Law, Derek</t>
  </si>
  <si>
    <t>Triggs, Andrew</t>
  </si>
  <si>
    <t>Strahm, Matt</t>
  </si>
  <si>
    <t>Barrett, Jake</t>
  </si>
  <si>
    <t>Cessa, Luis</t>
  </si>
  <si>
    <t>Broxton, Keon</t>
  </si>
  <si>
    <t>Schugel, A.J.</t>
  </si>
  <si>
    <t>Wolters, Tony</t>
  </si>
  <si>
    <t>Merrifield, Whit</t>
  </si>
  <si>
    <t>Buchter, Ryan</t>
  </si>
  <si>
    <t>Torreyes, Ronald</t>
  </si>
  <si>
    <t>Barnette, Tony</t>
  </si>
  <si>
    <t>Garcia, Greg</t>
  </si>
  <si>
    <t>Rickard, Joey</t>
  </si>
  <si>
    <t>Bandy, Jett</t>
  </si>
  <si>
    <t>Stripling, Ross</t>
  </si>
  <si>
    <t>Adleman, Tim</t>
  </si>
  <si>
    <t>Neal, Zach</t>
  </si>
  <si>
    <t>Green, Chad</t>
  </si>
  <si>
    <t>Biagini, Joe</t>
  </si>
  <si>
    <t>Marte, Jefry</t>
  </si>
  <si>
    <t>Rogers, Taylor</t>
  </si>
  <si>
    <t>Coulombe, Daniel</t>
  </si>
  <si>
    <t>Szczur, Matt</t>
  </si>
  <si>
    <t>Suarez, Albert</t>
  </si>
  <si>
    <t>Barnes, Jacob</t>
  </si>
  <si>
    <t>Cabrera, Mauricio</t>
  </si>
  <si>
    <t>Wittgren, Nick</t>
  </si>
  <si>
    <t>White, Tyler</t>
  </si>
  <si>
    <t>Ramos, Edubray</t>
  </si>
  <si>
    <t>Ynoa, Michael</t>
  </si>
  <si>
    <t>Marinez, Jhan</t>
  </si>
  <si>
    <t>Hernandez, Teoscar</t>
  </si>
  <si>
    <t>Flynn, Brian</t>
  </si>
  <si>
    <t>Miranda, Ariel</t>
  </si>
  <si>
    <t>Rivera, T.J.</t>
  </si>
  <si>
    <t>Brault, Steven</t>
  </si>
  <si>
    <t>Bleier, Richard</t>
  </si>
  <si>
    <t>De La Cruz, Joel</t>
  </si>
  <si>
    <t>Guerra, Deolis</t>
  </si>
  <si>
    <t>Heredia, Guillermo</t>
  </si>
  <si>
    <t>Narvaez, Omar</t>
  </si>
  <si>
    <t>Centeno, Juan</t>
  </si>
  <si>
    <t>Hazelbaker, Jeremy</t>
  </si>
  <si>
    <t>Cervenka, Hunter</t>
  </si>
  <si>
    <t>Refsnyder, Rob</t>
  </si>
  <si>
    <t>Boshers, Buddy</t>
  </si>
  <si>
    <t>Frazier, Adam</t>
  </si>
  <si>
    <t>Gant, John</t>
  </si>
  <si>
    <t>Brown, Trevor</t>
  </si>
  <si>
    <t>Estevez, Carlos</t>
  </si>
  <si>
    <t>Chargois, J.T.</t>
  </si>
  <si>
    <t>Holt, Tyler</t>
  </si>
  <si>
    <t>Cabrera, Ramon</t>
  </si>
  <si>
    <t>Alvarez, Dario</t>
  </si>
  <si>
    <t>Garton, Ryan</t>
  </si>
  <si>
    <t>Fryer, Eric</t>
  </si>
  <si>
    <t>Wendle, Joey</t>
  </si>
  <si>
    <t>O'Malley, Shawn</t>
  </si>
  <si>
    <t>Eibner, Brett</t>
  </si>
  <si>
    <t>Dean, Pat</t>
  </si>
  <si>
    <t>Weber, Ryan</t>
  </si>
  <si>
    <t>Goeddel, Tyler</t>
  </si>
  <si>
    <t>Hoyt, James</t>
  </si>
  <si>
    <t>Vargas, Cesar</t>
  </si>
  <si>
    <t>Tilson, Charlie (MM)</t>
  </si>
  <si>
    <t>Whalen, Rob (MM)</t>
  </si>
  <si>
    <t>Kelly, Ty (MM)</t>
  </si>
  <si>
    <t>Merritt, Ryan (MM)</t>
  </si>
  <si>
    <t>Glover, Koda (MM)</t>
  </si>
  <si>
    <t>Mendez, Yohander (MM)</t>
  </si>
  <si>
    <t>Paulino, David (MM)</t>
  </si>
  <si>
    <t>Dozier, Hunter (MM)</t>
  </si>
  <si>
    <t>Austin, Tyler (MM)</t>
  </si>
  <si>
    <t>AT&amp;T Park (SF)</t>
  </si>
  <si>
    <t>11-19</t>
  </si>
  <si>
    <t>7-10</t>
  </si>
  <si>
    <t>11-20</t>
  </si>
  <si>
    <t>9-18</t>
  </si>
  <si>
    <t>6-8</t>
  </si>
  <si>
    <t>12/12</t>
  </si>
  <si>
    <t>3/3</t>
  </si>
  <si>
    <t>11/11</t>
  </si>
  <si>
    <t>1/1</t>
  </si>
  <si>
    <t>0/0</t>
  </si>
  <si>
    <t>2017 TRX #34</t>
  </si>
  <si>
    <t>2017 TRX #35</t>
  </si>
  <si>
    <t>2017 TRX #37</t>
  </si>
  <si>
    <t>2017 TRX #39</t>
  </si>
  <si>
    <t>2017 TRX #40</t>
  </si>
  <si>
    <t>2017 TRX #41</t>
  </si>
  <si>
    <t>Butler, Billy (4,F5-8M)</t>
  </si>
  <si>
    <t>Butler, Billy (5,F5-8M)</t>
  </si>
  <si>
    <t>2019 Salary</t>
  </si>
  <si>
    <t>2017 TRX #44; Terminal Pay</t>
  </si>
  <si>
    <t>2017 TRX #45; Terminal Pay</t>
  </si>
  <si>
    <t>Villanueva, Carlos (3,F3-$2.799M)</t>
  </si>
  <si>
    <t>Wilson, CJ (3,F3-$4.734M)</t>
  </si>
  <si>
    <t>Minor, Mike (5,L5-14M)</t>
  </si>
  <si>
    <t>2017 TRX #46; Terminal Pay</t>
  </si>
  <si>
    <t>Crawford, Carl (3,F3-$1M)</t>
  </si>
  <si>
    <t>2017 TRX #47; Terminal Pay</t>
  </si>
  <si>
    <t>Peavy, Jake (4,F4-9.975M)</t>
  </si>
  <si>
    <t>2017 TRX #48; Terminal Pay</t>
  </si>
  <si>
    <t>2017 TRX #49; Terminal Pay</t>
  </si>
  <si>
    <t>Mengden, Daniel</t>
  </si>
  <si>
    <t>Milone, Tommy</t>
  </si>
  <si>
    <t>Sandoval, Pablo</t>
  </si>
  <si>
    <t>Stubbs, Drew</t>
  </si>
  <si>
    <t>Wood, Blake</t>
  </si>
  <si>
    <t>2017 SFA</t>
  </si>
  <si>
    <t>1,F1</t>
  </si>
  <si>
    <t>1,F3</t>
  </si>
  <si>
    <t>2,F3</t>
  </si>
  <si>
    <t>3,F3</t>
  </si>
  <si>
    <t>2,F2</t>
  </si>
  <si>
    <t>Gateway</t>
  </si>
  <si>
    <t>Grizzlies</t>
  </si>
  <si>
    <t>Jeff Juenger</t>
  </si>
  <si>
    <t>GGZ</t>
  </si>
  <si>
    <t>Medlen, Kris (3,F3-$5.037M)</t>
  </si>
  <si>
    <t>2017 TRX #53; Terminal Pay</t>
  </si>
  <si>
    <t>Lowe, Mark (3,F3-$2.379M)</t>
  </si>
  <si>
    <t>Singleton, Jonathan (3,F3-$1.26M)</t>
  </si>
  <si>
    <t>2017 TRX #54; Terminal Pay</t>
  </si>
  <si>
    <t>Walden, Jordan (3,F3-$1M)</t>
  </si>
  <si>
    <t>2017 TRX #55; Terminal Pay</t>
  </si>
  <si>
    <t>2017 TRX #57</t>
  </si>
  <si>
    <t>2017 In-Season FA</t>
  </si>
  <si>
    <t>Smith, Josh</t>
  </si>
  <si>
    <t>Furbush, Charlie (3,F3-$1.005M)</t>
  </si>
  <si>
    <t>2017 TRX #59; Terminal Pay</t>
  </si>
  <si>
    <t>Pierzynski, AJ</t>
  </si>
  <si>
    <t>Clemens, Paul</t>
  </si>
  <si>
    <t>Collmenter, Josh</t>
  </si>
  <si>
    <t>2017 TRX #63</t>
  </si>
  <si>
    <t>Shuck, JB</t>
  </si>
  <si>
    <t>Simon, Alfredo</t>
  </si>
  <si>
    <t>Harrell, Lucas</t>
  </si>
  <si>
    <t>Raburn, Ryan</t>
  </si>
  <si>
    <t>Gimenez, Chris</t>
  </si>
  <si>
    <t>2017 TRX #68</t>
  </si>
  <si>
    <t>2017 TRX #69</t>
  </si>
  <si>
    <t>Peacock, Brad</t>
  </si>
  <si>
    <t>2017 TRX #71</t>
  </si>
  <si>
    <t>2017 TRX #72</t>
  </si>
  <si>
    <t>Sanchez, Yolmer</t>
  </si>
  <si>
    <t>2017 TRX #73</t>
  </si>
  <si>
    <t>2017 TRX #74</t>
  </si>
  <si>
    <t>2017 TRX #75</t>
  </si>
  <si>
    <t>Coleman, Louis</t>
  </si>
  <si>
    <t>Caminero, Arquimedes</t>
  </si>
  <si>
    <t>Amarista, Alexi</t>
  </si>
  <si>
    <t>Smith, Chris Michael</t>
  </si>
  <si>
    <t>Manship, Jeff (3,F3-$1.05M)</t>
  </si>
  <si>
    <t>2017 TRX #79; Terminal Pay</t>
  </si>
  <si>
    <t>O'Rourke, Ryan</t>
  </si>
  <si>
    <t>Bailey, Andrew</t>
  </si>
  <si>
    <t>2017 TRX #81; Terminal Pay</t>
  </si>
  <si>
    <t>Scahill, Rob</t>
  </si>
  <si>
    <t>2017 TRX #81</t>
  </si>
  <si>
    <t>2017 TRX #82</t>
  </si>
  <si>
    <t>Giavotella, Johnny (3,F3-$1.89M)</t>
  </si>
  <si>
    <t>2017 TRX #83; Terminal Pay</t>
  </si>
  <si>
    <t>Almonte, Abraham</t>
  </si>
  <si>
    <t>Moylan, Peter</t>
  </si>
  <si>
    <t>Roe, Chaz</t>
  </si>
  <si>
    <t>Detwiler, Ross</t>
  </si>
  <si>
    <t>2017 TRX #85; Terminal Pay</t>
  </si>
  <si>
    <t>Nicholas, Brett</t>
  </si>
  <si>
    <t>Ming-Wang, Chien</t>
  </si>
  <si>
    <t>Joseph, Caleb</t>
  </si>
  <si>
    <t>2017 End of Year</t>
  </si>
  <si>
    <t>2016 Admin Salary</t>
  </si>
  <si>
    <t>2017 Payment</t>
  </si>
  <si>
    <t>2022 Contract</t>
  </si>
  <si>
    <t>2022</t>
  </si>
  <si>
    <t>2023 Contract</t>
  </si>
  <si>
    <t>2023</t>
  </si>
  <si>
    <t>xx</t>
  </si>
  <si>
    <t>Faria, Jake</t>
  </si>
  <si>
    <t>Cessa, Luis (Y2)</t>
  </si>
  <si>
    <t>Eovaldi, Nathan (2,F4-$4M)</t>
  </si>
  <si>
    <t>Foltynewicz, Mike (Y3)</t>
  </si>
  <si>
    <t>Garcia, Luis (3,F3-$1M)</t>
  </si>
  <si>
    <t>Gearrin, Cory (2,F3-$1.2M)</t>
  </si>
  <si>
    <t>Gonzalez, Gio (2,F4-$15.8M)</t>
  </si>
  <si>
    <t>Gonzalez, Severino (Y2*)</t>
  </si>
  <si>
    <t>Hammel, Jason (2,F2-$6.51M)</t>
  </si>
  <si>
    <t>Kintzler, Brandon (2,F2-$890k)</t>
  </si>
  <si>
    <t>Law, Derek (Y2)</t>
  </si>
  <si>
    <t>Logan, Boone (2,F3-$1.425M)</t>
  </si>
  <si>
    <t>Montas, Frankie (Y1)</t>
  </si>
  <si>
    <t>Rodon, Carlos (Y3)</t>
  </si>
  <si>
    <t>Rodriguez, Francisco (2,F3-$3.995M)</t>
  </si>
  <si>
    <t>Sanchez, Anibal (4,F5-22.45M)</t>
  </si>
  <si>
    <t>Schugel, A.J. (Y2)</t>
  </si>
  <si>
    <t>Solis, Sammy* (Y3)</t>
  </si>
  <si>
    <t>Almora, Albert (Y2)</t>
  </si>
  <si>
    <t>Candelario, Jeimer (Y1)</t>
  </si>
  <si>
    <t>Devers, Rafael (Y1)</t>
  </si>
  <si>
    <t>Freeman, Freddie (4,L5-14M)</t>
  </si>
  <si>
    <t>Gardner, Brett (3,F3-$10.08M)</t>
  </si>
  <si>
    <t>Grichuk, Randal (ARB-Y4)</t>
  </si>
  <si>
    <t>Hechavarria, Adeiny (ARB-Y6)</t>
  </si>
  <si>
    <t>Marte, Starling (3,L5-14M)</t>
  </si>
  <si>
    <t>Martin, Russell (3,F5-$15.9M)</t>
  </si>
  <si>
    <t>Reyes, Jose (4,F5-13.535M)</t>
  </si>
  <si>
    <t>Robertson, Daniel Ray (Y1)</t>
  </si>
  <si>
    <t>Span, Denard (3,F3-$9.48M)</t>
  </si>
  <si>
    <t>Valbuena, Luis (2,F2-$3.35M)</t>
  </si>
  <si>
    <t>Bailey, Homer (4,F5-14.25M)</t>
  </si>
  <si>
    <t>Blevins, Jerry (2,F2-$742k)</t>
  </si>
  <si>
    <t>Chen, Wei-Yen (3,F4-$10M)</t>
  </si>
  <si>
    <t>Feliz, Michael (Y2)</t>
  </si>
  <si>
    <t>Fulmer, Michael (Y2)</t>
  </si>
  <si>
    <t>Gibson, Kyle (2,F5-$8.55M)</t>
  </si>
  <si>
    <t>Glasnow, Tyler (Y1)</t>
  </si>
  <si>
    <t>Johnson, Jim (2,F3-$2.25M)</t>
  </si>
  <si>
    <t>Kelly, Joe (2,F3-$1.86M)</t>
  </si>
  <si>
    <t>Lester, Jon (4,F5-24.225M)</t>
  </si>
  <si>
    <t>Ross, Tyson (2,F5-$8M)</t>
  </si>
  <si>
    <t>Santana, Ervin (5,F5-20.535M)</t>
  </si>
  <si>
    <t>Strickland, Hunter (Y3)</t>
  </si>
  <si>
    <t>Thornburg, Tyler (2,F5-$8.75M)</t>
  </si>
  <si>
    <t>Velasquez, Vincent (Y3)</t>
  </si>
  <si>
    <t>Wittgren, Nick (Y2)</t>
  </si>
  <si>
    <t>Woodruff, Brandon (Y1)</t>
  </si>
  <si>
    <t>Wright, Steven (Y2*)</t>
  </si>
  <si>
    <t>Bandy, Jett (Y2)</t>
  </si>
  <si>
    <t>Barnes, Austin (Y1)</t>
  </si>
  <si>
    <t>Braun, Ryan (3,F5-$16.68M)</t>
  </si>
  <si>
    <t>Davis, Chris (2,F4-$10.3M)</t>
  </si>
  <si>
    <t>Drury, Brandon (Y2)</t>
  </si>
  <si>
    <t>Duda, Lucas (4,L5-14M)</t>
  </si>
  <si>
    <t>Eaton, Adam (2,L5-14M)</t>
  </si>
  <si>
    <t>Gyorko, Jedd (ARB-Y5)</t>
  </si>
  <si>
    <t>Lucroy, Jonathan (5,L5-14M)</t>
  </si>
  <si>
    <t>Mercer, Jordy (ARB-Y5)</t>
  </si>
  <si>
    <t>Sandoval, Pablo (2,F3)</t>
  </si>
  <si>
    <t>Suarez, Eugenio (3,F3-$2.775M)</t>
  </si>
  <si>
    <t>Turner, Trea (Y2)</t>
  </si>
  <si>
    <t>Winker, Jesse (Y1)</t>
  </si>
  <si>
    <t>Zimmer, Bradley (Y1)</t>
  </si>
  <si>
    <t>Barnette, Tony (Y2)</t>
  </si>
  <si>
    <t>Bundy, Dylan (Y2)</t>
  </si>
  <si>
    <t>Cedeno, Xavier (3,F3-$1,554M)</t>
  </si>
  <si>
    <t>Clevinger, Mike (Y2)</t>
  </si>
  <si>
    <t>Fedde, Erick (MM)</t>
  </si>
  <si>
    <t>Griffin, AJ (ARB-Y4)</t>
  </si>
  <si>
    <t>Gsellman, Robert (Y2)</t>
  </si>
  <si>
    <t>Kennedy, Ian (2,F4-$14.175M)</t>
  </si>
  <si>
    <t>Lugo, Seth (Y2)</t>
  </si>
  <si>
    <t>Miller, Andrew (3,F4-$11.34M)</t>
  </si>
  <si>
    <t>Reyes, Alexander (Y1*)</t>
  </si>
  <si>
    <t>Rogers, Taylor (Y2)</t>
  </si>
  <si>
    <t>Urena, Jose (Y3)</t>
  </si>
  <si>
    <t>Barney, Darwin (2,F3-$2.835M)</t>
  </si>
  <si>
    <t>Bautista, Jose (2,F4-$10.5M)</t>
  </si>
  <si>
    <t>Bellinger, Cody (Y1)</t>
  </si>
  <si>
    <t>Cabrera, Asdrubal (4,F5-18.112M)</t>
  </si>
  <si>
    <t>Heyward, Jason (2,F5-$14.438M)</t>
  </si>
  <si>
    <t>Mancini, Trey (Y1)</t>
  </si>
  <si>
    <t>Merrifield, Whit (Y2)</t>
  </si>
  <si>
    <t>Molina, Yadier (3,F4-$17.64M)</t>
  </si>
  <si>
    <t>Moreland, Mitch (3,F3-$3.786M)</t>
  </si>
  <si>
    <t>Naquin, Tyler (Y1*)</t>
  </si>
  <si>
    <t>Owings, Chris (ARB-Y4)</t>
  </si>
  <si>
    <t>Pillar, Kevin (2,F5-$8M)</t>
  </si>
  <si>
    <t>Shaw, Travis* (Y3)</t>
  </si>
  <si>
    <t>Tomlinson, Kelby (Y3)</t>
  </si>
  <si>
    <t>Turner, Justin (ARB-Y7)</t>
  </si>
  <si>
    <t>Altavilla, Dan (Y1)</t>
  </si>
  <si>
    <t>Alvarez, Henderson (4,L5-14M)</t>
  </si>
  <si>
    <t>Broxton, Jonathan (2,F2-$690k)</t>
  </si>
  <si>
    <t>Buehler, Walker (MM)</t>
  </si>
  <si>
    <t>Cueto, Johnny (2,F3-$21M)</t>
  </si>
  <si>
    <t>Davies, Zach (Y3)</t>
  </si>
  <si>
    <t>Eflin, Zach (Y2)</t>
  </si>
  <si>
    <t>Garrett, Amir (Y1)</t>
  </si>
  <si>
    <t>Gausman, Kevin (ARB-Y5)</t>
  </si>
  <si>
    <t>Guerra, Deolis (Y2)</t>
  </si>
  <si>
    <t>Guerra, Junior (Y2)</t>
  </si>
  <si>
    <t>Hudson, Daniel (3,F3-$2.295M)</t>
  </si>
  <si>
    <t>Krol, Ian (2,F2-$620k)</t>
  </si>
  <si>
    <t>Moore, Matt (ARB-Y5)</t>
  </si>
  <si>
    <t>Rodriguez, Eduardo (Y3)</t>
  </si>
  <si>
    <t>Ross, Robbie (2,F2-$1.11M)</t>
  </si>
  <si>
    <t>Arcia, Orlando (Y2)</t>
  </si>
  <si>
    <t>Bradley, Jackie (2,L5-14M)</t>
  </si>
  <si>
    <t>Diaz, Elias (Y1)</t>
  </si>
  <si>
    <t>Forsythe, Logan (2,F2-$6.2M)</t>
  </si>
  <si>
    <t>Goldschmidt, Paul (4,L5-14M)</t>
  </si>
  <si>
    <t>Hanson, Alen (Y1)</t>
  </si>
  <si>
    <t>Heredia, Guillermo (Y2)</t>
  </si>
  <si>
    <t>Kepler, Max* (Y2)</t>
  </si>
  <si>
    <t>McCann, James (Y3)</t>
  </si>
  <si>
    <t>Pederson, Joc (Y3)</t>
  </si>
  <si>
    <t>Phillips, Brett (MM)</t>
  </si>
  <si>
    <t>Piscotty, Stephen (Y3)</t>
  </si>
  <si>
    <t>Posey, Buster (5,L5-14M)</t>
  </si>
  <si>
    <t>Reynolds, Matt William (Y1)</t>
  </si>
  <si>
    <t>Rickard, Joey (Y2)</t>
  </si>
  <si>
    <t>Schebler, Scott* (Y2)</t>
  </si>
  <si>
    <t>Seager, Kyle (4,L5-14M)</t>
  </si>
  <si>
    <t>Simmons, Andrelton (ARB-Y6)</t>
  </si>
  <si>
    <t>Alcantara, Sandy (MM)</t>
  </si>
  <si>
    <t>Barraclough, Kyle (Y3)</t>
  </si>
  <si>
    <t>Biagini, Joe (Y2)</t>
  </si>
  <si>
    <t>Delgado, Randall (2,F3-$1.26M)</t>
  </si>
  <si>
    <t>Freeland, Kyle (Y1)</t>
  </si>
  <si>
    <t>Neris, Hector (Y3)</t>
  </si>
  <si>
    <t>Perez, Williams (2,F3-$1.002M)</t>
  </si>
  <si>
    <t>Ray, Robbie* (Y3)</t>
  </si>
  <si>
    <t>Richards, Garrett (2,F3-$1.988M)</t>
  </si>
  <si>
    <t>Rondon, Hector (ARB-Y5)</t>
  </si>
  <si>
    <t>Rosenthal, Trevor (2,F4-$4M)</t>
  </si>
  <si>
    <t>Syndergaard, Noah (Y3)</t>
  </si>
  <si>
    <t>Cabrera, Miguel (2,F5-$37,333M )</t>
  </si>
  <si>
    <t>Calhoun, Kole (ARB-Y5)</t>
  </si>
  <si>
    <t>Cuthbert, Cheslor (Y2)</t>
  </si>
  <si>
    <t>Dietrich, Derek (ARB-Y5)</t>
  </si>
  <si>
    <t>Flowers, Tyler (ARB-Y7)</t>
  </si>
  <si>
    <t>Hernandez, Teoscar (Y1*)</t>
  </si>
  <si>
    <t>Iglesias, Jose (ARB-Y4)</t>
  </si>
  <si>
    <t>Kemp, Matt (4,F4-21M)</t>
  </si>
  <si>
    <t>Lawrie, Brett (3,F5-$12.350M)</t>
  </si>
  <si>
    <t>Mejia, Francisco (MM)</t>
  </si>
  <si>
    <t>Moustakas, Mike (2,F5-$10.474M)</t>
  </si>
  <si>
    <t>Norris, Derek (2,F3-$2.284M)</t>
  </si>
  <si>
    <t>Peterson, Jace (Y3)</t>
  </si>
  <si>
    <t>Rutledge, Josh (3,F3-$1M)</t>
  </si>
  <si>
    <t>Baez, Pedro (ARB-Y4)</t>
  </si>
  <si>
    <t>Bastardo, Antonio (2,F2-$1M)</t>
  </si>
  <si>
    <t>Buchter, Ryan (Y2)</t>
  </si>
  <si>
    <t>Colon, Bartolo (2,F2-$9.1M)</t>
  </si>
  <si>
    <t>Jimenez, Ubaldo (3,F4-$4.6M)</t>
  </si>
  <si>
    <t>McGowan, Dustin (2,F2-$680k)</t>
  </si>
  <si>
    <t>Allen, Greg (MM)</t>
  </si>
  <si>
    <t>Castillo, Welington (ARB-Y6)</t>
  </si>
  <si>
    <t>Choo, Shin-Soo (4,F4-9.31M)</t>
  </si>
  <si>
    <t>Duvall, Adam (Y2)</t>
  </si>
  <si>
    <t>Frazier, Clint (Y1)</t>
  </si>
  <si>
    <t>Herrmann, Chris (2,F3-$3.3M)</t>
  </si>
  <si>
    <t>Jones, JaCoby (Y1)</t>
  </si>
  <si>
    <t>Kendrick, Howie (5,F5-16.995M)</t>
  </si>
  <si>
    <t>Lobaton, Jose (3,F3-$1.899M)</t>
  </si>
  <si>
    <t>Rivera, T.J. (Y2)</t>
  </si>
  <si>
    <t>Solarte, Yangervis+ (ARB-Y4)</t>
  </si>
  <si>
    <t>Szczur, Matt (Y2)</t>
  </si>
  <si>
    <t>Travis, Devon (Y3)</t>
  </si>
  <si>
    <t>Young, Chris (2,F2-$980k)</t>
  </si>
  <si>
    <t>Barnes, Matt (Y3)</t>
  </si>
  <si>
    <t>Betances, Dellin (ARB-Y4)</t>
  </si>
  <si>
    <t>Carrasco, Carlos (4,L5-14M)</t>
  </si>
  <si>
    <t>Chatwood, Tyler  (2,F5-$9.375M)</t>
  </si>
  <si>
    <t>Dull, Ryan (Y2)</t>
  </si>
  <si>
    <t>Gohara, Luiz (Y1)</t>
  </si>
  <si>
    <t>Gray, Jon (Y3)</t>
  </si>
  <si>
    <t>Kimbrel, Craig (5,L5-14M)</t>
  </si>
  <si>
    <t>Okert, Steven (Y1)</t>
  </si>
  <si>
    <t>Ramirez, Jose Altagracia (Y2)</t>
  </si>
  <si>
    <t>Reed, Addison (ARB-Y6)</t>
  </si>
  <si>
    <t>Samardzija, Jeff (5,L5-14M)</t>
  </si>
  <si>
    <t>Correa, Carlos (Y3)</t>
  </si>
  <si>
    <t>D'Arnaud, Chase (2,F2-$750k)</t>
  </si>
  <si>
    <t>Ervin, Phil (MM)</t>
  </si>
  <si>
    <t>Escobar, Eduardo (4,F4-7.5M)</t>
  </si>
  <si>
    <t>Grandal, Yasmani (ARB-Y6)</t>
  </si>
  <si>
    <t>Harper, Bryce (3,L5-14M)</t>
  </si>
  <si>
    <t>Hundley, Nick (2,F2-$2.9M)</t>
  </si>
  <si>
    <t>Nimmo, Brandon (Y1)</t>
  </si>
  <si>
    <t>Phegley, Josh (Y3)</t>
  </si>
  <si>
    <t>Sardinas, Luis (2,F2-$750k)</t>
  </si>
  <si>
    <t>Soler, Jorge (Y3)</t>
  </si>
  <si>
    <t>Tomas, Yasmany (Y3)</t>
  </si>
  <si>
    <t>Bedrosian, Cam (Y3)</t>
  </si>
  <si>
    <t>Brault, Steven (Y2)</t>
  </si>
  <si>
    <t>Leake, Mike (5,L5-14M)</t>
  </si>
  <si>
    <t>Locke, Jeff (2,F2-$600k)</t>
  </si>
  <si>
    <t>Miranda, Ariel (Y2)</t>
  </si>
  <si>
    <t>Perdomo, Luis (Y2)</t>
  </si>
  <si>
    <t>Beckham, Tim (Y3)</t>
  </si>
  <si>
    <t>Davidson, Matt (Y1)</t>
  </si>
  <si>
    <t>Diaz, Aledmys (Y2)</t>
  </si>
  <si>
    <t>Goins, Ryan (3,F3-$2.55M)</t>
  </si>
  <si>
    <t>Johnson, Kelly (3,F3-$7.2M)</t>
  </si>
  <si>
    <t>Mahtook, Mikie (Y3)</t>
  </si>
  <si>
    <t>Maxwell, Bruce (Y2)</t>
  </si>
  <si>
    <t>Panik, Joe (ARB-Y4)</t>
  </si>
  <si>
    <t>Plouffe, Trevor (2,F2-$500k)</t>
  </si>
  <si>
    <t>Sanchez, Gary (Y2)</t>
  </si>
  <si>
    <t>Upton, Melvin (2,F2-$2.924M)</t>
  </si>
  <si>
    <t>Zimmerman, Ryan (4,F5-14.35M)</t>
  </si>
  <si>
    <t>Armstrong, Shawn (Y1)</t>
  </si>
  <si>
    <t>Colome, Alexander (Y3)</t>
  </si>
  <si>
    <t>Corbin, Patrick (ARB-Y5)</t>
  </si>
  <si>
    <t>Dickey, R.A. (2,F2-$8M)</t>
  </si>
  <si>
    <t>Familia, Jeurys (ARB-Y4)</t>
  </si>
  <si>
    <t>Hughes, Phil (3,F4-$10M)</t>
  </si>
  <si>
    <t>Lewis, Colby (2,F2-$5M)</t>
  </si>
  <si>
    <t>Lorenzen, Michael (Y3)</t>
  </si>
  <si>
    <t>Marinez, Jhan (Y2)</t>
  </si>
  <si>
    <t>Nicasio, Juan (3,F3-$2.25M)</t>
  </si>
  <si>
    <t>Perez, Oliver (3,F3-$1.425M)</t>
  </si>
  <si>
    <t>Sale, Chris (5,L5-14M)</t>
  </si>
  <si>
    <t>Sims, Lucas (Y1)</t>
  </si>
  <si>
    <t>Wilson, Alex (ARB-Y4)</t>
  </si>
  <si>
    <t>Alfaro, Jorge (Y1)</t>
  </si>
  <si>
    <t>Arenado, Nolan (2,L5-14M)</t>
  </si>
  <si>
    <t>Bour, Justin* (Y3)</t>
  </si>
  <si>
    <t>Butera, Drew (2,F2-$2.4M)</t>
  </si>
  <si>
    <t>Dickerson, Corey (ARB-Y5)</t>
  </si>
  <si>
    <t>Drew, Stephen (2,F2-$1.42M)</t>
  </si>
  <si>
    <t>Gomez, Carlos (5,F5-24.313M)</t>
  </si>
  <si>
    <t>Hoskins, Rhys (Y1)</t>
  </si>
  <si>
    <t>Margot, Manuel (Y1)</t>
  </si>
  <si>
    <t>Mazara, Nomar (Y2)</t>
  </si>
  <si>
    <t>Peraza, Jose (Y2)</t>
  </si>
  <si>
    <t>Romine, Andrew (ARB-Y5)</t>
  </si>
  <si>
    <t>Soto, Geovanni (5,F5-9.54M)</t>
  </si>
  <si>
    <t>Vazquez, Christian Rafael (Y3)</t>
  </si>
  <si>
    <t>Wong, Kolten (ARB-Y4)</t>
  </si>
  <si>
    <t>Archer, Chris (2,L5-14M)</t>
  </si>
  <si>
    <t>Blach, Ty (Y1)</t>
  </si>
  <si>
    <t>Cole, A.J. (Y2)</t>
  </si>
  <si>
    <t>Cole, Gerrit (2,L5-14M)</t>
  </si>
  <si>
    <t>Fried, Max (MM)</t>
  </si>
  <si>
    <t>Marquez, German (Y1)</t>
  </si>
  <si>
    <t>McGee, Jake (3,F3-$3.15M)</t>
  </si>
  <si>
    <t>Nelson, Jimmy (ARB-Y4)</t>
  </si>
  <si>
    <t>Nola, Aaron (Y3)</t>
  </si>
  <si>
    <t>Petit, Yusmeiro (2,F2-$600k)</t>
  </si>
  <si>
    <t>Ramirez, JC (2,F2-$500k)</t>
  </si>
  <si>
    <t>Stephenson, Robert (Y2)</t>
  </si>
  <si>
    <t>Stewart, Brock (Y1)</t>
  </si>
  <si>
    <t>Strasburg, Stephen (4,L5-14M)</t>
  </si>
  <si>
    <t>Weaver, Luke (Y2)</t>
  </si>
  <si>
    <t>Wood, Blake (2,F2)</t>
  </si>
  <si>
    <t>Anderson, Brian (MM)</t>
  </si>
  <si>
    <t>Arroyo, Christian (Y1)</t>
  </si>
  <si>
    <t>Cervelli, Francisco (3,F5-$17M)</t>
  </si>
  <si>
    <t>Chapman, Matt (Y1)</t>
  </si>
  <si>
    <t>Gonzalez, Erik (Y1)</t>
  </si>
  <si>
    <t>Gonzalez, Marwin (3,F4-$12.4M)</t>
  </si>
  <si>
    <t>Gordon, Alex (3,F5-$19.5M)</t>
  </si>
  <si>
    <t>Gregorius, Didi (ARB-Y5)</t>
  </si>
  <si>
    <t>Knapp, Andrew (Y1)</t>
  </si>
  <si>
    <t>Mondesi, Raul Adalberto (Y1*)</t>
  </si>
  <si>
    <t>Odor, Rougned (ARB-Y4)</t>
  </si>
  <si>
    <t>Park, Byung Ho (Y1*)</t>
  </si>
  <si>
    <t>Pina, Manny (Y1)</t>
  </si>
  <si>
    <t>Polanco, Gregory (ARB-Y4)</t>
  </si>
  <si>
    <t>Rendon, Anthony (2,L5-14M)</t>
  </si>
  <si>
    <t>Rizzo, Anthony (4,L5-14M)</t>
  </si>
  <si>
    <t>Smith, Mallex (Y2)</t>
  </si>
  <si>
    <t>Stanton, Giancarlo (5,L5-14M)</t>
  </si>
  <si>
    <t>Cingrani, Tony (3,F3-$1.545M)</t>
  </si>
  <si>
    <t>Cosart, Jarred (2,L5-14M)</t>
  </si>
  <si>
    <t>Greene, Shane (ARB-Y4)</t>
  </si>
  <si>
    <t>Morton, Charlie (5,F5-8M)</t>
  </si>
  <si>
    <t>Perez, Martin (ARB-Y6)</t>
  </si>
  <si>
    <t>Roark, Tanner (ARB-Y5)</t>
  </si>
  <si>
    <t>Salas, Fernando (4,F4-4M)</t>
  </si>
  <si>
    <t>Vizcaino, Arodys (Y3)</t>
  </si>
  <si>
    <t>Vogelsong, Ryan (4,F4-8M)</t>
  </si>
  <si>
    <t>Wainwright, Adam (4,F5-28.875M)</t>
  </si>
  <si>
    <t>Warren, Adam (ARB-Y5)</t>
  </si>
  <si>
    <t>Chirinos, Robinson (ARB-Y4)</t>
  </si>
  <si>
    <t>Dozier, Brian (3,L5-14M)</t>
  </si>
  <si>
    <t>Garneau, Dustin (Y1)</t>
  </si>
  <si>
    <t>Martin, Leonys (2,L5-14M)</t>
  </si>
  <si>
    <t>Moss, Brandon (5,F5-21.934M)</t>
  </si>
  <si>
    <t>Ozuna, Marcell (ARB-Y5)</t>
  </si>
  <si>
    <t>Perez, Roberto (Y3)</t>
  </si>
  <si>
    <t>Saladino, Tyler (Y3)</t>
  </si>
  <si>
    <t>Santana, Carlos (5,L5-14M)</t>
  </si>
  <si>
    <t>Spangenberg, Cory* (Y2)</t>
  </si>
  <si>
    <t>White, Tyler (Y1*)</t>
  </si>
  <si>
    <t>Abad, Fernando (2,F2-$580k)</t>
  </si>
  <si>
    <t>Bettis, Chad (3,F3-$2,793M)</t>
  </si>
  <si>
    <t>Farmer, Buck (Y3)</t>
  </si>
  <si>
    <t>Flaherty, Jack (MM)</t>
  </si>
  <si>
    <t>Kontos, George (3,F3-$3.09M)</t>
  </si>
  <si>
    <t>Manaea, Sean (Y2)</t>
  </si>
  <si>
    <t>Matz, Steve (Y3)</t>
  </si>
  <si>
    <t>McAllister, Zach (2,F3-$1.275M)</t>
  </si>
  <si>
    <t>Mejia, Adalberto (Y1)</t>
  </si>
  <si>
    <t>Niese, Jonathan (3,F3-$5.013M)</t>
  </si>
  <si>
    <t>Rondon, Bruce (2,F3-$2.524M)</t>
  </si>
  <si>
    <t>Shaw, Bryan (2,F3-$2.025M)</t>
  </si>
  <si>
    <t>Urias, Julio (Y1*)</t>
  </si>
  <si>
    <t>Zych, Tony (Y1)</t>
  </si>
  <si>
    <t>Andujar, Miguel (MM)</t>
  </si>
  <si>
    <t>Escobar, Yunel (2,F2-$5.51M)</t>
  </si>
  <si>
    <t>Gordon, Dee (ARB-Y7)</t>
  </si>
  <si>
    <t>Granderson, Curt (2,F2-$3.6M)</t>
  </si>
  <si>
    <t>Happ, Ian (Y1)</t>
  </si>
  <si>
    <t>Hernandez, Cesar (ARB-Y5)</t>
  </si>
  <si>
    <t>Hernandez, Enrique (ARB-Y4)</t>
  </si>
  <si>
    <t>Hicks, Aaron (ARB-Y5)</t>
  </si>
  <si>
    <t>La Stella, Tommy (Y3)</t>
  </si>
  <si>
    <t>Lagares, Juan (2,F2-$700k)</t>
  </si>
  <si>
    <t>Maldonado, Martin (2,F3-$1.575M)</t>
  </si>
  <si>
    <t>Rosario, Amed (Y1)</t>
  </si>
  <si>
    <t>Rupp, Cameron (Y3)</t>
  </si>
  <si>
    <t>Smith, Dominic (Y1)</t>
  </si>
  <si>
    <t>Smoak, Justin (2,F2-$500k)</t>
  </si>
  <si>
    <t>Swanson, Dansby (Y2)</t>
  </si>
  <si>
    <t>Vargas, Kennys+ (ARB-Y4)</t>
  </si>
  <si>
    <t>Zunino, Mike (ARB-Y5)</t>
  </si>
  <si>
    <t>Barnes, Jacob (Y2)</t>
  </si>
  <si>
    <t>Bleier, Richard (Y2)</t>
  </si>
  <si>
    <t>Bradley, Archie  (Y3)</t>
  </si>
  <si>
    <t>Hernandez, Felix (5,F5-51.125M)</t>
  </si>
  <si>
    <t>Rivero, Felipe* (Y3)</t>
  </si>
  <si>
    <t>Salazar, Danny (ARB-Y5)</t>
  </si>
  <si>
    <t>Snell, Blake (Y2)</t>
  </si>
  <si>
    <t>Soria, Joakim (3,F4-$7.2M)</t>
  </si>
  <si>
    <t>Taillon, Jameson (Y2)</t>
  </si>
  <si>
    <t>Wilhelmsen, Tom (3,F3-$2.55M)</t>
  </si>
  <si>
    <t>Bonifacio, Jorge (Y1)</t>
  </si>
  <si>
    <t>Byrd, Marlon (3,F4-$12M)</t>
  </si>
  <si>
    <t>Davis, Rajai (4,F4-6.6M)</t>
  </si>
  <si>
    <t>Flores, Wilmer (ARB-Y5)</t>
  </si>
  <si>
    <t>Fowler, Dustin (MM)</t>
  </si>
  <si>
    <t>Gamel, Ben (Y1)</t>
  </si>
  <si>
    <t>Jones, Adam (2,F5-$12.5M)</t>
  </si>
  <si>
    <t>Loney, James (4,F5-10M)</t>
  </si>
  <si>
    <t>Peralta, David* (ARB-Y4)</t>
  </si>
  <si>
    <t>Prado, Martin (4,F4-10M)</t>
  </si>
  <si>
    <t>Ramirez, Hanley (4,F4-17M)</t>
  </si>
  <si>
    <t>Romine, Austin (2,F2-$550k)</t>
  </si>
  <si>
    <t>Sanchez, Yolmer (ARB-Y4)</t>
  </si>
  <si>
    <t>Torreyes, Ronald (Y2)</t>
  </si>
  <si>
    <t>Barrett, Jake (Y2)</t>
  </si>
  <si>
    <t>Brach, Brad (2,F2-$5M)</t>
  </si>
  <si>
    <t>Estevez, Carlos (Y2)</t>
  </si>
  <si>
    <t>Gallardo, Yovani (3,F4-$11M)</t>
  </si>
  <si>
    <t>Godley, Zack (Y3)</t>
  </si>
  <si>
    <t>Hader, Josh (Y1)</t>
  </si>
  <si>
    <t>Hamels, Cole (4,F5-29.4M)</t>
  </si>
  <si>
    <t>Hughes, Jared (ARB-Y6)</t>
  </si>
  <si>
    <t>McHugh, Collin (ARB-Y4)</t>
  </si>
  <si>
    <t>Oh, Seung-Hwan (Y2)</t>
  </si>
  <si>
    <t>Phelps, David (ARB-Y6)</t>
  </si>
  <si>
    <t>Reed, Cody (Y1*)</t>
  </si>
  <si>
    <t>Stanek, Ryne (Y1)</t>
  </si>
  <si>
    <t>Suter, Brent (Y1)</t>
  </si>
  <si>
    <t>Worley, Vance (4,F4-11.76M)</t>
  </si>
  <si>
    <t>Barnhart, Tucker+ (Y3)</t>
  </si>
  <si>
    <t>Desmond, Ian (5,L5-14M)</t>
  </si>
  <si>
    <t>Fowler, Dexter (2,F3-$10.125M)</t>
  </si>
  <si>
    <t>Harrison, Josh (2,F2-$3M)</t>
  </si>
  <si>
    <t>Holliday, Matt (3,F3-$2.82M)</t>
  </si>
  <si>
    <t>Machado, Manny (3,L5-14M)</t>
  </si>
  <si>
    <t>Olson, Matt (Y1)</t>
  </si>
  <si>
    <t>Pedroia, Dustin (3,F4-$14.8M)</t>
  </si>
  <si>
    <t>Pence, Hunter (4,F4-14M)</t>
  </si>
  <si>
    <t>Pujols, Albert (4,F4-10M)</t>
  </si>
  <si>
    <t>Story, Trevor (Y2)</t>
  </si>
  <si>
    <t>Chavez, Jesse (3,F3-$5.7M)</t>
  </si>
  <si>
    <t>Cishek, Steve (ARB-Y6)</t>
  </si>
  <si>
    <t>Claudio, Alex* (Y2)</t>
  </si>
  <si>
    <t>Coulombe, Daniel (Y2)</t>
  </si>
  <si>
    <t>Devenski, Chris (Y2)</t>
  </si>
  <si>
    <t>Hardy, Blaine* (ARB-Y4)</t>
  </si>
  <si>
    <t>Hendricks, Kyle (ARB-Y4)</t>
  </si>
  <si>
    <t>Hill, Rich (3,F3-$2.4M)</t>
  </si>
  <si>
    <t>Scherzer, Max (2,F5-$37.485M)</t>
  </si>
  <si>
    <t>Strop, Pedro (3,F3-$10.5M)</t>
  </si>
  <si>
    <t>Wright, Mike (Y3)</t>
  </si>
  <si>
    <t>Cain, Lorenzo (4,L5-14M)</t>
  </si>
  <si>
    <t>Castellanos, Nick (ARB-Y4)</t>
  </si>
  <si>
    <t>Collins, Tyler (Y3)</t>
  </si>
  <si>
    <t>Cozart, Zack (ARB-Y6)</t>
  </si>
  <si>
    <t>Deshields, Delino (Y3)</t>
  </si>
  <si>
    <t>Gonzalez, Carlos (2,F5-$19.076M)</t>
  </si>
  <si>
    <t>LeMahieu, DJ (ARB-Y6)</t>
  </si>
  <si>
    <t>Leon, Sandy+ (Y3)</t>
  </si>
  <si>
    <t>Murphy, Daniel (2,F5-$18.597M)</t>
  </si>
  <si>
    <t>Plawecki, Kevin (Y3)</t>
  </si>
  <si>
    <t>Ramirez, Alexei (5,F5-10M)</t>
  </si>
  <si>
    <t>Reddick, Josh (ARB-Y7)</t>
  </si>
  <si>
    <t>Santana, Danny+ (ARB-Y4)</t>
  </si>
  <si>
    <t>Werth, Jayson (3,F3-$2.175M)</t>
  </si>
  <si>
    <t>Wolters, Tony (Y2)</t>
  </si>
  <si>
    <t>Zagunis, Mark (MM)</t>
  </si>
  <si>
    <t>Britton, Zach (ARB-Y7)</t>
  </si>
  <si>
    <t>Buchholz, Clay (4,F5-10M)</t>
  </si>
  <si>
    <t>Castillo, Luis Miguel (Y1)</t>
  </si>
  <si>
    <t>Chafin, Andrew* (Y3)</t>
  </si>
  <si>
    <t>Karns, Nate (2,F3-$1.575M)</t>
  </si>
  <si>
    <t>Kershaw, Clayton (2,F5-$42.5M)</t>
  </si>
  <si>
    <t>Lackey, John (4,F4-11M)</t>
  </si>
  <si>
    <t>Morgan, Adam* (Y3)</t>
  </si>
  <si>
    <t>Otero, Dan (2,F4-$8.715M)</t>
  </si>
  <si>
    <t>Rodriguez, Fernando (3,F3-$2.097M)</t>
  </si>
  <si>
    <t>Ross, Joe (Y3)</t>
  </si>
  <si>
    <t>Skaggs, Tyler (2,F4-$4.2M)</t>
  </si>
  <si>
    <t>Tazawa, Junichi (3,F3-$2.127M)</t>
  </si>
  <si>
    <t>Chisenhall, Lonnie (ARB-Y7)</t>
  </si>
  <si>
    <t>Dyson, Jarrod (ARB-Y6)</t>
  </si>
  <si>
    <t>Freese, David (2,F3-$4.417M)</t>
  </si>
  <si>
    <t>Gallo, Joey (Y2)</t>
  </si>
  <si>
    <t>Galvis, Freddy (ARB-Y6)</t>
  </si>
  <si>
    <t>Gennett, Scooter (2,L5-14M)</t>
  </si>
  <si>
    <t>Hosmer, Eric (ARB-Y7)</t>
  </si>
  <si>
    <t>Kiermaier, Kevin* (ARB-Y4)</t>
  </si>
  <si>
    <t>McCann, Brian (5,F5-24.009M)</t>
  </si>
  <si>
    <t>Narvaez, Omar (Y2)</t>
  </si>
  <si>
    <t>Parker, Jarrett* (Y2)</t>
  </si>
  <si>
    <t>Pham, Tommy (Y3)</t>
  </si>
  <si>
    <t>Pinder, Chad (Y1)</t>
  </si>
  <si>
    <t>Profar, Jurickson (Y2*)</t>
  </si>
  <si>
    <t>Wendle, Joey (Y1*)</t>
  </si>
  <si>
    <t>Yelich, Christian (ARB-Y5)</t>
  </si>
  <si>
    <t>Berrios, Jose (Y2)</t>
  </si>
  <si>
    <t>Conley, Adam* (Y3)</t>
  </si>
  <si>
    <t>Diaz, Edwin (Y2)</t>
  </si>
  <si>
    <t>Dyson, Sam (ARB-Y4)</t>
  </si>
  <si>
    <t>Finnegan, Brandon* (Y2*)</t>
  </si>
  <si>
    <t>Giles, Ken (ARB-Y4)</t>
  </si>
  <si>
    <t>Givens, Mychal (Y3)</t>
  </si>
  <si>
    <t>Gossett, Daniel (Y1)</t>
  </si>
  <si>
    <t>Harris, Will (ARB-Y4)</t>
  </si>
  <si>
    <t>Hoyt, James (Y2)</t>
  </si>
  <si>
    <t>Keuchel, Dallas (3,L5-14M)</t>
  </si>
  <si>
    <t>Kuhl, Chad (Y2)</t>
  </si>
  <si>
    <t>Lynn, Lance (4,L5-14M)</t>
  </si>
  <si>
    <t>Martes, Francis (Y1)</t>
  </si>
  <si>
    <t>Montgomery, Mike (Y3)</t>
  </si>
  <si>
    <t>Quintana, Jose (3,L5-14M)</t>
  </si>
  <si>
    <t>Rusin, Chris (2,F2-$3.034M)</t>
  </si>
  <si>
    <t>Treinen, Blake (ARB-Y4)</t>
  </si>
  <si>
    <t>Triggs, Andrew (Y2)</t>
  </si>
  <si>
    <t>Barreto, Franklin (MM)</t>
  </si>
  <si>
    <t>Benintendi, Andrew (Y2)</t>
  </si>
  <si>
    <t>Donaldson, Josh (ARB-Y6)</t>
  </si>
  <si>
    <t>Frazier, Adam (Y2)</t>
  </si>
  <si>
    <t>Garcia, Greg (Y2)</t>
  </si>
  <si>
    <t>Gomes, Yan (5,F5-11.75M)</t>
  </si>
  <si>
    <t>Gurriel, Yulieski (Y2)</t>
  </si>
  <si>
    <t>Haniger, Mitch (Y2)</t>
  </si>
  <si>
    <t>Healy, Ryon (Y2)</t>
  </si>
  <si>
    <t>Inciarte, Ender* (ARB-Y4)</t>
  </si>
  <si>
    <t>Joyce, Matthew (2,F2-$1.5M)</t>
  </si>
  <si>
    <t>Kinsler, Ian (4,F5-13.25M)</t>
  </si>
  <si>
    <t>Pollock, A.J. (2,L5-14M)</t>
  </si>
  <si>
    <t>Realmuto, J.T. (Y3)</t>
  </si>
  <si>
    <t>Robles, Victor (MM)</t>
  </si>
  <si>
    <t>Rua, Ryan (2,F2-$500k)</t>
  </si>
  <si>
    <t>Russell, Addison (Y3)</t>
  </si>
  <si>
    <t>Sano, Miguel (Y3)</t>
  </si>
  <si>
    <t>Schwarber, Kyle (Y2)</t>
  </si>
  <si>
    <t>Semien, Marcus (ARB-Y4)</t>
  </si>
  <si>
    <t>Urena, Richard (MM)</t>
  </si>
  <si>
    <t>Cotton, Jharel (Y1)</t>
  </si>
  <si>
    <t>Edwards Jr., Carl (Y2)</t>
  </si>
  <si>
    <t>Faria, Jake (Y1)</t>
  </si>
  <si>
    <t>Hand, Brad (3,F3-$2.712M)</t>
  </si>
  <si>
    <t>Iwakuma, Hisashi (2,F2-$7.922M)</t>
  </si>
  <si>
    <t>Kela, Keone (Y3)</t>
  </si>
  <si>
    <t>Kluber, Corey (3,L5-14M)</t>
  </si>
  <si>
    <t>McCullers, Lance (Y3)</t>
  </si>
  <si>
    <t>Ramos, Edubray (Y2)</t>
  </si>
  <si>
    <t>Strahm, Matt (Y2)</t>
  </si>
  <si>
    <t>Wood, Alex (ARB-Y5)</t>
  </si>
  <si>
    <t>Albies, Ozhaino (Y1)</t>
  </si>
  <si>
    <t>Altherr, Aaron (Y3)</t>
  </si>
  <si>
    <t>Buxton, Byron (Y3)</t>
  </si>
  <si>
    <t>Castro, Jason (2,F3-$5.985M)</t>
  </si>
  <si>
    <t>d'Arnaud, Travis (2,F5-$14.077M)</t>
  </si>
  <si>
    <t>Diaz, Yandy (Y1)</t>
  </si>
  <si>
    <t>Difo, Wilmer (Y1)</t>
  </si>
  <si>
    <t>Encarnacion, Edwin (5,F5-30M)</t>
  </si>
  <si>
    <t>Escobar, Alcides (2,F4-$4.41M)</t>
  </si>
  <si>
    <t>Goodwin, Brian (Y1)</t>
  </si>
  <si>
    <t>Hardy, J.J. (2,F2-$3.947M)</t>
  </si>
  <si>
    <t>Herrera, Odubel* (Y3)</t>
  </si>
  <si>
    <t>Nunez, Eduardo (2,F3-$6.535M)</t>
  </si>
  <si>
    <t>Sierra, Magneuris (MM)</t>
  </si>
  <si>
    <t>Souza, Steven (Y3)</t>
  </si>
  <si>
    <t>Toles, Andrew (Y2)</t>
  </si>
  <si>
    <t>Verdugo, Alex (MM)</t>
  </si>
  <si>
    <t>Adleman, Tim (Y2)</t>
  </si>
  <si>
    <t>Banda, Anthony (MM)</t>
  </si>
  <si>
    <t>Bumgarner, Madison (5,L5-14M)</t>
  </si>
  <si>
    <t>Clippard, Tyler (2,F3-$2.331M)</t>
  </si>
  <si>
    <t>Duffy, Danny (2,L5-14M)</t>
  </si>
  <si>
    <t>Iglesias, Raisel (Y3)</t>
  </si>
  <si>
    <t>Jimenez, Joe (MM)</t>
  </si>
  <si>
    <t>Maeda, Kenta (Y2)</t>
  </si>
  <si>
    <t>Osuna, Roberto (Y3)</t>
  </si>
  <si>
    <t>Ramirez, Erasmo (ARB-Y6)</t>
  </si>
  <si>
    <t>Vincent, Nick (2,F3-$2.363M)</t>
  </si>
  <si>
    <t>Watson, Tony (2,F3-$2.618M)</t>
  </si>
  <si>
    <t>Wood, Travis (5,L5-14M)</t>
  </si>
  <si>
    <t>Altuve, Jose (4,L5-14M)</t>
  </si>
  <si>
    <t>Belt, Brandon (4,L5-14M)</t>
  </si>
  <si>
    <t>Calhoun, Willie (MM)</t>
  </si>
  <si>
    <t>Ellsbury, Jacoby (3,F5-$11.75M)</t>
  </si>
  <si>
    <t>Gattis, Evan (ARB-Y5)</t>
  </si>
  <si>
    <t>Grossman, Robbie (2,F3-$3.150M)</t>
  </si>
  <si>
    <t>Lindor, Francisco (Y3)</t>
  </si>
  <si>
    <t>Machado, Dixon (Y1)</t>
  </si>
  <si>
    <t>Markakis, Nick (4,F5-15.75M)</t>
  </si>
  <si>
    <t>Morales, Kendrys (2,F2-$2.184M)</t>
  </si>
  <si>
    <t>Rojas, Miguel (ARB-Y4)</t>
  </si>
  <si>
    <t>Valencia, Danny (2,F2-$4.5M)</t>
  </si>
  <si>
    <t>Butler, Eddie (Y3)</t>
  </si>
  <si>
    <t>Cain, Matt (5,F5-33.6M)</t>
  </si>
  <si>
    <t>Doolittle, Sean (2,F2-$1.638M)</t>
  </si>
  <si>
    <t>Garcia, Jaime (2,F2-$6M)</t>
  </si>
  <si>
    <t>Jennings, Dan (ARB-Y5)</t>
  </si>
  <si>
    <t>Liriano, Francisco (2,F3-$11.13M)</t>
  </si>
  <si>
    <t>Norris, Daniel (Y3)</t>
  </si>
  <si>
    <t>Papelbon, Jonathan (5,F5-14.7M)</t>
  </si>
  <si>
    <t>Pineda, Michael (ARB-Y5)</t>
  </si>
  <si>
    <t>Simmons, Shae  (2,F3-$1.05M)</t>
  </si>
  <si>
    <t>Storen, Drew (2,F3-$1.05M)</t>
  </si>
  <si>
    <t>Thompson, Jake Keith (Y2)</t>
  </si>
  <si>
    <t>Tillman, Chris (3,F3-$11.4M)</t>
  </si>
  <si>
    <t>Alford, Anthony (MM)</t>
  </si>
  <si>
    <t>Bader, Harrison (MM)</t>
  </si>
  <si>
    <t>Bell, Josh (Pit) (Y2)</t>
  </si>
  <si>
    <t>Brantley, Michael (2,F4-$8.45M)</t>
  </si>
  <si>
    <t>Bryant, Kris (Y3)</t>
  </si>
  <si>
    <t>Carpenter, Matt (3,L5-14M)</t>
  </si>
  <si>
    <t>Frazier, Todd (ARB-Y7)</t>
  </si>
  <si>
    <t>Hedges, Austin (Y2)</t>
  </si>
  <si>
    <t>Marte, Ketel (Y3)</t>
  </si>
  <si>
    <t>Moncada, Yoan (Y1)</t>
  </si>
  <si>
    <t>Ramos, Wilson (ARB-Y6)</t>
  </si>
  <si>
    <t>Saltalamacchia, Jarrod (5,F5-18.625M)</t>
  </si>
  <si>
    <t>Seager, Corey (Y3)</t>
  </si>
  <si>
    <t>Sisco, Chance (MM)</t>
  </si>
  <si>
    <t>Smith, Seth (2,F2-$2.205M)</t>
  </si>
  <si>
    <t>Taylor, Chris (3,F3-$1.05M)</t>
  </si>
  <si>
    <t>Upton, Justin (3,F5-$27.5M )</t>
  </si>
  <si>
    <t>Alvarez, Jose Ricardo (ARB-Y4)</t>
  </si>
  <si>
    <t>Bush, Matt (Y2)</t>
  </si>
  <si>
    <t>Holland, Greg (4,L5-14M)</t>
  </si>
  <si>
    <t>Lyons, Tyler (ARB-Y5)</t>
  </si>
  <si>
    <t>Nova, Ivan (5,L5-14M)</t>
  </si>
  <si>
    <t>Romero, Enny (Y3)</t>
  </si>
  <si>
    <t>Stroman, Marcus (Y3)</t>
  </si>
  <si>
    <t>Tuivailala, Sam (Y1)</t>
  </si>
  <si>
    <t>Ahmed, Nick (Y3)</t>
  </si>
  <si>
    <t>Asuaje, Carlos (Y1)</t>
  </si>
  <si>
    <t>Hamilton, Billy (ARB-Y4)</t>
  </si>
  <si>
    <t>Hazelbaker, Jeremy (Y1*)</t>
  </si>
  <si>
    <t>Jankowski, Travis (Y1*)</t>
  </si>
  <si>
    <t>Rosario, Eddie (Y3)</t>
  </si>
  <si>
    <t>Taylor, Michael Anthony (Y3)</t>
  </si>
  <si>
    <t>Williams, Nick (Y1)</t>
  </si>
  <si>
    <t>Cashner, Andrew (2,F4-$5.166M)</t>
  </si>
  <si>
    <t>Duffey, Tyler (Y3)</t>
  </si>
  <si>
    <t>Ellington, Brian (2,F3-$1M)</t>
  </si>
  <si>
    <t>Gomez, Jeanmar (3,F3-$2.622M)</t>
  </si>
  <si>
    <t>Hendriks, Liam (2,F3-$1.981M)</t>
  </si>
  <si>
    <t>Hoffman, Jeff (Y2)</t>
  </si>
  <si>
    <t>Madson, Ryan (3,F3-$2.55M)</t>
  </si>
  <si>
    <t>Musgrove, Joe (Y2)</t>
  </si>
  <si>
    <t>Odorizzi, Jake (ARB-Y4)</t>
  </si>
  <si>
    <t>Rzepczynski, Marc (2,F2-$830,744)</t>
  </si>
  <si>
    <t>Sanchez, Aaron (ARB-Y4)</t>
  </si>
  <si>
    <t>Stripling, Ross (Y2)</t>
  </si>
  <si>
    <t>Wacha, Mickael (ARB-Y5)</t>
  </si>
  <si>
    <t>Ackley, Dustin (3,F5-$8M)</t>
  </si>
  <si>
    <t>Adams, Matt (ARB-Y5)</t>
  </si>
  <si>
    <t>Anderson, Tim (Y2)</t>
  </si>
  <si>
    <t>Beltre, Adrian (2,F3-$10M)</t>
  </si>
  <si>
    <t>Blackmon, Charlie (ARB-Y7)</t>
  </si>
  <si>
    <t>Dahl, David (Y1*)</t>
  </si>
  <si>
    <t>Fisher, Derek (Y1)</t>
  </si>
  <si>
    <t>Franklin, Nick (3,F3-$1.005M)</t>
  </si>
  <si>
    <t>Hamilton, Josh (3,F3-$1.095M)</t>
  </si>
  <si>
    <t>Johnson, Chris (4,F4-5M)</t>
  </si>
  <si>
    <t>Martinez, JD (4,F5-12M)</t>
  </si>
  <si>
    <t>Myers, Wil (ARB-Y5)</t>
  </si>
  <si>
    <t>Perez, Salvador (ARB-Y7)</t>
  </si>
  <si>
    <t>Recker, Anthony (2,F2-$976.5k)</t>
  </si>
  <si>
    <t>Renfroe, Hunter (Y1)</t>
  </si>
  <si>
    <t>Santana, Domingo (Y3)</t>
  </si>
  <si>
    <t>Schoop, Jon (ARB-Y4)</t>
  </si>
  <si>
    <t>Tulowitzki, Troy (4,F5-32.75M)</t>
  </si>
  <si>
    <t>Bowman, Matthew (Y2)</t>
  </si>
  <si>
    <t>Chapman, Aroldis (4,L5-14M)</t>
  </si>
  <si>
    <t>Garcia, Jarlin (Y1)</t>
  </si>
  <si>
    <t>Giolito, Lucas (Y1)</t>
  </si>
  <si>
    <t>Gonzales, Marco (Y2)</t>
  </si>
  <si>
    <t>Knebel, Corey (Y3)</t>
  </si>
  <si>
    <t>Lopez, Reynaldo (Y2)</t>
  </si>
  <si>
    <t>Mella, Keury (MM)</t>
  </si>
  <si>
    <t>Pressly, Ryan (ARB-Y4)</t>
  </si>
  <si>
    <t>Ryu, Hyun-Jin (Y3)</t>
  </si>
  <si>
    <t>Severino, Luis (Y3)</t>
  </si>
  <si>
    <t>Wilson, Tyler (Y2*)</t>
  </si>
  <si>
    <t>Alvarez, Pedro (5,L5-14M)</t>
  </si>
  <si>
    <t>Baez, Javier (Y3)</t>
  </si>
  <si>
    <t>Bird, Greg (Y2)</t>
  </si>
  <si>
    <t>Cano, Robinson (5,F5-48.51M)</t>
  </si>
  <si>
    <t>Davis, Khris (2,L5-14M)</t>
  </si>
  <si>
    <t>Franco, Maikel (Y3)</t>
  </si>
  <si>
    <t>Gonzalez, Adrian (5,F5-24.25M)</t>
  </si>
  <si>
    <t>Jackson, Austin (5,L5-14M)</t>
  </si>
  <si>
    <t>Perez, Hernan (Y3)</t>
  </si>
  <si>
    <t>Trout, Mike (4,L5-14M)</t>
  </si>
  <si>
    <t>Andriese, Matt (Y3)</t>
  </si>
  <si>
    <t>Boyd, Matt* (Y3)</t>
  </si>
  <si>
    <t>Cobb, Alex (4,L5-14M)</t>
  </si>
  <si>
    <t>Eickhoff, Jerad (Y3)</t>
  </si>
  <si>
    <t>Fister, Doug (3,F3-$5.25M)</t>
  </si>
  <si>
    <t>Gant, John (Y1*)</t>
  </si>
  <si>
    <t>Graveman, Kendall (Y3)</t>
  </si>
  <si>
    <t>Green, Chad (Y2)</t>
  </si>
  <si>
    <t>Holder, Jonathan (Y1)</t>
  </si>
  <si>
    <t>McCarthy, Brandon (2,F3-$1M)</t>
  </si>
  <si>
    <t>Newcomb, Sean (Y1)</t>
  </si>
  <si>
    <t>Bregman, Alex (Y2)</t>
  </si>
  <si>
    <t>Brinson, Lewis (MM)</t>
  </si>
  <si>
    <t>Broxton, Keon (Y2)</t>
  </si>
  <si>
    <t>Conforto, Michael (Y3)</t>
  </si>
  <si>
    <t>Contreras, Willson (Y2)</t>
  </si>
  <si>
    <t>Crawford, JP (MM)</t>
  </si>
  <si>
    <t>Garcia, Avisail (ARB-Y5)</t>
  </si>
  <si>
    <t>Judge, Aaron (Y1)</t>
  </si>
  <si>
    <t>Marisnick, Jake (ARB-Y5)</t>
  </si>
  <si>
    <t>Mauer, Joe (4,F4-8.4M)</t>
  </si>
  <si>
    <t>McMahon, Ryan (MM)</t>
  </si>
  <si>
    <t>Navarro, Dioner (2,F2-$525k)</t>
  </si>
  <si>
    <t>Pennington, Cliff (3,F3-$1.941M)</t>
  </si>
  <si>
    <t>Phillips, Brandon (2,F2-$1.492M)</t>
  </si>
  <si>
    <t>Polanco, Jorge+ (Y2)</t>
  </si>
  <si>
    <t>Tapia, Raimel (Y1)</t>
  </si>
  <si>
    <t>Travis, Sam (MM)</t>
  </si>
  <si>
    <t>Villar, Jonathan (2,L5-14M)</t>
  </si>
  <si>
    <t>Votto, Joey (2,F4-$14.7M)</t>
  </si>
  <si>
    <t>Zobrist, Ben (5,F5-30.87M)</t>
  </si>
  <si>
    <t>ties highlighted</t>
  </si>
  <si>
    <t>Chicago extends Greinke for 3yrs @ $5.75M/yr</t>
  </si>
  <si>
    <t>Rock Island extends Bruce for 4yrs @ $6M/yr</t>
  </si>
  <si>
    <t>PIG extends Nelson Cruz at $8.25M for one year</t>
  </si>
  <si>
    <t>Palo Alto extends Verlander for 3yrs @ $5M/yr</t>
  </si>
  <si>
    <t>Virginia extends Jason Vargas for 1 year for 5 million</t>
  </si>
  <si>
    <t>Gateway extends Jake Arrieta for 3 yrs at 5,000,000 per season</t>
  </si>
  <si>
    <t>1,X3-$17.25M</t>
  </si>
  <si>
    <t>2,X3-$17.25M</t>
  </si>
  <si>
    <t>3,X3-$17.25M</t>
  </si>
  <si>
    <t>Greinke, Zack (1,X3-$17.25M)</t>
  </si>
  <si>
    <t>1,X4-$24M</t>
  </si>
  <si>
    <t>2,X4-$24M</t>
  </si>
  <si>
    <t>3,X4-$24M</t>
  </si>
  <si>
    <t>4,X4-$24M</t>
  </si>
  <si>
    <t>Bruce, Jay (1,X4-$24M)</t>
  </si>
  <si>
    <t>1,X1-$8.25M</t>
  </si>
  <si>
    <t>Cruz, Nelson R. (1,X1-$8.25M)</t>
  </si>
  <si>
    <t>1,X3-$15M</t>
  </si>
  <si>
    <t>2,X3-$15M</t>
  </si>
  <si>
    <t>3,X3-$15M</t>
  </si>
  <si>
    <t>Verlander, Justin (1,X3-$15M)</t>
  </si>
  <si>
    <t>Vargas, Jason (1,X1-$5M)</t>
  </si>
  <si>
    <t>Arrieta, Jake (1,X3-$15M)</t>
  </si>
  <si>
    <t>Pismo Beach releases Cristhian Adames Y1, Hanser Alberto Y1, Dilson Herrera Y1, and Marco Hernandez MM.</t>
  </si>
  <si>
    <t>Alaska cuts Quackenbush, Brad Miller, &amp; Pablo Sandoval</t>
  </si>
  <si>
    <t>Sandoval, Pablo (3,F3)</t>
  </si>
  <si>
    <t>2018 TRX #8; Terminal Pay</t>
  </si>
  <si>
    <t>2017 TRX #38</t>
  </si>
  <si>
    <t>1,L5-$14M</t>
  </si>
  <si>
    <t>1,L4-$16M</t>
  </si>
  <si>
    <t>1,L3-$18M</t>
  </si>
  <si>
    <t>2,L3-$18M</t>
  </si>
  <si>
    <t>3,L3-$18M</t>
  </si>
  <si>
    <t>2,L4-$16M</t>
  </si>
  <si>
    <t>3,L4-$16M</t>
  </si>
  <si>
    <t>4,L4-$16M</t>
  </si>
  <si>
    <t>2,L5-$14M</t>
  </si>
  <si>
    <t>3,L5-$14M</t>
  </si>
  <si>
    <t>4,L5-$14M</t>
  </si>
  <si>
    <t>5,L5-$14M</t>
  </si>
  <si>
    <t>Abreu, Jose Dariel (1,L5-$14M)</t>
  </si>
  <si>
    <t>Anderson, Chase (1,L5-$14M)</t>
  </si>
  <si>
    <t>Bauer, Trevor (1,L5-$14M)</t>
  </si>
  <si>
    <t>Betts, Mookie (1,L5-$14M)</t>
  </si>
  <si>
    <t>Bogaerts, Xander (1,L5-$14M)</t>
  </si>
  <si>
    <t>Degrom, Jacob (1,L5-$14M)</t>
  </si>
  <si>
    <t>Gray, Sonny (1,L4-$16M)</t>
  </si>
  <si>
    <t>Martinez, Carlos Ernesto (1,L5-$14M)</t>
  </si>
  <si>
    <t>Paxton, James (1,L5-$14M)</t>
  </si>
  <si>
    <t>Pomeranz, Drew (1,L4-$16M)</t>
  </si>
  <si>
    <t>Puig, Yasiel (1,L4-$16M)</t>
  </si>
  <si>
    <t>Ramirez, Jose Enrique (1,L5-$14M)</t>
  </si>
  <si>
    <t>Segura, Jean (1,L3-$18M)</t>
  </si>
  <si>
    <t>Springer, George (1,L5-$14M)</t>
  </si>
  <si>
    <t>Tanaka, Masahiro (1,L5-$14M)</t>
  </si>
  <si>
    <t>Teheran, Julio (1,L4-$16M)</t>
  </si>
  <si>
    <t>Walker, Taijuan (1,L5-$14M)</t>
  </si>
  <si>
    <t>2017 Overusage Fine</t>
  </si>
  <si>
    <t>cash</t>
  </si>
  <si>
    <t>Compensation Picks 2018 Draft:</t>
  </si>
  <si>
    <t xml:space="preserve">Pismo Beach cuts Hisashi Iwakuma </t>
  </si>
  <si>
    <t>Middlesex trades Felix Hernandez, Blake Snell and David Peralta to Waikiki for
Johnny Cueto, Scott Schebler and Junior Guerra</t>
  </si>
  <si>
    <t>2018 TRX #10</t>
  </si>
  <si>
    <t>trx 10</t>
  </si>
  <si>
    <t>GCG trades Bruce Maxell to GBS for Brett Gardner</t>
  </si>
  <si>
    <t>2018 TRX #11</t>
  </si>
  <si>
    <t>trx 11</t>
  </si>
  <si>
    <t>trx #11</t>
  </si>
  <si>
    <t>Waikiki sends Andrelton Simmons, Logan Forsythe, Kevin Gausman, (min) Javier Guerra and $1.5 million cash to Rock Island for Brian Dozier, Tanner Roark, and Ryan Vogelsong.</t>
  </si>
  <si>
    <t>2018 TRX #12</t>
  </si>
  <si>
    <t>trx 12</t>
  </si>
  <si>
    <t>TRX 12</t>
  </si>
  <si>
    <t>Aspen sends Greenville back their 2018 4th round pick for reliever Brandon Kintzler.</t>
  </si>
  <si>
    <t>2018 TRX #13</t>
  </si>
  <si>
    <t>trx 13</t>
  </si>
  <si>
    <t>Colonials</t>
  </si>
  <si>
    <t>Fine Refund</t>
  </si>
  <si>
    <t>2016 season.  2017 overusage deleted</t>
  </si>
  <si>
    <t>NOVEMBER</t>
  </si>
  <si>
    <t>Los Angeles trades Lucas Giolito to Gotham City for Ryan Zimmerman</t>
  </si>
  <si>
    <t>2018 TRX #14</t>
  </si>
  <si>
    <t>trx 14</t>
  </si>
  <si>
    <t>trx #14</t>
  </si>
  <si>
    <t>Goyham City trades Mike Leake and $1.72 million to WAI for Matt Moore &amp; Joey Rickard</t>
  </si>
  <si>
    <t>2018 TRX #15</t>
  </si>
  <si>
    <t>trx 15</t>
  </si>
  <si>
    <t>TRX #15</t>
  </si>
  <si>
    <t>Alaska trades Eugenio Suarez to Virginia for VIR #1 2018 draft pick.</t>
  </si>
  <si>
    <t>2018 TRX #16</t>
  </si>
  <si>
    <t>trx 16</t>
  </si>
  <si>
    <t xml:space="preserve">The Rabbits send relievers Dan Hudson &amp; Ian Krol along with $1.075 million in cash (to cover their salaries) to the Chicago Hitmen for Chicago's 5th round draft pick in 2019. </t>
  </si>
  <si>
    <t>2018 TRX #17</t>
  </si>
  <si>
    <t>TRX #17</t>
  </si>
  <si>
    <t>trx 17</t>
  </si>
  <si>
    <t>DECEMBER</t>
  </si>
  <si>
    <t>2018 Free Agency</t>
  </si>
  <si>
    <t>1,F4-$8.4M</t>
  </si>
  <si>
    <t>1,F3-$4.9875M</t>
  </si>
  <si>
    <t>1,F4-$7.56M</t>
  </si>
  <si>
    <t>1,F3-$9.9M</t>
  </si>
  <si>
    <t xml:space="preserve">1,F2-$550k </t>
  </si>
  <si>
    <t>1,F1-$7.084M</t>
  </si>
  <si>
    <t>1,F1-$689k</t>
  </si>
  <si>
    <t>1,F1-$1.5M</t>
  </si>
  <si>
    <t>1,F1-$475k</t>
  </si>
  <si>
    <t>1,F1-$333k</t>
  </si>
  <si>
    <t>1,F3-$2.7M</t>
  </si>
  <si>
    <t>1,F2-$580.264k</t>
  </si>
  <si>
    <t>1,F3-$2.106M</t>
  </si>
  <si>
    <t>1,F1-$712.5k</t>
  </si>
  <si>
    <t>1,F1-$349125</t>
  </si>
  <si>
    <t>1,F4-$9.975M</t>
  </si>
  <si>
    <t>1,F4-$4.9M</t>
  </si>
  <si>
    <t>1,F3-$7.5M</t>
  </si>
  <si>
    <t>1,F4-$15.6M</t>
  </si>
  <si>
    <t>1,F3-$6.6M</t>
  </si>
  <si>
    <t>1,F5-$39.6863M</t>
  </si>
  <si>
    <t>1,F1-$262.5k</t>
  </si>
  <si>
    <t>1,F2-$2M</t>
  </si>
  <si>
    <t>1,F3-$1.311225M</t>
  </si>
  <si>
    <t>1,F2-$2.0895M</t>
  </si>
  <si>
    <t>1,F1-$481335</t>
  </si>
  <si>
    <t>1,F2-$7M</t>
  </si>
  <si>
    <t>1,F1-$430k</t>
  </si>
  <si>
    <t>1,F1-$1.6758M</t>
  </si>
  <si>
    <t>1,F1-$1.285M</t>
  </si>
  <si>
    <t>1,F3-$2.1M</t>
  </si>
  <si>
    <t>1,F1-$619.5k</t>
  </si>
  <si>
    <t>1,F3-$4.5M</t>
  </si>
  <si>
    <t>1,F2-$668k</t>
  </si>
  <si>
    <t>1,F3-$1.527M</t>
  </si>
  <si>
    <t>1,F3-$11.4M</t>
  </si>
  <si>
    <t>1,F3-$2.362506M</t>
  </si>
  <si>
    <t>1,F1-$630k</t>
  </si>
  <si>
    <t>1,F2-$1.65M</t>
  </si>
  <si>
    <t>1,F3-$6M</t>
  </si>
  <si>
    <t>1,F3-$1.02M</t>
  </si>
  <si>
    <t>1,F2-$2.95M</t>
  </si>
  <si>
    <t>1,F2-$880k</t>
  </si>
  <si>
    <t>1,F1-$498.75k</t>
  </si>
  <si>
    <t>1,F3-$3.396687M</t>
  </si>
  <si>
    <t>1,F1-$5.691M</t>
  </si>
  <si>
    <t>1,F5-$15.75M</t>
  </si>
  <si>
    <t>1,F3-$10.2M</t>
  </si>
  <si>
    <t>1,F3-$1.665M</t>
  </si>
  <si>
    <t xml:space="preserve">1,F3-$7.875M </t>
  </si>
  <si>
    <t xml:space="preserve">1,F3-$2.7M </t>
  </si>
  <si>
    <t>1,F1-$2.35M</t>
  </si>
  <si>
    <t>1,F1-$2.32M</t>
  </si>
  <si>
    <t>1,F2-$1.7M</t>
  </si>
  <si>
    <t>1,F3-$7.003536M</t>
  </si>
  <si>
    <t>1,F1-$1.283334M</t>
  </si>
  <si>
    <t>1,F3-$1.821M</t>
  </si>
  <si>
    <t>1,F3-$1.693218M</t>
  </si>
  <si>
    <t>1,F4-$18M</t>
  </si>
  <si>
    <t>1,F3-$1.2731M</t>
  </si>
  <si>
    <t>1,F4-$6.8M</t>
  </si>
  <si>
    <t>1,F3-$6.765M</t>
  </si>
  <si>
    <t>1,F5-$11.435M</t>
  </si>
  <si>
    <t xml:space="preserve">1,F1-$240k </t>
  </si>
  <si>
    <t>1,F1-$858848</t>
  </si>
  <si>
    <t>1,F2-$650k</t>
  </si>
  <si>
    <t>1,F1-$2.94M</t>
  </si>
  <si>
    <t>1,F2-$1.995M</t>
  </si>
  <si>
    <t>1,F1-$2.095M</t>
  </si>
  <si>
    <t>1,F3-$5.9586M</t>
  </si>
  <si>
    <t>1,F4-$5.32M</t>
  </si>
  <si>
    <t>1,F5-$26.652445M</t>
  </si>
  <si>
    <t>1,F1-$535.5k</t>
  </si>
  <si>
    <t>1,F4-$11.78M</t>
  </si>
  <si>
    <t>1,F1-$478416</t>
  </si>
  <si>
    <t>1,F5-$23.625M</t>
  </si>
  <si>
    <t>1,F2-$1.19M</t>
  </si>
  <si>
    <t>1,F2-$6.1M</t>
  </si>
  <si>
    <t>1,F3-$2.55M</t>
  </si>
  <si>
    <t>1,F2-$7.326316M</t>
  </si>
  <si>
    <t>1,F1-$3.5175M</t>
  </si>
  <si>
    <t>1,F1-$710k</t>
  </si>
  <si>
    <t xml:space="preserve">1,F1-$7M </t>
  </si>
  <si>
    <t xml:space="preserve">1,F2-$500k </t>
  </si>
  <si>
    <t>1,F2-$1.5435M</t>
  </si>
  <si>
    <t>1,F3-$2.98M</t>
  </si>
  <si>
    <t>1,F2-$1.155M</t>
  </si>
  <si>
    <t>1,F3-$5.4M</t>
  </si>
  <si>
    <t>1,F1-$1.3M</t>
  </si>
  <si>
    <t>1,F1-$1.2323M</t>
  </si>
  <si>
    <t>1,F5-$18.375M</t>
  </si>
  <si>
    <t>1,F2-$577.5k</t>
  </si>
  <si>
    <t xml:space="preserve">1,F1-$200k </t>
  </si>
  <si>
    <t xml:space="preserve">1,F2-$5.6M </t>
  </si>
  <si>
    <t>1,F1-$2.5137M</t>
  </si>
  <si>
    <t>1,F2-$1.75M</t>
  </si>
  <si>
    <t>1,F4-$10M</t>
  </si>
  <si>
    <t>1,F3-$5.96M</t>
  </si>
  <si>
    <t>1,F1-$759.15k</t>
  </si>
  <si>
    <t>1,F1-$351569</t>
  </si>
  <si>
    <t>1,F1-$1.16M</t>
  </si>
  <si>
    <t>1,F2-$3.75M</t>
  </si>
  <si>
    <t>1,F3-$3.307497M</t>
  </si>
  <si>
    <t>1,F4-$9.177M</t>
  </si>
  <si>
    <t>1,F3-$1.215M</t>
  </si>
  <si>
    <t>1,F1-$2.7M</t>
  </si>
  <si>
    <t xml:space="preserve">1,F1-$420k </t>
  </si>
  <si>
    <t>5/223/86</t>
  </si>
  <si>
    <t>Garcia, Luis Victoriano</t>
  </si>
  <si>
    <t>Adrianza, Ehire+</t>
  </si>
  <si>
    <t>Albers, Andrew*</t>
  </si>
  <si>
    <t>Albers, Matt</t>
  </si>
  <si>
    <t>Anderson, Brett*</t>
  </si>
  <si>
    <t>Avilan, Luis*</t>
  </si>
  <si>
    <t>Boxberger, Brad</t>
  </si>
  <si>
    <t>Despaigne, Odrisamer</t>
  </si>
  <si>
    <t>Duensing, Brian*</t>
  </si>
  <si>
    <t>Freeman, Sam*</t>
  </si>
  <si>
    <t>Garcia, Leury+</t>
  </si>
  <si>
    <t>Goody, Nick</t>
  </si>
  <si>
    <t>Hanigan, Ryan</t>
  </si>
  <si>
    <t>Hatcher, Chris</t>
  </si>
  <si>
    <t>Hernandez, Gorkys</t>
  </si>
  <si>
    <t>Kahnle, Tommy</t>
  </si>
  <si>
    <t>Leone, Dominic</t>
  </si>
  <si>
    <t>Lind, Adam*</t>
  </si>
  <si>
    <t>Loup, Aaron*</t>
  </si>
  <si>
    <t>Morrison, Logan*</t>
  </si>
  <si>
    <t>Nava, Daniel+</t>
  </si>
  <si>
    <t>Parker, Blake</t>
  </si>
  <si>
    <t>Petricka, Jake</t>
  </si>
  <si>
    <t>Presley, Alex*</t>
  </si>
  <si>
    <t>Sanchez, Hector+</t>
  </si>
  <si>
    <t>Shreve, Chasen*</t>
  </si>
  <si>
    <t>Sogard, Eric</t>
  </si>
  <si>
    <t>Stammen, Craig</t>
  </si>
  <si>
    <t>Sucre, Jesus</t>
  </si>
  <si>
    <t>Swarzak, Anthony</t>
  </si>
  <si>
    <t>Tepera, Ryan</t>
  </si>
  <si>
    <t>Thames, Eric</t>
  </si>
  <si>
    <t>Urshela, Giovanny</t>
  </si>
  <si>
    <t>Wheeler, Zack</t>
  </si>
  <si>
    <t>Workman, Brandon</t>
  </si>
  <si>
    <t>Rp</t>
  </si>
  <si>
    <t>CL</t>
  </si>
  <si>
    <t>Adrianza, Ehire+ (1,F3-$1.215M)</t>
  </si>
  <si>
    <t>Albers, Andrew* (1,F1-$225k)</t>
  </si>
  <si>
    <t>Albers, Matt (1,F1-$2.7M)</t>
  </si>
  <si>
    <t>Allen, Cody (1,F4-$8.4M)</t>
  </si>
  <si>
    <t>Alonso, Yonder (1,F3-$4.9875M)</t>
  </si>
  <si>
    <t>Amarista, Alexi (1,F2-$600k)</t>
  </si>
  <si>
    <t>Anderson, Brett* (1,F1-$420k )</t>
  </si>
  <si>
    <t>Anderson, Tyler (1,F4-$7.56M)</t>
  </si>
  <si>
    <t>Andrus, Elvis (1,F3-$9.9M)</t>
  </si>
  <si>
    <t>Aoki, Norichika (1,F2-$550k )</t>
  </si>
  <si>
    <t>Avila, Alex (1,F1-$7.084M)</t>
  </si>
  <si>
    <t>Avilan, Luis* (1,F1-$689k)</t>
  </si>
  <si>
    <t>Aybar, Erick (1,F2-$500k)</t>
  </si>
  <si>
    <t>Belisle, Matt (1,F1-$1.5M)</t>
  </si>
  <si>
    <t>Benoit, Joaquin (1,F1-$475k)</t>
  </si>
  <si>
    <t>Blanco, Gregor (1,F2-$500k)</t>
  </si>
  <si>
    <t>Bourjos, Peter (1,F1-$333k)</t>
  </si>
  <si>
    <t>Boxberger, Brad (1,F3-$2.7M)</t>
  </si>
  <si>
    <t>Cabrera, Melky (1,F2-$580.264k)</t>
  </si>
  <si>
    <t>Cahill, Trevor (1,F3-$2.106M)</t>
  </si>
  <si>
    <t>Carrera, Ezequiel (1,F1-$712.5k)</t>
  </si>
  <si>
    <t>Casilla, Santiago (1,F1-$349125)</t>
  </si>
  <si>
    <t>Castro, Starlin (1,F4-$9.975M)</t>
  </si>
  <si>
    <t>Cecil, Brett (1,F4-$4.9M)</t>
  </si>
  <si>
    <t>Cespedes, Yoenis (1,F3-$7.5M)</t>
  </si>
  <si>
    <t>Chacin, Jhoulys (1,F4-$15.6M)</t>
  </si>
  <si>
    <t>Crawford, Brandon (1,F3-$6.6M)</t>
  </si>
  <si>
    <t>Cron, CJ (1,F3-$1M)</t>
  </si>
  <si>
    <t>Darvish, Yu (1,F5-$39.6863M)</t>
  </si>
  <si>
    <t>Davis, Wade (1,F1-$5M)</t>
  </si>
  <si>
    <t>de la Rosa, Jorge (1,F1-$262.5k)</t>
  </si>
  <si>
    <t>Descalso, Daniel (1,F2-$2M)</t>
  </si>
  <si>
    <t>Despaigne, Odrisamer (1,F3-$1.311225M)</t>
  </si>
  <si>
    <t>Duensing, Brian* (1,F2-$2.0895M)</t>
  </si>
  <si>
    <t>Duke, Zach (1,F2-$500k)</t>
  </si>
  <si>
    <t>Dunn, Mike (1,F1-$200k)</t>
  </si>
  <si>
    <t>Ellis, A.J. (1,F1-$481335)</t>
  </si>
  <si>
    <t>Espinosa, Danny (1,F1-$200k)</t>
  </si>
  <si>
    <t>Estrada, Marco (1,F2-$7M)</t>
  </si>
  <si>
    <t>Farquhar, Danny (1,F1-$430k)</t>
  </si>
  <si>
    <t>Feldman, Scott (1,F1-$1.6758M)</t>
  </si>
  <si>
    <t>Freeman, Sam* (1,F1-$1.285M)</t>
  </si>
  <si>
    <t>Garcia, Adonis (1,F1-$210k)</t>
  </si>
  <si>
    <t>Garcia, Leury+ (1,F3-$2.1M)</t>
  </si>
  <si>
    <t>Garza, Matt (1,F1-$1.5M)</t>
  </si>
  <si>
    <t>Gimenez, Chris (1,F1-$619.5k)</t>
  </si>
  <si>
    <t>Gonzalez, Miguel Angel (1,F3-$7.5M)</t>
  </si>
  <si>
    <t>Goody, Nick (1,F3-$4.5M)</t>
  </si>
  <si>
    <t>Gregerson, Luke (1,F2-$668k)</t>
  </si>
  <si>
    <t>Guyer, Brandon (1,F1-$200k)</t>
  </si>
  <si>
    <t>Hahn, Jesse (1,F3-$1.527M)</t>
  </si>
  <si>
    <t>Hanigan, Ryan (1,F1-$350k)</t>
  </si>
  <si>
    <t>Happ, JA (1,F3-$11.4M)</t>
  </si>
  <si>
    <t>Harvey, Matt (1,F3-$2.362506M)</t>
  </si>
  <si>
    <t>Hatcher, Chris (1,F1-$630k)</t>
  </si>
  <si>
    <t>Headley, Chase (1,F2-$1.65M)</t>
  </si>
  <si>
    <t>Hellickson, Jeremy (1,F3-$6M)</t>
  </si>
  <si>
    <t>Hembree, Heath (1,F3-$1.02M)</t>
  </si>
  <si>
    <t>Hernandez, David (1,F2-$2.95M)</t>
  </si>
  <si>
    <t>Hernandez, Gorkys (1,F1-$262.5k)</t>
  </si>
  <si>
    <t>Herrera, Kelvin (1,F2-$880k)</t>
  </si>
  <si>
    <t>Holland, Derek (1,F1-$498.75k)</t>
  </si>
  <si>
    <t>Hunter, Tommy (1,F3-$3.396687M)</t>
  </si>
  <si>
    <t>Ianetta, Chris (1,F1-$5.691M)</t>
  </si>
  <si>
    <t>Jackson, Edwin (1,F1-$200k)</t>
  </si>
  <si>
    <t>Jansen, Kenley (1,F5-$15.75M)</t>
  </si>
  <si>
    <t>Jay, Jon (1,F3-$10.2M)</t>
  </si>
  <si>
    <t>Jeffress, Jeremy (1,F1-$200k)</t>
  </si>
  <si>
    <t>Joseph, Caleb (1,F3-$1.665M)</t>
  </si>
  <si>
    <t>Kahnle, Tommy (1,F3-$7.875M )</t>
  </si>
  <si>
    <t>Kipnis, Jason (1,F3-$2.7M )</t>
  </si>
  <si>
    <t>Koehler, Tom (1,F1-$200k)</t>
  </si>
  <si>
    <t>Leblanc, Wade  (1,F1-$2.35M)</t>
  </si>
  <si>
    <t>Leone, Dominic (1,F1-$2.32M)</t>
  </si>
  <si>
    <t>Lind, Adam* (1,F2-$1.7M)</t>
  </si>
  <si>
    <t>Longoria, Evan (1,F3-$6M)</t>
  </si>
  <si>
    <t>Loup, Aaron* (1,F1-$600k)</t>
  </si>
  <si>
    <t>Lowrie, Jed (1,F3-$7.003536M)</t>
  </si>
  <si>
    <t>Lyles, Jordan (1,F1-$200k)</t>
  </si>
  <si>
    <t>Martinez, Nick (1,F1-$1.283334M)</t>
  </si>
  <si>
    <t>Mathis, Jeff (1,F1-$200k)</t>
  </si>
  <si>
    <t>Maurer, Brandon (1,F3-$1.821M)</t>
  </si>
  <si>
    <t>Maybin, Cameron (1,F3-$1.693218M)</t>
  </si>
  <si>
    <t>McCutchen, Andrew (1,F4-$18M)</t>
  </si>
  <si>
    <t>Melancon, Mark (1,F3-$1.2731M)</t>
  </si>
  <si>
    <t>Mengden, Daniel (1,F4-$4.41M)</t>
  </si>
  <si>
    <t>Mesoraco, Devin (1,F3-$1M)</t>
  </si>
  <si>
    <t>Minor, Mike (1,F4-$6.8M)</t>
  </si>
  <si>
    <t>Montero, Miguel (1,F1-$210k)</t>
  </si>
  <si>
    <t>Morrison, Logan* (1,F3-$6.765M)</t>
  </si>
  <si>
    <t>Morrow, Brandon (1,F5-$11.435M)</t>
  </si>
  <si>
    <t>Motte, Jason (1,F1-$240k )</t>
  </si>
  <si>
    <t>Moylan, Peter (1,F1-$858848)</t>
  </si>
  <si>
    <t>Nava, Daniel+ (1,F2-$650k)</t>
  </si>
  <si>
    <t>Neshek, Pat (1,F1-$2.94M)</t>
  </si>
  <si>
    <t>Nolasco, Ricky (1,F2-$5M)</t>
  </si>
  <si>
    <t>Norris, Bud (1,F2-$1.995M)</t>
  </si>
  <si>
    <t>Oberg, Scott (1,F1-$200k)</t>
  </si>
  <si>
    <t>O'Day, Darren (1,F1-$2.095M)</t>
  </si>
  <si>
    <t>Parker, Blake (1,F3-$5.9586M)</t>
  </si>
  <si>
    <t>Parra, Gerardo (1,F4-$5.32M)</t>
  </si>
  <si>
    <t>Peacock, Brad (1,F5-$26.652445M)</t>
  </si>
  <si>
    <t>Pearce, Steve (1,F2-$500k)</t>
  </si>
  <si>
    <t>Pelfrey, Mike (1,F1-$535.5k)</t>
  </si>
  <si>
    <t>Peralta, Wily (1,F3-$1.2M)</t>
  </si>
  <si>
    <t>Petricka, Jake (1,F1-$200k)</t>
  </si>
  <si>
    <t>Porcello, Rick (1,F4-$11.78M)</t>
  </si>
  <si>
    <t>Presley, Alex* (1,F1-$478416)</t>
  </si>
  <si>
    <t>Price, David (1,F5-$23.625M)</t>
  </si>
  <si>
    <t>Raburn, Ryan (1,F1-$200k)</t>
  </si>
  <si>
    <t>Ramos, AJ (1,F1-$420k)</t>
  </si>
  <si>
    <t>Rasmus, Colby (1,F1-$200k)</t>
  </si>
  <si>
    <t>Revere, Ben (1,F1-$200k)</t>
  </si>
  <si>
    <t>Reynolds, Mark (1,F2-$1.19M)</t>
  </si>
  <si>
    <t>Richard, Clayton (1,F2-$6.1M)</t>
  </si>
  <si>
    <t>Rivera, Rene (1,F3-$2.55M)</t>
  </si>
  <si>
    <t>Robertson, David (1,F2-$7.326316M)</t>
  </si>
  <si>
    <t>Rodney, Fernando (1,F1-$3.5175M)</t>
  </si>
  <si>
    <t>Rodriguez, Sean (1,F2-$500k)</t>
  </si>
  <si>
    <t>Romo, Sergio (1,F1-$710k)</t>
  </si>
  <si>
    <t>Ruiz, Carlos (1,F1-$200k)</t>
  </si>
  <si>
    <t>Sabathia, CC (1,F1-$7M )</t>
  </si>
  <si>
    <t>Sanchez, Hector+ (1,F1-$200k)</t>
  </si>
  <si>
    <t>Santiago, Hector (1,F2-$500k )</t>
  </si>
  <si>
    <t>Schimpf, Ryan (1,F1-$200k)</t>
  </si>
  <si>
    <t>Shields, James (1,F2-$1.5435M)</t>
  </si>
  <si>
    <t>Shoemaker, Matt (1,F3-$2.98M)</t>
  </si>
  <si>
    <t>Shreve, Chasen* (1,F2-$1.155M)</t>
  </si>
  <si>
    <t>Siegrist, Kevin (1,F2-$500k)</t>
  </si>
  <si>
    <t>Smith, Joe (1,F3-$5.4M)</t>
  </si>
  <si>
    <t>Sogard, Eric (1,F1-$1.3M)</t>
  </si>
  <si>
    <t>Stammen, Craig (1,F1-$1.2323M)</t>
  </si>
  <si>
    <t>Straily, Dan (1,F5-$18.375M)</t>
  </si>
  <si>
    <t>Suarez, Albert (1,F2-$577.5k)</t>
  </si>
  <si>
    <t>Sucre, Jesus (1,F3-$2.25M)</t>
  </si>
  <si>
    <t>Suzuki, Ichiro (1,F1-$200k )</t>
  </si>
  <si>
    <t>Suzuki, Kurt (1,F2-$5.6M )</t>
  </si>
  <si>
    <t>Swarzak, Anthony (1,F1-$2.5137M)</t>
  </si>
  <si>
    <t>Tepera, Ryan (1,F2-$1.75M)</t>
  </si>
  <si>
    <t>Thames, Eric (1,F4-$10M)</t>
  </si>
  <si>
    <t>Tomlin, Josh (1,F3-$5.96M)</t>
  </si>
  <si>
    <t>Torres, Carlos (1,F1-$200k)</t>
  </si>
  <si>
    <t>Trumbo, Mark (1,F2-$500k)</t>
  </si>
  <si>
    <t>Uehara, Koji (1,F1-$759.15k)</t>
  </si>
  <si>
    <t>Urshela, Giovanny (1,F1-$250k)</t>
  </si>
  <si>
    <t>Utley, Chase (1,F1-$200k )</t>
  </si>
  <si>
    <t>Vogt, Stephen (1,F1-$351569)</t>
  </si>
  <si>
    <t>Volquez, Edinson (1,F1-$1.16M)</t>
  </si>
  <si>
    <t>Walker, Neil (1,F2-$3.75M)</t>
  </si>
  <si>
    <t>Wheeler, Zack (1,F3-$1.05M)</t>
  </si>
  <si>
    <t>Wieters, Matt (1,F3-$3.3M)</t>
  </si>
  <si>
    <t>Wilson, Justin (1,F3-$3.307497M)</t>
  </si>
  <si>
    <t>Workman, Brandon (1,F2-$500k )</t>
  </si>
  <si>
    <t>Yates, Kirby (1,F3-$1.575M)</t>
  </si>
  <si>
    <t>Ziegler, Brad (1,F1-$250k)</t>
  </si>
  <si>
    <t>Zimmermann, Jordan (1,F4-$9.177M)</t>
  </si>
  <si>
    <t>Exeter trades its 2019 3rd and 5th round draft picks to NYM for NYM's 2018 3rd and 5th round picks</t>
  </si>
  <si>
    <t>Burrows, Beau (min)</t>
  </si>
  <si>
    <t>Gurriel, Lourdes (min)</t>
  </si>
  <si>
    <t>Honeywell, Brent (min)</t>
  </si>
  <si>
    <t>Jurado, Ariel (min)</t>
  </si>
  <si>
    <t>Rondon, Adrian (min)</t>
  </si>
  <si>
    <t>Urias, Luis (min)</t>
  </si>
  <si>
    <t>Gonsalves, Stephen (min)</t>
  </si>
  <si>
    <t>Gordon, Nick (min)</t>
  </si>
  <si>
    <t>McKenzie, Triston (min)</t>
  </si>
  <si>
    <t>Stubbs, Garrett (min)</t>
  </si>
  <si>
    <t>Adames, Willy (min)</t>
  </si>
  <si>
    <t>Almanzar, Luis (min)</t>
  </si>
  <si>
    <t>Baez, Michel (min)</t>
  </si>
  <si>
    <t>Basabe, Luis Alexander (min)</t>
  </si>
  <si>
    <t>Greene, Conner (min)</t>
  </si>
  <si>
    <t>O'Neill, Tyler (min)</t>
  </si>
  <si>
    <t>Acuna, Ronald (min)</t>
  </si>
  <si>
    <t>Hansen, Alec (min)</t>
  </si>
  <si>
    <t>Harvey, Hunter (min)</t>
  </si>
  <si>
    <t>Kingery, Scott (min)</t>
  </si>
  <si>
    <t>Ortiz, Luis (min)</t>
  </si>
  <si>
    <t>Perez, Delvin (min)</t>
  </si>
  <si>
    <t>De Leon, Juan (min)</t>
  </si>
  <si>
    <t>Kaprielian, James (min)</t>
  </si>
  <si>
    <t>Kilome, Franklyn (min)</t>
  </si>
  <si>
    <t>Lewis, Kyle (min)</t>
  </si>
  <si>
    <t>Martin, Richie (min)</t>
  </si>
  <si>
    <t>Newman, Kevin (min)</t>
  </si>
  <si>
    <t>Peterson, DJ (min)</t>
  </si>
  <si>
    <t>Cease, Dylan (min)</t>
  </si>
  <si>
    <t>Gerber, Mike (min)</t>
  </si>
  <si>
    <t>Lindsay, Desmond (min)</t>
  </si>
  <si>
    <t>Machado, Jonatan (min)</t>
  </si>
  <si>
    <t>Ona, Jorge (min)</t>
  </si>
  <si>
    <t>Tatis Jr., Fernando (min)</t>
  </si>
  <si>
    <t>Alvarez, Yadier (min)</t>
  </si>
  <si>
    <t>Bradley, Bobby (min)</t>
  </si>
  <si>
    <t>Diaz, Yusnial (min)</t>
  </si>
  <si>
    <t>Guerrero Jr., Vladimir (min)</t>
  </si>
  <si>
    <t>Lopez, Yoani (min)</t>
  </si>
  <si>
    <t>Morejon, Adrian (min)</t>
  </si>
  <si>
    <t>Perez, Franklin (min)</t>
  </si>
  <si>
    <t>Rutherford, Blake (min)</t>
  </si>
  <si>
    <t>Senzel, Nick (min)</t>
  </si>
  <si>
    <t>Giolito, Lucas (MM)</t>
  </si>
  <si>
    <t>Hayes, Ke'Bryan (min)</t>
  </si>
  <si>
    <t>Jackson, Alex (min)</t>
  </si>
  <si>
    <t>Keller, Mitch (min)</t>
  </si>
  <si>
    <t>Manning, Matt (min)</t>
  </si>
  <si>
    <t>Meadows, Austin (min)</t>
  </si>
  <si>
    <t>Rodgers, Brendan (min)</t>
  </si>
  <si>
    <t>Shaw, Chris James (min)</t>
  </si>
  <si>
    <t>Acevedo, Domingo (min)</t>
  </si>
  <si>
    <t>Dubon, Mauricio (min)</t>
  </si>
  <si>
    <t>Espinoza, Anderson (min)</t>
  </si>
  <si>
    <t>Kopech, Michael (min)</t>
  </si>
  <si>
    <t>Pint, Riley (min)</t>
  </si>
  <si>
    <t>Sheffield, Justus (min)</t>
  </si>
  <si>
    <t>Anderson, Ian (min)</t>
  </si>
  <si>
    <t>Beede, Tyler (min)</t>
  </si>
  <si>
    <t>Garrett, Braxton (min)</t>
  </si>
  <si>
    <t>Hill, Derek (min)</t>
  </si>
  <si>
    <t>Jones, Jahmai (min)</t>
  </si>
  <si>
    <t>Kolek, Tyler (min)</t>
  </si>
  <si>
    <t>Naylor, Josh (min)</t>
  </si>
  <si>
    <t>Stewart, Christin (min)</t>
  </si>
  <si>
    <t>Taveras, Leody (min)</t>
  </si>
  <si>
    <t>Abreu, Pablo (min)</t>
  </si>
  <si>
    <t>Contreras, Juan (min)</t>
  </si>
  <si>
    <t>Guerra, Javier Alexis (min)</t>
  </si>
  <si>
    <t>Marsh, Brandon (min)</t>
  </si>
  <si>
    <t>McKinney, Billy (min)</t>
  </si>
  <si>
    <t>Moniak, Mickey (min)</t>
  </si>
  <si>
    <t>Cozens, Dylan (min)</t>
  </si>
  <si>
    <t>Holmes, Grant (min)</t>
  </si>
  <si>
    <t>McGuire, Reese (min)</t>
  </si>
  <si>
    <t>Ray, Corey (min)</t>
  </si>
  <si>
    <t>Soto, Juan (min)</t>
  </si>
  <si>
    <t>Capellan, Jonathan (min)</t>
  </si>
  <si>
    <t>Dalbec, Bobby (min)</t>
  </si>
  <si>
    <t>Garcia, David (min)</t>
  </si>
  <si>
    <t>Rosario, Jeisson (min)</t>
  </si>
  <si>
    <t>Burdi, Zack (min)</t>
  </si>
  <si>
    <t>Gillaspie, Casey (min)</t>
  </si>
  <si>
    <t>Ibanez, Andy (min)</t>
  </si>
  <si>
    <t>Kieboom, Carter (min)</t>
  </si>
  <si>
    <t>Kirilloff, Alex (min)</t>
  </si>
  <si>
    <t>Thaiss, Matt (min)</t>
  </si>
  <si>
    <t>Garcia, Luis Victoriano (min)</t>
  </si>
  <si>
    <t>Lugo, Dawel (min)</t>
  </si>
  <si>
    <t>Trammell, Taylor (min)</t>
  </si>
  <si>
    <t>Chisholm, Jasardo (min)</t>
  </si>
  <si>
    <t>Diaz, Isan (min)</t>
  </si>
  <si>
    <t>Diplan, Marco (min)</t>
  </si>
  <si>
    <t>Fernandez, Junior (min)</t>
  </si>
  <si>
    <t>Jimenez, Eloy (min)</t>
  </si>
  <si>
    <t>Jones, Nolan (min)</t>
  </si>
  <si>
    <t>Matuella, Michael (min)</t>
  </si>
  <si>
    <t>Meisner, Casey (min)</t>
  </si>
  <si>
    <t>Tucker, Cole (min)</t>
  </si>
  <si>
    <t>Abreu, Albert (min)</t>
  </si>
  <si>
    <t>Collins, Zack (min)</t>
  </si>
  <si>
    <t>Jay, Tyler (min)</t>
  </si>
  <si>
    <t>Kingham, Nick (min)</t>
  </si>
  <si>
    <t>Maitan, Kevin (min)</t>
  </si>
  <si>
    <t>Reid-Foley, Sean (min)</t>
  </si>
  <si>
    <t>Whitley, Forrest (min)</t>
  </si>
  <si>
    <t>Bichette, Bo (min)</t>
  </si>
  <si>
    <t>Torres, Gleyber (min)</t>
  </si>
  <si>
    <t>Ward, Taylor (min)</t>
  </si>
  <si>
    <t>Leyba, Domingo (min)</t>
  </si>
  <si>
    <t>Martinez, Eddy Julio (min)</t>
  </si>
  <si>
    <t>Romero, Fernando (min)</t>
  </si>
  <si>
    <t>Adams, Chance (min)</t>
  </si>
  <si>
    <t>Allard, Kolby (min)</t>
  </si>
  <si>
    <t>Clifton, Trevor (min)</t>
  </si>
  <si>
    <t>Jackson, Drew (min)</t>
  </si>
  <si>
    <t>Ramirez, Harold (min)</t>
  </si>
  <si>
    <t>Soroka, Mike (min)</t>
  </si>
  <si>
    <t>Cameron, Daz (min)</t>
  </si>
  <si>
    <t>Plummer, Nick (min)</t>
  </si>
  <si>
    <t>Riley, Austin (min)</t>
  </si>
  <si>
    <t>Toussaint, Touki (min)</t>
  </si>
  <si>
    <t>Tucker, Kyle (min)</t>
  </si>
  <si>
    <t>Wall, Forrest (min)</t>
  </si>
  <si>
    <t>Whitley, Garrett (min)</t>
  </si>
  <si>
    <t>Armenteros, Lazaro (min)</t>
  </si>
  <si>
    <t>de la Cruz, Oscar (min)</t>
  </si>
  <si>
    <t>Hudson, Dakota (min)</t>
  </si>
  <si>
    <t>Lowe, Joshua (min)</t>
  </si>
  <si>
    <t>Mountcastle, Ryan (min)</t>
  </si>
  <si>
    <t>Puk, A.J. (min)</t>
  </si>
  <si>
    <t>Sanchez, Sixto (min)</t>
  </si>
  <si>
    <t>Bickford, Phil (min)</t>
  </si>
  <si>
    <t>Clark, Trent (min)</t>
  </si>
  <si>
    <t>Dunn, Justin (min)</t>
  </si>
  <si>
    <t>Gutierrez, Vladimir (min)</t>
  </si>
  <si>
    <t>Perez, Cionel (min)</t>
  </si>
  <si>
    <t>Ruiz, Norge (min)</t>
  </si>
  <si>
    <t>Zeuch, T.J. (min)</t>
  </si>
  <si>
    <t>Bauers, Jake (min)</t>
  </si>
  <si>
    <t>Erceg, Lucas (min)</t>
  </si>
  <si>
    <t>Groome, Jason (min)</t>
  </si>
  <si>
    <t>Mateo, Jorge (min)</t>
  </si>
  <si>
    <t>Quantrill, Cal (min)</t>
  </si>
  <si>
    <t>Lamb, Jake* (1,L5-$14M)</t>
  </si>
  <si>
    <t>Aidan Traviolia</t>
  </si>
  <si>
    <t>Mark Holmes</t>
  </si>
  <si>
    <t xml:space="preserve">New Jersey </t>
  </si>
  <si>
    <t>NJ</t>
  </si>
  <si>
    <t>JANUARY</t>
  </si>
  <si>
    <t>Waikiki sends $9.5 million in cash, Felix Hernandez, Edinson Volquez, Zach Eflin, and Chris Hatcher to Mudville for Ivan Nova &amp; Columbus 2018 4th round pick</t>
  </si>
  <si>
    <t>2018 TRX #19</t>
  </si>
  <si>
    <t>trx 10, trx 19</t>
  </si>
  <si>
    <t>trx 19</t>
  </si>
  <si>
    <t>Trx #19</t>
  </si>
  <si>
    <t>New York trades Blake Wood to Mudville Nine for a piping hot cup of coffee.</t>
  </si>
  <si>
    <t>2018 TRX #20</t>
  </si>
  <si>
    <t>trx 20</t>
  </si>
  <si>
    <t>Alaska trades Ervin Santana to WOW for Greenville's 2018 2nd round #19 pick, West Oakland's 2019 4th round pick, and INF Ryan McMahon</t>
  </si>
  <si>
    <t>2018 TRX #21</t>
  </si>
  <si>
    <t>trx 21</t>
  </si>
  <si>
    <t>Vogelbach, Daniel</t>
  </si>
  <si>
    <t>Colome, Alex</t>
  </si>
  <si>
    <t>Edwards, Carl</t>
  </si>
  <si>
    <t>Wacha, Michael</t>
  </si>
  <si>
    <t>Matz, Steven</t>
  </si>
  <si>
    <t>Velasquez, Vince</t>
  </si>
  <si>
    <t xml:space="preserve">LeBlanc, Wade </t>
  </si>
  <si>
    <t>Reyes, Alex</t>
  </si>
  <si>
    <t>Diaz, Yusniel</t>
  </si>
  <si>
    <t>1,F2-$840k</t>
  </si>
  <si>
    <t>2,F2-$840k</t>
  </si>
  <si>
    <t>Ramos, AJ (1,F2-$840k)</t>
  </si>
  <si>
    <t>Gateway would like to part ways with Taylor Jungman (Y1) and Williams Perez (2,F3-1.002)</t>
  </si>
  <si>
    <t>Perez, Williams (3,F3-$1.002M)</t>
  </si>
  <si>
    <t>2018 TRX #22; Terminal Pay</t>
  </si>
  <si>
    <t>Virginia trades Taylor Trammell and 2018 VIR #2 to Aspen for Kendrys Morales (salary paid)</t>
  </si>
  <si>
    <t>2018 TRX #23</t>
  </si>
  <si>
    <t>trx 23</t>
  </si>
  <si>
    <t>Trx #23</t>
  </si>
  <si>
    <t>MUD trades Plum Island 2018 #3 pick to W Oakland for Villar and Pennington</t>
  </si>
  <si>
    <t>2018 TRX #24</t>
  </si>
  <si>
    <t>Exeter ships Carter Kieboom, Exeter's 2018 5th round pick, and Exeter's 2019 1st and 2nd round picks to Columbus in exchange for Ender Inciarte, Lance Lynn, Nick Kingham, Columbus' 2018 2nd round pick, and Aspen's 2018 3rd round pick</t>
  </si>
  <si>
    <t>2018 TRX #25</t>
  </si>
  <si>
    <t>trx 25</t>
  </si>
  <si>
    <t>West Oakland trades 2019 2nd round pick for New York's 2018 2nd round pick</t>
  </si>
  <si>
    <t>The Rabbits trade Matt Reynolds, Luis Ortiz (min), and HOB 2018 5th Round pick to Mudville for Nick Ahmed and MUD 2019 4th Round pick.</t>
  </si>
  <si>
    <t>2018 TRX #27</t>
  </si>
  <si>
    <t>trx 27</t>
  </si>
  <si>
    <t>San Jose trades its 2019 8th round pick to Pismo Beach for their 2018 8th round pick</t>
  </si>
  <si>
    <t>Alaska trades LRP Jerry Blevins and their 2019 4th round pick to Hoboken for their 2019 3rd round pick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</si>
</sst>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
    <numFmt numFmtId="167" formatCode="mmm\-yyyy"/>
    <numFmt numFmtId="168" formatCode="_(&quot;$&quot;* #,##0_);[Red]_(&quot;$&quot;* \(#,##0\);_(&quot;$&quot;* &quot;-&quot;??_);_(@_)"/>
    <numFmt numFmtId="169" formatCode="m/d/yyyy;@"/>
    <numFmt numFmtId="170" formatCode="_(* #,##0_);_(* \(#,##0\);_(* &quot;-&quot;??_);_(@_)"/>
    <numFmt numFmtId="171" formatCode="mm/dd/yy;@"/>
    <numFmt numFmtId="172" formatCode="0.000"/>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b/>
      <sz val="12"/>
      <name val="Arial"/>
      <family val="2"/>
    </font>
    <font>
      <b/>
      <sz val="14"/>
      <name val="Arial"/>
      <family val="2"/>
    </font>
    <font>
      <sz val="12"/>
      <name val="Arial"/>
      <family val="2"/>
    </font>
    <font>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sz val="8"/>
      <name val="Arial"/>
      <family val="2"/>
    </font>
    <font>
      <b/>
      <sz val="8"/>
      <color indexed="81"/>
      <name val="Tahoma"/>
      <family val="2"/>
    </font>
    <font>
      <sz val="10"/>
      <color indexed="10"/>
      <name val="Arial"/>
      <family val="2"/>
    </font>
    <font>
      <sz val="10"/>
      <name val="Arial"/>
      <family val="2"/>
    </font>
    <font>
      <sz val="10"/>
      <name val="Arial"/>
      <family val="2"/>
    </font>
    <font>
      <u/>
      <sz val="7.5"/>
      <color theme="10"/>
      <name val="Arial"/>
      <family val="2"/>
    </font>
    <font>
      <sz val="10"/>
      <name val="Arial"/>
      <family val="2"/>
    </font>
    <font>
      <sz val="10"/>
      <color theme="1"/>
      <name val="Arial"/>
      <family val="2"/>
    </font>
    <font>
      <sz val="10"/>
      <name val="Arial"/>
      <family val="2"/>
    </font>
    <font>
      <sz val="10"/>
      <color rgb="FF000000"/>
      <name val="Arial"/>
      <family val="2"/>
    </font>
    <font>
      <u/>
      <sz val="10"/>
      <name val="Arial"/>
      <family val="2"/>
    </font>
    <font>
      <u/>
      <sz val="11"/>
      <color theme="10"/>
      <name val="Calibri"/>
      <family val="2"/>
    </font>
    <font>
      <sz val="10"/>
      <color rgb="FF551A8B"/>
      <name val="Arial"/>
      <family val="2"/>
    </font>
    <font>
      <u/>
      <sz val="10"/>
      <color rgb="FF551A8B"/>
      <name val="Arial"/>
      <family val="2"/>
    </font>
    <font>
      <sz val="10"/>
      <name val="Calibri"/>
      <family val="2"/>
      <scheme val="minor"/>
    </font>
    <font>
      <sz val="10"/>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theme="1"/>
      <name val="Calibri"/>
      <family val="2"/>
    </font>
    <font>
      <sz val="11"/>
      <color rgb="FF000000"/>
      <name val="Calibri"/>
      <family val="2"/>
      <scheme val="minor"/>
    </font>
    <font>
      <sz val="11"/>
      <name val="Calibri"/>
      <family val="2"/>
      <scheme val="minor"/>
    </font>
    <font>
      <sz val="11"/>
      <color rgb="FF551A8B"/>
      <name val="Calibri"/>
      <family val="2"/>
      <scheme val="minor"/>
    </font>
    <font>
      <u/>
      <sz val="11"/>
      <color rgb="FF551A8B"/>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rgb="FFFFC000"/>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s>
  <cellStyleXfs count="58244">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5"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2"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5"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5"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20" fillId="0" borderId="0"/>
    <xf numFmtId="0" fontId="20" fillId="0" borderId="0"/>
    <xf numFmtId="0" fontId="20" fillId="0" borderId="0"/>
    <xf numFmtId="0" fontId="23" fillId="23" borderId="7" applyNumberFormat="0" applyFont="0" applyAlignment="0" applyProtection="0"/>
    <xf numFmtId="0" fontId="23" fillId="23" borderId="7" applyNumberFormat="0" applyFont="0" applyAlignment="0" applyProtection="0"/>
    <xf numFmtId="0" fontId="23" fillId="23" borderId="7" applyNumberFormat="0" applyFont="0" applyAlignment="0" applyProtection="0"/>
    <xf numFmtId="0" fontId="19"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8" fillId="0" borderId="0"/>
    <xf numFmtId="0" fontId="32" fillId="13" borderId="0" applyNumberFormat="0" applyBorder="0" applyAlignment="0" applyProtection="0"/>
    <xf numFmtId="0" fontId="47" fillId="0" borderId="0" applyNumberFormat="0" applyFill="0" applyBorder="0" applyAlignment="0" applyProtection="0"/>
    <xf numFmtId="9" fontId="23" fillId="0" borderId="0" applyFont="0" applyFill="0" applyBorder="0" applyAlignment="0" applyProtection="0"/>
    <xf numFmtId="0" fontId="43" fillId="22" borderId="0" applyNumberFormat="0" applyBorder="0" applyAlignment="0" applyProtection="0"/>
    <xf numFmtId="0" fontId="40" fillId="0" borderId="0" applyNumberFormat="0" applyFill="0" applyBorder="0" applyAlignment="0" applyProtection="0"/>
    <xf numFmtId="0" fontId="38" fillId="0" borderId="3" applyNumberFormat="0" applyFill="0" applyAlignment="0" applyProtection="0"/>
    <xf numFmtId="44" fontId="23" fillId="0" borderId="0" applyFont="0" applyFill="0" applyBorder="0" applyAlignment="0" applyProtection="0"/>
    <xf numFmtId="0" fontId="33" fillId="3" borderId="0" applyNumberFormat="0" applyBorder="0" applyAlignment="0" applyProtection="0"/>
    <xf numFmtId="0" fontId="32" fillId="16" borderId="0" applyNumberFormat="0" applyBorder="0" applyAlignment="0" applyProtection="0"/>
    <xf numFmtId="0" fontId="32" fillId="12"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18" fillId="0" borderId="0"/>
    <xf numFmtId="0" fontId="32" fillId="18" borderId="0" applyNumberFormat="0" applyBorder="0" applyAlignment="0" applyProtection="0"/>
    <xf numFmtId="0" fontId="46" fillId="0" borderId="9" applyNumberFormat="0" applyFill="0" applyAlignment="0" applyProtection="0"/>
    <xf numFmtId="0" fontId="44" fillId="20" borderId="8" applyNumberFormat="0" applyAlignment="0" applyProtection="0"/>
    <xf numFmtId="0" fontId="42" fillId="0" borderId="6" applyNumberFormat="0" applyFill="0" applyAlignment="0" applyProtection="0"/>
    <xf numFmtId="0" fontId="40" fillId="0" borderId="5" applyNumberFormat="0" applyFill="0" applyAlignment="0" applyProtection="0"/>
    <xf numFmtId="0" fontId="37" fillId="4" borderId="0" applyNumberFormat="0" applyBorder="0" applyAlignment="0" applyProtection="0"/>
    <xf numFmtId="0" fontId="35" fillId="21" borderId="2" applyNumberFormat="0" applyAlignment="0" applyProtection="0"/>
    <xf numFmtId="0" fontId="32" fillId="19" borderId="0" applyNumberFormat="0" applyBorder="0" applyAlignment="0" applyProtection="0"/>
    <xf numFmtId="0" fontId="32" fillId="14" borderId="0" applyNumberFormat="0" applyBorder="0" applyAlignment="0" applyProtection="0"/>
    <xf numFmtId="0" fontId="31" fillId="11" borderId="0" applyNumberFormat="0" applyBorder="0" applyAlignment="0" applyProtection="0"/>
    <xf numFmtId="0" fontId="31" fillId="10" borderId="0" applyNumberFormat="0" applyBorder="0" applyAlignment="0" applyProtection="0"/>
    <xf numFmtId="0" fontId="31" fillId="7" borderId="0" applyNumberFormat="0" applyBorder="0" applyAlignment="0" applyProtection="0"/>
    <xf numFmtId="0" fontId="31" fillId="4" borderId="0" applyNumberFormat="0" applyBorder="0" applyAlignment="0" applyProtection="0"/>
    <xf numFmtId="0" fontId="23" fillId="0" borderId="0"/>
    <xf numFmtId="0" fontId="18" fillId="0" borderId="0"/>
    <xf numFmtId="0" fontId="18" fillId="0" borderId="0"/>
    <xf numFmtId="0" fontId="18" fillId="0" borderId="0"/>
    <xf numFmtId="0" fontId="18" fillId="0" borderId="0"/>
    <xf numFmtId="0" fontId="32" fillId="10" borderId="0" applyNumberFormat="0" applyBorder="0" applyAlignment="0" applyProtection="0"/>
    <xf numFmtId="0" fontId="32" fillId="15" borderId="0" applyNumberFormat="0" applyBorder="0" applyAlignment="0" applyProtection="0"/>
    <xf numFmtId="0" fontId="32" fillId="13" borderId="0" applyNumberFormat="0" applyBorder="0" applyAlignment="0" applyProtection="0"/>
    <xf numFmtId="0" fontId="18" fillId="0" borderId="0"/>
    <xf numFmtId="0" fontId="32" fillId="17" borderId="0" applyNumberFormat="0" applyBorder="0" applyAlignment="0" applyProtection="0"/>
    <xf numFmtId="0" fontId="45" fillId="0" borderId="0" applyNumberFormat="0" applyFill="0" applyBorder="0" applyAlignment="0" applyProtection="0"/>
    <xf numFmtId="0" fontId="23" fillId="23" borderId="7" applyNumberFormat="0" applyFont="0" applyAlignment="0" applyProtection="0"/>
    <xf numFmtId="0" fontId="41" fillId="7" borderId="1" applyNumberFormat="0" applyAlignment="0" applyProtection="0"/>
    <xf numFmtId="0" fontId="39" fillId="0" borderId="4" applyNumberFormat="0" applyFill="0" applyAlignment="0" applyProtection="0"/>
    <xf numFmtId="0" fontId="36" fillId="0" borderId="0" applyNumberFormat="0" applyFill="0" applyBorder="0" applyAlignment="0" applyProtection="0"/>
    <xf numFmtId="0" fontId="34" fillId="20" borderId="1" applyNumberFormat="0" applyAlignment="0" applyProtection="0"/>
    <xf numFmtId="0" fontId="32" fillId="14" borderId="0" applyNumberFormat="0" applyBorder="0" applyAlignment="0" applyProtection="0"/>
    <xf numFmtId="0" fontId="32" fillId="9"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6" borderId="0" applyNumberFormat="0" applyBorder="0" applyAlignment="0" applyProtection="0"/>
    <xf numFmtId="0" fontId="31" fillId="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23" fillId="0" borderId="0"/>
    <xf numFmtId="0" fontId="17"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5" fillId="0" borderId="0"/>
    <xf numFmtId="0" fontId="46" fillId="0" borderId="9" applyNumberFormat="0" applyFill="0" applyAlignment="0" applyProtection="0"/>
    <xf numFmtId="0" fontId="39" fillId="0" borderId="4" applyNumberFormat="0" applyFill="0" applyAlignment="0" applyProtection="0"/>
    <xf numFmtId="0" fontId="33" fillId="3" borderId="0" applyNumberFormat="0" applyBorder="0" applyAlignment="0" applyProtection="0"/>
    <xf numFmtId="0" fontId="32" fillId="15" borderId="0" applyNumberFormat="0" applyBorder="0" applyAlignment="0" applyProtection="0"/>
    <xf numFmtId="0" fontId="31" fillId="8" borderId="0" applyNumberFormat="0" applyBorder="0" applyAlignment="0" applyProtection="0"/>
    <xf numFmtId="0" fontId="31" fillId="5" borderId="0" applyNumberFormat="0" applyBorder="0" applyAlignment="0" applyProtection="0"/>
    <xf numFmtId="0" fontId="15" fillId="0" borderId="0"/>
    <xf numFmtId="9" fontId="23" fillId="0" borderId="0" applyFont="0" applyFill="0" applyBorder="0" applyAlignment="0" applyProtection="0"/>
    <xf numFmtId="0" fontId="38" fillId="0" borderId="3" applyNumberFormat="0" applyFill="0" applyAlignment="0" applyProtection="0"/>
    <xf numFmtId="0" fontId="32" fillId="19" borderId="0" applyNumberFormat="0" applyBorder="0" applyAlignment="0" applyProtection="0"/>
    <xf numFmtId="0" fontId="32" fillId="14" borderId="0" applyNumberFormat="0" applyBorder="0" applyAlignment="0" applyProtection="0"/>
    <xf numFmtId="0" fontId="31" fillId="5" borderId="0" applyNumberFormat="0" applyBorder="0" applyAlignment="0" applyProtection="0"/>
    <xf numFmtId="0" fontId="31" fillId="4" borderId="0" applyNumberFormat="0" applyBorder="0" applyAlignment="0" applyProtection="0"/>
    <xf numFmtId="0" fontId="15" fillId="0" borderId="0"/>
    <xf numFmtId="0" fontId="15" fillId="0" borderId="0"/>
    <xf numFmtId="0" fontId="15" fillId="0" borderId="0"/>
    <xf numFmtId="0" fontId="15" fillId="0" borderId="0"/>
    <xf numFmtId="0" fontId="23" fillId="23" borderId="7" applyNumberFormat="0" applyFont="0" applyAlignment="0" applyProtection="0"/>
    <xf numFmtId="0" fontId="45" fillId="0" borderId="0" applyNumberFormat="0" applyFill="0" applyBorder="0" applyAlignment="0" applyProtection="0"/>
    <xf numFmtId="0" fontId="44" fillId="20" borderId="8" applyNumberFormat="0" applyAlignment="0" applyProtection="0"/>
    <xf numFmtId="0" fontId="15" fillId="0" borderId="0"/>
    <xf numFmtId="0" fontId="43" fillId="22" borderId="0" applyNumberFormat="0" applyBorder="0" applyAlignment="0" applyProtection="0"/>
    <xf numFmtId="0" fontId="37" fillId="4" borderId="0" applyNumberFormat="0" applyBorder="0" applyAlignment="0" applyProtection="0"/>
    <xf numFmtId="0" fontId="32" fillId="14" borderId="0" applyNumberFormat="0" applyBorder="0" applyAlignment="0" applyProtection="0"/>
    <xf numFmtId="0" fontId="32" fillId="1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6" applyNumberFormat="0" applyFill="0" applyAlignment="0" applyProtection="0"/>
    <xf numFmtId="0" fontId="36" fillId="0" borderId="0" applyNumberFormat="0" applyFill="0" applyBorder="0" applyAlignment="0" applyProtection="0"/>
    <xf numFmtId="0" fontId="32" fillId="13" borderId="0" applyNumberFormat="0" applyBorder="0" applyAlignment="0" applyProtection="0"/>
    <xf numFmtId="0" fontId="32" fillId="10" borderId="0" applyNumberFormat="0" applyBorder="0" applyAlignment="0" applyProtection="0"/>
    <xf numFmtId="0" fontId="31" fillId="9" borderId="0" applyNumberFormat="0" applyBorder="0" applyAlignment="0" applyProtection="0"/>
    <xf numFmtId="0" fontId="31" fillId="2" borderId="0" applyNumberFormat="0" applyBorder="0" applyAlignment="0" applyProtection="0"/>
    <xf numFmtId="0" fontId="15" fillId="0" borderId="0"/>
    <xf numFmtId="0" fontId="52" fillId="0" borderId="0"/>
    <xf numFmtId="0" fontId="32" fillId="18" borderId="0" applyNumberFormat="0" applyBorder="0" applyAlignment="0" applyProtection="0"/>
    <xf numFmtId="0" fontId="15" fillId="0" borderId="0"/>
    <xf numFmtId="0" fontId="31" fillId="8" borderId="0" applyNumberFormat="0" applyBorder="0" applyAlignment="0" applyProtection="0"/>
    <xf numFmtId="44" fontId="2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32" fillId="9" borderId="0" applyNumberFormat="0" applyBorder="0" applyAlignment="0" applyProtection="0"/>
    <xf numFmtId="0" fontId="41" fillId="7" borderId="1"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applyNumberFormat="0" applyFill="0" applyBorder="0" applyAlignment="0" applyProtection="0"/>
    <xf numFmtId="0" fontId="15" fillId="0" borderId="0"/>
    <xf numFmtId="0" fontId="40" fillId="0" borderId="0" applyNumberFormat="0" applyFill="0" applyBorder="0" applyAlignment="0" applyProtection="0"/>
    <xf numFmtId="0" fontId="35" fillId="21" borderId="2" applyNumberFormat="0" applyAlignment="0" applyProtection="0"/>
    <xf numFmtId="0" fontId="32" fillId="17" borderId="0" applyNumberFormat="0" applyBorder="0" applyAlignment="0" applyProtection="0"/>
    <xf numFmtId="0" fontId="32" fillId="12" borderId="0" applyNumberFormat="0" applyBorder="0" applyAlignment="0" applyProtection="0"/>
    <xf numFmtId="0" fontId="31"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5" applyNumberFormat="0" applyFill="0" applyAlignment="0" applyProtection="0"/>
    <xf numFmtId="0" fontId="34" fillId="20" borderId="1" applyNumberFormat="0" applyAlignment="0" applyProtection="0"/>
    <xf numFmtId="0" fontId="32" fillId="16"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2" fillId="0" borderId="0"/>
    <xf numFmtId="0" fontId="42" fillId="0" borderId="6" applyNumberFormat="0" applyFill="0" applyAlignment="0" applyProtection="0"/>
    <xf numFmtId="0" fontId="34" fillId="20" borderId="1" applyNumberFormat="0" applyAlignment="0" applyProtection="0"/>
    <xf numFmtId="0" fontId="32" fillId="13" borderId="0" applyNumberFormat="0" applyBorder="0" applyAlignment="0" applyProtection="0"/>
    <xf numFmtId="0" fontId="31" fillId="7" borderId="0" applyNumberFormat="0" applyBorder="0" applyAlignment="0" applyProtection="0"/>
    <xf numFmtId="0" fontId="12" fillId="0" borderId="0"/>
    <xf numFmtId="0" fontId="41" fillId="7" borderId="1" applyNumberFormat="0" applyAlignment="0" applyProtection="0"/>
    <xf numFmtId="0" fontId="33" fillId="3" borderId="0" applyNumberFormat="0" applyBorder="0" applyAlignment="0" applyProtection="0"/>
    <xf numFmtId="0" fontId="32" fillId="10" borderId="0" applyNumberFormat="0" applyBorder="0" applyAlignment="0" applyProtection="0"/>
    <xf numFmtId="0" fontId="31" fillId="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40" fillId="0" borderId="0" applyNumberFormat="0" applyFill="0" applyBorder="0" applyAlignment="0" applyProtection="0"/>
    <xf numFmtId="0" fontId="32" fillId="19" borderId="0" applyNumberFormat="0" applyBorder="0" applyAlignment="0" applyProtection="0"/>
    <xf numFmtId="0" fontId="32" fillId="9" borderId="0" applyNumberFormat="0" applyBorder="0" applyAlignment="0" applyProtection="0"/>
    <xf numFmtId="0" fontId="31" fillId="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applyNumberFormat="0" applyFill="0" applyBorder="0" applyAlignment="0" applyProtection="0"/>
    <xf numFmtId="0" fontId="40" fillId="0" borderId="5" applyNumberFormat="0" applyFill="0" applyAlignment="0" applyProtection="0"/>
    <xf numFmtId="0" fontId="32" fillId="14" borderId="0" applyNumberFormat="0" applyBorder="0" applyAlignment="0" applyProtection="0"/>
    <xf numFmtId="0" fontId="32" fillId="12" borderId="0" applyNumberFormat="0" applyBorder="0" applyAlignment="0" applyProtection="0"/>
    <xf numFmtId="0" fontId="31" fillId="4" borderId="0" applyNumberFormat="0" applyBorder="0" applyAlignment="0" applyProtection="0"/>
    <xf numFmtId="0" fontId="12" fillId="0" borderId="0"/>
    <xf numFmtId="0" fontId="31" fillId="3" borderId="0" applyNumberFormat="0" applyBorder="0" applyAlignment="0" applyProtection="0"/>
    <xf numFmtId="0" fontId="39" fillId="0" borderId="4" applyNumberFormat="0" applyFill="0" applyAlignment="0" applyProtection="0"/>
    <xf numFmtId="0" fontId="12" fillId="0" borderId="0"/>
    <xf numFmtId="0" fontId="31" fillId="11" borderId="0" applyNumberFormat="0" applyBorder="0" applyAlignment="0" applyProtection="0"/>
    <xf numFmtId="0" fontId="46" fillId="0" borderId="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3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applyNumberFormat="0" applyFill="0" applyBorder="0" applyAlignment="0" applyProtection="0"/>
    <xf numFmtId="0" fontId="38" fillId="0" borderId="3" applyNumberFormat="0" applyFill="0" applyAlignment="0" applyProtection="0"/>
    <xf numFmtId="0" fontId="32" fillId="1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23" fillId="0" borderId="0" applyFont="0" applyFill="0" applyBorder="0" applyAlignment="0" applyProtection="0"/>
    <xf numFmtId="0" fontId="37" fillId="4" borderId="0" applyNumberFormat="0" applyBorder="0" applyAlignment="0" applyProtection="0"/>
    <xf numFmtId="0" fontId="32" fillId="17" borderId="0" applyNumberFormat="0" applyBorder="0" applyAlignment="0" applyProtection="0"/>
    <xf numFmtId="0" fontId="31" fillId="5" borderId="0" applyNumberFormat="0" applyBorder="0" applyAlignment="0" applyProtection="0"/>
    <xf numFmtId="0" fontId="5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4" fillId="20" borderId="8" applyNumberFormat="0" applyAlignment="0" applyProtection="0"/>
    <xf numFmtId="0" fontId="36" fillId="0" borderId="0" applyNumberFormat="0" applyFill="0" applyBorder="0" applyAlignment="0" applyProtection="0"/>
    <xf numFmtId="0" fontId="32" fillId="16" borderId="0" applyNumberFormat="0" applyBorder="0" applyAlignment="0" applyProtection="0"/>
    <xf numFmtId="0" fontId="31" fillId="10" borderId="0" applyNumberFormat="0" applyBorder="0" applyAlignment="0" applyProtection="0"/>
    <xf numFmtId="0" fontId="12" fillId="0" borderId="0"/>
    <xf numFmtId="0" fontId="32" fillId="15" borderId="0" applyNumberFormat="0" applyBorder="0" applyAlignment="0" applyProtection="0"/>
    <xf numFmtId="0" fontId="12" fillId="0" borderId="0"/>
    <xf numFmtId="0" fontId="23" fillId="23" borderId="7" applyNumberFormat="0" applyFont="0" applyAlignment="0" applyProtection="0"/>
    <xf numFmtId="0" fontId="12" fillId="0" borderId="0"/>
    <xf numFmtId="0" fontId="12" fillId="0" borderId="0"/>
    <xf numFmtId="0" fontId="12" fillId="0" borderId="0"/>
    <xf numFmtId="0" fontId="12" fillId="0" borderId="0"/>
    <xf numFmtId="44" fontId="2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0" applyNumberFormat="0" applyBorder="0" applyAlignment="0" applyProtection="0"/>
    <xf numFmtId="0" fontId="35" fillId="21" borderId="2" applyNumberFormat="0" applyAlignment="0" applyProtection="0"/>
    <xf numFmtId="0" fontId="32" fillId="14" borderId="0" applyNumberFormat="0" applyBorder="0" applyAlignment="0" applyProtection="0"/>
    <xf numFmtId="0" fontId="31" fillId="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9" fillId="0" borderId="0"/>
    <xf numFmtId="0" fontId="43" fillId="22" borderId="0" applyNumberFormat="0" applyBorder="0" applyAlignment="0" applyProtection="0"/>
    <xf numFmtId="0" fontId="45" fillId="0" borderId="0" applyNumberFormat="0" applyFill="0" applyBorder="0" applyAlignment="0" applyProtection="0"/>
    <xf numFmtId="0" fontId="31" fillId="4" borderId="0" applyNumberFormat="0" applyBorder="0" applyAlignment="0" applyProtection="0"/>
    <xf numFmtId="0" fontId="32" fillId="16" borderId="0" applyNumberFormat="0" applyBorder="0" applyAlignment="0" applyProtection="0"/>
    <xf numFmtId="0" fontId="9" fillId="0" borderId="0"/>
    <xf numFmtId="0" fontId="42" fillId="0" borderId="6" applyNumberFormat="0" applyFill="0" applyAlignment="0" applyProtection="0"/>
    <xf numFmtId="0" fontId="53" fillId="0" borderId="0"/>
    <xf numFmtId="0" fontId="32" fillId="13" borderId="0" applyNumberFormat="0" applyBorder="0" applyAlignment="0" applyProtection="0"/>
    <xf numFmtId="0" fontId="39" fillId="0" borderId="4" applyNumberFormat="0" applyFill="0" applyAlignment="0" applyProtection="0"/>
    <xf numFmtId="0" fontId="9" fillId="0" borderId="0"/>
    <xf numFmtId="0" fontId="9" fillId="0" borderId="0"/>
    <xf numFmtId="0" fontId="9" fillId="0" borderId="0"/>
    <xf numFmtId="0" fontId="9" fillId="0" borderId="0"/>
    <xf numFmtId="0" fontId="9" fillId="0" borderId="0"/>
    <xf numFmtId="0" fontId="31" fillId="11" borderId="0" applyNumberFormat="0" applyBorder="0" applyAlignment="0" applyProtection="0"/>
    <xf numFmtId="0" fontId="32" fillId="12" borderId="0" applyNumberFormat="0" applyBorder="0" applyAlignment="0" applyProtection="0"/>
    <xf numFmtId="0" fontId="3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3" borderId="0" applyNumberFormat="0" applyBorder="0" applyAlignment="0" applyProtection="0"/>
    <xf numFmtId="0" fontId="34" fillId="20" borderId="1" applyNumberFormat="0" applyAlignment="0" applyProtection="0"/>
    <xf numFmtId="0" fontId="32" fillId="9" borderId="0" applyNumberFormat="0" applyBorder="0" applyAlignment="0" applyProtection="0"/>
    <xf numFmtId="0" fontId="46" fillId="0" borderId="9" applyNumberFormat="0" applyFill="0" applyAlignment="0" applyProtection="0"/>
    <xf numFmtId="0" fontId="9" fillId="0" borderId="0"/>
    <xf numFmtId="0" fontId="31" fillId="5" borderId="0" applyNumberFormat="0" applyBorder="0" applyAlignment="0" applyProtection="0"/>
    <xf numFmtId="0" fontId="9" fillId="0" borderId="0"/>
    <xf numFmtId="0" fontId="44" fillId="20" borderId="8" applyNumberFormat="0" applyAlignment="0" applyProtection="0"/>
    <xf numFmtId="0" fontId="9" fillId="0" borderId="0"/>
    <xf numFmtId="0" fontId="9" fillId="0" borderId="0"/>
    <xf numFmtId="0" fontId="9" fillId="0" borderId="0"/>
    <xf numFmtId="0" fontId="9" fillId="0" borderId="0"/>
    <xf numFmtId="0" fontId="9" fillId="0" borderId="0"/>
    <xf numFmtId="0" fontId="23" fillId="23" borderId="7"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21" borderId="2" applyNumberFormat="0" applyAlignment="0" applyProtection="0"/>
    <xf numFmtId="9" fontId="23" fillId="0" borderId="0" applyFont="0" applyFill="0" applyBorder="0" applyAlignment="0" applyProtection="0"/>
    <xf numFmtId="0" fontId="32"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2" borderId="0" applyNumberFormat="0" applyBorder="0" applyAlignment="0" applyProtection="0"/>
    <xf numFmtId="0" fontId="37" fillId="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6" borderId="0" applyNumberFormat="0" applyBorder="0" applyAlignment="0" applyProtection="0"/>
    <xf numFmtId="0" fontId="32" fillId="14" borderId="0" applyNumberFormat="0" applyBorder="0" applyAlignment="0" applyProtection="0"/>
    <xf numFmtId="0" fontId="4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1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 borderId="0" applyNumberFormat="0" applyBorder="0" applyAlignment="0" applyProtection="0"/>
    <xf numFmtId="0" fontId="32" fillId="10" borderId="0" applyNumberFormat="0" applyBorder="0" applyAlignment="0" applyProtection="0"/>
    <xf numFmtId="0" fontId="9" fillId="0" borderId="0"/>
    <xf numFmtId="44" fontId="2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5" borderId="0" applyNumberFormat="0" applyBorder="0" applyAlignment="0" applyProtection="0"/>
    <xf numFmtId="0" fontId="41" fillId="7" borderId="1" applyNumberFormat="0" applyAlignment="0" applyProtection="0"/>
    <xf numFmtId="0" fontId="32" fillId="13"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32" fillId="18" borderId="0" applyNumberFormat="0" applyBorder="0" applyAlignment="0" applyProtection="0"/>
    <xf numFmtId="0" fontId="31" fillId="9" borderId="0" applyNumberFormat="0" applyBorder="0" applyAlignment="0" applyProtection="0"/>
    <xf numFmtId="0" fontId="31" fillId="8" borderId="0" applyNumberFormat="0" applyBorder="0" applyAlignment="0" applyProtection="0"/>
    <xf numFmtId="0" fontId="32" fillId="17" borderId="0" applyNumberFormat="0" applyBorder="0" applyAlignment="0" applyProtection="0"/>
    <xf numFmtId="0" fontId="40" fillId="0" borderId="5" applyNumberFormat="0" applyFill="0" applyAlignment="0" applyProtection="0"/>
    <xf numFmtId="0" fontId="8" fillId="0" borderId="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8" fillId="0" borderId="0"/>
    <xf numFmtId="0" fontId="37" fillId="4" borderId="0" applyNumberFormat="0" applyBorder="0" applyAlignment="0" applyProtection="0"/>
    <xf numFmtId="0" fontId="32" fillId="13" borderId="0" applyNumberFormat="0" applyBorder="0" applyAlignment="0" applyProtection="0"/>
    <xf numFmtId="0" fontId="31" fillId="3" borderId="0" applyNumberFormat="0" applyBorder="0" applyAlignment="0" applyProtection="0"/>
    <xf numFmtId="0" fontId="8" fillId="0" borderId="0"/>
    <xf numFmtId="0" fontId="47" fillId="0" borderId="0" applyNumberFormat="0" applyFill="0" applyBorder="0" applyAlignment="0" applyProtection="0"/>
    <xf numFmtId="0" fontId="36" fillId="0" borderId="0" applyNumberFormat="0" applyFill="0" applyBorder="0" applyAlignment="0" applyProtection="0"/>
    <xf numFmtId="0" fontId="32" fillId="10" borderId="0" applyNumberFormat="0" applyBorder="0" applyAlignment="0" applyProtection="0"/>
    <xf numFmtId="0" fontId="31" fillId="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46" fillId="0" borderId="9" applyNumberFormat="0" applyFill="0" applyAlignment="0" applyProtection="0"/>
    <xf numFmtId="44" fontId="23" fillId="0" borderId="0" applyFont="0" applyFill="0" applyBorder="0" applyAlignment="0" applyProtection="0"/>
    <xf numFmtId="0" fontId="32" fillId="9" borderId="0" applyNumberFormat="0" applyBorder="0" applyAlignment="0" applyProtection="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applyNumberFormat="0" applyFill="0" applyBorder="0" applyAlignment="0" applyProtection="0"/>
    <xf numFmtId="0" fontId="35" fillId="21" borderId="2" applyNumberFormat="0" applyAlignment="0" applyProtection="0"/>
    <xf numFmtId="0" fontId="32" fillId="12" borderId="0" applyNumberFormat="0" applyBorder="0" applyAlignment="0" applyProtection="0"/>
    <xf numFmtId="0" fontId="8" fillId="0" borderId="0"/>
    <xf numFmtId="9" fontId="23" fillId="0" borderId="0" applyFont="0" applyFill="0" applyBorder="0" applyAlignment="0" applyProtection="0"/>
    <xf numFmtId="0" fontId="8" fillId="0" borderId="0"/>
    <xf numFmtId="0" fontId="31"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34" fillId="20" borderId="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20" borderId="8" applyNumberFormat="0" applyAlignment="0" applyProtection="0"/>
    <xf numFmtId="0" fontId="33" fillId="3" borderId="0" applyNumberFormat="0" applyBorder="0" applyAlignment="0" applyProtection="0"/>
    <xf numFmtId="0" fontId="31"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23" borderId="7" applyNumberFormat="0" applyFont="0" applyAlignment="0" applyProtection="0"/>
    <xf numFmtId="0" fontId="32" fillId="19" borderId="0" applyNumberFormat="0" applyBorder="0" applyAlignment="0" applyProtection="0"/>
    <xf numFmtId="0" fontId="31" fillId="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2" borderId="0" applyNumberFormat="0" applyBorder="0" applyAlignment="0" applyProtection="0"/>
    <xf numFmtId="0" fontId="32" fillId="14" borderId="0" applyNumberFormat="0" applyBorder="0" applyAlignment="0" applyProtection="0"/>
    <xf numFmtId="0" fontId="31" fillId="10" borderId="0" applyNumberFormat="0" applyBorder="0" applyAlignment="0" applyProtection="0"/>
    <xf numFmtId="0" fontId="8" fillId="0" borderId="0"/>
    <xf numFmtId="0" fontId="32"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42" fillId="0" borderId="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7" borderId="1" applyNumberFormat="0" applyAlignment="0" applyProtection="0"/>
    <xf numFmtId="0" fontId="32" fillId="18" borderId="0" applyNumberFormat="0" applyBorder="0" applyAlignment="0" applyProtection="0"/>
    <xf numFmtId="0" fontId="31"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applyNumberFormat="0" applyFill="0" applyBorder="0" applyAlignment="0" applyProtection="0"/>
    <xf numFmtId="0" fontId="32" fillId="17" borderId="0" applyNumberFormat="0" applyBorder="0" applyAlignment="0" applyProtection="0"/>
    <xf numFmtId="0" fontId="31"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6" borderId="0" applyNumberFormat="0" applyBorder="0" applyAlignment="0" applyProtection="0"/>
    <xf numFmtId="0" fontId="8" fillId="0" borderId="0"/>
    <xf numFmtId="0" fontId="8" fillId="0" borderId="0"/>
    <xf numFmtId="0" fontId="32"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4" applyNumberFormat="0" applyFill="0" applyAlignment="0" applyProtection="0"/>
    <xf numFmtId="0" fontId="32" fillId="15" borderId="0" applyNumberFormat="0" applyBorder="0" applyAlignment="0" applyProtection="0"/>
    <xf numFmtId="0" fontId="31" fillId="5" borderId="0" applyNumberFormat="0" applyBorder="0" applyAlignment="0" applyProtection="0"/>
    <xf numFmtId="0" fontId="8" fillId="0" borderId="0"/>
    <xf numFmtId="0" fontId="38"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54" fillId="0" borderId="0" applyNumberFormat="0" applyFill="0" applyBorder="0" applyAlignment="0" applyProtection="0">
      <alignment vertical="top"/>
      <protection locked="0"/>
    </xf>
    <xf numFmtId="0" fontId="7"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7" fillId="0" borderId="0"/>
    <xf numFmtId="0" fontId="7" fillId="0" borderId="0"/>
    <xf numFmtId="9" fontId="2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3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20" borderId="8" applyNumberFormat="0" applyAlignment="0" applyProtection="0"/>
    <xf numFmtId="0" fontId="43" fillId="22" borderId="0" applyNumberFormat="0" applyBorder="0" applyAlignment="0" applyProtection="0"/>
    <xf numFmtId="44" fontId="23" fillId="0" borderId="0" applyFont="0" applyFill="0" applyBorder="0" applyAlignment="0" applyProtection="0"/>
    <xf numFmtId="0" fontId="38" fillId="0" borderId="3" applyNumberFormat="0" applyFill="0" applyAlignment="0" applyProtection="0"/>
    <xf numFmtId="0" fontId="31" fillId="5" borderId="0" applyNumberFormat="0" applyBorder="0" applyAlignment="0" applyProtection="0"/>
    <xf numFmtId="0" fontId="37" fillId="4" borderId="0" applyNumberFormat="0" applyBorder="0" applyAlignment="0" applyProtection="0"/>
    <xf numFmtId="0" fontId="32" fillId="13" borderId="0" applyNumberFormat="0" applyBorder="0" applyAlignment="0" applyProtection="0"/>
    <xf numFmtId="0" fontId="31" fillId="8" borderId="0" applyNumberFormat="0" applyBorder="0" applyAlignment="0" applyProtection="0"/>
    <xf numFmtId="0" fontId="32" fillId="19" borderId="0" applyNumberFormat="0" applyBorder="0" applyAlignment="0" applyProtection="0"/>
    <xf numFmtId="0" fontId="31" fillId="11" borderId="0" applyNumberFormat="0" applyBorder="0" applyAlignment="0" applyProtection="0"/>
    <xf numFmtId="0" fontId="42" fillId="0" borderId="6" applyNumberFormat="0" applyFill="0" applyAlignment="0" applyProtection="0"/>
    <xf numFmtId="0" fontId="32" fillId="15" borderId="0" applyNumberFormat="0" applyBorder="0" applyAlignment="0" applyProtection="0"/>
    <xf numFmtId="0" fontId="34" fillId="20" borderId="1" applyNumberFormat="0" applyAlignment="0" applyProtection="0"/>
    <xf numFmtId="0" fontId="32" fillId="14" borderId="0" applyNumberFormat="0" applyBorder="0" applyAlignment="0" applyProtection="0"/>
    <xf numFmtId="0" fontId="46" fillId="0" borderId="9" applyNumberFormat="0" applyFill="0" applyAlignment="0" applyProtection="0"/>
    <xf numFmtId="0" fontId="32" fillId="18" borderId="0" applyNumberFormat="0" applyBorder="0" applyAlignment="0" applyProtection="0"/>
    <xf numFmtId="0" fontId="40" fillId="0" borderId="5" applyNumberFormat="0" applyFill="0" applyAlignment="0" applyProtection="0"/>
    <xf numFmtId="0" fontId="36" fillId="0" borderId="0" applyNumberFormat="0" applyFill="0" applyBorder="0" applyAlignment="0" applyProtection="0"/>
    <xf numFmtId="0" fontId="32" fillId="10" borderId="0" applyNumberFormat="0" applyBorder="0" applyAlignment="0" applyProtection="0"/>
    <xf numFmtId="0" fontId="23" fillId="0" borderId="0"/>
    <xf numFmtId="0" fontId="32" fillId="13" borderId="0" applyNumberFormat="0" applyBorder="0" applyAlignment="0" applyProtection="0"/>
    <xf numFmtId="0" fontId="39" fillId="0" borderId="4" applyNumberFormat="0" applyFill="0" applyAlignment="0" applyProtection="0"/>
    <xf numFmtId="0" fontId="32" fillId="17" borderId="0" applyNumberFormat="0" applyBorder="0" applyAlignment="0" applyProtection="0"/>
    <xf numFmtId="0" fontId="31" fillId="8" borderId="0" applyNumberFormat="0" applyBorder="0" applyAlignment="0" applyProtection="0"/>
    <xf numFmtId="0" fontId="32" fillId="9" borderId="0" applyNumberFormat="0" applyBorder="0" applyAlignment="0" applyProtection="0"/>
    <xf numFmtId="0" fontId="32" fillId="12"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10" borderId="0" applyNumberFormat="0" applyBorder="0" applyAlignment="0" applyProtection="0"/>
    <xf numFmtId="0" fontId="33" fillId="3" borderId="0" applyNumberFormat="0" applyBorder="0" applyAlignment="0" applyProtection="0"/>
    <xf numFmtId="0" fontId="23" fillId="0" borderId="0"/>
    <xf numFmtId="0" fontId="31" fillId="6" borderId="0" applyNumberFormat="0" applyBorder="0" applyAlignment="0" applyProtection="0"/>
    <xf numFmtId="0" fontId="31" fillId="9" borderId="0" applyNumberFormat="0" applyBorder="0" applyAlignment="0" applyProtection="0"/>
    <xf numFmtId="0" fontId="41" fillId="7" borderId="1" applyNumberFormat="0" applyAlignment="0" applyProtection="0"/>
    <xf numFmtId="0" fontId="31" fillId="4" borderId="0" applyNumberFormat="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0" fontId="35" fillId="21" borderId="2" applyNumberFormat="0" applyAlignment="0" applyProtection="0"/>
    <xf numFmtId="0" fontId="23" fillId="23" borderId="7" applyNumberFormat="0" applyFont="0" applyAlignment="0" applyProtection="0"/>
    <xf numFmtId="0" fontId="31" fillId="3" borderId="0" applyNumberFormat="0" applyBorder="0" applyAlignment="0" applyProtection="0"/>
    <xf numFmtId="0" fontId="32" fillId="16" borderId="0" applyNumberFormat="0" applyBorder="0" applyAlignment="0" applyProtection="0"/>
    <xf numFmtId="0" fontId="23" fillId="0" borderId="0"/>
    <xf numFmtId="0" fontId="6" fillId="0" borderId="0"/>
    <xf numFmtId="0" fontId="55"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7" fillId="0" borderId="0" applyFont="0" applyFill="0" applyBorder="0" applyAlignment="0" applyProtection="0"/>
    <xf numFmtId="0" fontId="5" fillId="0" borderId="0"/>
    <xf numFmtId="0" fontId="60" fillId="0" borderId="0" applyNumberFormat="0" applyFill="0" applyBorder="0" applyAlignment="0" applyProtection="0">
      <alignment vertical="top"/>
      <protection locked="0"/>
    </xf>
    <xf numFmtId="44" fontId="5"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66" fillId="0" borderId="67"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2" fillId="37" borderId="70" applyNumberFormat="0" applyAlignment="0" applyProtection="0"/>
    <xf numFmtId="0" fontId="73" fillId="38" borderId="71" applyNumberFormat="0" applyAlignment="0" applyProtection="0"/>
    <xf numFmtId="0" fontId="74" fillId="38" borderId="70" applyNumberFormat="0" applyAlignment="0" applyProtection="0"/>
    <xf numFmtId="0" fontId="75" fillId="0" borderId="72" applyNumberFormat="0" applyFill="0" applyAlignment="0" applyProtection="0"/>
    <xf numFmtId="0" fontId="76" fillId="39" borderId="73" applyNumberFormat="0" applyAlignment="0" applyProtection="0"/>
    <xf numFmtId="0" fontId="77" fillId="0" borderId="0" applyNumberFormat="0" applyFill="0" applyBorder="0" applyAlignment="0" applyProtection="0"/>
    <xf numFmtId="0" fontId="3" fillId="40" borderId="74" applyNumberFormat="0" applyFont="0" applyAlignment="0" applyProtection="0"/>
    <xf numFmtId="0" fontId="78" fillId="0" borderId="0" applyNumberFormat="0" applyFill="0" applyBorder="0" applyAlignment="0" applyProtection="0"/>
    <xf numFmtId="0" fontId="65" fillId="0" borderId="75" applyNumberFormat="0" applyFill="0" applyAlignment="0" applyProtection="0"/>
    <xf numFmtId="0" fontId="79"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79" fillId="48" borderId="0" applyNumberFormat="0" applyBorder="0" applyAlignment="0" applyProtection="0"/>
    <xf numFmtId="0" fontId="79"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79" fillId="56" borderId="0" applyNumberFormat="0" applyBorder="0" applyAlignment="0" applyProtection="0"/>
    <xf numFmtId="0" fontId="79"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79" fillId="60" borderId="0" applyNumberFormat="0" applyBorder="0" applyAlignment="0" applyProtection="0"/>
    <xf numFmtId="0" fontId="79"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79" fillId="64" borderId="0" applyNumberFormat="0" applyBorder="0" applyAlignment="0" applyProtection="0"/>
    <xf numFmtId="0" fontId="80" fillId="0" borderId="0" applyNumberFormat="0" applyFill="0" applyBorder="0" applyAlignment="0" applyProtection="0"/>
    <xf numFmtId="0" fontId="3" fillId="0" borderId="0"/>
    <xf numFmtId="0" fontId="81" fillId="0" borderId="0"/>
  </cellStyleXfs>
  <cellXfs count="664">
    <xf numFmtId="0" fontId="0" fillId="0" borderId="0" xfId="0"/>
    <xf numFmtId="0" fontId="0" fillId="0" borderId="10" xfId="0" applyBorder="1"/>
    <xf numFmtId="0" fontId="0" fillId="0" borderId="11" xfId="0" applyBorder="1" applyAlignment="1">
      <alignment horizontal="center"/>
    </xf>
    <xf numFmtId="0" fontId="26" fillId="0" borderId="14" xfId="0" applyFont="1" applyBorder="1" applyAlignment="1">
      <alignment horizontal="center"/>
    </xf>
    <xf numFmtId="0" fontId="26" fillId="0" borderId="15" xfId="0" applyFont="1" applyBorder="1" applyAlignment="1">
      <alignment horizontal="center"/>
    </xf>
    <xf numFmtId="0" fontId="26" fillId="0" borderId="16" xfId="0" applyFont="1" applyBorder="1" applyAlignment="1">
      <alignment horizontal="center"/>
    </xf>
    <xf numFmtId="0" fontId="0" fillId="0" borderId="0" xfId="0" applyBorder="1" applyAlignment="1">
      <alignment horizontal="center"/>
    </xf>
    <xf numFmtId="0" fontId="24" fillId="0" borderId="11" xfId="0" applyFont="1" applyBorder="1"/>
    <xf numFmtId="0" fontId="24" fillId="0" borderId="11" xfId="0" applyFont="1" applyBorder="1" applyAlignment="1">
      <alignment horizontal="center"/>
    </xf>
    <xf numFmtId="164" fontId="23" fillId="0" borderId="11" xfId="28" applyNumberFormat="1" applyFont="1" applyBorder="1" applyAlignment="1">
      <alignment horizontal="center"/>
    </xf>
    <xf numFmtId="0" fontId="25" fillId="0" borderId="11" xfId="0" applyFont="1" applyBorder="1" applyAlignment="1">
      <alignment horizontal="center"/>
    </xf>
    <xf numFmtId="0" fontId="24" fillId="0" borderId="18" xfId="0" applyFont="1" applyBorder="1" applyAlignment="1">
      <alignment horizontal="center"/>
    </xf>
    <xf numFmtId="0" fontId="0" fillId="0" borderId="25" xfId="0" applyBorder="1"/>
    <xf numFmtId="0" fontId="0" fillId="0" borderId="11" xfId="0" applyBorder="1"/>
    <xf numFmtId="0" fontId="0" fillId="0" borderId="22" xfId="0" applyBorder="1"/>
    <xf numFmtId="0" fontId="0" fillId="0" borderId="32" xfId="0" applyBorder="1"/>
    <xf numFmtId="0" fontId="0" fillId="0" borderId="33" xfId="0" applyBorder="1"/>
    <xf numFmtId="0" fontId="0" fillId="0" borderId="18" xfId="0" applyBorder="1"/>
    <xf numFmtId="165" fontId="25" fillId="0" borderId="11" xfId="28" applyNumberFormat="1" applyFont="1" applyBorder="1"/>
    <xf numFmtId="0" fontId="0" fillId="0" borderId="0" xfId="0" applyBorder="1"/>
    <xf numFmtId="165" fontId="23" fillId="0" borderId="11" xfId="28" applyNumberFormat="1" applyFont="1"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9" fontId="0" fillId="0" borderId="11" xfId="40" applyFont="1" applyBorder="1" applyAlignment="1">
      <alignment horizontal="center"/>
    </xf>
    <xf numFmtId="166" fontId="24" fillId="0" borderId="11" xfId="0" applyNumberFormat="1" applyFont="1" applyBorder="1" applyAlignment="1">
      <alignment horizontal="center"/>
    </xf>
    <xf numFmtId="0" fontId="24" fillId="0" borderId="0" xfId="0" applyFont="1" applyBorder="1" applyAlignment="1">
      <alignment horizontal="center"/>
    </xf>
    <xf numFmtId="165" fontId="23" fillId="0" borderId="0" xfId="28" applyNumberFormat="1" applyFont="1" applyBorder="1"/>
    <xf numFmtId="0" fontId="25" fillId="0" borderId="0" xfId="0" applyFont="1" applyBorder="1" applyAlignment="1">
      <alignment horizontal="center"/>
    </xf>
    <xf numFmtId="165" fontId="25" fillId="0" borderId="0" xfId="28" applyNumberFormat="1" applyFont="1" applyBorder="1"/>
    <xf numFmtId="2" fontId="24" fillId="0" borderId="11" xfId="0" applyNumberFormat="1" applyFont="1" applyBorder="1" applyAlignment="1">
      <alignment horizontal="center"/>
    </xf>
    <xf numFmtId="0" fontId="24" fillId="0" borderId="33" xfId="0" applyFont="1" applyBorder="1" applyAlignment="1">
      <alignment horizontal="center"/>
    </xf>
    <xf numFmtId="0" fontId="24" fillId="0" borderId="31" xfId="0" applyFont="1" applyBorder="1" applyAlignment="1">
      <alignment horizontal="center"/>
    </xf>
    <xf numFmtId="0" fontId="0" fillId="0" borderId="26" xfId="0" applyBorder="1"/>
    <xf numFmtId="0" fontId="0" fillId="0" borderId="34" xfId="0" applyBorder="1"/>
    <xf numFmtId="0" fontId="25" fillId="0" borderId="33" xfId="0" applyFont="1" applyBorder="1" applyAlignment="1">
      <alignment horizontal="center"/>
    </xf>
    <xf numFmtId="165" fontId="25" fillId="0" borderId="31" xfId="28" applyNumberFormat="1" applyFont="1" applyBorder="1"/>
    <xf numFmtId="165" fontId="23" fillId="0" borderId="31" xfId="28" applyNumberFormat="1" applyBorder="1"/>
    <xf numFmtId="165" fontId="23" fillId="0" borderId="35" xfId="28" applyNumberFormat="1" applyFont="1" applyBorder="1" applyAlignment="1">
      <alignment horizontal="center"/>
    </xf>
    <xf numFmtId="165" fontId="23" fillId="0" borderId="19" xfId="28" applyNumberFormat="1" applyBorder="1"/>
    <xf numFmtId="16" fontId="0" fillId="0" borderId="33" xfId="0" quotePrefix="1" applyNumberFormat="1" applyBorder="1" applyAlignment="1">
      <alignment horizontal="center"/>
    </xf>
    <xf numFmtId="0" fontId="25" fillId="0" borderId="0" xfId="0" applyFont="1" applyBorder="1" applyAlignment="1">
      <alignment horizontal="left"/>
    </xf>
    <xf numFmtId="0" fontId="25" fillId="0" borderId="0" xfId="0" applyFont="1" applyBorder="1" applyAlignment="1">
      <alignment horizontal="left" indent="1"/>
    </xf>
    <xf numFmtId="0" fontId="30" fillId="0" borderId="0" xfId="0" applyFont="1" applyBorder="1" applyAlignment="1">
      <alignment horizontal="center"/>
    </xf>
    <xf numFmtId="0" fontId="30" fillId="0" borderId="32" xfId="0" applyFont="1" applyBorder="1" applyAlignment="1">
      <alignment horizontal="center"/>
    </xf>
    <xf numFmtId="0" fontId="30" fillId="0" borderId="22" xfId="0" applyFont="1" applyBorder="1" applyAlignment="1">
      <alignment horizontal="center"/>
    </xf>
    <xf numFmtId="0" fontId="25" fillId="0" borderId="11" xfId="0" applyFont="1" applyBorder="1"/>
    <xf numFmtId="165" fontId="25" fillId="0" borderId="11" xfId="28" applyNumberFormat="1" applyFont="1" applyFill="1" applyBorder="1"/>
    <xf numFmtId="0" fontId="25" fillId="0" borderId="0" xfId="0" applyFont="1"/>
    <xf numFmtId="0" fontId="23" fillId="0" borderId="11" xfId="0" applyFont="1" applyBorder="1"/>
    <xf numFmtId="0" fontId="0" fillId="0" borderId="11" xfId="0" applyFill="1" applyBorder="1" applyAlignment="1">
      <alignment horizontal="center"/>
    </xf>
    <xf numFmtId="6" fontId="24" fillId="0" borderId="11" xfId="28" applyNumberFormat="1" applyFont="1" applyBorder="1" applyAlignment="1">
      <alignment horizontal="center"/>
    </xf>
    <xf numFmtId="0" fontId="0" fillId="0" borderId="0" xfId="0" applyAlignment="1">
      <alignment horizontal="center"/>
    </xf>
    <xf numFmtId="0" fontId="0" fillId="0" borderId="36" xfId="0" applyBorder="1"/>
    <xf numFmtId="0" fontId="0" fillId="0" borderId="37" xfId="0" applyBorder="1"/>
    <xf numFmtId="0" fontId="0" fillId="0" borderId="11" xfId="0" applyFill="1" applyBorder="1"/>
    <xf numFmtId="167" fontId="0" fillId="0" borderId="0" xfId="0" applyNumberFormat="1" applyBorder="1" applyAlignment="1">
      <alignment horizontal="center"/>
    </xf>
    <xf numFmtId="165" fontId="0" fillId="0" borderId="0" xfId="28" applyNumberFormat="1" applyFont="1" applyBorder="1"/>
    <xf numFmtId="6" fontId="0" fillId="0" borderId="0" xfId="0" applyNumberFormat="1" applyBorder="1" applyAlignment="1">
      <alignment horizontal="center"/>
    </xf>
    <xf numFmtId="6" fontId="0" fillId="0" borderId="0" xfId="28" applyNumberFormat="1" applyFont="1" applyBorder="1"/>
    <xf numFmtId="165" fontId="0" fillId="0" borderId="11" xfId="0" applyNumberFormat="1" applyBorder="1"/>
    <xf numFmtId="165" fontId="23" fillId="0" borderId="11" xfId="28" applyNumberFormat="1" applyBorder="1" applyAlignment="1">
      <alignment horizontal="left"/>
    </xf>
    <xf numFmtId="0" fontId="0" fillId="0" borderId="11" xfId="0" applyBorder="1" applyAlignment="1"/>
    <xf numFmtId="6" fontId="24" fillId="0" borderId="11" xfId="0" applyNumberFormat="1" applyFont="1" applyBorder="1" applyAlignment="1"/>
    <xf numFmtId="0" fontId="25" fillId="0" borderId="11" xfId="0" applyFont="1" applyFill="1" applyBorder="1"/>
    <xf numFmtId="0" fontId="24" fillId="0" borderId="11" xfId="0" applyFont="1" applyFill="1" applyBorder="1" applyAlignment="1">
      <alignment vertical="center" textRotation="90"/>
    </xf>
    <xf numFmtId="0" fontId="24" fillId="0" borderId="11" xfId="0" applyFont="1" applyFill="1" applyBorder="1" applyAlignment="1">
      <alignment horizontal="center" vertical="center" textRotation="90"/>
    </xf>
    <xf numFmtId="0" fontId="0" fillId="0" borderId="33" xfId="0" quotePrefix="1" applyNumberFormat="1" applyBorder="1" applyAlignment="1">
      <alignment horizontal="center"/>
    </xf>
    <xf numFmtId="0" fontId="24" fillId="0" borderId="0" xfId="0" applyFont="1" applyBorder="1" applyAlignment="1"/>
    <xf numFmtId="0" fontId="30" fillId="0" borderId="0" xfId="0" applyFont="1" applyBorder="1" applyAlignment="1"/>
    <xf numFmtId="0" fontId="0" fillId="0" borderId="0" xfId="0" applyBorder="1" applyAlignment="1"/>
    <xf numFmtId="168" fontId="0" fillId="0" borderId="31" xfId="28" applyNumberFormat="1" applyFont="1" applyBorder="1"/>
    <xf numFmtId="168" fontId="0" fillId="0" borderId="19" xfId="28" applyNumberFormat="1" applyFont="1" applyBorder="1"/>
    <xf numFmtId="0" fontId="48" fillId="0" borderId="0" xfId="0" applyFont="1" applyAlignment="1">
      <alignment horizontal="center"/>
    </xf>
    <xf numFmtId="166" fontId="0" fillId="0" borderId="0" xfId="0" applyNumberFormat="1" applyAlignment="1">
      <alignment horizontal="center"/>
    </xf>
    <xf numFmtId="0" fontId="27" fillId="0" borderId="0" xfId="0" applyFont="1" applyAlignment="1"/>
    <xf numFmtId="0" fontId="0" fillId="0" borderId="43" xfId="0" applyBorder="1"/>
    <xf numFmtId="0" fontId="24" fillId="0" borderId="44" xfId="0" applyFont="1" applyBorder="1" applyAlignment="1">
      <alignment horizontal="center"/>
    </xf>
    <xf numFmtId="166" fontId="24" fillId="0" borderId="45" xfId="0" applyNumberFormat="1" applyFont="1" applyBorder="1" applyAlignment="1">
      <alignment horizontal="center"/>
    </xf>
    <xf numFmtId="0" fontId="0" fillId="0" borderId="44" xfId="0" applyBorder="1" applyAlignment="1">
      <alignment horizontal="center"/>
    </xf>
    <xf numFmtId="166" fontId="0" fillId="0" borderId="45" xfId="0" applyNumberFormat="1" applyBorder="1" applyAlignment="1">
      <alignment horizontal="center"/>
    </xf>
    <xf numFmtId="0" fontId="0" fillId="0" borderId="21" xfId="0" applyBorder="1" applyAlignment="1">
      <alignment horizontal="center"/>
    </xf>
    <xf numFmtId="0" fontId="0" fillId="0" borderId="46" xfId="0" applyBorder="1" applyAlignment="1">
      <alignment horizontal="center"/>
    </xf>
    <xf numFmtId="166" fontId="0" fillId="0" borderId="13" xfId="0" applyNumberFormat="1" applyBorder="1" applyAlignment="1">
      <alignment horizontal="center"/>
    </xf>
    <xf numFmtId="166" fontId="24" fillId="0" borderId="0" xfId="0" applyNumberFormat="1" applyFont="1" applyBorder="1" applyAlignment="1">
      <alignment horizontal="center"/>
    </xf>
    <xf numFmtId="166" fontId="0" fillId="0" borderId="0" xfId="0" applyNumberFormat="1" applyBorder="1" applyAlignment="1">
      <alignment horizontal="center"/>
    </xf>
    <xf numFmtId="0" fontId="0" fillId="0" borderId="45" xfId="0" applyBorder="1" applyAlignment="1">
      <alignment horizontal="center"/>
    </xf>
    <xf numFmtId="0" fontId="0" fillId="0" borderId="21" xfId="0" applyNumberFormat="1" applyBorder="1" applyAlignment="1">
      <alignment horizontal="center"/>
    </xf>
    <xf numFmtId="0" fontId="0" fillId="0" borderId="46" xfId="0" applyNumberFormat="1" applyBorder="1" applyAlignment="1">
      <alignment horizontal="center"/>
    </xf>
    <xf numFmtId="166" fontId="0" fillId="0" borderId="46" xfId="0" applyNumberFormat="1" applyBorder="1" applyAlignment="1">
      <alignment horizontal="center"/>
    </xf>
    <xf numFmtId="0" fontId="0" fillId="0" borderId="46" xfId="0" applyBorder="1"/>
    <xf numFmtId="0" fontId="0" fillId="0" borderId="13" xfId="0" applyBorder="1"/>
    <xf numFmtId="0" fontId="24" fillId="0" borderId="47" xfId="0" applyFont="1" applyBorder="1"/>
    <xf numFmtId="0" fontId="27" fillId="0" borderId="42" xfId="0" applyFont="1" applyBorder="1" applyAlignment="1">
      <alignment horizontal="center"/>
    </xf>
    <xf numFmtId="165" fontId="0" fillId="0" borderId="0" xfId="28" applyNumberFormat="1" applyFont="1"/>
    <xf numFmtId="6" fontId="0" fillId="0" borderId="11" xfId="28" applyNumberFormat="1" applyFont="1" applyBorder="1"/>
    <xf numFmtId="0" fontId="23" fillId="0" borderId="12" xfId="0" applyFont="1" applyBorder="1" applyAlignment="1">
      <alignment horizontal="center"/>
    </xf>
    <xf numFmtId="0" fontId="0" fillId="0" borderId="11" xfId="0" applyBorder="1" applyAlignment="1">
      <alignment horizontal="left"/>
    </xf>
    <xf numFmtId="0" fontId="23" fillId="0" borderId="11" xfId="0" applyFont="1" applyBorder="1" applyAlignment="1">
      <alignment horizontal="left"/>
    </xf>
    <xf numFmtId="0" fontId="0" fillId="0" borderId="0" xfId="0" applyAlignment="1">
      <alignment horizontal="center"/>
    </xf>
    <xf numFmtId="0" fontId="0" fillId="0" borderId="0" xfId="0" applyBorder="1" applyAlignment="1">
      <alignment horizontal="center"/>
    </xf>
    <xf numFmtId="0" fontId="23" fillId="0" borderId="11" xfId="669" applyBorder="1"/>
    <xf numFmtId="165" fontId="23" fillId="0" borderId="11" xfId="697" applyNumberFormat="1" applyFont="1" applyBorder="1" applyAlignment="1">
      <alignment horizontal="left"/>
    </xf>
    <xf numFmtId="0" fontId="23" fillId="0" borderId="11" xfId="669" applyBorder="1"/>
    <xf numFmtId="165" fontId="23" fillId="0" borderId="11" xfId="697" applyNumberFormat="1" applyFont="1" applyBorder="1" applyAlignment="1">
      <alignment horizontal="left"/>
    </xf>
    <xf numFmtId="0" fontId="23" fillId="0" borderId="11" xfId="669" applyFill="1" applyBorder="1"/>
    <xf numFmtId="0" fontId="0" fillId="0" borderId="0" xfId="0" applyBorder="1" applyAlignment="1">
      <alignment horizontal="center"/>
    </xf>
    <xf numFmtId="0" fontId="23" fillId="0" borderId="0" xfId="0" applyFont="1"/>
    <xf numFmtId="0" fontId="23" fillId="0" borderId="11" xfId="0" applyFont="1" applyFill="1" applyBorder="1"/>
    <xf numFmtId="0" fontId="23" fillId="0" borderId="11" xfId="0" applyFont="1" applyFill="1" applyBorder="1" applyAlignment="1">
      <alignment horizontal="center"/>
    </xf>
    <xf numFmtId="0" fontId="24" fillId="0" borderId="11" xfId="0" applyFont="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23" fillId="0" borderId="10" xfId="0" applyFont="1" applyBorder="1"/>
    <xf numFmtId="0" fontId="23" fillId="0" borderId="13" xfId="0" applyFont="1" applyBorder="1" applyAlignment="1">
      <alignment horizontal="center"/>
    </xf>
    <xf numFmtId="0" fontId="0" fillId="0" borderId="0" xfId="0" applyAlignment="1">
      <alignment horizontal="center"/>
    </xf>
    <xf numFmtId="0" fontId="0" fillId="0" borderId="51" xfId="0" applyBorder="1" applyAlignment="1">
      <alignment horizontal="center"/>
    </xf>
    <xf numFmtId="165" fontId="23" fillId="0" borderId="11" xfId="7892" applyNumberFormat="1" applyFont="1" applyFill="1" applyBorder="1" applyAlignment="1">
      <alignment horizontal="left"/>
    </xf>
    <xf numFmtId="0" fontId="23" fillId="0" borderId="11" xfId="7894" applyFont="1" applyFill="1" applyBorder="1"/>
    <xf numFmtId="0" fontId="23" fillId="0" borderId="11" xfId="0" applyFont="1" applyFill="1" applyBorder="1" applyAlignment="1">
      <alignment horizontal="left"/>
    </xf>
    <xf numFmtId="0" fontId="0" fillId="0" borderId="11" xfId="0" applyFill="1" applyBorder="1" applyAlignment="1">
      <alignment horizontal="left"/>
    </xf>
    <xf numFmtId="0" fontId="24" fillId="0" borderId="66" xfId="0" applyFont="1" applyBorder="1" applyAlignment="1">
      <alignment horizontal="center"/>
    </xf>
    <xf numFmtId="0" fontId="24" fillId="0" borderId="34" xfId="0" applyFont="1" applyBorder="1" applyAlignment="1">
      <alignment horizontal="center"/>
    </xf>
    <xf numFmtId="0" fontId="23" fillId="0" borderId="66" xfId="0" applyFont="1" applyBorder="1"/>
    <xf numFmtId="0" fontId="23" fillId="0" borderId="34" xfId="0" applyFont="1" applyBorder="1"/>
    <xf numFmtId="0" fontId="23" fillId="0" borderId="17" xfId="0" applyFont="1" applyBorder="1"/>
    <xf numFmtId="0" fontId="23" fillId="0" borderId="55" xfId="0" applyFont="1" applyBorder="1"/>
    <xf numFmtId="0" fontId="23" fillId="0" borderId="0" xfId="0" applyFont="1" applyBorder="1"/>
    <xf numFmtId="0" fontId="24" fillId="0" borderId="11" xfId="0" applyFon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0" fontId="0" fillId="0" borderId="11" xfId="0" applyBorder="1" applyAlignment="1"/>
    <xf numFmtId="0" fontId="23" fillId="0" borderId="12" xfId="0" applyFont="1" applyFill="1" applyBorder="1" applyAlignment="1">
      <alignment horizontal="center"/>
    </xf>
    <xf numFmtId="9" fontId="0" fillId="0" borderId="0" xfId="0" applyNumberFormat="1" applyBorder="1"/>
    <xf numFmtId="10" fontId="0" fillId="0" borderId="0" xfId="0" applyNumberFormat="1" applyBorder="1"/>
    <xf numFmtId="0" fontId="0" fillId="0" borderId="0" xfId="0" applyAlignment="1">
      <alignment horizontal="center"/>
    </xf>
    <xf numFmtId="0" fontId="0" fillId="0" borderId="0" xfId="0" applyBorder="1" applyAlignment="1">
      <alignment horizontal="center"/>
    </xf>
    <xf numFmtId="165" fontId="23" fillId="0" borderId="11" xfId="28" applyNumberFormat="1" applyFont="1" applyFill="1" applyBorder="1" applyAlignment="1">
      <alignment horizontal="left"/>
    </xf>
    <xf numFmtId="165" fontId="23" fillId="0" borderId="11" xfId="28" applyNumberFormat="1" applyFont="1" applyFill="1" applyBorder="1"/>
    <xf numFmtId="0" fontId="23" fillId="0" borderId="0" xfId="0" applyFont="1" applyFill="1" applyBorder="1"/>
    <xf numFmtId="167" fontId="23" fillId="0" borderId="11" xfId="0" applyNumberFormat="1" applyFont="1" applyFill="1" applyBorder="1" applyAlignment="1">
      <alignment horizontal="center"/>
    </xf>
    <xf numFmtId="165" fontId="23" fillId="0" borderId="11" xfId="697" applyNumberFormat="1" applyFont="1" applyFill="1" applyBorder="1" applyAlignment="1">
      <alignment horizontal="left"/>
    </xf>
    <xf numFmtId="0" fontId="0" fillId="0" borderId="0" xfId="0" applyFill="1"/>
    <xf numFmtId="0" fontId="0" fillId="0" borderId="20" xfId="0" applyBorder="1" applyAlignment="1">
      <alignment horizontal="center"/>
    </xf>
    <xf numFmtId="0" fontId="0" fillId="0" borderId="12" xfId="0" applyBorder="1" applyAlignment="1">
      <alignment horizontal="center"/>
    </xf>
    <xf numFmtId="49" fontId="23" fillId="0" borderId="11" xfId="0" applyNumberFormat="1" applyFont="1" applyFill="1" applyBorder="1"/>
    <xf numFmtId="14" fontId="0" fillId="0" borderId="11" xfId="0" applyNumberFormat="1" applyBorder="1" applyAlignment="1">
      <alignment horizontal="center"/>
    </xf>
    <xf numFmtId="165" fontId="0" fillId="0" borderId="0" xfId="28" applyNumberFormat="1" applyFont="1" applyAlignment="1">
      <alignment horizontal="center"/>
    </xf>
    <xf numFmtId="165" fontId="23" fillId="0" borderId="0" xfId="28" applyNumberFormat="1" applyFont="1" applyAlignment="1">
      <alignment horizontal="center"/>
    </xf>
    <xf numFmtId="166" fontId="23" fillId="0" borderId="0" xfId="0" applyNumberFormat="1" applyFont="1" applyAlignment="1">
      <alignment horizontal="center"/>
    </xf>
    <xf numFmtId="170" fontId="0" fillId="0" borderId="0" xfId="58194" applyNumberFormat="1" applyFont="1"/>
    <xf numFmtId="170" fontId="0" fillId="0" borderId="0" xfId="58194" applyNumberFormat="1" applyFont="1" applyBorder="1"/>
    <xf numFmtId="0" fontId="59" fillId="0" borderId="0" xfId="0" applyFont="1"/>
    <xf numFmtId="170" fontId="0" fillId="29" borderId="17" xfId="0" applyNumberFormat="1" applyFill="1" applyBorder="1"/>
    <xf numFmtId="170" fontId="0" fillId="0" borderId="0" xfId="0" applyNumberFormat="1"/>
    <xf numFmtId="170" fontId="24" fillId="28" borderId="17" xfId="58194" applyNumberFormat="1" applyFont="1" applyFill="1" applyBorder="1"/>
    <xf numFmtId="0" fontId="0" fillId="0" borderId="0" xfId="0" applyBorder="1" applyAlignment="1">
      <alignment horizontal="center"/>
    </xf>
    <xf numFmtId="165" fontId="23" fillId="0" borderId="0" xfId="28" applyNumberFormat="1" applyFont="1" applyFill="1" applyBorder="1"/>
    <xf numFmtId="49" fontId="23" fillId="0" borderId="0" xfId="0" applyNumberFormat="1" applyFont="1" applyFill="1" applyBorder="1"/>
    <xf numFmtId="171" fontId="23" fillId="0" borderId="0" xfId="0" applyNumberFormat="1" applyFont="1" applyFill="1" applyBorder="1"/>
    <xf numFmtId="0" fontId="23" fillId="0" borderId="0" xfId="0" applyFont="1" applyFill="1" applyBorder="1" applyAlignment="1">
      <alignment horizontal="center"/>
    </xf>
    <xf numFmtId="167" fontId="23" fillId="0" borderId="0" xfId="0" applyNumberFormat="1" applyFont="1" applyFill="1" applyBorder="1" applyAlignment="1">
      <alignment horizontal="center"/>
    </xf>
    <xf numFmtId="165" fontId="23" fillId="0" borderId="0" xfId="28" applyNumberFormat="1" applyFont="1" applyFill="1" applyBorder="1" applyAlignment="1">
      <alignment horizontal="left"/>
    </xf>
    <xf numFmtId="171" fontId="23" fillId="0" borderId="11" xfId="0" applyNumberFormat="1" applyFont="1" applyFill="1" applyBorder="1"/>
    <xf numFmtId="0" fontId="23" fillId="28" borderId="0" xfId="0" applyFont="1" applyFill="1"/>
    <xf numFmtId="49" fontId="23" fillId="0" borderId="11" xfId="0" applyNumberFormat="1" applyFont="1" applyFill="1" applyBorder="1" applyAlignment="1">
      <alignment horizontal="left"/>
    </xf>
    <xf numFmtId="49" fontId="23" fillId="0" borderId="0" xfId="0" applyNumberFormat="1" applyFont="1" applyFill="1" applyBorder="1" applyAlignment="1">
      <alignment horizontal="left"/>
    </xf>
    <xf numFmtId="0" fontId="0" fillId="30" borderId="0" xfId="0" applyFill="1"/>
    <xf numFmtId="0" fontId="56" fillId="0" borderId="11" xfId="58195" applyFont="1" applyFill="1" applyBorder="1" applyAlignment="1">
      <alignment wrapText="1"/>
    </xf>
    <xf numFmtId="0" fontId="56" fillId="0" borderId="11" xfId="58195" applyFont="1" applyFill="1" applyBorder="1" applyAlignment="1">
      <alignment horizontal="center" wrapText="1"/>
    </xf>
    <xf numFmtId="171" fontId="56" fillId="0" borderId="11" xfId="58195" applyNumberFormat="1" applyFont="1" applyFill="1" applyBorder="1" applyAlignment="1">
      <alignment wrapText="1"/>
    </xf>
    <xf numFmtId="171" fontId="56" fillId="0" borderId="11" xfId="58195" applyNumberFormat="1" applyFont="1" applyFill="1" applyBorder="1" applyAlignment="1">
      <alignment horizontal="left" wrapText="1"/>
    </xf>
    <xf numFmtId="171" fontId="61" fillId="0" borderId="11" xfId="58195" applyNumberFormat="1" applyFont="1" applyFill="1" applyBorder="1" applyAlignment="1">
      <alignment horizontal="right"/>
    </xf>
    <xf numFmtId="169" fontId="61" fillId="0" borderId="11" xfId="58195" applyNumberFormat="1" applyFont="1" applyFill="1" applyBorder="1" applyAlignment="1">
      <alignment horizontal="left"/>
    </xf>
    <xf numFmtId="171" fontId="58" fillId="0" borderId="11" xfId="58195" applyNumberFormat="1" applyFont="1" applyFill="1" applyBorder="1" applyAlignment="1">
      <alignment horizontal="right"/>
    </xf>
    <xf numFmtId="169" fontId="58" fillId="0" borderId="11" xfId="58195" applyNumberFormat="1" applyFont="1" applyFill="1" applyBorder="1" applyAlignment="1">
      <alignment horizontal="left"/>
    </xf>
    <xf numFmtId="0" fontId="23" fillId="0" borderId="11" xfId="0" applyFont="1" applyFill="1" applyBorder="1" applyAlignment="1">
      <alignment vertical="top"/>
    </xf>
    <xf numFmtId="165" fontId="23" fillId="0" borderId="11" xfId="28" applyNumberFormat="1" applyFont="1" applyFill="1" applyBorder="1" applyAlignment="1">
      <alignment vertical="top"/>
    </xf>
    <xf numFmtId="0" fontId="63" fillId="0" borderId="11" xfId="0" applyFont="1" applyFill="1" applyBorder="1" applyAlignment="1">
      <alignment vertical="top"/>
    </xf>
    <xf numFmtId="165" fontId="63" fillId="0" borderId="11" xfId="28" applyNumberFormat="1" applyFont="1" applyFill="1" applyBorder="1" applyAlignment="1">
      <alignment vertical="top"/>
    </xf>
    <xf numFmtId="165" fontId="56" fillId="0" borderId="11" xfId="28" applyNumberFormat="1" applyFont="1" applyFill="1" applyBorder="1" applyAlignment="1">
      <alignment wrapText="1"/>
    </xf>
    <xf numFmtId="165" fontId="23" fillId="0" borderId="11" xfId="28" applyNumberFormat="1" applyFont="1" applyFill="1" applyBorder="1" applyAlignment="1"/>
    <xf numFmtId="0" fontId="23" fillId="0" borderId="11" xfId="0" applyFont="1" applyFill="1" applyBorder="1" applyAlignment="1">
      <alignment horizontal="center" vertical="top"/>
    </xf>
    <xf numFmtId="0" fontId="23" fillId="0" borderId="11" xfId="0" applyFont="1" applyFill="1" applyBorder="1" applyAlignment="1">
      <alignment vertical="top" wrapText="1"/>
    </xf>
    <xf numFmtId="0" fontId="56" fillId="0" borderId="11" xfId="296" applyFont="1" applyFill="1" applyBorder="1" applyAlignment="1">
      <alignment vertical="top" wrapText="1"/>
    </xf>
    <xf numFmtId="0" fontId="23" fillId="0" borderId="11" xfId="0" applyFont="1" applyFill="1" applyBorder="1" applyAlignment="1">
      <alignment horizontal="left" vertical="top" wrapText="1"/>
    </xf>
    <xf numFmtId="15" fontId="23" fillId="0" borderId="11" xfId="0" applyNumberFormat="1" applyFont="1" applyFill="1" applyBorder="1" applyAlignment="1">
      <alignment horizontal="center" vertical="top" wrapText="1"/>
    </xf>
    <xf numFmtId="0" fontId="56" fillId="0" borderId="11" xfId="296" applyFont="1" applyFill="1" applyBorder="1" applyAlignment="1">
      <alignment horizontal="center" vertical="top" wrapText="1"/>
    </xf>
    <xf numFmtId="0" fontId="64" fillId="0" borderId="11" xfId="296" applyFont="1" applyFill="1" applyBorder="1" applyAlignment="1">
      <alignment vertical="top" wrapText="1"/>
    </xf>
    <xf numFmtId="0" fontId="23" fillId="0" borderId="11" xfId="296" applyFont="1" applyFill="1" applyBorder="1" applyAlignment="1">
      <alignment vertical="top" wrapText="1"/>
    </xf>
    <xf numFmtId="0" fontId="4" fillId="0" borderId="11" xfId="296" applyFont="1" applyFill="1" applyBorder="1" applyAlignment="1">
      <alignment vertical="top" wrapText="1"/>
    </xf>
    <xf numFmtId="171" fontId="56" fillId="0" borderId="11" xfId="296" applyNumberFormat="1" applyFont="1" applyFill="1" applyBorder="1" applyAlignment="1">
      <alignment horizontal="right" vertical="top" wrapText="1"/>
    </xf>
    <xf numFmtId="171" fontId="23" fillId="0" borderId="11" xfId="0" applyNumberFormat="1" applyFont="1" applyFill="1" applyBorder="1" applyAlignment="1">
      <alignment horizontal="right" vertical="top" wrapText="1"/>
    </xf>
    <xf numFmtId="15" fontId="23" fillId="0" borderId="11" xfId="0" applyNumberFormat="1" applyFont="1" applyFill="1" applyBorder="1" applyAlignment="1">
      <alignment vertical="top" wrapText="1"/>
    </xf>
    <xf numFmtId="171" fontId="61" fillId="0" borderId="11" xfId="296" applyNumberFormat="1" applyFont="1" applyFill="1" applyBorder="1" applyAlignment="1">
      <alignment horizontal="right" vertical="top"/>
    </xf>
    <xf numFmtId="0" fontId="23" fillId="0" borderId="11" xfId="296" applyFont="1" applyFill="1" applyBorder="1" applyAlignment="1">
      <alignment horizontal="center" vertical="top" wrapText="1"/>
    </xf>
    <xf numFmtId="171" fontId="23" fillId="0" borderId="11" xfId="296" applyNumberFormat="1" applyFont="1" applyFill="1" applyBorder="1" applyAlignment="1">
      <alignment horizontal="right" vertical="top"/>
    </xf>
    <xf numFmtId="0" fontId="23" fillId="0" borderId="11" xfId="0" applyFont="1" applyFill="1" applyBorder="1" applyAlignment="1">
      <alignment horizontal="center" vertical="top" wrapText="1"/>
    </xf>
    <xf numFmtId="165" fontId="23" fillId="0" borderId="11" xfId="28" applyNumberFormat="1" applyFill="1" applyBorder="1" applyAlignment="1">
      <alignment horizontal="left"/>
    </xf>
    <xf numFmtId="165" fontId="0" fillId="0" borderId="11" xfId="0" applyNumberFormat="1" applyFill="1" applyBorder="1"/>
    <xf numFmtId="0" fontId="25" fillId="0" borderId="0" xfId="0" applyFont="1" applyFill="1"/>
    <xf numFmtId="0" fontId="0" fillId="0" borderId="0" xfId="0" applyFill="1" applyBorder="1"/>
    <xf numFmtId="0" fontId="0" fillId="0" borderId="12" xfId="0" applyFill="1" applyBorder="1" applyAlignment="1">
      <alignment horizontal="center"/>
    </xf>
    <xf numFmtId="165" fontId="23" fillId="0" borderId="34" xfId="28" applyNumberFormat="1" applyFont="1" applyBorder="1" applyAlignment="1">
      <alignment horizontal="right"/>
    </xf>
    <xf numFmtId="0" fontId="24" fillId="0" borderId="0" xfId="0" applyFont="1"/>
    <xf numFmtId="0" fontId="0" fillId="0" borderId="37" xfId="0" applyFill="1" applyBorder="1"/>
    <xf numFmtId="0" fontId="23" fillId="0" borderId="66" xfId="0" applyFont="1" applyFill="1" applyBorder="1"/>
    <xf numFmtId="0" fontId="23" fillId="0" borderId="34" xfId="0" applyFont="1" applyFill="1" applyBorder="1"/>
    <xf numFmtId="165" fontId="23" fillId="0" borderId="34" xfId="28" applyNumberFormat="1" applyFont="1" applyFill="1" applyBorder="1" applyAlignment="1">
      <alignment horizontal="right"/>
    </xf>
    <xf numFmtId="165" fontId="0" fillId="0" borderId="34" xfId="28" applyNumberFormat="1" applyFont="1" applyFill="1" applyBorder="1"/>
    <xf numFmtId="0" fontId="0" fillId="0" borderId="20" xfId="0" applyFill="1" applyBorder="1" applyAlignment="1">
      <alignment horizontal="center"/>
    </xf>
    <xf numFmtId="164" fontId="23" fillId="0" borderId="11" xfId="28" applyNumberFormat="1" applyFont="1" applyFill="1" applyBorder="1" applyAlignment="1">
      <alignment horizontal="center"/>
    </xf>
    <xf numFmtId="0" fontId="0" fillId="0" borderId="11" xfId="0" applyFill="1" applyBorder="1" applyAlignment="1"/>
    <xf numFmtId="6" fontId="24" fillId="0" borderId="11" xfId="0" applyNumberFormat="1" applyFont="1" applyFill="1" applyBorder="1" applyAlignment="1"/>
    <xf numFmtId="0" fontId="0" fillId="0" borderId="51" xfId="0" applyFill="1" applyBorder="1" applyAlignment="1">
      <alignment horizontal="center"/>
    </xf>
    <xf numFmtId="49" fontId="23" fillId="0" borderId="11" xfId="0" applyNumberFormat="1" applyFont="1" applyFill="1" applyBorder="1" applyAlignment="1">
      <alignment horizontal="center"/>
    </xf>
    <xf numFmtId="49" fontId="23" fillId="0" borderId="0" xfId="0" applyNumberFormat="1" applyFont="1" applyFill="1" applyBorder="1" applyAlignment="1">
      <alignment horizontal="center"/>
    </xf>
    <xf numFmtId="171" fontId="23" fillId="0" borderId="11" xfId="0" applyNumberFormat="1" applyFont="1" applyFill="1" applyBorder="1" applyAlignment="1">
      <alignment horizontal="right" vertical="top"/>
    </xf>
    <xf numFmtId="14" fontId="23" fillId="0" borderId="11" xfId="0" applyNumberFormat="1" applyFont="1" applyFill="1" applyBorder="1" applyAlignment="1">
      <alignment vertical="top" wrapText="1"/>
    </xf>
    <xf numFmtId="0" fontId="23" fillId="0" borderId="0" xfId="0" applyFont="1" applyFill="1" applyBorder="1" applyAlignment="1">
      <alignment vertical="top"/>
    </xf>
    <xf numFmtId="0" fontId="56" fillId="0" borderId="11" xfId="58195" applyFont="1" applyFill="1" applyBorder="1" applyAlignment="1">
      <alignment horizontal="left" wrapText="1"/>
    </xf>
    <xf numFmtId="0" fontId="23" fillId="0" borderId="0" xfId="0" applyFont="1" applyFill="1" applyBorder="1" applyAlignment="1">
      <alignment horizontal="left"/>
    </xf>
    <xf numFmtId="0" fontId="56" fillId="0" borderId="11" xfId="0" applyFont="1" applyFill="1" applyBorder="1" applyAlignment="1">
      <alignment wrapText="1"/>
    </xf>
    <xf numFmtId="0" fontId="56" fillId="0" borderId="11" xfId="0" applyFont="1" applyFill="1" applyBorder="1" applyAlignment="1">
      <alignment horizontal="left" wrapText="1"/>
    </xf>
    <xf numFmtId="165" fontId="23" fillId="0" borderId="0" xfId="28" applyNumberFormat="1" applyFont="1" applyFill="1" applyBorder="1" applyAlignment="1">
      <alignment vertical="top"/>
    </xf>
    <xf numFmtId="0" fontId="56" fillId="0" borderId="11" xfId="0" applyFont="1" applyFill="1" applyBorder="1" applyAlignment="1">
      <alignment horizontal="center" wrapText="1"/>
    </xf>
    <xf numFmtId="49" fontId="24" fillId="0" borderId="11" xfId="28" applyNumberFormat="1" applyFont="1" applyFill="1" applyBorder="1" applyAlignment="1">
      <alignment horizontal="center"/>
    </xf>
    <xf numFmtId="0" fontId="23" fillId="0" borderId="11" xfId="0" applyFont="1" applyFill="1" applyBorder="1" applyAlignment="1">
      <alignment horizontal="left" vertical="top"/>
    </xf>
    <xf numFmtId="0" fontId="63" fillId="0" borderId="11" xfId="0" applyFont="1" applyFill="1" applyBorder="1" applyAlignment="1">
      <alignment horizontal="left" vertical="top"/>
    </xf>
    <xf numFmtId="165" fontId="23" fillId="0" borderId="11" xfId="28" applyNumberFormat="1" applyFont="1" applyFill="1" applyBorder="1" applyAlignment="1">
      <alignment horizontal="right"/>
    </xf>
    <xf numFmtId="165" fontId="23" fillId="0" borderId="0" xfId="28" applyNumberFormat="1" applyFont="1" applyFill="1" applyBorder="1" applyAlignment="1">
      <alignment horizontal="right"/>
    </xf>
    <xf numFmtId="0" fontId="0" fillId="0" borderId="11" xfId="0" applyBorder="1"/>
    <xf numFmtId="0" fontId="0" fillId="0" borderId="11" xfId="0" applyFill="1" applyBorder="1"/>
    <xf numFmtId="0" fontId="0" fillId="0" borderId="20" xfId="0" applyBorder="1"/>
    <xf numFmtId="0" fontId="0" fillId="0" borderId="38" xfId="0" applyFill="1" applyBorder="1"/>
    <xf numFmtId="0" fontId="0" fillId="0" borderId="20" xfId="0" applyFill="1" applyBorder="1"/>
    <xf numFmtId="0" fontId="0" fillId="0" borderId="11" xfId="0" applyBorder="1" applyAlignment="1"/>
    <xf numFmtId="0" fontId="24" fillId="65" borderId="12" xfId="0" applyFont="1" applyFill="1" applyBorder="1" applyAlignment="1">
      <alignment horizontal="center"/>
    </xf>
    <xf numFmtId="0" fontId="23" fillId="0" borderId="11" xfId="0" applyFont="1" applyFill="1" applyBorder="1" applyAlignment="1"/>
    <xf numFmtId="0" fontId="23" fillId="0" borderId="11" xfId="7894" applyFont="1" applyFill="1" applyBorder="1" applyAlignment="1"/>
    <xf numFmtId="0" fontId="23" fillId="0" borderId="11" xfId="669" applyBorder="1" applyAlignment="1"/>
    <xf numFmtId="0" fontId="24" fillId="0" borderId="11" xfId="669" applyFont="1" applyBorder="1" applyAlignment="1"/>
    <xf numFmtId="0" fontId="0" fillId="0" borderId="10" xfId="0" applyBorder="1" applyAlignment="1"/>
    <xf numFmtId="0" fontId="0" fillId="0" borderId="43" xfId="0" applyBorder="1" applyAlignment="1"/>
    <xf numFmtId="0" fontId="0" fillId="0" borderId="11" xfId="0" applyBorder="1" applyAlignment="1"/>
    <xf numFmtId="0" fontId="23" fillId="0" borderId="11" xfId="669" applyFill="1" applyBorder="1" applyAlignment="1"/>
    <xf numFmtId="0" fontId="25" fillId="0" borderId="43" xfId="0" applyFont="1" applyFill="1" applyBorder="1"/>
    <xf numFmtId="0" fontId="25" fillId="0" borderId="24" xfId="0" applyFont="1" applyFill="1" applyBorder="1" applyAlignment="1">
      <alignment horizontal="center" vertical="center"/>
    </xf>
    <xf numFmtId="49" fontId="25" fillId="0" borderId="40" xfId="0" applyNumberFormat="1" applyFont="1" applyFill="1" applyBorder="1" applyAlignment="1">
      <alignment horizontal="center"/>
    </xf>
    <xf numFmtId="49" fontId="25" fillId="0" borderId="41" xfId="0" applyNumberFormat="1" applyFont="1" applyFill="1" applyBorder="1" applyAlignment="1">
      <alignment horizontal="center"/>
    </xf>
    <xf numFmtId="49" fontId="25" fillId="0" borderId="36" xfId="0" applyNumberFormat="1" applyFont="1" applyFill="1" applyBorder="1" applyAlignment="1">
      <alignment horizontal="center"/>
    </xf>
    <xf numFmtId="0" fontId="25" fillId="0" borderId="22"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20" xfId="0" applyFont="1" applyFill="1" applyBorder="1" applyAlignment="1">
      <alignment horizontal="center" vertical="center"/>
    </xf>
    <xf numFmtId="49" fontId="25" fillId="0" borderId="33" xfId="0" applyNumberFormat="1" applyFont="1" applyFill="1" applyBorder="1" applyAlignment="1">
      <alignment horizontal="center"/>
    </xf>
    <xf numFmtId="49" fontId="25" fillId="0" borderId="31" xfId="0" applyNumberFormat="1" applyFont="1" applyFill="1" applyBorder="1" applyAlignment="1">
      <alignment horizontal="center"/>
    </xf>
    <xf numFmtId="0" fontId="25" fillId="0" borderId="25" xfId="0" applyFont="1" applyFill="1" applyBorder="1" applyAlignment="1">
      <alignment horizontal="center" vertical="center"/>
    </xf>
    <xf numFmtId="0" fontId="25" fillId="0" borderId="26" xfId="0" applyFont="1" applyFill="1" applyBorder="1" applyAlignment="1">
      <alignment horizontal="center" vertical="center"/>
    </xf>
    <xf numFmtId="0" fontId="25" fillId="0" borderId="27" xfId="0" applyFont="1" applyFill="1" applyBorder="1" applyAlignment="1">
      <alignment horizontal="center" vertical="center"/>
    </xf>
    <xf numFmtId="49" fontId="25" fillId="0" borderId="18" xfId="0" applyNumberFormat="1" applyFont="1" applyFill="1" applyBorder="1" applyAlignment="1">
      <alignment horizontal="center"/>
    </xf>
    <xf numFmtId="49" fontId="25" fillId="0" borderId="19" xfId="0" applyNumberFormat="1" applyFont="1" applyFill="1" applyBorder="1" applyAlignment="1">
      <alignment horizontal="center"/>
    </xf>
    <xf numFmtId="49" fontId="25" fillId="0" borderId="38" xfId="0" applyNumberFormat="1" applyFont="1" applyFill="1" applyBorder="1" applyAlignment="1">
      <alignment horizontal="center"/>
    </xf>
    <xf numFmtId="49" fontId="25" fillId="0" borderId="37" xfId="0" applyNumberFormat="1" applyFont="1" applyFill="1" applyBorder="1" applyAlignment="1">
      <alignment horizontal="center"/>
    </xf>
    <xf numFmtId="0" fontId="23" fillId="0" borderId="45" xfId="0" applyFont="1" applyFill="1" applyBorder="1" applyAlignment="1">
      <alignment horizontal="center"/>
    </xf>
    <xf numFmtId="0" fontId="23" fillId="0" borderId="0" xfId="0" applyFont="1" applyFill="1" applyAlignment="1">
      <alignment vertical="top"/>
    </xf>
    <xf numFmtId="165" fontId="0" fillId="0" borderId="0" xfId="28" applyNumberFormat="1" applyFont="1" applyFill="1" applyBorder="1"/>
    <xf numFmtId="165" fontId="23" fillId="0" borderId="34" xfId="28" applyNumberFormat="1" applyFont="1" applyFill="1" applyBorder="1"/>
    <xf numFmtId="0" fontId="0" fillId="0" borderId="11" xfId="0" applyBorder="1" applyAlignment="1">
      <alignment horizontal="center"/>
    </xf>
    <xf numFmtId="0" fontId="0" fillId="0" borderId="11" xfId="0" applyBorder="1"/>
    <xf numFmtId="0" fontId="25" fillId="0" borderId="20" xfId="0" applyFont="1" applyBorder="1"/>
    <xf numFmtId="0" fontId="25" fillId="0" borderId="12" xfId="0" applyFont="1" applyBorder="1"/>
    <xf numFmtId="0" fontId="0" fillId="0" borderId="12" xfId="0" applyBorder="1"/>
    <xf numFmtId="49" fontId="24" fillId="0" borderId="11" xfId="0" applyNumberFormat="1" applyFont="1" applyFill="1" applyBorder="1" applyAlignment="1">
      <alignment horizontal="center"/>
    </xf>
    <xf numFmtId="49" fontId="24" fillId="0" borderId="11" xfId="0" applyNumberFormat="1" applyFont="1" applyFill="1" applyBorder="1" applyAlignment="1">
      <alignment horizontal="left"/>
    </xf>
    <xf numFmtId="49" fontId="24" fillId="0" borderId="11" xfId="0" applyNumberFormat="1" applyFont="1" applyFill="1" applyBorder="1"/>
    <xf numFmtId="49" fontId="24" fillId="0" borderId="11" xfId="28" applyNumberFormat="1" applyFont="1" applyFill="1" applyBorder="1" applyAlignment="1">
      <alignment horizontal="left"/>
    </xf>
    <xf numFmtId="0" fontId="23" fillId="0" borderId="11" xfId="15087" applyFont="1" applyFill="1" applyBorder="1" applyAlignment="1" applyProtection="1">
      <alignment horizontal="center" vertical="top" wrapText="1"/>
    </xf>
    <xf numFmtId="171" fontId="59" fillId="0" borderId="11" xfId="15087" applyNumberFormat="1" applyFont="1" applyFill="1" applyBorder="1" applyAlignment="1" applyProtection="1">
      <alignment horizontal="right" vertical="top" wrapText="1"/>
    </xf>
    <xf numFmtId="0" fontId="0" fillId="0" borderId="0" xfId="0" applyAlignment="1">
      <alignment horizontal="center"/>
    </xf>
    <xf numFmtId="0" fontId="0" fillId="0" borderId="54" xfId="0" applyBorder="1" applyAlignment="1">
      <alignment horizontal="center"/>
    </xf>
    <xf numFmtId="1" fontId="0" fillId="0" borderId="36" xfId="0" applyNumberFormat="1" applyBorder="1" applyAlignment="1">
      <alignment horizontal="center"/>
    </xf>
    <xf numFmtId="0" fontId="0" fillId="29" borderId="0" xfId="0" applyFill="1"/>
    <xf numFmtId="165" fontId="23" fillId="0" borderId="11" xfId="28" applyNumberFormat="1" applyFont="1" applyFill="1" applyBorder="1" applyAlignment="1">
      <alignment horizontal="center"/>
    </xf>
    <xf numFmtId="0" fontId="23" fillId="29" borderId="0" xfId="0" applyFont="1" applyFill="1"/>
    <xf numFmtId="0" fontId="0" fillId="0" borderId="11" xfId="0" applyFill="1" applyBorder="1" applyAlignment="1">
      <alignment horizontal="center"/>
    </xf>
    <xf numFmtId="0" fontId="0" fillId="0" borderId="11" xfId="0" applyFill="1" applyBorder="1"/>
    <xf numFmtId="0" fontId="0" fillId="0" borderId="11" xfId="0" applyBorder="1"/>
    <xf numFmtId="0" fontId="25" fillId="0" borderId="43" xfId="0" applyFont="1" applyBorder="1"/>
    <xf numFmtId="0" fontId="23" fillId="0" borderId="10" xfId="669" applyFill="1" applyBorder="1"/>
    <xf numFmtId="0" fontId="23" fillId="0" borderId="44" xfId="0" applyFont="1" applyFill="1" applyBorder="1" applyAlignment="1">
      <alignment vertical="top"/>
    </xf>
    <xf numFmtId="0" fontId="0" fillId="0" borderId="11" xfId="0" applyBorder="1" applyAlignment="1">
      <alignment horizontal="center"/>
    </xf>
    <xf numFmtId="0" fontId="0" fillId="0" borderId="11" xfId="0" applyFill="1" applyBorder="1"/>
    <xf numFmtId="0" fontId="0" fillId="0" borderId="11" xfId="0" applyBorder="1"/>
    <xf numFmtId="0" fontId="0" fillId="0" borderId="12" xfId="0" applyBorder="1" applyAlignment="1">
      <alignment horizontal="center"/>
    </xf>
    <xf numFmtId="0" fontId="0" fillId="0" borderId="55" xfId="0" applyBorder="1" applyAlignment="1">
      <alignment horizontal="center"/>
    </xf>
    <xf numFmtId="15" fontId="23" fillId="0" borderId="11" xfId="0" applyNumberFormat="1" applyFont="1" applyFill="1" applyBorder="1" applyAlignment="1">
      <alignment vertical="top"/>
    </xf>
    <xf numFmtId="171" fontId="0" fillId="0" borderId="11" xfId="0" applyNumberFormat="1" applyFill="1" applyBorder="1"/>
    <xf numFmtId="167" fontId="0" fillId="0" borderId="11" xfId="0" applyNumberFormat="1" applyFill="1" applyBorder="1" applyAlignment="1">
      <alignment horizontal="left"/>
    </xf>
    <xf numFmtId="0" fontId="0" fillId="0" borderId="47" xfId="0" applyFill="1" applyBorder="1"/>
    <xf numFmtId="0" fontId="0" fillId="0" borderId="11" xfId="0" applyBorder="1" applyAlignment="1"/>
    <xf numFmtId="0" fontId="0" fillId="0" borderId="0" xfId="0" applyAlignment="1">
      <alignment horizontal="center"/>
    </xf>
    <xf numFmtId="0" fontId="0" fillId="0" borderId="0" xfId="0" applyBorder="1" applyAlignment="1">
      <alignment horizontal="center"/>
    </xf>
    <xf numFmtId="165" fontId="23" fillId="0" borderId="11" xfId="0" applyNumberFormat="1" applyFont="1" applyFill="1" applyBorder="1"/>
    <xf numFmtId="171" fontId="82" fillId="0" borderId="11" xfId="0" applyNumberFormat="1" applyFont="1" applyFill="1" applyBorder="1"/>
    <xf numFmtId="0" fontId="62" fillId="0" borderId="11" xfId="58195" applyFont="1" applyFill="1" applyBorder="1" applyAlignment="1">
      <alignment horizontal="center"/>
    </xf>
    <xf numFmtId="171" fontId="58" fillId="0" borderId="11" xfId="0" applyNumberFormat="1" applyFont="1" applyFill="1" applyBorder="1" applyAlignment="1">
      <alignment horizontal="right"/>
    </xf>
    <xf numFmtId="165" fontId="25" fillId="0" borderId="47" xfId="28" applyNumberFormat="1" applyFont="1" applyFill="1" applyBorder="1"/>
    <xf numFmtId="0" fontId="24" fillId="65" borderId="13" xfId="0" applyFont="1" applyFill="1" applyBorder="1" applyAlignment="1">
      <alignment horizontal="center"/>
    </xf>
    <xf numFmtId="0" fontId="0" fillId="0" borderId="11" xfId="0" applyBorder="1" applyAlignment="1"/>
    <xf numFmtId="0" fontId="0" fillId="0" borderId="0" xfId="0" applyFill="1" applyAlignment="1">
      <alignment horizontal="center"/>
    </xf>
    <xf numFmtId="167" fontId="0" fillId="0" borderId="0" xfId="0" applyNumberFormat="1" applyFill="1" applyBorder="1" applyAlignment="1">
      <alignment horizontal="left"/>
    </xf>
    <xf numFmtId="0" fontId="0" fillId="0" borderId="11" xfId="0" applyBorder="1" applyAlignment="1"/>
    <xf numFmtId="0" fontId="23" fillId="28" borderId="11" xfId="0" applyFont="1" applyFill="1" applyBorder="1" applyAlignment="1">
      <alignment horizontal="left"/>
    </xf>
    <xf numFmtId="3" fontId="0" fillId="0" borderId="32" xfId="0" applyNumberFormat="1" applyBorder="1"/>
    <xf numFmtId="0" fontId="23" fillId="28" borderId="11" xfId="0" applyFont="1" applyFill="1" applyBorder="1"/>
    <xf numFmtId="0" fontId="23" fillId="28" borderId="11" xfId="0" applyFont="1" applyFill="1" applyBorder="1" applyAlignment="1">
      <alignment horizontal="center"/>
    </xf>
    <xf numFmtId="0" fontId="0" fillId="0" borderId="57" xfId="0" applyFill="1" applyBorder="1"/>
    <xf numFmtId="0" fontId="0" fillId="0" borderId="11" xfId="0" applyBorder="1"/>
    <xf numFmtId="165" fontId="0" fillId="0" borderId="11" xfId="0" applyNumberFormat="1" applyFill="1" applyBorder="1" applyAlignment="1">
      <alignment horizontal="center"/>
    </xf>
    <xf numFmtId="165" fontId="0" fillId="0" borderId="11" xfId="28" applyNumberFormat="1" applyFont="1" applyFill="1" applyBorder="1" applyAlignment="1"/>
    <xf numFmtId="49" fontId="24" fillId="0" borderId="11" xfId="28" applyNumberFormat="1" applyFont="1" applyFill="1" applyBorder="1" applyAlignment="1"/>
    <xf numFmtId="165" fontId="0" fillId="0" borderId="11" xfId="0" applyNumberFormat="1" applyFill="1" applyBorder="1" applyAlignment="1"/>
    <xf numFmtId="165" fontId="23" fillId="0" borderId="11" xfId="0" applyNumberFormat="1" applyFont="1" applyFill="1" applyBorder="1" applyAlignment="1"/>
    <xf numFmtId="165" fontId="23" fillId="0" borderId="0" xfId="28" applyNumberFormat="1" applyFont="1" applyFill="1" applyBorder="1" applyAlignment="1"/>
    <xf numFmtId="0" fontId="23" fillId="0" borderId="0" xfId="0" applyFont="1" applyFill="1" applyBorder="1" applyAlignment="1"/>
    <xf numFmtId="0" fontId="2" fillId="0" borderId="11" xfId="296" applyFont="1" applyFill="1" applyBorder="1" applyAlignment="1">
      <alignment vertical="top" wrapText="1"/>
    </xf>
    <xf numFmtId="0" fontId="24" fillId="0" borderId="11" xfId="0" applyFont="1" applyBorder="1" applyAlignment="1">
      <alignment horizontal="center"/>
    </xf>
    <xf numFmtId="0" fontId="0" fillId="0" borderId="11" xfId="0" applyFont="1" applyFill="1" applyBorder="1"/>
    <xf numFmtId="0" fontId="0" fillId="0" borderId="11" xfId="0" applyBorder="1" applyAlignment="1"/>
    <xf numFmtId="171" fontId="24" fillId="0" borderId="11" xfId="0" applyNumberFormat="1" applyFont="1" applyFill="1" applyBorder="1" applyAlignment="1">
      <alignment horizontal="center"/>
    </xf>
    <xf numFmtId="171" fontId="23" fillId="0" borderId="11" xfId="0" applyNumberFormat="1" applyFont="1" applyFill="1" applyBorder="1" applyAlignment="1">
      <alignment horizontal="center"/>
    </xf>
    <xf numFmtId="171" fontId="56" fillId="0" borderId="11" xfId="0" applyNumberFormat="1" applyFont="1" applyFill="1" applyBorder="1" applyAlignment="1">
      <alignment wrapText="1"/>
    </xf>
    <xf numFmtId="0" fontId="83" fillId="0" borderId="11" xfId="0" applyFont="1" applyFill="1" applyBorder="1" applyAlignment="1">
      <alignment horizontal="center"/>
    </xf>
    <xf numFmtId="171" fontId="83" fillId="0" borderId="11" xfId="0" applyNumberFormat="1" applyFont="1" applyFill="1" applyBorder="1" applyAlignment="1">
      <alignment horizontal="right"/>
    </xf>
    <xf numFmtId="0" fontId="83" fillId="0" borderId="11" xfId="0" applyFont="1" applyFill="1" applyBorder="1" applyAlignment="1">
      <alignment horizontal="left"/>
    </xf>
    <xf numFmtId="0" fontId="0" fillId="0" borderId="11" xfId="0" applyFill="1" applyBorder="1" applyAlignment="1">
      <alignment horizontal="center" vertical="center"/>
    </xf>
    <xf numFmtId="165" fontId="0" fillId="0" borderId="11" xfId="0" applyNumberFormat="1" applyFill="1" applyBorder="1" applyAlignment="1">
      <alignment horizontal="center" vertical="center"/>
    </xf>
    <xf numFmtId="0" fontId="0" fillId="0" borderId="11" xfId="0" applyFill="1" applyBorder="1" applyAlignment="1">
      <alignment horizontal="left" vertical="center"/>
    </xf>
    <xf numFmtId="0" fontId="23" fillId="0" borderId="11" xfId="0" applyFont="1" applyFill="1" applyBorder="1" applyAlignment="1">
      <alignment horizontal="left" vertical="center"/>
    </xf>
    <xf numFmtId="165" fontId="24" fillId="0" borderId="11" xfId="28" applyNumberFormat="1" applyFont="1" applyFill="1" applyBorder="1" applyAlignment="1">
      <alignment horizontal="center"/>
    </xf>
    <xf numFmtId="165" fontId="24" fillId="0" borderId="11" xfId="28" applyNumberFormat="1" applyFont="1" applyFill="1" applyBorder="1" applyAlignment="1"/>
    <xf numFmtId="0" fontId="0" fillId="0" borderId="11" xfId="58195" applyFont="1" applyFill="1" applyBorder="1" applyAlignment="1">
      <alignment horizontal="center" wrapText="1"/>
    </xf>
    <xf numFmtId="0" fontId="0" fillId="0" borderId="11" xfId="296" applyFont="1" applyFill="1" applyBorder="1" applyAlignment="1">
      <alignment horizontal="center" vertical="top" wrapText="1"/>
    </xf>
    <xf numFmtId="0" fontId="0" fillId="0" borderId="11" xfId="0" applyFont="1" applyFill="1" applyBorder="1" applyAlignment="1">
      <alignment horizontal="center" wrapText="1"/>
    </xf>
    <xf numFmtId="0" fontId="85" fillId="0" borderId="11" xfId="58195" applyFont="1" applyFill="1" applyBorder="1" applyAlignment="1">
      <alignment horizontal="center"/>
    </xf>
    <xf numFmtId="49" fontId="83" fillId="0" borderId="11" xfId="0" applyNumberFormat="1" applyFont="1" applyFill="1" applyBorder="1" applyAlignment="1">
      <alignment horizontal="center"/>
    </xf>
    <xf numFmtId="0" fontId="83" fillId="0" borderId="11" xfId="296" applyFont="1" applyFill="1" applyBorder="1" applyAlignment="1">
      <alignment horizontal="center" vertical="top" wrapText="1"/>
    </xf>
    <xf numFmtId="171" fontId="84" fillId="0" borderId="11" xfId="58195" applyNumberFormat="1" applyFont="1" applyFill="1" applyBorder="1" applyAlignment="1">
      <alignment horizontal="right"/>
    </xf>
    <xf numFmtId="171" fontId="0" fillId="0" borderId="11" xfId="58195" applyNumberFormat="1" applyFont="1" applyFill="1" applyBorder="1" applyAlignment="1">
      <alignment horizontal="right" wrapText="1"/>
    </xf>
    <xf numFmtId="171" fontId="84" fillId="0" borderId="11" xfId="296" applyNumberFormat="1" applyFont="1" applyFill="1" applyBorder="1" applyAlignment="1">
      <alignment horizontal="right" vertical="top"/>
    </xf>
    <xf numFmtId="171" fontId="82" fillId="0" borderId="11" xfId="58195" applyNumberFormat="1" applyFont="1" applyFill="1" applyBorder="1" applyAlignment="1">
      <alignment horizontal="right"/>
    </xf>
    <xf numFmtId="171" fontId="0" fillId="0" borderId="11" xfId="296" applyNumberFormat="1" applyFont="1" applyFill="1" applyBorder="1" applyAlignment="1">
      <alignment horizontal="right" vertical="top" wrapText="1"/>
    </xf>
    <xf numFmtId="171" fontId="0" fillId="0" borderId="11" xfId="0" applyNumberFormat="1" applyFont="1" applyFill="1" applyBorder="1" applyAlignment="1">
      <alignment horizontal="right" wrapText="1"/>
    </xf>
    <xf numFmtId="171" fontId="0" fillId="0" borderId="11" xfId="0" applyNumberFormat="1" applyFont="1" applyFill="1" applyBorder="1" applyAlignment="1">
      <alignment horizontal="right"/>
    </xf>
    <xf numFmtId="171" fontId="83" fillId="0" borderId="11" xfId="296" applyNumberFormat="1" applyFont="1" applyFill="1" applyBorder="1" applyAlignment="1">
      <alignment horizontal="right" vertical="top"/>
    </xf>
    <xf numFmtId="169" fontId="84" fillId="0" borderId="11" xfId="58195" applyNumberFormat="1" applyFont="1" applyFill="1" applyBorder="1" applyAlignment="1">
      <alignment horizontal="left"/>
    </xf>
    <xf numFmtId="171" fontId="0" fillId="0" borderId="11" xfId="58195" applyNumberFormat="1" applyFont="1" applyFill="1" applyBorder="1" applyAlignment="1">
      <alignment horizontal="left" wrapText="1"/>
    </xf>
    <xf numFmtId="0" fontId="0" fillId="0" borderId="11" xfId="296" applyFont="1" applyFill="1" applyBorder="1" applyAlignment="1">
      <alignment vertical="top" wrapText="1"/>
    </xf>
    <xf numFmtId="169" fontId="82" fillId="0" borderId="11" xfId="58195" applyNumberFormat="1" applyFont="1" applyFill="1" applyBorder="1" applyAlignment="1">
      <alignment horizontal="left"/>
    </xf>
    <xf numFmtId="0" fontId="0" fillId="0" borderId="11" xfId="0" applyFont="1" applyFill="1" applyBorder="1" applyAlignment="1">
      <alignment wrapText="1"/>
    </xf>
    <xf numFmtId="49" fontId="83" fillId="0" borderId="11" xfId="0" applyNumberFormat="1" applyFont="1" applyFill="1" applyBorder="1" applyAlignment="1">
      <alignment horizontal="left"/>
    </xf>
    <xf numFmtId="0" fontId="83" fillId="0" borderId="11" xfId="0" applyFont="1" applyFill="1" applyBorder="1"/>
    <xf numFmtId="0" fontId="83" fillId="0" borderId="11" xfId="296" applyFont="1" applyFill="1" applyBorder="1" applyAlignment="1">
      <alignment vertical="top" wrapText="1"/>
    </xf>
    <xf numFmtId="165" fontId="56" fillId="0" borderId="0" xfId="28" applyNumberFormat="1" applyFont="1" applyFill="1" applyBorder="1" applyAlignment="1">
      <alignment wrapText="1"/>
    </xf>
    <xf numFmtId="0" fontId="23" fillId="0" borderId="11" xfId="0" applyFont="1" applyFill="1" applyBorder="1" applyAlignment="1">
      <alignment horizontal="center" vertical="center"/>
    </xf>
    <xf numFmtId="0" fontId="0" fillId="0" borderId="11" xfId="0" applyFont="1" applyFill="1" applyBorder="1" applyAlignment="1">
      <alignment horizontal="center" vertical="center"/>
    </xf>
    <xf numFmtId="171" fontId="0" fillId="0" borderId="11" xfId="0" applyNumberFormat="1" applyFont="1" applyFill="1" applyBorder="1" applyAlignment="1">
      <alignment horizontal="right" vertical="center"/>
    </xf>
    <xf numFmtId="0" fontId="0" fillId="0" borderId="11" xfId="0" applyFont="1" applyFill="1" applyBorder="1" applyAlignment="1">
      <alignment horizontal="left" vertical="center"/>
    </xf>
    <xf numFmtId="6" fontId="23" fillId="0" borderId="11" xfId="0" applyNumberFormat="1" applyFont="1" applyFill="1" applyBorder="1" applyAlignment="1">
      <alignment horizontal="center" vertical="center"/>
    </xf>
    <xf numFmtId="0" fontId="23" fillId="0" borderId="11" xfId="7894" applyFont="1" applyFill="1" applyBorder="1" applyAlignment="1">
      <alignment horizontal="left"/>
    </xf>
    <xf numFmtId="0" fontId="23" fillId="0" borderId="11" xfId="296" applyFont="1" applyFill="1" applyBorder="1" applyAlignment="1">
      <alignment horizontal="left" vertical="top" wrapText="1"/>
    </xf>
    <xf numFmtId="0" fontId="56" fillId="0" borderId="11" xfId="296" applyFont="1" applyFill="1" applyBorder="1" applyAlignment="1">
      <alignment horizontal="left" vertical="top" wrapText="1"/>
    </xf>
    <xf numFmtId="0" fontId="23" fillId="28" borderId="11" xfId="0" applyFont="1" applyFill="1" applyBorder="1" applyAlignment="1">
      <alignment vertical="top"/>
    </xf>
    <xf numFmtId="0" fontId="23" fillId="0" borderId="20" xfId="0" applyFont="1" applyFill="1" applyBorder="1"/>
    <xf numFmtId="6" fontId="0" fillId="0" borderId="11" xfId="0" applyNumberFormat="1" applyFill="1" applyBorder="1"/>
    <xf numFmtId="6" fontId="23" fillId="0" borderId="11" xfId="0" applyNumberFormat="1" applyFont="1" applyFill="1" applyBorder="1" applyAlignment="1">
      <alignment horizontal="left"/>
    </xf>
    <xf numFmtId="0" fontId="23" fillId="28" borderId="11" xfId="0" applyFont="1" applyFill="1" applyBorder="1" applyAlignment="1">
      <alignment vertical="top" wrapText="1"/>
    </xf>
    <xf numFmtId="0" fontId="64" fillId="28" borderId="11" xfId="296" applyFont="1" applyFill="1" applyBorder="1" applyAlignment="1">
      <alignment vertical="top" wrapText="1"/>
    </xf>
    <xf numFmtId="0" fontId="0" fillId="0" borderId="0" xfId="0" applyAlignment="1">
      <alignment horizontal="center"/>
    </xf>
    <xf numFmtId="0" fontId="0" fillId="0" borderId="12" xfId="0" applyBorder="1" applyAlignment="1">
      <alignment horizontal="center"/>
    </xf>
    <xf numFmtId="0" fontId="23" fillId="0" borderId="57" xfId="0" applyFont="1" applyFill="1" applyBorder="1"/>
    <xf numFmtId="0" fontId="0" fillId="0" borderId="11" xfId="0" applyFill="1" applyBorder="1"/>
    <xf numFmtId="0" fontId="0" fillId="0" borderId="0" xfId="0" applyFill="1" applyBorder="1" applyAlignment="1">
      <alignment horizontal="left"/>
    </xf>
    <xf numFmtId="0" fontId="56" fillId="0" borderId="0" xfId="58195" applyFont="1" applyFill="1" applyBorder="1" applyAlignment="1">
      <alignment horizontal="left" wrapText="1"/>
    </xf>
    <xf numFmtId="0" fontId="56" fillId="0" borderId="0" xfId="0" applyFont="1" applyFill="1" applyBorder="1" applyAlignment="1">
      <alignment horizontal="center" wrapText="1"/>
    </xf>
    <xf numFmtId="0" fontId="0" fillId="0" borderId="0" xfId="0" applyFill="1" applyBorder="1" applyAlignment="1">
      <alignment horizontal="center"/>
    </xf>
    <xf numFmtId="171" fontId="0" fillId="0" borderId="0" xfId="0" applyNumberFormat="1" applyFill="1" applyBorder="1"/>
    <xf numFmtId="171" fontId="23" fillId="0" borderId="0" xfId="0" applyNumberFormat="1" applyFont="1" applyFill="1" applyBorder="1" applyAlignment="1">
      <alignment horizontal="center"/>
    </xf>
    <xf numFmtId="165" fontId="23" fillId="0" borderId="0" xfId="28" applyNumberFormat="1" applyFont="1" applyFill="1" applyBorder="1" applyAlignment="1">
      <alignment horizontal="center"/>
    </xf>
    <xf numFmtId="0" fontId="0" fillId="0" borderId="0" xfId="0" applyFill="1" applyBorder="1" applyAlignment="1"/>
    <xf numFmtId="0" fontId="23" fillId="0" borderId="0" xfId="0" applyFont="1" applyFill="1"/>
    <xf numFmtId="0" fontId="0" fillId="0" borderId="11" xfId="0" applyFill="1" applyBorder="1"/>
    <xf numFmtId="0" fontId="0" fillId="0" borderId="11" xfId="0" applyBorder="1" applyAlignment="1"/>
    <xf numFmtId="0" fontId="0" fillId="0" borderId="11" xfId="0" applyBorder="1"/>
    <xf numFmtId="0" fontId="0" fillId="0" borderId="11" xfId="0" applyFill="1" applyBorder="1"/>
    <xf numFmtId="0" fontId="0" fillId="0" borderId="11" xfId="0" applyBorder="1"/>
    <xf numFmtId="14" fontId="23" fillId="0" borderId="11" xfId="0" applyNumberFormat="1" applyFont="1" applyFill="1" applyBorder="1"/>
    <xf numFmtId="165" fontId="0" fillId="0" borderId="0" xfId="28" applyNumberFormat="1" applyFont="1" applyFill="1" applyBorder="1" applyAlignment="1">
      <alignment horizontal="left"/>
    </xf>
    <xf numFmtId="165" fontId="0" fillId="0" borderId="0" xfId="28" applyNumberFormat="1" applyFont="1" applyFill="1"/>
    <xf numFmtId="0" fontId="0" fillId="0" borderId="33" xfId="0" applyFill="1" applyBorder="1"/>
    <xf numFmtId="168" fontId="0" fillId="0" borderId="31" xfId="28" applyNumberFormat="1" applyFont="1" applyFill="1" applyBorder="1"/>
    <xf numFmtId="0" fontId="0" fillId="0" borderId="18" xfId="0" applyFill="1" applyBorder="1"/>
    <xf numFmtId="0" fontId="24" fillId="0" borderId="11" xfId="0" applyFont="1" applyFill="1" applyBorder="1" applyAlignment="1">
      <alignment horizontal="center"/>
    </xf>
    <xf numFmtId="0" fontId="24" fillId="0" borderId="11" xfId="0" applyFont="1" applyFill="1" applyBorder="1"/>
    <xf numFmtId="169" fontId="24" fillId="0" borderId="11" xfId="0" applyNumberFormat="1" applyFont="1" applyFill="1" applyBorder="1" applyAlignment="1">
      <alignment horizontal="center"/>
    </xf>
    <xf numFmtId="169" fontId="0" fillId="0" borderId="11" xfId="0" applyNumberFormat="1" applyFill="1" applyBorder="1" applyAlignment="1">
      <alignment horizontal="center"/>
    </xf>
    <xf numFmtId="38" fontId="0" fillId="0" borderId="0" xfId="0" applyNumberFormat="1" applyFill="1" applyBorder="1" applyAlignment="1">
      <alignment horizontal="right"/>
    </xf>
    <xf numFmtId="38" fontId="24" fillId="0" borderId="11" xfId="28" applyNumberFormat="1" applyFont="1" applyFill="1" applyBorder="1" applyAlignment="1">
      <alignment horizontal="right"/>
    </xf>
    <xf numFmtId="38" fontId="0" fillId="0" borderId="11" xfId="28" applyNumberFormat="1" applyFont="1" applyFill="1" applyBorder="1" applyAlignment="1">
      <alignment horizontal="right"/>
    </xf>
    <xf numFmtId="38" fontId="0" fillId="0" borderId="11" xfId="0" applyNumberFormat="1" applyFill="1" applyBorder="1" applyAlignment="1">
      <alignment horizontal="right"/>
    </xf>
    <xf numFmtId="38" fontId="23" fillId="0" borderId="11" xfId="0" applyNumberFormat="1" applyFont="1" applyFill="1" applyBorder="1" applyAlignment="1">
      <alignment horizontal="right"/>
    </xf>
    <xf numFmtId="38" fontId="0" fillId="0" borderId="0" xfId="28" applyNumberFormat="1" applyFont="1" applyFill="1" applyBorder="1" applyAlignment="1">
      <alignment horizontal="right"/>
    </xf>
    <xf numFmtId="0" fontId="0" fillId="0" borderId="51" xfId="0" applyFill="1" applyBorder="1" applyAlignment="1">
      <alignment horizontal="left"/>
    </xf>
    <xf numFmtId="165" fontId="23" fillId="0" borderId="11" xfId="58194" applyNumberFormat="1" applyFont="1" applyFill="1" applyBorder="1" applyAlignment="1">
      <alignment horizontal="right"/>
    </xf>
    <xf numFmtId="0" fontId="0" fillId="0" borderId="11" xfId="0" applyFill="1" applyBorder="1"/>
    <xf numFmtId="42" fontId="23" fillId="0" borderId="11" xfId="0" applyNumberFormat="1" applyFont="1" applyFill="1" applyBorder="1"/>
    <xf numFmtId="0" fontId="0" fillId="0" borderId="0" xfId="0" applyAlignment="1">
      <alignment horizontal="center"/>
    </xf>
    <xf numFmtId="0" fontId="0" fillId="0" borderId="11" xfId="0" applyFill="1" applyBorder="1" applyAlignment="1">
      <alignment horizontal="center"/>
    </xf>
    <xf numFmtId="0" fontId="0" fillId="0" borderId="11" xfId="0" applyFill="1" applyBorder="1"/>
    <xf numFmtId="0" fontId="0" fillId="0" borderId="11" xfId="0" applyBorder="1"/>
    <xf numFmtId="0" fontId="23" fillId="0" borderId="11" xfId="0" applyFont="1" applyFill="1" applyBorder="1" applyAlignment="1">
      <alignment vertical="center"/>
    </xf>
    <xf numFmtId="0" fontId="23" fillId="0" borderId="11" xfId="296" applyFont="1" applyFill="1" applyBorder="1" applyAlignment="1">
      <alignment wrapText="1"/>
    </xf>
    <xf numFmtId="0" fontId="23" fillId="0" borderId="11" xfId="296" applyFont="1" applyFill="1" applyBorder="1" applyAlignment="1">
      <alignment horizontal="center" wrapText="1"/>
    </xf>
    <xf numFmtId="171" fontId="23" fillId="0" borderId="11" xfId="296" applyNumberFormat="1" applyFont="1" applyFill="1" applyBorder="1" applyAlignment="1">
      <alignment horizontal="right" vertical="top" wrapText="1"/>
    </xf>
    <xf numFmtId="171" fontId="23" fillId="0" borderId="11" xfId="296" applyNumberFormat="1" applyFont="1" applyFill="1" applyBorder="1" applyAlignment="1">
      <alignment horizontal="right" wrapText="1"/>
    </xf>
    <xf numFmtId="0" fontId="23" fillId="0" borderId="11" xfId="669" applyFont="1" applyFill="1" applyBorder="1"/>
    <xf numFmtId="0" fontId="27" fillId="0" borderId="11" xfId="0" applyFont="1" applyFill="1" applyBorder="1" applyAlignment="1">
      <alignment vertical="top"/>
    </xf>
    <xf numFmtId="168" fontId="0" fillId="0" borderId="11" xfId="28" applyNumberFormat="1" applyFont="1" applyFill="1" applyBorder="1"/>
    <xf numFmtId="168" fontId="0" fillId="0" borderId="11" xfId="28" applyNumberFormat="1" applyFont="1" applyFill="1" applyBorder="1" applyAlignment="1">
      <alignment horizontal="left"/>
    </xf>
    <xf numFmtId="0" fontId="0" fillId="28" borderId="11" xfId="0" applyFill="1" applyBorder="1"/>
    <xf numFmtId="14" fontId="0" fillId="0" borderId="11" xfId="0" applyNumberFormat="1" applyFill="1" applyBorder="1" applyAlignment="1">
      <alignment horizontal="center"/>
    </xf>
    <xf numFmtId="1" fontId="0" fillId="0" borderId="36" xfId="0" applyNumberFormat="1" applyFill="1" applyBorder="1" applyAlignment="1">
      <alignment horizontal="center"/>
    </xf>
    <xf numFmtId="172" fontId="0" fillId="0" borderId="36" xfId="0" applyNumberFormat="1" applyBorder="1" applyAlignment="1">
      <alignment horizontal="center"/>
    </xf>
    <xf numFmtId="172" fontId="0" fillId="0" borderId="76" xfId="0" applyNumberFormat="1" applyBorder="1" applyAlignment="1">
      <alignment horizontal="center"/>
    </xf>
    <xf numFmtId="172" fontId="0" fillId="0" borderId="76" xfId="0" applyNumberFormat="1" applyFill="1" applyBorder="1" applyAlignment="1">
      <alignment horizontal="center"/>
    </xf>
    <xf numFmtId="172" fontId="0" fillId="0" borderId="77" xfId="0" applyNumberFormat="1" applyBorder="1" applyAlignment="1">
      <alignment horizontal="center"/>
    </xf>
    <xf numFmtId="172" fontId="0" fillId="66" borderId="76" xfId="0" applyNumberFormat="1" applyFill="1" applyBorder="1" applyAlignment="1">
      <alignment horizontal="center"/>
    </xf>
    <xf numFmtId="172" fontId="0" fillId="28" borderId="76" xfId="0" applyNumberFormat="1" applyFill="1" applyBorder="1" applyAlignment="1">
      <alignment horizontal="center"/>
    </xf>
    <xf numFmtId="0" fontId="23" fillId="66" borderId="0" xfId="0" applyFont="1" applyFill="1"/>
    <xf numFmtId="168" fontId="23" fillId="0" borderId="11" xfId="28" applyNumberFormat="1" applyFont="1" applyFill="1" applyBorder="1" applyAlignment="1">
      <alignment horizontal="left"/>
    </xf>
    <xf numFmtId="168" fontId="0" fillId="0" borderId="11" xfId="28" applyNumberFormat="1" applyFont="1" applyFill="1" applyBorder="1" applyAlignment="1">
      <alignment horizontal="right"/>
    </xf>
    <xf numFmtId="168" fontId="0" fillId="0" borderId="0" xfId="28" applyNumberFormat="1" applyFont="1" applyFill="1" applyBorder="1" applyAlignment="1">
      <alignment horizontal="right"/>
    </xf>
    <xf numFmtId="14" fontId="0" fillId="28" borderId="11" xfId="0" applyNumberFormat="1" applyFill="1" applyBorder="1" applyAlignment="1">
      <alignment horizontal="center"/>
    </xf>
    <xf numFmtId="0" fontId="24" fillId="0" borderId="11" xfId="0" applyFont="1" applyBorder="1" applyAlignment="1">
      <alignment horizontal="center"/>
    </xf>
    <xf numFmtId="0" fontId="0" fillId="0" borderId="11" xfId="0" applyFill="1" applyBorder="1"/>
    <xf numFmtId="0" fontId="0" fillId="28" borderId="11" xfId="0" applyFill="1" applyBorder="1" applyAlignment="1">
      <alignment horizontal="left"/>
    </xf>
    <xf numFmtId="14" fontId="0" fillId="0" borderId="20" xfId="0" applyNumberFormat="1" applyFill="1" applyBorder="1" applyAlignment="1">
      <alignment horizontal="center"/>
    </xf>
    <xf numFmtId="0" fontId="23" fillId="28" borderId="34" xfId="0" applyFont="1" applyFill="1" applyBorder="1"/>
    <xf numFmtId="0" fontId="25" fillId="0" borderId="39" xfId="0" applyFont="1" applyFill="1" applyBorder="1"/>
    <xf numFmtId="0" fontId="24" fillId="0" borderId="29" xfId="0" applyFont="1" applyFill="1" applyBorder="1"/>
    <xf numFmtId="0" fontId="24" fillId="0" borderId="30" xfId="0" applyFont="1" applyFill="1" applyBorder="1"/>
    <xf numFmtId="0" fontId="25" fillId="0" borderId="25" xfId="0" applyFont="1" applyFill="1" applyBorder="1"/>
    <xf numFmtId="0" fontId="24" fillId="0" borderId="17" xfId="0" applyFont="1" applyFill="1" applyBorder="1" applyAlignment="1">
      <alignment horizontal="center"/>
    </xf>
    <xf numFmtId="0" fontId="24" fillId="0" borderId="18" xfId="0" applyFont="1" applyFill="1" applyBorder="1" applyAlignment="1">
      <alignment horizontal="center"/>
    </xf>
    <xf numFmtId="0" fontId="24" fillId="0" borderId="19" xfId="0" applyFont="1" applyFill="1" applyBorder="1" applyAlignment="1">
      <alignment horizontal="center"/>
    </xf>
    <xf numFmtId="0" fontId="25" fillId="0" borderId="21" xfId="0" applyFont="1" applyFill="1" applyBorder="1" applyAlignment="1">
      <alignment horizontal="center" vertical="center"/>
    </xf>
    <xf numFmtId="0" fontId="25" fillId="0" borderId="23" xfId="0" applyFont="1" applyFill="1" applyBorder="1" applyAlignment="1">
      <alignment horizontal="center" vertical="center"/>
    </xf>
    <xf numFmtId="0" fontId="51" fillId="0" borderId="0" xfId="0" applyFont="1" applyFill="1"/>
    <xf numFmtId="49" fontId="23" fillId="0" borderId="40" xfId="0" applyNumberFormat="1" applyFont="1" applyFill="1" applyBorder="1" applyAlignment="1">
      <alignment horizontal="center"/>
    </xf>
    <xf numFmtId="49" fontId="23" fillId="0" borderId="41" xfId="0" applyNumberFormat="1" applyFont="1" applyFill="1" applyBorder="1" applyAlignment="1">
      <alignment horizontal="center"/>
    </xf>
    <xf numFmtId="49" fontId="23" fillId="0" borderId="36" xfId="0" applyNumberFormat="1" applyFont="1" applyFill="1" applyBorder="1" applyAlignment="1">
      <alignment horizontal="center"/>
    </xf>
    <xf numFmtId="49" fontId="23" fillId="0" borderId="33" xfId="0" applyNumberFormat="1" applyFont="1" applyFill="1" applyBorder="1" applyAlignment="1">
      <alignment horizontal="center"/>
    </xf>
    <xf numFmtId="49" fontId="23" fillId="0" borderId="31" xfId="0" applyNumberFormat="1" applyFont="1" applyFill="1" applyBorder="1" applyAlignment="1">
      <alignment horizontal="center"/>
    </xf>
    <xf numFmtId="49" fontId="23" fillId="0" borderId="37" xfId="0" applyNumberFormat="1" applyFont="1" applyFill="1" applyBorder="1" applyAlignment="1">
      <alignment horizontal="center"/>
    </xf>
    <xf numFmtId="49" fontId="23" fillId="0" borderId="18" xfId="0" applyNumberFormat="1" applyFont="1" applyFill="1" applyBorder="1" applyAlignment="1">
      <alignment horizontal="center"/>
    </xf>
    <xf numFmtId="49" fontId="23" fillId="0" borderId="19" xfId="0" applyNumberFormat="1" applyFont="1" applyFill="1" applyBorder="1" applyAlignment="1">
      <alignment horizontal="center"/>
    </xf>
    <xf numFmtId="49" fontId="23" fillId="0" borderId="38" xfId="0" applyNumberFormat="1" applyFont="1" applyFill="1" applyBorder="1" applyAlignment="1">
      <alignment horizontal="center"/>
    </xf>
    <xf numFmtId="169" fontId="0" fillId="28" borderId="11" xfId="0" applyNumberFormat="1" applyFill="1" applyBorder="1" applyAlignment="1">
      <alignment horizontal="center"/>
    </xf>
    <xf numFmtId="0" fontId="0" fillId="0" borderId="11" xfId="0" applyFill="1" applyBorder="1" applyAlignment="1">
      <alignment horizontal="center"/>
    </xf>
    <xf numFmtId="0" fontId="0" fillId="0" borderId="11" xfId="0" applyFill="1" applyBorder="1"/>
    <xf numFmtId="171" fontId="23" fillId="28" borderId="11" xfId="0" applyNumberFormat="1" applyFont="1" applyFill="1" applyBorder="1"/>
    <xf numFmtId="168" fontId="0" fillId="28" borderId="11" xfId="28" applyNumberFormat="1" applyFont="1" applyFill="1" applyBorder="1"/>
    <xf numFmtId="167" fontId="23" fillId="28" borderId="11" xfId="0" applyNumberFormat="1" applyFont="1" applyFill="1" applyBorder="1" applyAlignment="1">
      <alignment horizontal="center"/>
    </xf>
    <xf numFmtId="168" fontId="0" fillId="28" borderId="11" xfId="28" applyNumberFormat="1" applyFont="1" applyFill="1" applyBorder="1" applyAlignment="1">
      <alignment horizontal="right"/>
    </xf>
    <xf numFmtId="171" fontId="0" fillId="28" borderId="11" xfId="0" applyNumberFormat="1" applyFill="1" applyBorder="1"/>
    <xf numFmtId="6" fontId="23" fillId="28" borderId="11" xfId="0" applyNumberFormat="1" applyFont="1" applyFill="1" applyBorder="1" applyAlignment="1">
      <alignment horizontal="left"/>
    </xf>
    <xf numFmtId="0" fontId="24" fillId="28" borderId="12" xfId="0" applyFont="1" applyFill="1" applyBorder="1" applyAlignment="1">
      <alignment horizontal="center"/>
    </xf>
    <xf numFmtId="0" fontId="23" fillId="28" borderId="0" xfId="0" applyFont="1" applyFill="1" applyAlignment="1">
      <alignment wrapText="1"/>
    </xf>
    <xf numFmtId="0" fontId="0" fillId="0" borderId="11" xfId="0" applyFill="1" applyBorder="1"/>
    <xf numFmtId="0" fontId="56" fillId="0" borderId="0" xfId="58195" applyFont="1" applyFill="1" applyBorder="1" applyAlignment="1">
      <alignment wrapText="1"/>
    </xf>
    <xf numFmtId="0" fontId="56" fillId="0" borderId="0" xfId="58195" applyFont="1" applyFill="1" applyBorder="1" applyAlignment="1">
      <alignment horizontal="center" wrapText="1"/>
    </xf>
    <xf numFmtId="171" fontId="56" fillId="0" borderId="0" xfId="58195" applyNumberFormat="1" applyFont="1" applyFill="1" applyBorder="1" applyAlignment="1">
      <alignment wrapText="1"/>
    </xf>
    <xf numFmtId="14" fontId="23" fillId="0" borderId="0" xfId="0" applyNumberFormat="1" applyFont="1" applyFill="1" applyBorder="1"/>
    <xf numFmtId="171" fontId="56" fillId="0" borderId="0" xfId="58195" applyNumberFormat="1" applyFont="1" applyFill="1" applyBorder="1" applyAlignment="1">
      <alignment horizontal="left" wrapText="1"/>
    </xf>
    <xf numFmtId="165" fontId="0" fillId="0" borderId="11" xfId="28" applyNumberFormat="1" applyFont="1" applyFill="1" applyBorder="1" applyAlignment="1">
      <alignment horizontal="center" vertical="center"/>
    </xf>
    <xf numFmtId="165" fontId="24" fillId="0" borderId="11" xfId="28" applyNumberFormat="1" applyFont="1" applyFill="1" applyBorder="1" applyAlignment="1">
      <alignment vertical="top"/>
    </xf>
    <xf numFmtId="165" fontId="0" fillId="0" borderId="11" xfId="28" applyNumberFormat="1" applyFont="1" applyFill="1" applyBorder="1"/>
    <xf numFmtId="0" fontId="0" fillId="0" borderId="11" xfId="0" applyBorder="1"/>
    <xf numFmtId="49" fontId="23" fillId="28" borderId="11" xfId="0" applyNumberFormat="1" applyFont="1" applyFill="1" applyBorder="1" applyAlignment="1">
      <alignment horizontal="center"/>
    </xf>
    <xf numFmtId="49" fontId="23" fillId="28" borderId="11" xfId="0" applyNumberFormat="1" applyFont="1" applyFill="1" applyBorder="1" applyAlignment="1">
      <alignment horizontal="left"/>
    </xf>
    <xf numFmtId="49" fontId="23" fillId="28" borderId="11" xfId="0" applyNumberFormat="1" applyFont="1" applyFill="1" applyBorder="1"/>
    <xf numFmtId="0" fontId="56" fillId="28" borderId="11" xfId="58195" applyFont="1" applyFill="1" applyBorder="1" applyAlignment="1">
      <alignment horizontal="center" wrapText="1"/>
    </xf>
    <xf numFmtId="0" fontId="56" fillId="28" borderId="11" xfId="58195" applyFont="1" applyFill="1" applyBorder="1" applyAlignment="1">
      <alignment wrapText="1"/>
    </xf>
    <xf numFmtId="171" fontId="56" fillId="28" borderId="11" xfId="58195" applyNumberFormat="1" applyFont="1" applyFill="1" applyBorder="1" applyAlignment="1">
      <alignment wrapText="1"/>
    </xf>
    <xf numFmtId="171" fontId="56" fillId="28" borderId="11" xfId="58195" applyNumberFormat="1" applyFont="1" applyFill="1" applyBorder="1" applyAlignment="1">
      <alignment horizontal="left" wrapText="1"/>
    </xf>
    <xf numFmtId="4" fontId="0" fillId="0" borderId="11" xfId="0" applyNumberFormat="1" applyFill="1" applyBorder="1" applyAlignment="1">
      <alignment horizontal="left"/>
    </xf>
    <xf numFmtId="3" fontId="0" fillId="0" borderId="11" xfId="0" applyNumberFormat="1" applyFill="1" applyBorder="1"/>
    <xf numFmtId="0" fontId="0" fillId="0" borderId="12" xfId="0" applyBorder="1" applyAlignment="1"/>
    <xf numFmtId="0" fontId="24" fillId="0" borderId="12" xfId="0" applyFont="1" applyFill="1" applyBorder="1" applyAlignment="1">
      <alignment vertical="center" textRotation="90"/>
    </xf>
    <xf numFmtId="0" fontId="25" fillId="0" borderId="12" xfId="0" applyFont="1" applyFill="1" applyBorder="1"/>
    <xf numFmtId="0" fontId="0" fillId="0" borderId="11" xfId="0" applyBorder="1" applyAlignment="1">
      <alignment horizontal="center"/>
    </xf>
    <xf numFmtId="0" fontId="0" fillId="0" borderId="11" xfId="0" applyBorder="1"/>
    <xf numFmtId="0" fontId="0" fillId="0" borderId="0" xfId="0" applyBorder="1" applyAlignment="1">
      <alignment horizontal="center"/>
    </xf>
    <xf numFmtId="0" fontId="0" fillId="0" borderId="36" xfId="0" applyFill="1" applyBorder="1"/>
    <xf numFmtId="165" fontId="0" fillId="0" borderId="11" xfId="28" applyNumberFormat="1" applyFont="1" applyFill="1" applyBorder="1" applyAlignment="1">
      <alignment horizontal="center"/>
    </xf>
    <xf numFmtId="0" fontId="24" fillId="0" borderId="11" xfId="0" applyFont="1" applyFill="1" applyBorder="1" applyAlignment="1">
      <alignment horizontal="left"/>
    </xf>
    <xf numFmtId="0" fontId="0" fillId="0" borderId="11" xfId="0" applyFill="1" applyBorder="1" applyAlignment="1">
      <alignment horizontal="center"/>
    </xf>
    <xf numFmtId="0" fontId="0" fillId="0" borderId="11" xfId="0" applyFill="1" applyBorder="1"/>
    <xf numFmtId="0" fontId="0" fillId="0" borderId="11" xfId="0" applyBorder="1"/>
    <xf numFmtId="0" fontId="0" fillId="0" borderId="12" xfId="0" applyBorder="1" applyAlignment="1">
      <alignment horizontal="center"/>
    </xf>
    <xf numFmtId="0" fontId="27" fillId="0" borderId="0" xfId="0" applyFont="1" applyFill="1" applyAlignment="1">
      <alignment horizontal="center"/>
    </xf>
    <xf numFmtId="0" fontId="23" fillId="65" borderId="12" xfId="0" applyFont="1" applyFill="1" applyBorder="1" applyAlignment="1">
      <alignment horizontal="center"/>
    </xf>
    <xf numFmtId="1" fontId="0" fillId="0" borderId="0" xfId="0" applyNumberFormat="1" applyFill="1" applyAlignment="1">
      <alignment horizontal="center"/>
    </xf>
    <xf numFmtId="0" fontId="23" fillId="0" borderId="0" xfId="0" applyFont="1" applyFill="1" applyAlignment="1">
      <alignment wrapText="1"/>
    </xf>
    <xf numFmtId="0" fontId="0" fillId="0" borderId="0" xfId="0" applyFill="1" applyAlignment="1">
      <alignment wrapText="1"/>
    </xf>
    <xf numFmtId="0" fontId="1" fillId="0" borderId="11" xfId="296" applyFont="1" applyFill="1" applyBorder="1" applyAlignment="1">
      <alignment vertical="top" wrapText="1"/>
    </xf>
    <xf numFmtId="171" fontId="56" fillId="0" borderId="11" xfId="58195" applyNumberFormat="1" applyFont="1" applyFill="1" applyBorder="1" applyAlignment="1">
      <alignment horizontal="right" wrapText="1"/>
    </xf>
    <xf numFmtId="169" fontId="56" fillId="0" borderId="11" xfId="58195" applyNumberFormat="1" applyFont="1" applyFill="1" applyBorder="1" applyAlignment="1">
      <alignment horizontal="left" wrapText="1"/>
    </xf>
    <xf numFmtId="167" fontId="23" fillId="0" borderId="11" xfId="0" applyNumberFormat="1" applyFont="1" applyFill="1" applyBorder="1" applyAlignment="1">
      <alignment horizontal="left"/>
    </xf>
    <xf numFmtId="0" fontId="23" fillId="28" borderId="11" xfId="7894" applyFont="1" applyFill="1" applyBorder="1"/>
    <xf numFmtId="0" fontId="0" fillId="28" borderId="11" xfId="0" applyFill="1" applyBorder="1" applyAlignment="1">
      <alignment horizontal="left" vertical="center"/>
    </xf>
    <xf numFmtId="0" fontId="23" fillId="28" borderId="11" xfId="0" applyFont="1" applyFill="1" applyBorder="1" applyAlignment="1">
      <alignment horizontal="left" vertical="top" wrapText="1"/>
    </xf>
    <xf numFmtId="0" fontId="0" fillId="0" borderId="11" xfId="0" applyFill="1" applyBorder="1"/>
    <xf numFmtId="0" fontId="0" fillId="28" borderId="0" xfId="0" applyFill="1" applyAlignment="1">
      <alignment wrapText="1"/>
    </xf>
    <xf numFmtId="0" fontId="23" fillId="28" borderId="11" xfId="0" applyFont="1" applyFill="1" applyBorder="1" applyAlignment="1">
      <alignment horizontal="center" vertical="top"/>
    </xf>
    <xf numFmtId="14" fontId="23" fillId="28" borderId="11" xfId="0" applyNumberFormat="1" applyFont="1" applyFill="1" applyBorder="1"/>
    <xf numFmtId="0" fontId="83" fillId="28" borderId="11" xfId="0" applyFont="1" applyFill="1" applyBorder="1" applyAlignment="1">
      <alignment horizontal="center"/>
    </xf>
    <xf numFmtId="171" fontId="83" fillId="28" borderId="11" xfId="0" applyNumberFormat="1" applyFont="1" applyFill="1" applyBorder="1" applyAlignment="1">
      <alignment horizontal="right"/>
    </xf>
    <xf numFmtId="0" fontId="83" fillId="28" borderId="11" xfId="0" applyFont="1" applyFill="1" applyBorder="1" applyAlignment="1">
      <alignment horizontal="left"/>
    </xf>
    <xf numFmtId="6" fontId="23" fillId="28" borderId="11" xfId="0" applyNumberFormat="1" applyFont="1" applyFill="1" applyBorder="1" applyAlignment="1">
      <alignment horizontal="center" vertical="center"/>
    </xf>
    <xf numFmtId="171" fontId="61" fillId="28" borderId="11" xfId="58195" applyNumberFormat="1" applyFont="1" applyFill="1" applyBorder="1" applyAlignment="1">
      <alignment horizontal="right"/>
    </xf>
    <xf numFmtId="169" fontId="61" fillId="28" borderId="11" xfId="58195" applyNumberFormat="1" applyFont="1" applyFill="1" applyBorder="1" applyAlignment="1">
      <alignment horizontal="left"/>
    </xf>
    <xf numFmtId="165" fontId="23" fillId="28" borderId="11" xfId="28" applyNumberFormat="1" applyFont="1" applyFill="1" applyBorder="1" applyAlignment="1">
      <alignment horizontal="center"/>
    </xf>
    <xf numFmtId="0" fontId="56" fillId="28" borderId="11" xfId="58195" applyFont="1" applyFill="1" applyBorder="1" applyAlignment="1">
      <alignment horizontal="left" wrapText="1"/>
    </xf>
    <xf numFmtId="0" fontId="23" fillId="30" borderId="12" xfId="0" applyFont="1" applyFill="1" applyBorder="1" applyAlignment="1">
      <alignment horizontal="center"/>
    </xf>
    <xf numFmtId="0" fontId="24" fillId="28" borderId="13" xfId="0" applyFont="1" applyFill="1" applyBorder="1" applyAlignment="1">
      <alignment horizontal="center"/>
    </xf>
    <xf numFmtId="0" fontId="23" fillId="30" borderId="13" xfId="0" applyFont="1" applyFill="1" applyBorder="1" applyAlignment="1">
      <alignment horizontal="center"/>
    </xf>
    <xf numFmtId="6" fontId="0" fillId="28" borderId="11" xfId="28" applyNumberFormat="1" applyFont="1" applyFill="1" applyBorder="1"/>
    <xf numFmtId="0" fontId="0" fillId="0" borderId="0" xfId="0" applyAlignment="1">
      <alignment horizontal="center"/>
    </xf>
    <xf numFmtId="0" fontId="24" fillId="0" borderId="11" xfId="0" applyFont="1" applyBorder="1" applyAlignment="1">
      <alignment horizontal="center"/>
    </xf>
    <xf numFmtId="0" fontId="24" fillId="31" borderId="47" xfId="0" applyFont="1" applyFill="1" applyBorder="1" applyAlignment="1">
      <alignment horizontal="center" vertical="center" textRotation="90"/>
    </xf>
    <xf numFmtId="0" fontId="0" fillId="0" borderId="10" xfId="0" applyBorder="1" applyAlignment="1"/>
    <xf numFmtId="0" fontId="0" fillId="0" borderId="43" xfId="0" applyBorder="1" applyAlignment="1"/>
    <xf numFmtId="0" fontId="24" fillId="33" borderId="47" xfId="0" applyFont="1" applyFill="1" applyBorder="1" applyAlignment="1">
      <alignment horizontal="center" vertical="center" textRotation="90"/>
    </xf>
    <xf numFmtId="0" fontId="24" fillId="32" borderId="47" xfId="0" applyFont="1" applyFill="1" applyBorder="1" applyAlignment="1">
      <alignment horizontal="center" vertical="center" textRotation="90"/>
    </xf>
    <xf numFmtId="0" fontId="24" fillId="24" borderId="47" xfId="0" applyFont="1" applyFill="1" applyBorder="1" applyAlignment="1">
      <alignment horizontal="center" vertical="center" textRotation="90"/>
    </xf>
    <xf numFmtId="0" fontId="24" fillId="27" borderId="47" xfId="0" applyFont="1" applyFill="1" applyBorder="1" applyAlignment="1">
      <alignment horizontal="center" vertical="center" textRotation="90"/>
    </xf>
    <xf numFmtId="0" fontId="24" fillId="26" borderId="47" xfId="0" applyFont="1" applyFill="1" applyBorder="1" applyAlignment="1">
      <alignment horizontal="center" vertical="center" textRotation="90"/>
    </xf>
    <xf numFmtId="0" fontId="28" fillId="25" borderId="21" xfId="0" applyFont="1" applyFill="1" applyBorder="1" applyAlignment="1">
      <alignment horizontal="center"/>
    </xf>
    <xf numFmtId="0" fontId="28" fillId="25" borderId="46" xfId="0" applyFont="1" applyFill="1" applyBorder="1" applyAlignment="1">
      <alignment horizontal="center"/>
    </xf>
    <xf numFmtId="0" fontId="0" fillId="0" borderId="46" xfId="0" applyBorder="1" applyAlignment="1"/>
    <xf numFmtId="0" fontId="26" fillId="0" borderId="11" xfId="0" applyFont="1" applyBorder="1" applyAlignment="1">
      <alignment horizontal="center"/>
    </xf>
    <xf numFmtId="6" fontId="26" fillId="0" borderId="11" xfId="28" applyNumberFormat="1" applyFont="1" applyBorder="1" applyAlignment="1">
      <alignment horizontal="left" indent="10"/>
    </xf>
    <xf numFmtId="0" fontId="28" fillId="25" borderId="11" xfId="0" applyFont="1" applyFill="1" applyBorder="1" applyAlignment="1">
      <alignment horizontal="center"/>
    </xf>
    <xf numFmtId="0" fontId="28" fillId="26" borderId="11" xfId="0" applyFont="1" applyFill="1" applyBorder="1" applyAlignment="1">
      <alignment horizontal="center"/>
    </xf>
    <xf numFmtId="0" fontId="28" fillId="32" borderId="11" xfId="0" applyFont="1" applyFill="1" applyBorder="1" applyAlignment="1">
      <alignment horizontal="center"/>
    </xf>
    <xf numFmtId="0" fontId="29" fillId="0" borderId="11" xfId="0" applyFont="1" applyFill="1" applyBorder="1" applyAlignment="1">
      <alignment horizontal="center"/>
    </xf>
    <xf numFmtId="0" fontId="0" fillId="0" borderId="11" xfId="0" applyBorder="1" applyAlignment="1">
      <alignment horizontal="center"/>
    </xf>
    <xf numFmtId="0" fontId="24" fillId="0" borderId="11" xfId="0" applyFont="1" applyBorder="1" applyAlignment="1">
      <alignment horizontal="left"/>
    </xf>
    <xf numFmtId="0" fontId="29" fillId="0" borderId="11" xfId="0" applyFont="1" applyBorder="1" applyAlignment="1">
      <alignment horizontal="center"/>
    </xf>
    <xf numFmtId="0" fontId="0" fillId="0" borderId="11" xfId="0" applyFill="1" applyBorder="1" applyAlignment="1">
      <alignment horizontal="center"/>
    </xf>
    <xf numFmtId="0" fontId="26" fillId="0" borderId="11" xfId="0" applyFont="1" applyFill="1" applyBorder="1" applyAlignment="1">
      <alignment horizontal="center"/>
    </xf>
    <xf numFmtId="0" fontId="0" fillId="0" borderId="11" xfId="0" applyFill="1" applyBorder="1"/>
    <xf numFmtId="6" fontId="26" fillId="0" borderId="11" xfId="28" applyNumberFormat="1" applyFont="1" applyFill="1" applyBorder="1" applyAlignment="1">
      <alignment horizontal="left" indent="10"/>
    </xf>
    <xf numFmtId="0" fontId="24" fillId="0" borderId="11" xfId="0" applyFont="1" applyFill="1" applyBorder="1" applyAlignment="1">
      <alignment horizontal="left"/>
    </xf>
    <xf numFmtId="0" fontId="29" fillId="28" borderId="11" xfId="0" applyFont="1" applyFill="1" applyBorder="1" applyAlignment="1">
      <alignment horizontal="center"/>
    </xf>
    <xf numFmtId="0" fontId="0" fillId="0" borderId="11" xfId="0" applyBorder="1"/>
    <xf numFmtId="0" fontId="0" fillId="0" borderId="10" xfId="0" applyBorder="1" applyAlignment="1">
      <alignment horizontal="center" vertical="center" textRotation="90"/>
    </xf>
    <xf numFmtId="0" fontId="0" fillId="0" borderId="43" xfId="0" applyBorder="1" applyAlignment="1">
      <alignment horizontal="center" vertical="center" textRotation="90"/>
    </xf>
    <xf numFmtId="0" fontId="28" fillId="0" borderId="11" xfId="0" applyFont="1" applyFill="1" applyBorder="1" applyAlignment="1">
      <alignment horizontal="center"/>
    </xf>
    <xf numFmtId="0" fontId="24" fillId="33" borderId="10" xfId="0" applyFont="1" applyFill="1" applyBorder="1" applyAlignment="1">
      <alignment horizontal="center" vertical="center" textRotation="90"/>
    </xf>
    <xf numFmtId="0" fontId="25" fillId="0" borderId="10" xfId="0" applyFont="1" applyFill="1" applyBorder="1" applyAlignment="1">
      <alignment horizontal="center" vertical="center" textRotation="90"/>
    </xf>
    <xf numFmtId="0" fontId="24" fillId="33" borderId="43" xfId="0" applyFont="1" applyFill="1" applyBorder="1" applyAlignment="1">
      <alignment horizontal="center" vertical="center" textRotation="90"/>
    </xf>
    <xf numFmtId="0" fontId="28" fillId="26" borderId="20" xfId="0" applyFont="1" applyFill="1" applyBorder="1" applyAlignment="1">
      <alignment horizontal="center"/>
    </xf>
    <xf numFmtId="0" fontId="0" fillId="0" borderId="57" xfId="0" applyBorder="1" applyAlignment="1">
      <alignment horizontal="center"/>
    </xf>
    <xf numFmtId="0" fontId="0" fillId="0" borderId="12" xfId="0" applyBorder="1" applyAlignment="1">
      <alignment horizontal="center"/>
    </xf>
    <xf numFmtId="0" fontId="29" fillId="0" borderId="20" xfId="0" applyFont="1" applyBorder="1" applyAlignment="1">
      <alignment horizontal="center"/>
    </xf>
    <xf numFmtId="6" fontId="26" fillId="0" borderId="20" xfId="28" applyNumberFormat="1" applyFont="1" applyBorder="1" applyAlignment="1">
      <alignment horizontal="left" indent="10"/>
    </xf>
    <xf numFmtId="6" fontId="26" fillId="0" borderId="57" xfId="28" applyNumberFormat="1" applyFont="1" applyBorder="1" applyAlignment="1">
      <alignment horizontal="left" indent="10"/>
    </xf>
    <xf numFmtId="6" fontId="26" fillId="0" borderId="12" xfId="28" applyNumberFormat="1" applyFont="1" applyBorder="1" applyAlignment="1">
      <alignment horizontal="left" indent="10"/>
    </xf>
    <xf numFmtId="0" fontId="26" fillId="0" borderId="20" xfId="0" applyFont="1" applyBorder="1" applyAlignment="1">
      <alignment horizontal="center"/>
    </xf>
    <xf numFmtId="0" fontId="26" fillId="0" borderId="12" xfId="0" applyFont="1" applyBorder="1" applyAlignment="1">
      <alignment horizontal="center"/>
    </xf>
    <xf numFmtId="0" fontId="0" fillId="0" borderId="20" xfId="0" applyBorder="1" applyAlignment="1">
      <alignment horizontal="center"/>
    </xf>
    <xf numFmtId="0" fontId="24" fillId="0" borderId="20" xfId="0" applyFont="1" applyBorder="1" applyAlignment="1">
      <alignment horizontal="left"/>
    </xf>
    <xf numFmtId="0" fontId="24" fillId="0" borderId="12" xfId="0" applyFont="1" applyBorder="1" applyAlignment="1">
      <alignment horizontal="left"/>
    </xf>
    <xf numFmtId="0" fontId="27" fillId="0" borderId="0" xfId="0" applyFont="1" applyFill="1" applyAlignment="1">
      <alignment horizontal="center"/>
    </xf>
    <xf numFmtId="0" fontId="24" fillId="0" borderId="0" xfId="0" applyFont="1" applyFill="1" applyAlignment="1">
      <alignment horizontal="center"/>
    </xf>
    <xf numFmtId="0" fontId="27" fillId="0" borderId="0" xfId="0" applyFont="1" applyAlignment="1">
      <alignment horizontal="center"/>
    </xf>
    <xf numFmtId="0" fontId="24" fillId="0" borderId="52" xfId="0" applyFont="1" applyBorder="1" applyAlignment="1">
      <alignment horizontal="center"/>
    </xf>
    <xf numFmtId="0" fontId="24" fillId="0" borderId="53" xfId="0" applyFont="1" applyBorder="1" applyAlignment="1">
      <alignment horizontal="center"/>
    </xf>
    <xf numFmtId="0" fontId="24" fillId="0" borderId="52" xfId="0" applyFont="1" applyFill="1" applyBorder="1" applyAlignment="1">
      <alignment horizontal="center"/>
    </xf>
    <xf numFmtId="0" fontId="24" fillId="0" borderId="53" xfId="0" applyFont="1" applyFill="1" applyBorder="1" applyAlignment="1">
      <alignment horizontal="center"/>
    </xf>
    <xf numFmtId="0" fontId="28" fillId="25" borderId="54" xfId="0" applyFont="1" applyFill="1" applyBorder="1" applyAlignment="1">
      <alignment horizontal="center"/>
    </xf>
    <xf numFmtId="0" fontId="28" fillId="25" borderId="55" xfId="0" applyFont="1" applyFill="1" applyBorder="1" applyAlignment="1">
      <alignment horizontal="center"/>
    </xf>
    <xf numFmtId="0" fontId="27" fillId="0" borderId="28" xfId="0" applyFont="1" applyBorder="1" applyAlignment="1">
      <alignment horizontal="center"/>
    </xf>
    <xf numFmtId="0" fontId="27" fillId="0" borderId="54" xfId="0" applyFont="1" applyBorder="1" applyAlignment="1">
      <alignment horizontal="center"/>
    </xf>
    <xf numFmtId="0" fontId="27" fillId="0" borderId="55" xfId="0" applyFont="1" applyBorder="1" applyAlignment="1">
      <alignment horizontal="center"/>
    </xf>
    <xf numFmtId="49" fontId="25" fillId="0" borderId="56" xfId="0" applyNumberFormat="1" applyFont="1" applyFill="1" applyBorder="1" applyAlignment="1">
      <alignment horizontal="center"/>
    </xf>
    <xf numFmtId="0" fontId="25" fillId="0" borderId="57" xfId="0" applyFont="1" applyFill="1" applyBorder="1"/>
    <xf numFmtId="0" fontId="25" fillId="0" borderId="48" xfId="0" applyFont="1" applyFill="1" applyBorder="1"/>
    <xf numFmtId="49" fontId="23" fillId="0" borderId="56" xfId="0" applyNumberFormat="1" applyFont="1" applyFill="1" applyBorder="1" applyAlignment="1">
      <alignment horizontal="center"/>
    </xf>
    <xf numFmtId="0" fontId="25" fillId="0" borderId="52" xfId="0" applyFont="1" applyFill="1" applyBorder="1" applyAlignment="1">
      <alignment horizontal="center" vertical="center"/>
    </xf>
    <xf numFmtId="0" fontId="25" fillId="0" borderId="59" xfId="0" applyFont="1" applyFill="1" applyBorder="1" applyAlignment="1">
      <alignment horizontal="center" vertical="center"/>
    </xf>
    <xf numFmtId="0" fontId="23" fillId="0" borderId="52" xfId="0" applyFont="1" applyFill="1" applyBorder="1" applyAlignment="1">
      <alignment horizontal="center" vertical="center"/>
    </xf>
    <xf numFmtId="0" fontId="25" fillId="0" borderId="58" xfId="0" applyFont="1" applyFill="1" applyBorder="1" applyAlignment="1">
      <alignment horizontal="center" vertical="center"/>
    </xf>
    <xf numFmtId="0" fontId="25" fillId="0" borderId="37" xfId="0" applyFont="1" applyFill="1" applyBorder="1" applyAlignment="1">
      <alignment horizontal="center" vertical="center"/>
    </xf>
    <xf numFmtId="0" fontId="25" fillId="0" borderId="38" xfId="0" applyFont="1" applyFill="1" applyBorder="1" applyAlignment="1">
      <alignment horizontal="center" vertical="center"/>
    </xf>
    <xf numFmtId="0" fontId="25" fillId="0" borderId="36" xfId="0" applyFont="1" applyFill="1" applyBorder="1" applyAlignment="1">
      <alignment horizontal="center" vertical="center"/>
    </xf>
    <xf numFmtId="0" fontId="24" fillId="0" borderId="39" xfId="0" applyFont="1" applyFill="1" applyBorder="1" applyAlignment="1">
      <alignment horizontal="center"/>
    </xf>
    <xf numFmtId="0" fontId="24" fillId="0" borderId="30" xfId="0" applyFont="1" applyFill="1" applyBorder="1" applyAlignment="1">
      <alignment horizontal="center"/>
    </xf>
    <xf numFmtId="0" fontId="24" fillId="0" borderId="28" xfId="0" applyFont="1" applyFill="1" applyBorder="1" applyAlignment="1">
      <alignment horizontal="center"/>
    </xf>
    <xf numFmtId="0" fontId="24" fillId="0" borderId="55" xfId="0" applyFont="1" applyFill="1" applyBorder="1" applyAlignment="1">
      <alignment horizontal="center"/>
    </xf>
    <xf numFmtId="0" fontId="23" fillId="0" borderId="46" xfId="0" applyFont="1" applyFill="1" applyBorder="1" applyAlignment="1">
      <alignment horizontal="center" vertical="center"/>
    </xf>
    <xf numFmtId="0" fontId="25" fillId="0" borderId="13" xfId="0" applyFont="1" applyFill="1" applyBorder="1" applyAlignment="1">
      <alignment horizontal="center" vertical="center"/>
    </xf>
    <xf numFmtId="0" fontId="28" fillId="0" borderId="28" xfId="0" applyFont="1" applyFill="1" applyBorder="1" applyAlignment="1">
      <alignment horizontal="center"/>
    </xf>
    <xf numFmtId="0" fontId="28" fillId="0" borderId="54" xfId="0" applyFont="1" applyFill="1" applyBorder="1" applyAlignment="1">
      <alignment horizontal="center"/>
    </xf>
    <xf numFmtId="0" fontId="28" fillId="0" borderId="55" xfId="0" applyFont="1" applyFill="1" applyBorder="1" applyAlignment="1">
      <alignment horizontal="center"/>
    </xf>
    <xf numFmtId="49" fontId="0" fillId="0" borderId="11" xfId="0" applyNumberFormat="1" applyBorder="1" applyAlignment="1">
      <alignment horizontal="center"/>
    </xf>
    <xf numFmtId="0" fontId="25" fillId="0" borderId="62" xfId="0" applyFont="1" applyBorder="1" applyAlignment="1">
      <alignment horizontal="left"/>
    </xf>
    <xf numFmtId="0" fontId="25" fillId="0" borderId="63" xfId="0" applyFont="1" applyBorder="1" applyAlignment="1">
      <alignment horizontal="left"/>
    </xf>
    <xf numFmtId="0" fontId="25" fillId="0" borderId="50" xfId="0" applyFont="1"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50" xfId="0" applyBorder="1" applyAlignment="1">
      <alignment horizontal="left"/>
    </xf>
    <xf numFmtId="0" fontId="0" fillId="0" borderId="56" xfId="0" applyBorder="1" applyAlignment="1">
      <alignment horizontal="center"/>
    </xf>
    <xf numFmtId="0" fontId="0" fillId="0" borderId="48" xfId="0" applyBorder="1" applyAlignment="1">
      <alignment horizontal="center"/>
    </xf>
    <xf numFmtId="0" fontId="24" fillId="0" borderId="39" xfId="0" applyFont="1" applyBorder="1" applyAlignment="1">
      <alignment horizontal="center"/>
    </xf>
    <xf numFmtId="0" fontId="24" fillId="0" borderId="29" xfId="0" applyFont="1" applyBorder="1" applyAlignment="1">
      <alignment horizontal="center"/>
    </xf>
    <xf numFmtId="0" fontId="24" fillId="0" borderId="30" xfId="0" applyFont="1" applyBorder="1" applyAlignment="1">
      <alignment horizontal="center"/>
    </xf>
    <xf numFmtId="0" fontId="30" fillId="0" borderId="22" xfId="0" applyFont="1" applyBorder="1" applyAlignment="1">
      <alignment horizontal="center"/>
    </xf>
    <xf numFmtId="0" fontId="30" fillId="0" borderId="0" xfId="0" applyFont="1" applyBorder="1" applyAlignment="1">
      <alignment horizontal="center"/>
    </xf>
    <xf numFmtId="0" fontId="30" fillId="0" borderId="32" xfId="0" applyFont="1" applyBorder="1" applyAlignment="1">
      <alignment horizontal="center"/>
    </xf>
    <xf numFmtId="0" fontId="30" fillId="0" borderId="58" xfId="0" applyFont="1" applyBorder="1" applyAlignment="1">
      <alignment horizontal="center"/>
    </xf>
    <xf numFmtId="0" fontId="30" fillId="0" borderId="46" xfId="0" applyFont="1" applyBorder="1" applyAlignment="1">
      <alignment horizontal="center"/>
    </xf>
    <xf numFmtId="0" fontId="30" fillId="0" borderId="49"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30" fillId="0" borderId="33" xfId="0" applyFont="1" applyBorder="1" applyAlignment="1">
      <alignment horizontal="center"/>
    </xf>
    <xf numFmtId="0" fontId="30" fillId="0" borderId="31" xfId="0" applyFont="1" applyBorder="1" applyAlignment="1">
      <alignment horizontal="center"/>
    </xf>
    <xf numFmtId="0" fontId="24" fillId="0" borderId="40" xfId="0" applyFont="1" applyBorder="1" applyAlignment="1">
      <alignment horizontal="center"/>
    </xf>
    <xf numFmtId="0" fontId="24" fillId="0" borderId="41" xfId="0" applyFont="1" applyBorder="1" applyAlignment="1">
      <alignment horizontal="center"/>
    </xf>
    <xf numFmtId="0" fontId="0" fillId="0" borderId="23" xfId="0" applyBorder="1" applyAlignment="1">
      <alignment horizontal="left" wrapText="1"/>
    </xf>
    <xf numFmtId="0" fontId="0" fillId="0" borderId="51" xfId="0" applyBorder="1" applyAlignment="1">
      <alignment horizontal="left" wrapText="1"/>
    </xf>
    <xf numFmtId="0" fontId="0" fillId="0" borderId="64" xfId="0" applyBorder="1" applyAlignment="1">
      <alignment horizontal="left" wrapText="1"/>
    </xf>
    <xf numFmtId="0" fontId="0" fillId="0" borderId="21" xfId="0" applyBorder="1" applyAlignment="1">
      <alignment horizontal="left" wrapText="1"/>
    </xf>
    <xf numFmtId="0" fontId="0" fillId="0" borderId="46" xfId="0" applyBorder="1" applyAlignment="1">
      <alignment horizontal="left" wrapText="1"/>
    </xf>
    <xf numFmtId="0" fontId="0" fillId="0" borderId="13" xfId="0" applyBorder="1" applyAlignment="1">
      <alignment horizontal="left" wrapText="1"/>
    </xf>
    <xf numFmtId="0" fontId="0" fillId="0" borderId="22" xfId="0" applyBorder="1" applyAlignment="1">
      <alignment horizontal="center"/>
    </xf>
    <xf numFmtId="0" fontId="0" fillId="0" borderId="0" xfId="0" applyBorder="1" applyAlignment="1">
      <alignment horizontal="center"/>
    </xf>
    <xf numFmtId="0" fontId="0" fillId="0" borderId="32" xfId="0" applyBorder="1" applyAlignment="1">
      <alignment horizontal="center"/>
    </xf>
    <xf numFmtId="0" fontId="25" fillId="0" borderId="56" xfId="0" applyFont="1" applyBorder="1" applyAlignment="1">
      <alignment horizontal="center"/>
    </xf>
    <xf numFmtId="0" fontId="25" fillId="0" borderId="57" xfId="0" applyFont="1" applyBorder="1" applyAlignment="1">
      <alignment horizontal="center"/>
    </xf>
    <xf numFmtId="0" fontId="25" fillId="0" borderId="48" xfId="0" applyFont="1" applyBorder="1" applyAlignment="1">
      <alignment horizontal="center"/>
    </xf>
    <xf numFmtId="0" fontId="25" fillId="0" borderId="60" xfId="0" applyFont="1" applyBorder="1" applyAlignment="1">
      <alignment horizontal="left"/>
    </xf>
    <xf numFmtId="0" fontId="25" fillId="0" borderId="51" xfId="0" applyFont="1" applyBorder="1" applyAlignment="1">
      <alignment horizontal="left"/>
    </xf>
    <xf numFmtId="0" fontId="25" fillId="0" borderId="61" xfId="0" applyFont="1" applyBorder="1" applyAlignment="1">
      <alignment horizontal="left"/>
    </xf>
    <xf numFmtId="0" fontId="25" fillId="0" borderId="58" xfId="0" applyFont="1" applyBorder="1" applyAlignment="1">
      <alignment horizontal="left" indent="1"/>
    </xf>
    <xf numFmtId="0" fontId="25" fillId="0" borderId="46" xfId="0" applyFont="1" applyBorder="1" applyAlignment="1">
      <alignment horizontal="left" indent="1"/>
    </xf>
    <xf numFmtId="0" fontId="25" fillId="0" borderId="49" xfId="0" applyFont="1" applyBorder="1" applyAlignment="1">
      <alignment horizontal="left" indent="1"/>
    </xf>
    <xf numFmtId="0" fontId="24" fillId="0" borderId="28" xfId="0" applyFont="1" applyBorder="1" applyAlignment="1">
      <alignment horizontal="center"/>
    </xf>
    <xf numFmtId="0" fontId="24" fillId="0" borderId="54" xfId="0" applyFont="1" applyBorder="1" applyAlignment="1">
      <alignment horizontal="center"/>
    </xf>
    <xf numFmtId="0" fontId="24" fillId="0" borderId="65" xfId="0" applyFont="1" applyBorder="1" applyAlignment="1">
      <alignment horizontal="center"/>
    </xf>
  </cellXfs>
  <cellStyles count="58244">
    <cellStyle name="20% - Accent1" xfId="1" builtinId="30" customBuiltin="1"/>
    <cellStyle name="20% - Accent1 10" xfId="553"/>
    <cellStyle name="20% - Accent1 11" xfId="670"/>
    <cellStyle name="20% - Accent1 12" xfId="1389"/>
    <cellStyle name="20% - Accent1 13" xfId="1486"/>
    <cellStyle name="20% - Accent1 14" xfId="4165"/>
    <cellStyle name="20% - Accent1 15" xfId="4285"/>
    <cellStyle name="20% - Accent1 16" xfId="7834"/>
    <cellStyle name="20% - Accent1 17" xfId="7885"/>
    <cellStyle name="20% - Accent1 18" xfId="15090"/>
    <cellStyle name="20% - Accent1 19" xfId="29487"/>
    <cellStyle name="20% - Accent1 2" xfId="46"/>
    <cellStyle name="20% - Accent1 20" xfId="29504"/>
    <cellStyle name="20% - Accent1 21" xfId="58218"/>
    <cellStyle name="20% - Accent1 3" xfId="91"/>
    <cellStyle name="20% - Accent1 4" xfId="143"/>
    <cellStyle name="20% - Accent1 5" xfId="194"/>
    <cellStyle name="20% - Accent1 6" xfId="251"/>
    <cellStyle name="20% - Accent1 7" xfId="298"/>
    <cellStyle name="20% - Accent1 8" xfId="370"/>
    <cellStyle name="20% - Accent1 9" xfId="470"/>
    <cellStyle name="20% - Accent2" xfId="2" builtinId="34" customBuiltin="1"/>
    <cellStyle name="20% - Accent2 10" xfId="540"/>
    <cellStyle name="20% - Accent2 11" xfId="671"/>
    <cellStyle name="20% - Accent2 12" xfId="1390"/>
    <cellStyle name="20% - Accent2 13" xfId="1464"/>
    <cellStyle name="20% - Accent2 14" xfId="4166"/>
    <cellStyle name="20% - Accent2 15" xfId="4459"/>
    <cellStyle name="20% - Accent2 16" xfId="7835"/>
    <cellStyle name="20% - Accent2 17" xfId="7880"/>
    <cellStyle name="20% - Accent2 18" xfId="15091"/>
    <cellStyle name="20% - Accent2 19" xfId="29499"/>
    <cellStyle name="20% - Accent2 2" xfId="47"/>
    <cellStyle name="20% - Accent2 20" xfId="29505"/>
    <cellStyle name="20% - Accent2 21" xfId="58222"/>
    <cellStyle name="20% - Accent2 3" xfId="92"/>
    <cellStyle name="20% - Accent2 4" xfId="144"/>
    <cellStyle name="20% - Accent2 5" xfId="195"/>
    <cellStyle name="20% - Accent2 6" xfId="287"/>
    <cellStyle name="20% - Accent2 7" xfId="299"/>
    <cellStyle name="20% - Accent2 8" xfId="371"/>
    <cellStyle name="20% - Accent2 9" xfId="471"/>
    <cellStyle name="20% - Accent3" xfId="3" builtinId="38" customBuiltin="1"/>
    <cellStyle name="20% - Accent3 10" xfId="526"/>
    <cellStyle name="20% - Accent3 11" xfId="672"/>
    <cellStyle name="20% - Accent3 12" xfId="1391"/>
    <cellStyle name="20% - Accent3 13" xfId="1462"/>
    <cellStyle name="20% - Accent3 14" xfId="4167"/>
    <cellStyle name="20% - Accent3 15" xfId="4211"/>
    <cellStyle name="20% - Accent3 16" xfId="7836"/>
    <cellStyle name="20% - Accent3 17" xfId="11613"/>
    <cellStyle name="20% - Accent3 18" xfId="15092"/>
    <cellStyle name="20% - Accent3 19" xfId="29494"/>
    <cellStyle name="20% - Accent3 2" xfId="48"/>
    <cellStyle name="20% - Accent3 20" xfId="29506"/>
    <cellStyle name="20% - Accent3 21" xfId="58226"/>
    <cellStyle name="20% - Accent3 3" xfId="93"/>
    <cellStyle name="20% - Accent3 4" xfId="145"/>
    <cellStyle name="20% - Accent3 5" xfId="196"/>
    <cellStyle name="20% - Accent3 6" xfId="265"/>
    <cellStyle name="20% - Accent3 7" xfId="300"/>
    <cellStyle name="20% - Accent3 8" xfId="372"/>
    <cellStyle name="20% - Accent3 9" xfId="472"/>
    <cellStyle name="20% - Accent4" xfId="4" builtinId="42" customBuiltin="1"/>
    <cellStyle name="20% - Accent4 10" xfId="519"/>
    <cellStyle name="20% - Accent4 11" xfId="673"/>
    <cellStyle name="20% - Accent4 12" xfId="1392"/>
    <cellStyle name="20% - Accent4 13" xfId="1450"/>
    <cellStyle name="20% - Accent4 14" xfId="4168"/>
    <cellStyle name="20% - Accent4 15" xfId="4238"/>
    <cellStyle name="20% - Accent4 16" xfId="7837"/>
    <cellStyle name="20% - Accent4 17" xfId="11498"/>
    <cellStyle name="20% - Accent4 18" xfId="15093"/>
    <cellStyle name="20% - Accent4 19" xfId="29464"/>
    <cellStyle name="20% - Accent4 2" xfId="49"/>
    <cellStyle name="20% - Accent4 20" xfId="29507"/>
    <cellStyle name="20% - Accent4 21" xfId="58230"/>
    <cellStyle name="20% - Accent4 3" xfId="94"/>
    <cellStyle name="20% - Accent4 4" xfId="146"/>
    <cellStyle name="20% - Accent4 5" xfId="197"/>
    <cellStyle name="20% - Accent4 6" xfId="250"/>
    <cellStyle name="20% - Accent4 7" xfId="301"/>
    <cellStyle name="20% - Accent4 8" xfId="373"/>
    <cellStyle name="20% - Accent4 9" xfId="473"/>
    <cellStyle name="20% - Accent5" xfId="5" builtinId="46" customBuiltin="1"/>
    <cellStyle name="20% - Accent5 10" xfId="612"/>
    <cellStyle name="20% - Accent5 11" xfId="674"/>
    <cellStyle name="20% - Accent5 12" xfId="1393"/>
    <cellStyle name="20% - Accent5 13" xfId="1441"/>
    <cellStyle name="20% - Accent5 14" xfId="4169"/>
    <cellStyle name="20% - Accent5 15" xfId="4343"/>
    <cellStyle name="20% - Accent5 16" xfId="7838"/>
    <cellStyle name="20% - Accent5 17" xfId="8821"/>
    <cellStyle name="20% - Accent5 18" xfId="15094"/>
    <cellStyle name="20% - Accent5 19" xfId="29491"/>
    <cellStyle name="20% - Accent5 2" xfId="50"/>
    <cellStyle name="20% - Accent5 20" xfId="29508"/>
    <cellStyle name="20% - Accent5 21" xfId="58234"/>
    <cellStyle name="20% - Accent5 3" xfId="95"/>
    <cellStyle name="20% - Accent5 4" xfId="147"/>
    <cellStyle name="20% - Accent5 5" xfId="198"/>
    <cellStyle name="20% - Accent5 6" xfId="286"/>
    <cellStyle name="20% - Accent5 7" xfId="302"/>
    <cellStyle name="20% - Accent5 8" xfId="374"/>
    <cellStyle name="20% - Accent5 9" xfId="474"/>
    <cellStyle name="20% - Accent6" xfId="6" builtinId="50" customBuiltin="1"/>
    <cellStyle name="20% - Accent6 10" xfId="579"/>
    <cellStyle name="20% - Accent6 11" xfId="675"/>
    <cellStyle name="20% - Accent6 12" xfId="1394"/>
    <cellStyle name="20% - Accent6 13" xfId="1436"/>
    <cellStyle name="20% - Accent6 14" xfId="4170"/>
    <cellStyle name="20% - Accent6 15" xfId="5192"/>
    <cellStyle name="20% - Accent6 16" xfId="7839"/>
    <cellStyle name="20% - Accent6 17" xfId="8806"/>
    <cellStyle name="20% - Accent6 18" xfId="15095"/>
    <cellStyle name="20% - Accent6 19" xfId="15141"/>
    <cellStyle name="20% - Accent6 2" xfId="51"/>
    <cellStyle name="20% - Accent6 20" xfId="29509"/>
    <cellStyle name="20% - Accent6 21" xfId="58238"/>
    <cellStyle name="20% - Accent6 3" xfId="96"/>
    <cellStyle name="20% - Accent6 4" xfId="148"/>
    <cellStyle name="20% - Accent6 5" xfId="199"/>
    <cellStyle name="20% - Accent6 6" xfId="264"/>
    <cellStyle name="20% - Accent6 7" xfId="303"/>
    <cellStyle name="20% - Accent6 8" xfId="375"/>
    <cellStyle name="20% - Accent6 9" xfId="475"/>
    <cellStyle name="40% - Accent1" xfId="7" builtinId="31" customBuiltin="1"/>
    <cellStyle name="40% - Accent1 10" xfId="558"/>
    <cellStyle name="40% - Accent1 11" xfId="676"/>
    <cellStyle name="40% - Accent1 12" xfId="1395"/>
    <cellStyle name="40% - Accent1 13" xfId="1699"/>
    <cellStyle name="40% - Accent1 14" xfId="4171"/>
    <cellStyle name="40% - Accent1 15" xfId="7829"/>
    <cellStyle name="40% - Accent1 16" xfId="7840"/>
    <cellStyle name="40% - Accent1 17" xfId="8132"/>
    <cellStyle name="40% - Accent1 18" xfId="15096"/>
    <cellStyle name="40% - Accent1 19" xfId="29467"/>
    <cellStyle name="40% - Accent1 2" xfId="52"/>
    <cellStyle name="40% - Accent1 20" xfId="29510"/>
    <cellStyle name="40% - Accent1 21" xfId="58219"/>
    <cellStyle name="40% - Accent1 3" xfId="97"/>
    <cellStyle name="40% - Accent1 4" xfId="149"/>
    <cellStyle name="40% - Accent1 5" xfId="200"/>
    <cellStyle name="40% - Accent1 6" xfId="249"/>
    <cellStyle name="40% - Accent1 7" xfId="304"/>
    <cellStyle name="40% - Accent1 8" xfId="376"/>
    <cellStyle name="40% - Accent1 9" xfId="476"/>
    <cellStyle name="40% - Accent2" xfId="8" builtinId="35" customBuiltin="1"/>
    <cellStyle name="40% - Accent2 10" xfId="552"/>
    <cellStyle name="40% - Accent2 11" xfId="677"/>
    <cellStyle name="40% - Accent2 12" xfId="1396"/>
    <cellStyle name="40% - Accent2 13" xfId="1610"/>
    <cellStyle name="40% - Accent2 14" xfId="4172"/>
    <cellStyle name="40% - Accent2 15" xfId="7828"/>
    <cellStyle name="40% - Accent2 16" xfId="7841"/>
    <cellStyle name="40% - Accent2 17" xfId="8044"/>
    <cellStyle name="40% - Accent2 18" xfId="15097"/>
    <cellStyle name="40% - Accent2 19" xfId="29492"/>
    <cellStyle name="40% - Accent2 2" xfId="53"/>
    <cellStyle name="40% - Accent2 20" xfId="29511"/>
    <cellStyle name="40% - Accent2 21" xfId="58223"/>
    <cellStyle name="40% - Accent2 3" xfId="98"/>
    <cellStyle name="40% - Accent2 4" xfId="150"/>
    <cellStyle name="40% - Accent2 5" xfId="201"/>
    <cellStyle name="40% - Accent2 6" xfId="285"/>
    <cellStyle name="40% - Accent2 7" xfId="305"/>
    <cellStyle name="40% - Accent2 8" xfId="377"/>
    <cellStyle name="40% - Accent2 9" xfId="477"/>
    <cellStyle name="40% - Accent3" xfId="9" builtinId="39" customBuiltin="1"/>
    <cellStyle name="40% - Accent3 10" xfId="539"/>
    <cellStyle name="40% - Accent3 11" xfId="678"/>
    <cellStyle name="40% - Accent3 12" xfId="1397"/>
    <cellStyle name="40% - Accent3 13" xfId="1579"/>
    <cellStyle name="40% - Accent3 14" xfId="4173"/>
    <cellStyle name="40% - Accent3 15" xfId="7825"/>
    <cellStyle name="40% - Accent3 16" xfId="7842"/>
    <cellStyle name="40% - Accent3 17" xfId="8014"/>
    <cellStyle name="40% - Accent3 18" xfId="15098"/>
    <cellStyle name="40% - Accent3 19" xfId="29488"/>
    <cellStyle name="40% - Accent3 2" xfId="54"/>
    <cellStyle name="40% - Accent3 20" xfId="29512"/>
    <cellStyle name="40% - Accent3 21" xfId="58227"/>
    <cellStyle name="40% - Accent3 3" xfId="99"/>
    <cellStyle name="40% - Accent3 4" xfId="151"/>
    <cellStyle name="40% - Accent3 5" xfId="202"/>
    <cellStyle name="40% - Accent3 6" xfId="263"/>
    <cellStyle name="40% - Accent3 7" xfId="306"/>
    <cellStyle name="40% - Accent3 8" xfId="378"/>
    <cellStyle name="40% - Accent3 9" xfId="478"/>
    <cellStyle name="40% - Accent4" xfId="10" builtinId="43" customBuiltin="1"/>
    <cellStyle name="40% - Accent4 10" xfId="525"/>
    <cellStyle name="40% - Accent4 11" xfId="679"/>
    <cellStyle name="40% - Accent4 12" xfId="1398"/>
    <cellStyle name="40% - Accent4 13" xfId="1518"/>
    <cellStyle name="40% - Accent4 14" xfId="4174"/>
    <cellStyle name="40% - Accent4 15" xfId="7822"/>
    <cellStyle name="40% - Accent4 16" xfId="7843"/>
    <cellStyle name="40% - Accent4 17" xfId="7955"/>
    <cellStyle name="40% - Accent4 18" xfId="15099"/>
    <cellStyle name="40% - Accent4 19" xfId="29486"/>
    <cellStyle name="40% - Accent4 2" xfId="55"/>
    <cellStyle name="40% - Accent4 20" xfId="29513"/>
    <cellStyle name="40% - Accent4 21" xfId="58231"/>
    <cellStyle name="40% - Accent4 3" xfId="100"/>
    <cellStyle name="40% - Accent4 4" xfId="152"/>
    <cellStyle name="40% - Accent4 5" xfId="203"/>
    <cellStyle name="40% - Accent4 6" xfId="248"/>
    <cellStyle name="40% - Accent4 7" xfId="307"/>
    <cellStyle name="40% - Accent4 8" xfId="379"/>
    <cellStyle name="40% - Accent4 9" xfId="479"/>
    <cellStyle name="40% - Accent5" xfId="11" builtinId="47" customBuiltin="1"/>
    <cellStyle name="40% - Accent5 10" xfId="518"/>
    <cellStyle name="40% - Accent5 11" xfId="680"/>
    <cellStyle name="40% - Accent5 12" xfId="1399"/>
    <cellStyle name="40% - Accent5 13" xfId="1485"/>
    <cellStyle name="40% - Accent5 14" xfId="4175"/>
    <cellStyle name="40% - Accent5 15" xfId="5132"/>
    <cellStyle name="40% - Accent5 16" xfId="7844"/>
    <cellStyle name="40% - Accent5 17" xfId="7924"/>
    <cellStyle name="40% - Accent5 18" xfId="15100"/>
    <cellStyle name="40% - Accent5 19" xfId="29483"/>
    <cellStyle name="40% - Accent5 2" xfId="56"/>
    <cellStyle name="40% - Accent5 20" xfId="29514"/>
    <cellStyle name="40% - Accent5 21" xfId="58235"/>
    <cellStyle name="40% - Accent5 3" xfId="101"/>
    <cellStyle name="40% - Accent5 4" xfId="153"/>
    <cellStyle name="40% - Accent5 5" xfId="204"/>
    <cellStyle name="40% - Accent5 6" xfId="284"/>
    <cellStyle name="40% - Accent5 7" xfId="308"/>
    <cellStyle name="40% - Accent5 8" xfId="380"/>
    <cellStyle name="40% - Accent5 9" xfId="480"/>
    <cellStyle name="40% - Accent6" xfId="12" builtinId="51" customBuiltin="1"/>
    <cellStyle name="40% - Accent6 10" xfId="611"/>
    <cellStyle name="40% - Accent6 11" xfId="681"/>
    <cellStyle name="40% - Accent6 12" xfId="1400"/>
    <cellStyle name="40% - Accent6 13" xfId="1467"/>
    <cellStyle name="40% - Accent6 14" xfId="4176"/>
    <cellStyle name="40% - Accent6 15" xfId="4223"/>
    <cellStyle name="40% - Accent6 16" xfId="7845"/>
    <cellStyle name="40% - Accent6 17" xfId="7908"/>
    <cellStyle name="40% - Accent6 18" xfId="15101"/>
    <cellStyle name="40% - Accent6 19" xfId="29469"/>
    <cellStyle name="40% - Accent6 2" xfId="57"/>
    <cellStyle name="40% - Accent6 20" xfId="29515"/>
    <cellStyle name="40% - Accent6 21" xfId="58239"/>
    <cellStyle name="40% - Accent6 3" xfId="102"/>
    <cellStyle name="40% - Accent6 4" xfId="154"/>
    <cellStyle name="40% - Accent6 5" xfId="205"/>
    <cellStyle name="40% - Accent6 6" xfId="262"/>
    <cellStyle name="40% - Accent6 7" xfId="309"/>
    <cellStyle name="40% - Accent6 8" xfId="381"/>
    <cellStyle name="40% - Accent6 9" xfId="481"/>
    <cellStyle name="60% - Accent1" xfId="13" builtinId="32" customBuiltin="1"/>
    <cellStyle name="60% - Accent1 10" xfId="578"/>
    <cellStyle name="60% - Accent1 11" xfId="682"/>
    <cellStyle name="60% - Accent1 12" xfId="1401"/>
    <cellStyle name="60% - Accent1 13" xfId="1461"/>
    <cellStyle name="60% - Accent1 14" xfId="4177"/>
    <cellStyle name="60% - Accent1 15" xfId="4224"/>
    <cellStyle name="60% - Accent1 16" xfId="7846"/>
    <cellStyle name="60% - Accent1 17" xfId="7904"/>
    <cellStyle name="60% - Accent1 18" xfId="15102"/>
    <cellStyle name="60% - Accent1 19" xfId="29485"/>
    <cellStyle name="60% - Accent1 2" xfId="58"/>
    <cellStyle name="60% - Accent1 20" xfId="29516"/>
    <cellStyle name="60% - Accent1 21" xfId="58220"/>
    <cellStyle name="60% - Accent1 3" xfId="103"/>
    <cellStyle name="60% - Accent1 4" xfId="155"/>
    <cellStyle name="60% - Accent1 5" xfId="206"/>
    <cellStyle name="60% - Accent1 6" xfId="247"/>
    <cellStyle name="60% - Accent1 7" xfId="310"/>
    <cellStyle name="60% - Accent1 8" xfId="382"/>
    <cellStyle name="60% - Accent1 9" xfId="482"/>
    <cellStyle name="60% - Accent2" xfId="14" builtinId="36" customBuiltin="1"/>
    <cellStyle name="60% - Accent2 10" xfId="565"/>
    <cellStyle name="60% - Accent2 11" xfId="683"/>
    <cellStyle name="60% - Accent2 12" xfId="1402"/>
    <cellStyle name="60% - Accent2 13" xfId="1449"/>
    <cellStyle name="60% - Accent2 14" xfId="4178"/>
    <cellStyle name="60% - Accent2 15" xfId="4235"/>
    <cellStyle name="60% - Accent2 16" xfId="7847"/>
    <cellStyle name="60% - Accent2 17" xfId="7893"/>
    <cellStyle name="60% - Accent2 18" xfId="15103"/>
    <cellStyle name="60% - Accent2 19" xfId="29484"/>
    <cellStyle name="60% - Accent2 2" xfId="59"/>
    <cellStyle name="60% - Accent2 20" xfId="29517"/>
    <cellStyle name="60% - Accent2 21" xfId="58224"/>
    <cellStyle name="60% - Accent2 3" xfId="104"/>
    <cellStyle name="60% - Accent2 4" xfId="156"/>
    <cellStyle name="60% - Accent2 5" xfId="207"/>
    <cellStyle name="60% - Accent2 6" xfId="283"/>
    <cellStyle name="60% - Accent2 7" xfId="311"/>
    <cellStyle name="60% - Accent2 8" xfId="383"/>
    <cellStyle name="60% - Accent2 9" xfId="483"/>
    <cellStyle name="60% - Accent3" xfId="15" builtinId="40" customBuiltin="1"/>
    <cellStyle name="60% - Accent3 10" xfId="551"/>
    <cellStyle name="60% - Accent3 11" xfId="684"/>
    <cellStyle name="60% - Accent3 12" xfId="1403"/>
    <cellStyle name="60% - Accent3 13" xfId="1440"/>
    <cellStyle name="60% - Accent3 14" xfId="4179"/>
    <cellStyle name="60% - Accent3 15" xfId="5133"/>
    <cellStyle name="60% - Accent3 16" xfId="7848"/>
    <cellStyle name="60% - Accent3 17" xfId="7884"/>
    <cellStyle name="60% - Accent3 18" xfId="15104"/>
    <cellStyle name="60% - Accent3 19" xfId="29478"/>
    <cellStyle name="60% - Accent3 2" xfId="60"/>
    <cellStyle name="60% - Accent3 20" xfId="29518"/>
    <cellStyle name="60% - Accent3 21" xfId="58228"/>
    <cellStyle name="60% - Accent3 3" xfId="105"/>
    <cellStyle name="60% - Accent3 4" xfId="157"/>
    <cellStyle name="60% - Accent3 5" xfId="208"/>
    <cellStyle name="60% - Accent3 6" xfId="271"/>
    <cellStyle name="60% - Accent3 7" xfId="312"/>
    <cellStyle name="60% - Accent3 8" xfId="384"/>
    <cellStyle name="60% - Accent3 9" xfId="484"/>
    <cellStyle name="60% - Accent4" xfId="16" builtinId="44" customBuiltin="1"/>
    <cellStyle name="60% - Accent4 10" xfId="538"/>
    <cellStyle name="60% - Accent4 11" xfId="685"/>
    <cellStyle name="60% - Accent4 12" xfId="1404"/>
    <cellStyle name="60% - Accent4 13" xfId="1435"/>
    <cellStyle name="60% - Accent4 14" xfId="4180"/>
    <cellStyle name="60% - Accent4 15" xfId="4216"/>
    <cellStyle name="60% - Accent4 16" xfId="7849"/>
    <cellStyle name="60% - Accent4 17" xfId="7879"/>
    <cellStyle name="60% - Accent4 18" xfId="15105"/>
    <cellStyle name="60% - Accent4 19" xfId="29466"/>
    <cellStyle name="60% - Accent4 2" xfId="61"/>
    <cellStyle name="60% - Accent4 20" xfId="29519"/>
    <cellStyle name="60% - Accent4 21" xfId="58232"/>
    <cellStyle name="60% - Accent4 3" xfId="106"/>
    <cellStyle name="60% - Accent4 4" xfId="158"/>
    <cellStyle name="60% - Accent4 5" xfId="209"/>
    <cellStyle name="60% - Accent4 6" xfId="273"/>
    <cellStyle name="60% - Accent4 7" xfId="313"/>
    <cellStyle name="60% - Accent4 8" xfId="385"/>
    <cellStyle name="60% - Accent4 9" xfId="485"/>
    <cellStyle name="60% - Accent5" xfId="17" builtinId="48" customBuiltin="1"/>
    <cellStyle name="60% - Accent5 10" xfId="524"/>
    <cellStyle name="60% - Accent5 11" xfId="686"/>
    <cellStyle name="60% - Accent5 12" xfId="1405"/>
    <cellStyle name="60% - Accent5 13" xfId="1698"/>
    <cellStyle name="60% - Accent5 14" xfId="4181"/>
    <cellStyle name="60% - Accent5 15" xfId="4256"/>
    <cellStyle name="60% - Accent5 16" xfId="7850"/>
    <cellStyle name="60% - Accent5 17" xfId="11514"/>
    <cellStyle name="60% - Accent5 18" xfId="15106"/>
    <cellStyle name="60% - Accent5 19" xfId="29473"/>
    <cellStyle name="60% - Accent5 2" xfId="62"/>
    <cellStyle name="60% - Accent5 20" xfId="29520"/>
    <cellStyle name="60% - Accent5 21" xfId="58236"/>
    <cellStyle name="60% - Accent5 3" xfId="107"/>
    <cellStyle name="60% - Accent5 4" xfId="159"/>
    <cellStyle name="60% - Accent5 5" xfId="210"/>
    <cellStyle name="60% - Accent5 6" xfId="261"/>
    <cellStyle name="60% - Accent5 7" xfId="314"/>
    <cellStyle name="60% - Accent5 8" xfId="386"/>
    <cellStyle name="60% - Accent5 9" xfId="486"/>
    <cellStyle name="60% - Accent6" xfId="18" builtinId="52" customBuiltin="1"/>
    <cellStyle name="60% - Accent6 10" xfId="517"/>
    <cellStyle name="60% - Accent6 11" xfId="687"/>
    <cellStyle name="60% - Accent6 12" xfId="1406"/>
    <cellStyle name="60% - Accent6 13" xfId="1581"/>
    <cellStyle name="60% - Accent6 14" xfId="4182"/>
    <cellStyle name="60% - Accent6 15" xfId="4572"/>
    <cellStyle name="60% - Accent6 16" xfId="7851"/>
    <cellStyle name="60% - Accent6 17" xfId="11497"/>
    <cellStyle name="60% - Accent6 18" xfId="15107"/>
    <cellStyle name="60% - Accent6 19" xfId="29471"/>
    <cellStyle name="60% - Accent6 2" xfId="63"/>
    <cellStyle name="60% - Accent6 20" xfId="29521"/>
    <cellStyle name="60% - Accent6 21" xfId="58240"/>
    <cellStyle name="60% - Accent6 3" xfId="108"/>
    <cellStyle name="60% - Accent6 4" xfId="160"/>
    <cellStyle name="60% - Accent6 5" xfId="211"/>
    <cellStyle name="60% - Accent6 6" xfId="272"/>
    <cellStyle name="60% - Accent6 7" xfId="315"/>
    <cellStyle name="60% - Accent6 8" xfId="387"/>
    <cellStyle name="60% - Accent6 9" xfId="487"/>
    <cellStyle name="Accent1" xfId="19" builtinId="29" customBuiltin="1"/>
    <cellStyle name="Accent1 10" xfId="610"/>
    <cellStyle name="Accent1 11" xfId="688"/>
    <cellStyle name="Accent1 12" xfId="1407"/>
    <cellStyle name="Accent1 13" xfId="1578"/>
    <cellStyle name="Accent1 14" xfId="4183"/>
    <cellStyle name="Accent1 15" xfId="4212"/>
    <cellStyle name="Accent1 16" xfId="7852"/>
    <cellStyle name="Accent1 17" xfId="8824"/>
    <cellStyle name="Accent1 18" xfId="15108"/>
    <cellStyle name="Accent1 19" xfId="29500"/>
    <cellStyle name="Accent1 2" xfId="64"/>
    <cellStyle name="Accent1 20" xfId="29522"/>
    <cellStyle name="Accent1 21" xfId="58217"/>
    <cellStyle name="Accent1 3" xfId="109"/>
    <cellStyle name="Accent1 4" xfId="161"/>
    <cellStyle name="Accent1 5" xfId="212"/>
    <cellStyle name="Accent1 6" xfId="246"/>
    <cellStyle name="Accent1 7" xfId="316"/>
    <cellStyle name="Accent1 8" xfId="388"/>
    <cellStyle name="Accent1 9" xfId="488"/>
    <cellStyle name="Accent2" xfId="20" builtinId="33" customBuiltin="1"/>
    <cellStyle name="Accent2 10" xfId="577"/>
    <cellStyle name="Accent2 11" xfId="689"/>
    <cellStyle name="Accent2 12" xfId="1408"/>
    <cellStyle name="Accent2 13" xfId="1517"/>
    <cellStyle name="Accent2 14" xfId="4184"/>
    <cellStyle name="Accent2 15" xfId="7830"/>
    <cellStyle name="Accent2 16" xfId="7853"/>
    <cellStyle name="Accent2 17" xfId="8805"/>
    <cellStyle name="Accent2 18" xfId="15109"/>
    <cellStyle name="Accent2 19" xfId="29482"/>
    <cellStyle name="Accent2 2" xfId="65"/>
    <cellStyle name="Accent2 20" xfId="29523"/>
    <cellStyle name="Accent2 21" xfId="58221"/>
    <cellStyle name="Accent2 3" xfId="110"/>
    <cellStyle name="Accent2 4" xfId="162"/>
    <cellStyle name="Accent2 5" xfId="213"/>
    <cellStyle name="Accent2 6" xfId="275"/>
    <cellStyle name="Accent2 7" xfId="317"/>
    <cellStyle name="Accent2 8" xfId="389"/>
    <cellStyle name="Accent2 9" xfId="489"/>
    <cellStyle name="Accent3" xfId="21" builtinId="37" customBuiltin="1"/>
    <cellStyle name="Accent3 10" xfId="556"/>
    <cellStyle name="Accent3 11" xfId="690"/>
    <cellStyle name="Accent3 12" xfId="1409"/>
    <cellStyle name="Accent3 13" xfId="1484"/>
    <cellStyle name="Accent3 14" xfId="4185"/>
    <cellStyle name="Accent3 15" xfId="7827"/>
    <cellStyle name="Accent3 16" xfId="7854"/>
    <cellStyle name="Accent3 17" xfId="8131"/>
    <cellStyle name="Accent3 18" xfId="15110"/>
    <cellStyle name="Accent3 19" xfId="29475"/>
    <cellStyle name="Accent3 2" xfId="66"/>
    <cellStyle name="Accent3 20" xfId="29524"/>
    <cellStyle name="Accent3 21" xfId="58225"/>
    <cellStyle name="Accent3 3" xfId="111"/>
    <cellStyle name="Accent3 4" xfId="163"/>
    <cellStyle name="Accent3 5" xfId="214"/>
    <cellStyle name="Accent3 6" xfId="253"/>
    <cellStyle name="Accent3 7" xfId="318"/>
    <cellStyle name="Accent3 8" xfId="390"/>
    <cellStyle name="Accent3 9" xfId="490"/>
    <cellStyle name="Accent4" xfId="22" builtinId="41" customBuiltin="1"/>
    <cellStyle name="Accent4 10" xfId="550"/>
    <cellStyle name="Accent4 11" xfId="691"/>
    <cellStyle name="Accent4 12" xfId="1410"/>
    <cellStyle name="Accent4 13" xfId="1474"/>
    <cellStyle name="Accent4 14" xfId="4186"/>
    <cellStyle name="Accent4 15" xfId="7824"/>
    <cellStyle name="Accent4 16" xfId="7855"/>
    <cellStyle name="Accent4 17" xfId="8016"/>
    <cellStyle name="Accent4 18" xfId="15111"/>
    <cellStyle name="Accent4 19" xfId="29480"/>
    <cellStyle name="Accent4 2" xfId="67"/>
    <cellStyle name="Accent4 20" xfId="29525"/>
    <cellStyle name="Accent4 21" xfId="58229"/>
    <cellStyle name="Accent4 3" xfId="112"/>
    <cellStyle name="Accent4 4" xfId="164"/>
    <cellStyle name="Accent4 5" xfId="215"/>
    <cellStyle name="Accent4 6" xfId="238"/>
    <cellStyle name="Accent4 7" xfId="319"/>
    <cellStyle name="Accent4 8" xfId="391"/>
    <cellStyle name="Accent4 9" xfId="491"/>
    <cellStyle name="Accent5" xfId="23" builtinId="45" customBuiltin="1"/>
    <cellStyle name="Accent5 10" xfId="537"/>
    <cellStyle name="Accent5 11" xfId="692"/>
    <cellStyle name="Accent5 12" xfId="1411"/>
    <cellStyle name="Accent5 13" xfId="1460"/>
    <cellStyle name="Accent5 14" xfId="4187"/>
    <cellStyle name="Accent5 15" xfId="4344"/>
    <cellStyle name="Accent5 16" xfId="7856"/>
    <cellStyle name="Accent5 17" xfId="8013"/>
    <cellStyle name="Accent5 18" xfId="15112"/>
    <cellStyle name="Accent5 19" xfId="25880"/>
    <cellStyle name="Accent5 2" xfId="68"/>
    <cellStyle name="Accent5 20" xfId="29526"/>
    <cellStyle name="Accent5 21" xfId="58233"/>
    <cellStyle name="Accent5 3" xfId="113"/>
    <cellStyle name="Accent5 4" xfId="165"/>
    <cellStyle name="Accent5 5" xfId="216"/>
    <cellStyle name="Accent5 6" xfId="282"/>
    <cellStyle name="Accent5 7" xfId="320"/>
    <cellStyle name="Accent5 8" xfId="392"/>
    <cellStyle name="Accent5 9" xfId="492"/>
    <cellStyle name="Accent6" xfId="24" builtinId="49" customBuiltin="1"/>
    <cellStyle name="Accent6 10" xfId="523"/>
    <cellStyle name="Accent6 11" xfId="693"/>
    <cellStyle name="Accent6 12" xfId="1412"/>
    <cellStyle name="Accent6 13" xfId="1448"/>
    <cellStyle name="Accent6 14" xfId="4188"/>
    <cellStyle name="Accent6 15" xfId="5149"/>
    <cellStyle name="Accent6 16" xfId="7857"/>
    <cellStyle name="Accent6 17" xfId="7954"/>
    <cellStyle name="Accent6 18" xfId="15113"/>
    <cellStyle name="Accent6 19" xfId="29468"/>
    <cellStyle name="Accent6 2" xfId="69"/>
    <cellStyle name="Accent6 20" xfId="29527"/>
    <cellStyle name="Accent6 21" xfId="58237"/>
    <cellStyle name="Accent6 3" xfId="114"/>
    <cellStyle name="Accent6 4" xfId="166"/>
    <cellStyle name="Accent6 5" xfId="217"/>
    <cellStyle name="Accent6 6" xfId="260"/>
    <cellStyle name="Accent6 7" xfId="321"/>
    <cellStyle name="Accent6 8" xfId="393"/>
    <cellStyle name="Accent6 9" xfId="493"/>
    <cellStyle name="Bad" xfId="25" builtinId="27" customBuiltin="1"/>
    <cellStyle name="Bad 10" xfId="516"/>
    <cellStyle name="Bad 11" xfId="694"/>
    <cellStyle name="Bad 12" xfId="1413"/>
    <cellStyle name="Bad 13" xfId="1439"/>
    <cellStyle name="Bad 14" xfId="4189"/>
    <cellStyle name="Bad 15" xfId="4233"/>
    <cellStyle name="Bad 16" xfId="7858"/>
    <cellStyle name="Bad 17" xfId="7923"/>
    <cellStyle name="Bad 18" xfId="15114"/>
    <cellStyle name="Bad 19" xfId="29489"/>
    <cellStyle name="Bad 2" xfId="70"/>
    <cellStyle name="Bad 20" xfId="29528"/>
    <cellStyle name="Bad 21" xfId="58206"/>
    <cellStyle name="Bad 3" xfId="115"/>
    <cellStyle name="Bad 4" xfId="167"/>
    <cellStyle name="Bad 5" xfId="218"/>
    <cellStyle name="Bad 6" xfId="245"/>
    <cellStyle name="Bad 7" xfId="322"/>
    <cellStyle name="Bad 8" xfId="394"/>
    <cellStyle name="Bad 9" xfId="494"/>
    <cellStyle name="Calculation" xfId="26" builtinId="22" customBuiltin="1"/>
    <cellStyle name="Calculation 10" xfId="609"/>
    <cellStyle name="Calculation 11" xfId="695"/>
    <cellStyle name="Calculation 12" xfId="1414"/>
    <cellStyle name="Calculation 13" xfId="1434"/>
    <cellStyle name="Calculation 14" xfId="4190"/>
    <cellStyle name="Calculation 15" xfId="4234"/>
    <cellStyle name="Calculation 16" xfId="7859"/>
    <cellStyle name="Calculation 17" xfId="7914"/>
    <cellStyle name="Calculation 18" xfId="15115"/>
    <cellStyle name="Calculation 19" xfId="29472"/>
    <cellStyle name="Calculation 2" xfId="71"/>
    <cellStyle name="Calculation 20" xfId="29529"/>
    <cellStyle name="Calculation 21" xfId="58210"/>
    <cellStyle name="Calculation 3" xfId="116"/>
    <cellStyle name="Calculation 4" xfId="168"/>
    <cellStyle name="Calculation 5" xfId="219"/>
    <cellStyle name="Calculation 6" xfId="281"/>
    <cellStyle name="Calculation 7" xfId="323"/>
    <cellStyle name="Calculation 8" xfId="395"/>
    <cellStyle name="Calculation 9" xfId="495"/>
    <cellStyle name="Check Cell" xfId="27" builtinId="23" customBuiltin="1"/>
    <cellStyle name="Check Cell 10" xfId="576"/>
    <cellStyle name="Check Cell 11" xfId="696"/>
    <cellStyle name="Check Cell 12" xfId="1415"/>
    <cellStyle name="Check Cell 13" xfId="1697"/>
    <cellStyle name="Check Cell 14" xfId="4191"/>
    <cellStyle name="Check Cell 15" xfId="4254"/>
    <cellStyle name="Check Cell 16" xfId="7860"/>
    <cellStyle name="Check Cell 17" xfId="7903"/>
    <cellStyle name="Check Cell 18" xfId="15116"/>
    <cellStyle name="Check Cell 19" xfId="29497"/>
    <cellStyle name="Check Cell 2" xfId="72"/>
    <cellStyle name="Check Cell 20" xfId="29530"/>
    <cellStyle name="Check Cell 21" xfId="58212"/>
    <cellStyle name="Check Cell 3" xfId="117"/>
    <cellStyle name="Check Cell 4" xfId="169"/>
    <cellStyle name="Check Cell 5" xfId="220"/>
    <cellStyle name="Check Cell 6" xfId="259"/>
    <cellStyle name="Check Cell 7" xfId="324"/>
    <cellStyle name="Check Cell 8" xfId="396"/>
    <cellStyle name="Check Cell 9" xfId="496"/>
    <cellStyle name="Comma" xfId="58194" builtinId="3"/>
    <cellStyle name="Currency" xfId="28" builtinId="4"/>
    <cellStyle name="Currency 10" xfId="559"/>
    <cellStyle name="Currency 11" xfId="697"/>
    <cellStyle name="Currency 12" xfId="1416"/>
    <cellStyle name="Currency 13" xfId="1588"/>
    <cellStyle name="Currency 14" xfId="4192"/>
    <cellStyle name="Currency 15" xfId="5135"/>
    <cellStyle name="Currency 16" xfId="7861"/>
    <cellStyle name="Currency 17" xfId="7892"/>
    <cellStyle name="Currency 18" xfId="15117"/>
    <cellStyle name="Currency 19" xfId="29462"/>
    <cellStyle name="Currency 2" xfId="73"/>
    <cellStyle name="Currency 20" xfId="29531"/>
    <cellStyle name="Currency 21" xfId="58197"/>
    <cellStyle name="Currency 22" xfId="58199"/>
    <cellStyle name="Currency 3" xfId="118"/>
    <cellStyle name="Currency 4" xfId="170"/>
    <cellStyle name="Currency 5" xfId="221"/>
    <cellStyle name="Currency 6" xfId="244"/>
    <cellStyle name="Currency 7" xfId="325"/>
    <cellStyle name="Currency 8" xfId="397"/>
    <cellStyle name="Currency 9" xfId="497"/>
    <cellStyle name="Explanatory Text" xfId="29" builtinId="53" customBuiltin="1"/>
    <cellStyle name="Explanatory Text 10" xfId="549"/>
    <cellStyle name="Explanatory Text 11" xfId="698"/>
    <cellStyle name="Explanatory Text 12" xfId="1417"/>
    <cellStyle name="Explanatory Text 13" xfId="1577"/>
    <cellStyle name="Explanatory Text 14" xfId="4193"/>
    <cellStyle name="Explanatory Text 15" xfId="4225"/>
    <cellStyle name="Explanatory Text 16" xfId="7862"/>
    <cellStyle name="Explanatory Text 17" xfId="7883"/>
    <cellStyle name="Explanatory Text 18" xfId="15118"/>
    <cellStyle name="Explanatory Text 19" xfId="29477"/>
    <cellStyle name="Explanatory Text 2" xfId="74"/>
    <cellStyle name="Explanatory Text 20" xfId="29532"/>
    <cellStyle name="Explanatory Text 21" xfId="58215"/>
    <cellStyle name="Explanatory Text 3" xfId="119"/>
    <cellStyle name="Explanatory Text 4" xfId="171"/>
    <cellStyle name="Explanatory Text 5" xfId="222"/>
    <cellStyle name="Explanatory Text 6" xfId="280"/>
    <cellStyle name="Explanatory Text 7" xfId="326"/>
    <cellStyle name="Explanatory Text 8" xfId="398"/>
    <cellStyle name="Explanatory Text 9" xfId="498"/>
    <cellStyle name="Good" xfId="30" builtinId="26" customBuiltin="1"/>
    <cellStyle name="Good 10" xfId="536"/>
    <cellStyle name="Good 11" xfId="699"/>
    <cellStyle name="Good 12" xfId="1418"/>
    <cellStyle name="Good 13" xfId="1516"/>
    <cellStyle name="Good 14" xfId="4194"/>
    <cellStyle name="Good 15" xfId="4286"/>
    <cellStyle name="Good 16" xfId="7863"/>
    <cellStyle name="Good 17" xfId="7878"/>
    <cellStyle name="Good 18" xfId="15119"/>
    <cellStyle name="Good 19" xfId="29465"/>
    <cellStyle name="Good 2" xfId="75"/>
    <cellStyle name="Good 20" xfId="29533"/>
    <cellStyle name="Good 21" xfId="58205"/>
    <cellStyle name="Good 3" xfId="120"/>
    <cellStyle name="Good 4" xfId="172"/>
    <cellStyle name="Good 5" xfId="223"/>
    <cellStyle name="Good 6" xfId="258"/>
    <cellStyle name="Good 7" xfId="327"/>
    <cellStyle name="Good 8" xfId="399"/>
    <cellStyle name="Good 9" xfId="499"/>
    <cellStyle name="Heading 1" xfId="31" builtinId="16" customBuiltin="1"/>
    <cellStyle name="Heading 1 10" xfId="522"/>
    <cellStyle name="Heading 1 11" xfId="700"/>
    <cellStyle name="Heading 1 12" xfId="1419"/>
    <cellStyle name="Heading 1 13" xfId="1483"/>
    <cellStyle name="Heading 1 14" xfId="4195"/>
    <cellStyle name="Heading 1 15" xfId="4361"/>
    <cellStyle name="Heading 1 16" xfId="7864"/>
    <cellStyle name="Heading 1 17" xfId="11500"/>
    <cellStyle name="Heading 1 18" xfId="15120"/>
    <cellStyle name="Heading 1 19" xfId="29463"/>
    <cellStyle name="Heading 1 2" xfId="76"/>
    <cellStyle name="Heading 1 20" xfId="29534"/>
    <cellStyle name="Heading 1 21" xfId="58201"/>
    <cellStyle name="Heading 1 3" xfId="121"/>
    <cellStyle name="Heading 1 4" xfId="173"/>
    <cellStyle name="Heading 1 5" xfId="224"/>
    <cellStyle name="Heading 1 6" xfId="243"/>
    <cellStyle name="Heading 1 7" xfId="328"/>
    <cellStyle name="Heading 1 8" xfId="400"/>
    <cellStyle name="Heading 1 9" xfId="500"/>
    <cellStyle name="Heading 2" xfId="32" builtinId="17" customBuiltin="1"/>
    <cellStyle name="Heading 2 10" xfId="515"/>
    <cellStyle name="Heading 2 11" xfId="701"/>
    <cellStyle name="Heading 2 12" xfId="1420"/>
    <cellStyle name="Heading 2 13" xfId="1465"/>
    <cellStyle name="Heading 2 14" xfId="4196"/>
    <cellStyle name="Heading 2 15" xfId="4217"/>
    <cellStyle name="Heading 2 16" xfId="7865"/>
    <cellStyle name="Heading 2 17" xfId="11496"/>
    <cellStyle name="Heading 2 18" xfId="15121"/>
    <cellStyle name="Heading 2 19" xfId="29481"/>
    <cellStyle name="Heading 2 2" xfId="77"/>
    <cellStyle name="Heading 2 20" xfId="29535"/>
    <cellStyle name="Heading 2 21" xfId="58202"/>
    <cellStyle name="Heading 2 3" xfId="122"/>
    <cellStyle name="Heading 2 4" xfId="174"/>
    <cellStyle name="Heading 2 5" xfId="225"/>
    <cellStyle name="Heading 2 6" xfId="279"/>
    <cellStyle name="Heading 2 7" xfId="329"/>
    <cellStyle name="Heading 2 8" xfId="401"/>
    <cellStyle name="Heading 2 9" xfId="501"/>
    <cellStyle name="Heading 3" xfId="33" builtinId="18" customBuiltin="1"/>
    <cellStyle name="Heading 3 10" xfId="608"/>
    <cellStyle name="Heading 3 11" xfId="702"/>
    <cellStyle name="Heading 3 12" xfId="1421"/>
    <cellStyle name="Heading 3 13" xfId="1459"/>
    <cellStyle name="Heading 3 14" xfId="4197"/>
    <cellStyle name="Heading 3 15" xfId="7831"/>
    <cellStyle name="Heading 3 16" xfId="7866"/>
    <cellStyle name="Heading 3 17" xfId="8837"/>
    <cellStyle name="Heading 3 18" xfId="15122"/>
    <cellStyle name="Heading 3 19" xfId="29476"/>
    <cellStyle name="Heading 3 2" xfId="78"/>
    <cellStyle name="Heading 3 20" xfId="29536"/>
    <cellStyle name="Heading 3 21" xfId="58203"/>
    <cellStyle name="Heading 3 3" xfId="123"/>
    <cellStyle name="Heading 3 4" xfId="175"/>
    <cellStyle name="Heading 3 5" xfId="226"/>
    <cellStyle name="Heading 3 6" xfId="257"/>
    <cellStyle name="Heading 3 7" xfId="330"/>
    <cellStyle name="Heading 3 8" xfId="402"/>
    <cellStyle name="Heading 3 9" xfId="502"/>
    <cellStyle name="Heading 4" xfId="34" builtinId="19" customBuiltin="1"/>
    <cellStyle name="Heading 4 10" xfId="575"/>
    <cellStyle name="Heading 4 11" xfId="703"/>
    <cellStyle name="Heading 4 12" xfId="1422"/>
    <cellStyle name="Heading 4 13" xfId="1447"/>
    <cellStyle name="Heading 4 14" xfId="4198"/>
    <cellStyle name="Heading 4 15" xfId="7826"/>
    <cellStyle name="Heading 4 16" xfId="7867"/>
    <cellStyle name="Heading 4 17" xfId="8804"/>
    <cellStyle name="Heading 4 18" xfId="15123"/>
    <cellStyle name="Heading 4 19" xfId="29496"/>
    <cellStyle name="Heading 4 2" xfId="79"/>
    <cellStyle name="Heading 4 20" xfId="29537"/>
    <cellStyle name="Heading 4 21" xfId="58204"/>
    <cellStyle name="Heading 4 3" xfId="124"/>
    <cellStyle name="Heading 4 4" xfId="176"/>
    <cellStyle name="Heading 4 5" xfId="227"/>
    <cellStyle name="Heading 4 6" xfId="242"/>
    <cellStyle name="Heading 4 7" xfId="331"/>
    <cellStyle name="Heading 4 8" xfId="403"/>
    <cellStyle name="Heading 4 9" xfId="503"/>
    <cellStyle name="Hyperlink" xfId="15087" builtinId="8"/>
    <cellStyle name="Hyperlink 2" xfId="58196"/>
    <cellStyle name="Input" xfId="35" builtinId="20" customBuiltin="1"/>
    <cellStyle name="Input 10" xfId="566"/>
    <cellStyle name="Input 11" xfId="704"/>
    <cellStyle name="Input 12" xfId="1423"/>
    <cellStyle name="Input 13" xfId="1438"/>
    <cellStyle name="Input 14" xfId="4199"/>
    <cellStyle name="Input 15" xfId="7823"/>
    <cellStyle name="Input 16" xfId="7868"/>
    <cellStyle name="Input 17" xfId="8130"/>
    <cellStyle name="Input 18" xfId="15124"/>
    <cellStyle name="Input 19" xfId="29493"/>
    <cellStyle name="Input 2" xfId="80"/>
    <cellStyle name="Input 20" xfId="29538"/>
    <cellStyle name="Input 21" xfId="58208"/>
    <cellStyle name="Input 3" xfId="125"/>
    <cellStyle name="Input 4" xfId="177"/>
    <cellStyle name="Input 5" xfId="228"/>
    <cellStyle name="Input 6" xfId="278"/>
    <cellStyle name="Input 7" xfId="332"/>
    <cellStyle name="Input 8" xfId="404"/>
    <cellStyle name="Input 9" xfId="504"/>
    <cellStyle name="Linked Cell" xfId="36" builtinId="24" customBuiltin="1"/>
    <cellStyle name="Linked Cell 10" xfId="548"/>
    <cellStyle name="Linked Cell 11" xfId="705"/>
    <cellStyle name="Linked Cell 12" xfId="1424"/>
    <cellStyle name="Linked Cell 13" xfId="1433"/>
    <cellStyle name="Linked Cell 14" xfId="4200"/>
    <cellStyle name="Linked Cell 15" xfId="4214"/>
    <cellStyle name="Linked Cell 16" xfId="7869"/>
    <cellStyle name="Linked Cell 17" xfId="8022"/>
    <cellStyle name="Linked Cell 18" xfId="15125"/>
    <cellStyle name="Linked Cell 19" xfId="29470"/>
    <cellStyle name="Linked Cell 2" xfId="81"/>
    <cellStyle name="Linked Cell 20" xfId="29539"/>
    <cellStyle name="Linked Cell 21" xfId="58211"/>
    <cellStyle name="Linked Cell 3" xfId="126"/>
    <cellStyle name="Linked Cell 4" xfId="178"/>
    <cellStyle name="Linked Cell 5" xfId="229"/>
    <cellStyle name="Linked Cell 6" xfId="256"/>
    <cellStyle name="Linked Cell 7" xfId="333"/>
    <cellStyle name="Linked Cell 8" xfId="405"/>
    <cellStyle name="Linked Cell 9" xfId="505"/>
    <cellStyle name="Neutral" xfId="37" builtinId="28" customBuiltin="1"/>
    <cellStyle name="Neutral 10" xfId="535"/>
    <cellStyle name="Neutral 11" xfId="706"/>
    <cellStyle name="Neutral 12" xfId="1425"/>
    <cellStyle name="Neutral 13" xfId="1696"/>
    <cellStyle name="Neutral 14" xfId="4201"/>
    <cellStyle name="Neutral 15" xfId="4209"/>
    <cellStyle name="Neutral 16" xfId="7870"/>
    <cellStyle name="Neutral 17" xfId="8012"/>
    <cellStyle name="Neutral 18" xfId="15126"/>
    <cellStyle name="Neutral 19" xfId="29461"/>
    <cellStyle name="Neutral 2" xfId="82"/>
    <cellStyle name="Neutral 20" xfId="29540"/>
    <cellStyle name="Neutral 21" xfId="58207"/>
    <cellStyle name="Neutral 3" xfId="127"/>
    <cellStyle name="Neutral 4" xfId="179"/>
    <cellStyle name="Neutral 5" xfId="230"/>
    <cellStyle name="Neutral 6" xfId="241"/>
    <cellStyle name="Neutral 7" xfId="334"/>
    <cellStyle name="Neutral 8" xfId="406"/>
    <cellStyle name="Neutral 9" xfId="506"/>
    <cellStyle name="Normal" xfId="0" builtinId="0"/>
    <cellStyle name="Normal 10" xfId="266"/>
    <cellStyle name="Normal 11" xfId="297"/>
    <cellStyle name="Normal 11 2" xfId="741"/>
    <cellStyle name="Normal 12" xfId="296"/>
    <cellStyle name="Normal 12 10" xfId="15162"/>
    <cellStyle name="Normal 12 10 2" xfId="43898"/>
    <cellStyle name="Normal 12 11" xfId="29574"/>
    <cellStyle name="Normal 12 2" xfId="440"/>
    <cellStyle name="Normal 12 2 10" xfId="29630"/>
    <cellStyle name="Normal 12 2 2" xfId="640"/>
    <cellStyle name="Normal 12 2 2 2" xfId="912"/>
    <cellStyle name="Normal 12 2 2 2 2" xfId="1359"/>
    <cellStyle name="Normal 12 2 2 2 2 2" xfId="2342"/>
    <cellStyle name="Normal 12 2 2 2 2 2 2" xfId="4134"/>
    <cellStyle name="Normal 12 2 2 2 2 2 2 2" xfId="7793"/>
    <cellStyle name="Normal 12 2 2 2 2 2 2 2 2" xfId="15053"/>
    <cellStyle name="Normal 12 2 2 2 2 2 2 2 2 2" xfId="29431"/>
    <cellStyle name="Normal 12 2 2 2 2 2 2 2 2 2 2" xfId="58165"/>
    <cellStyle name="Normal 12 2 2 2 2 2 2 2 2 3" xfId="43841"/>
    <cellStyle name="Normal 12 2 2 2 2 2 2 2 3" xfId="22268"/>
    <cellStyle name="Normal 12 2 2 2 2 2 2 2 3 2" xfId="51003"/>
    <cellStyle name="Normal 12 2 2 2 2 2 2 2 4" xfId="36679"/>
    <cellStyle name="Normal 12 2 2 2 2 2 2 3" xfId="11466"/>
    <cellStyle name="Normal 12 2 2 2 2 2 2 3 2" xfId="25849"/>
    <cellStyle name="Normal 12 2 2 2 2 2 2 3 2 2" xfId="54584"/>
    <cellStyle name="Normal 12 2 2 2 2 2 2 3 3" xfId="40260"/>
    <cellStyle name="Normal 12 2 2 2 2 2 2 4" xfId="18686"/>
    <cellStyle name="Normal 12 2 2 2 2 2 2 4 2" xfId="47422"/>
    <cellStyle name="Normal 12 2 2 2 2 2 2 5" xfId="33098"/>
    <cellStyle name="Normal 12 2 2 2 2 2 3" xfId="6003"/>
    <cellStyle name="Normal 12 2 2 2 2 2 3 2" xfId="13263"/>
    <cellStyle name="Normal 12 2 2 2 2 2 3 2 2" xfId="27641"/>
    <cellStyle name="Normal 12 2 2 2 2 2 3 2 2 2" xfId="56375"/>
    <cellStyle name="Normal 12 2 2 2 2 2 3 2 3" xfId="42051"/>
    <cellStyle name="Normal 12 2 2 2 2 2 3 3" xfId="20478"/>
    <cellStyle name="Normal 12 2 2 2 2 2 3 3 2" xfId="49213"/>
    <cellStyle name="Normal 12 2 2 2 2 2 3 4" xfId="34889"/>
    <cellStyle name="Normal 12 2 2 2 2 2 4" xfId="9676"/>
    <cellStyle name="Normal 12 2 2 2 2 2 4 2" xfId="24059"/>
    <cellStyle name="Normal 12 2 2 2 2 2 4 2 2" xfId="52794"/>
    <cellStyle name="Normal 12 2 2 2 2 2 4 3" xfId="38470"/>
    <cellStyle name="Normal 12 2 2 2 2 2 5" xfId="16896"/>
    <cellStyle name="Normal 12 2 2 2 2 2 5 2" xfId="45632"/>
    <cellStyle name="Normal 12 2 2 2 2 2 6" xfId="31308"/>
    <cellStyle name="Normal 12 2 2 2 2 3" xfId="3238"/>
    <cellStyle name="Normal 12 2 2 2 2 3 2" xfId="6898"/>
    <cellStyle name="Normal 12 2 2 2 2 3 2 2" xfId="14158"/>
    <cellStyle name="Normal 12 2 2 2 2 3 2 2 2" xfId="28536"/>
    <cellStyle name="Normal 12 2 2 2 2 3 2 2 2 2" xfId="57270"/>
    <cellStyle name="Normal 12 2 2 2 2 3 2 2 3" xfId="42946"/>
    <cellStyle name="Normal 12 2 2 2 2 3 2 3" xfId="21373"/>
    <cellStyle name="Normal 12 2 2 2 2 3 2 3 2" xfId="50108"/>
    <cellStyle name="Normal 12 2 2 2 2 3 2 4" xfId="35784"/>
    <cellStyle name="Normal 12 2 2 2 2 3 3" xfId="10571"/>
    <cellStyle name="Normal 12 2 2 2 2 3 3 2" xfId="24954"/>
    <cellStyle name="Normal 12 2 2 2 2 3 3 2 2" xfId="53689"/>
    <cellStyle name="Normal 12 2 2 2 2 3 3 3" xfId="39365"/>
    <cellStyle name="Normal 12 2 2 2 2 3 4" xfId="17791"/>
    <cellStyle name="Normal 12 2 2 2 2 3 4 2" xfId="46527"/>
    <cellStyle name="Normal 12 2 2 2 2 3 5" xfId="32203"/>
    <cellStyle name="Normal 12 2 2 2 2 4" xfId="5103"/>
    <cellStyle name="Normal 12 2 2 2 2 4 2" xfId="12368"/>
    <cellStyle name="Normal 12 2 2 2 2 4 2 2" xfId="26746"/>
    <cellStyle name="Normal 12 2 2 2 2 4 2 2 2" xfId="55480"/>
    <cellStyle name="Normal 12 2 2 2 2 4 2 3" xfId="41156"/>
    <cellStyle name="Normal 12 2 2 2 2 4 3" xfId="19583"/>
    <cellStyle name="Normal 12 2 2 2 2 4 3 2" xfId="48318"/>
    <cellStyle name="Normal 12 2 2 2 2 4 4" xfId="33994"/>
    <cellStyle name="Normal 12 2 2 2 2 5" xfId="8775"/>
    <cellStyle name="Normal 12 2 2 2 2 5 2" xfId="23164"/>
    <cellStyle name="Normal 12 2 2 2 2 5 2 2" xfId="51899"/>
    <cellStyle name="Normal 12 2 2 2 2 5 3" xfId="37575"/>
    <cellStyle name="Normal 12 2 2 2 2 6" xfId="16001"/>
    <cellStyle name="Normal 12 2 2 2 2 6 2" xfId="44737"/>
    <cellStyle name="Normal 12 2 2 2 2 7" xfId="30413"/>
    <cellStyle name="Normal 12 2 2 2 3" xfId="1895"/>
    <cellStyle name="Normal 12 2 2 2 3 2" xfId="3687"/>
    <cellStyle name="Normal 12 2 2 2 3 2 2" xfId="7346"/>
    <cellStyle name="Normal 12 2 2 2 3 2 2 2" xfId="14606"/>
    <cellStyle name="Normal 12 2 2 2 3 2 2 2 2" xfId="28984"/>
    <cellStyle name="Normal 12 2 2 2 3 2 2 2 2 2" xfId="57718"/>
    <cellStyle name="Normal 12 2 2 2 3 2 2 2 3" xfId="43394"/>
    <cellStyle name="Normal 12 2 2 2 3 2 2 3" xfId="21821"/>
    <cellStyle name="Normal 12 2 2 2 3 2 2 3 2" xfId="50556"/>
    <cellStyle name="Normal 12 2 2 2 3 2 2 4" xfId="36232"/>
    <cellStyle name="Normal 12 2 2 2 3 2 3" xfId="11019"/>
    <cellStyle name="Normal 12 2 2 2 3 2 3 2" xfId="25402"/>
    <cellStyle name="Normal 12 2 2 2 3 2 3 2 2" xfId="54137"/>
    <cellStyle name="Normal 12 2 2 2 3 2 3 3" xfId="39813"/>
    <cellStyle name="Normal 12 2 2 2 3 2 4" xfId="18239"/>
    <cellStyle name="Normal 12 2 2 2 3 2 4 2" xfId="46975"/>
    <cellStyle name="Normal 12 2 2 2 3 2 5" xfId="32651"/>
    <cellStyle name="Normal 12 2 2 2 3 3" xfId="5556"/>
    <cellStyle name="Normal 12 2 2 2 3 3 2" xfId="12816"/>
    <cellStyle name="Normal 12 2 2 2 3 3 2 2" xfId="27194"/>
    <cellStyle name="Normal 12 2 2 2 3 3 2 2 2" xfId="55928"/>
    <cellStyle name="Normal 12 2 2 2 3 3 2 3" xfId="41604"/>
    <cellStyle name="Normal 12 2 2 2 3 3 3" xfId="20031"/>
    <cellStyle name="Normal 12 2 2 2 3 3 3 2" xfId="48766"/>
    <cellStyle name="Normal 12 2 2 2 3 3 4" xfId="34442"/>
    <cellStyle name="Normal 12 2 2 2 3 4" xfId="9229"/>
    <cellStyle name="Normal 12 2 2 2 3 4 2" xfId="23612"/>
    <cellStyle name="Normal 12 2 2 2 3 4 2 2" xfId="52347"/>
    <cellStyle name="Normal 12 2 2 2 3 4 3" xfId="38023"/>
    <cellStyle name="Normal 12 2 2 2 3 5" xfId="16449"/>
    <cellStyle name="Normal 12 2 2 2 3 5 2" xfId="45185"/>
    <cellStyle name="Normal 12 2 2 2 3 6" xfId="30861"/>
    <cellStyle name="Normal 12 2 2 2 4" xfId="2791"/>
    <cellStyle name="Normal 12 2 2 2 4 2" xfId="6451"/>
    <cellStyle name="Normal 12 2 2 2 4 2 2" xfId="13711"/>
    <cellStyle name="Normal 12 2 2 2 4 2 2 2" xfId="28089"/>
    <cellStyle name="Normal 12 2 2 2 4 2 2 2 2" xfId="56823"/>
    <cellStyle name="Normal 12 2 2 2 4 2 2 3" xfId="42499"/>
    <cellStyle name="Normal 12 2 2 2 4 2 3" xfId="20926"/>
    <cellStyle name="Normal 12 2 2 2 4 2 3 2" xfId="49661"/>
    <cellStyle name="Normal 12 2 2 2 4 2 4" xfId="35337"/>
    <cellStyle name="Normal 12 2 2 2 4 3" xfId="10124"/>
    <cellStyle name="Normal 12 2 2 2 4 3 2" xfId="24507"/>
    <cellStyle name="Normal 12 2 2 2 4 3 2 2" xfId="53242"/>
    <cellStyle name="Normal 12 2 2 2 4 3 3" xfId="38918"/>
    <cellStyle name="Normal 12 2 2 2 4 4" xfId="17344"/>
    <cellStyle name="Normal 12 2 2 2 4 4 2" xfId="46080"/>
    <cellStyle name="Normal 12 2 2 2 4 5" xfId="31756"/>
    <cellStyle name="Normal 12 2 2 2 5" xfId="4656"/>
    <cellStyle name="Normal 12 2 2 2 5 2" xfId="11921"/>
    <cellStyle name="Normal 12 2 2 2 5 2 2" xfId="26299"/>
    <cellStyle name="Normal 12 2 2 2 5 2 2 2" xfId="55033"/>
    <cellStyle name="Normal 12 2 2 2 5 2 3" xfId="40709"/>
    <cellStyle name="Normal 12 2 2 2 5 3" xfId="19136"/>
    <cellStyle name="Normal 12 2 2 2 5 3 2" xfId="47871"/>
    <cellStyle name="Normal 12 2 2 2 5 4" xfId="33547"/>
    <cellStyle name="Normal 12 2 2 2 6" xfId="8328"/>
    <cellStyle name="Normal 12 2 2 2 6 2" xfId="22717"/>
    <cellStyle name="Normal 12 2 2 2 6 2 2" xfId="51452"/>
    <cellStyle name="Normal 12 2 2 2 6 3" xfId="37128"/>
    <cellStyle name="Normal 12 2 2 2 7" xfId="15554"/>
    <cellStyle name="Normal 12 2 2 2 7 2" xfId="44290"/>
    <cellStyle name="Normal 12 2 2 2 8" xfId="29966"/>
    <cellStyle name="Normal 12 2 2 3" xfId="1135"/>
    <cellStyle name="Normal 12 2 2 3 2" xfId="2118"/>
    <cellStyle name="Normal 12 2 2 3 2 2" xfId="3910"/>
    <cellStyle name="Normal 12 2 2 3 2 2 2" xfId="7569"/>
    <cellStyle name="Normal 12 2 2 3 2 2 2 2" xfId="14829"/>
    <cellStyle name="Normal 12 2 2 3 2 2 2 2 2" xfId="29207"/>
    <cellStyle name="Normal 12 2 2 3 2 2 2 2 2 2" xfId="57941"/>
    <cellStyle name="Normal 12 2 2 3 2 2 2 2 3" xfId="43617"/>
    <cellStyle name="Normal 12 2 2 3 2 2 2 3" xfId="22044"/>
    <cellStyle name="Normal 12 2 2 3 2 2 2 3 2" xfId="50779"/>
    <cellStyle name="Normal 12 2 2 3 2 2 2 4" xfId="36455"/>
    <cellStyle name="Normal 12 2 2 3 2 2 3" xfId="11242"/>
    <cellStyle name="Normal 12 2 2 3 2 2 3 2" xfId="25625"/>
    <cellStyle name="Normal 12 2 2 3 2 2 3 2 2" xfId="54360"/>
    <cellStyle name="Normal 12 2 2 3 2 2 3 3" xfId="40036"/>
    <cellStyle name="Normal 12 2 2 3 2 2 4" xfId="18462"/>
    <cellStyle name="Normal 12 2 2 3 2 2 4 2" xfId="47198"/>
    <cellStyle name="Normal 12 2 2 3 2 2 5" xfId="32874"/>
    <cellStyle name="Normal 12 2 2 3 2 3" xfId="5779"/>
    <cellStyle name="Normal 12 2 2 3 2 3 2" xfId="13039"/>
    <cellStyle name="Normal 12 2 2 3 2 3 2 2" xfId="27417"/>
    <cellStyle name="Normal 12 2 2 3 2 3 2 2 2" xfId="56151"/>
    <cellStyle name="Normal 12 2 2 3 2 3 2 3" xfId="41827"/>
    <cellStyle name="Normal 12 2 2 3 2 3 3" xfId="20254"/>
    <cellStyle name="Normal 12 2 2 3 2 3 3 2" xfId="48989"/>
    <cellStyle name="Normal 12 2 2 3 2 3 4" xfId="34665"/>
    <cellStyle name="Normal 12 2 2 3 2 4" xfId="9452"/>
    <cellStyle name="Normal 12 2 2 3 2 4 2" xfId="23835"/>
    <cellStyle name="Normal 12 2 2 3 2 4 2 2" xfId="52570"/>
    <cellStyle name="Normal 12 2 2 3 2 4 3" xfId="38246"/>
    <cellStyle name="Normal 12 2 2 3 2 5" xfId="16672"/>
    <cellStyle name="Normal 12 2 2 3 2 5 2" xfId="45408"/>
    <cellStyle name="Normal 12 2 2 3 2 6" xfId="31084"/>
    <cellStyle name="Normal 12 2 2 3 3" xfId="3014"/>
    <cellStyle name="Normal 12 2 2 3 3 2" xfId="6674"/>
    <cellStyle name="Normal 12 2 2 3 3 2 2" xfId="13934"/>
    <cellStyle name="Normal 12 2 2 3 3 2 2 2" xfId="28312"/>
    <cellStyle name="Normal 12 2 2 3 3 2 2 2 2" xfId="57046"/>
    <cellStyle name="Normal 12 2 2 3 3 2 2 3" xfId="42722"/>
    <cellStyle name="Normal 12 2 2 3 3 2 3" xfId="21149"/>
    <cellStyle name="Normal 12 2 2 3 3 2 3 2" xfId="49884"/>
    <cellStyle name="Normal 12 2 2 3 3 2 4" xfId="35560"/>
    <cellStyle name="Normal 12 2 2 3 3 3" xfId="10347"/>
    <cellStyle name="Normal 12 2 2 3 3 3 2" xfId="24730"/>
    <cellStyle name="Normal 12 2 2 3 3 3 2 2" xfId="53465"/>
    <cellStyle name="Normal 12 2 2 3 3 3 3" xfId="39141"/>
    <cellStyle name="Normal 12 2 2 3 3 4" xfId="17567"/>
    <cellStyle name="Normal 12 2 2 3 3 4 2" xfId="46303"/>
    <cellStyle name="Normal 12 2 2 3 3 5" xfId="31979"/>
    <cellStyle name="Normal 12 2 2 3 4" xfId="4879"/>
    <cellStyle name="Normal 12 2 2 3 4 2" xfId="12144"/>
    <cellStyle name="Normal 12 2 2 3 4 2 2" xfId="26522"/>
    <cellStyle name="Normal 12 2 2 3 4 2 2 2" xfId="55256"/>
    <cellStyle name="Normal 12 2 2 3 4 2 3" xfId="40932"/>
    <cellStyle name="Normal 12 2 2 3 4 3" xfId="19359"/>
    <cellStyle name="Normal 12 2 2 3 4 3 2" xfId="48094"/>
    <cellStyle name="Normal 12 2 2 3 4 4" xfId="33770"/>
    <cellStyle name="Normal 12 2 2 3 5" xfId="8551"/>
    <cellStyle name="Normal 12 2 2 3 5 2" xfId="22940"/>
    <cellStyle name="Normal 12 2 2 3 5 2 2" xfId="51675"/>
    <cellStyle name="Normal 12 2 2 3 5 3" xfId="37351"/>
    <cellStyle name="Normal 12 2 2 3 6" xfId="15777"/>
    <cellStyle name="Normal 12 2 2 3 6 2" xfId="44513"/>
    <cellStyle name="Normal 12 2 2 3 7" xfId="30189"/>
    <cellStyle name="Normal 12 2 2 4" xfId="1667"/>
    <cellStyle name="Normal 12 2 2 4 2" xfId="3463"/>
    <cellStyle name="Normal 12 2 2 4 2 2" xfId="7122"/>
    <cellStyle name="Normal 12 2 2 4 2 2 2" xfId="14382"/>
    <cellStyle name="Normal 12 2 2 4 2 2 2 2" xfId="28760"/>
    <cellStyle name="Normal 12 2 2 4 2 2 2 2 2" xfId="57494"/>
    <cellStyle name="Normal 12 2 2 4 2 2 2 3" xfId="43170"/>
    <cellStyle name="Normal 12 2 2 4 2 2 3" xfId="21597"/>
    <cellStyle name="Normal 12 2 2 4 2 2 3 2" xfId="50332"/>
    <cellStyle name="Normal 12 2 2 4 2 2 4" xfId="36008"/>
    <cellStyle name="Normal 12 2 2 4 2 3" xfId="10795"/>
    <cellStyle name="Normal 12 2 2 4 2 3 2" xfId="25178"/>
    <cellStyle name="Normal 12 2 2 4 2 3 2 2" xfId="53913"/>
    <cellStyle name="Normal 12 2 2 4 2 3 3" xfId="39589"/>
    <cellStyle name="Normal 12 2 2 4 2 4" xfId="18015"/>
    <cellStyle name="Normal 12 2 2 4 2 4 2" xfId="46751"/>
    <cellStyle name="Normal 12 2 2 4 2 5" xfId="32427"/>
    <cellStyle name="Normal 12 2 2 4 3" xfId="5332"/>
    <cellStyle name="Normal 12 2 2 4 3 2" xfId="12592"/>
    <cellStyle name="Normal 12 2 2 4 3 2 2" xfId="26970"/>
    <cellStyle name="Normal 12 2 2 4 3 2 2 2" xfId="55704"/>
    <cellStyle name="Normal 12 2 2 4 3 2 3" xfId="41380"/>
    <cellStyle name="Normal 12 2 2 4 3 3" xfId="19807"/>
    <cellStyle name="Normal 12 2 2 4 3 3 2" xfId="48542"/>
    <cellStyle name="Normal 12 2 2 4 3 4" xfId="34218"/>
    <cellStyle name="Normal 12 2 2 4 4" xfId="9005"/>
    <cellStyle name="Normal 12 2 2 4 4 2" xfId="23388"/>
    <cellStyle name="Normal 12 2 2 4 4 2 2" xfId="52123"/>
    <cellStyle name="Normal 12 2 2 4 4 3" xfId="37799"/>
    <cellStyle name="Normal 12 2 2 4 5" xfId="16225"/>
    <cellStyle name="Normal 12 2 2 4 5 2" xfId="44961"/>
    <cellStyle name="Normal 12 2 2 4 6" xfId="30637"/>
    <cellStyle name="Normal 12 2 2 5" xfId="2567"/>
    <cellStyle name="Normal 12 2 2 5 2" xfId="6227"/>
    <cellStyle name="Normal 12 2 2 5 2 2" xfId="13487"/>
    <cellStyle name="Normal 12 2 2 5 2 2 2" xfId="27865"/>
    <cellStyle name="Normal 12 2 2 5 2 2 2 2" xfId="56599"/>
    <cellStyle name="Normal 12 2 2 5 2 2 3" xfId="42275"/>
    <cellStyle name="Normal 12 2 2 5 2 3" xfId="20702"/>
    <cellStyle name="Normal 12 2 2 5 2 3 2" xfId="49437"/>
    <cellStyle name="Normal 12 2 2 5 2 4" xfId="35113"/>
    <cellStyle name="Normal 12 2 2 5 3" xfId="9900"/>
    <cellStyle name="Normal 12 2 2 5 3 2" xfId="24283"/>
    <cellStyle name="Normal 12 2 2 5 3 2 2" xfId="53018"/>
    <cellStyle name="Normal 12 2 2 5 3 3" xfId="38694"/>
    <cellStyle name="Normal 12 2 2 5 4" xfId="17120"/>
    <cellStyle name="Normal 12 2 2 5 4 2" xfId="45856"/>
    <cellStyle name="Normal 12 2 2 5 5" xfId="31532"/>
    <cellStyle name="Normal 12 2 2 6" xfId="4430"/>
    <cellStyle name="Normal 12 2 2 6 2" xfId="11697"/>
    <cellStyle name="Normal 12 2 2 6 2 2" xfId="26075"/>
    <cellStyle name="Normal 12 2 2 6 2 2 2" xfId="54809"/>
    <cellStyle name="Normal 12 2 2 6 2 3" xfId="40485"/>
    <cellStyle name="Normal 12 2 2 6 3" xfId="18912"/>
    <cellStyle name="Normal 12 2 2 6 3 2" xfId="47647"/>
    <cellStyle name="Normal 12 2 2 6 4" xfId="33323"/>
    <cellStyle name="Normal 12 2 2 7" xfId="8101"/>
    <cellStyle name="Normal 12 2 2 7 2" xfId="22493"/>
    <cellStyle name="Normal 12 2 2 7 2 2" xfId="51228"/>
    <cellStyle name="Normal 12 2 2 7 3" xfId="36904"/>
    <cellStyle name="Normal 12 2 2 8" xfId="15330"/>
    <cellStyle name="Normal 12 2 2 8 2" xfId="44066"/>
    <cellStyle name="Normal 12 2 2 9" xfId="29742"/>
    <cellStyle name="Normal 12 2 3" xfId="798"/>
    <cellStyle name="Normal 12 2 3 2" xfId="1247"/>
    <cellStyle name="Normal 12 2 3 2 2" xfId="2230"/>
    <cellStyle name="Normal 12 2 3 2 2 2" xfId="4022"/>
    <cellStyle name="Normal 12 2 3 2 2 2 2" xfId="7681"/>
    <cellStyle name="Normal 12 2 3 2 2 2 2 2" xfId="14941"/>
    <cellStyle name="Normal 12 2 3 2 2 2 2 2 2" xfId="29319"/>
    <cellStyle name="Normal 12 2 3 2 2 2 2 2 2 2" xfId="58053"/>
    <cellStyle name="Normal 12 2 3 2 2 2 2 2 3" xfId="43729"/>
    <cellStyle name="Normal 12 2 3 2 2 2 2 3" xfId="22156"/>
    <cellStyle name="Normal 12 2 3 2 2 2 2 3 2" xfId="50891"/>
    <cellStyle name="Normal 12 2 3 2 2 2 2 4" xfId="36567"/>
    <cellStyle name="Normal 12 2 3 2 2 2 3" xfId="11354"/>
    <cellStyle name="Normal 12 2 3 2 2 2 3 2" xfId="25737"/>
    <cellStyle name="Normal 12 2 3 2 2 2 3 2 2" xfId="54472"/>
    <cellStyle name="Normal 12 2 3 2 2 2 3 3" xfId="40148"/>
    <cellStyle name="Normal 12 2 3 2 2 2 4" xfId="18574"/>
    <cellStyle name="Normal 12 2 3 2 2 2 4 2" xfId="47310"/>
    <cellStyle name="Normal 12 2 3 2 2 2 5" xfId="32986"/>
    <cellStyle name="Normal 12 2 3 2 2 3" xfId="5891"/>
    <cellStyle name="Normal 12 2 3 2 2 3 2" xfId="13151"/>
    <cellStyle name="Normal 12 2 3 2 2 3 2 2" xfId="27529"/>
    <cellStyle name="Normal 12 2 3 2 2 3 2 2 2" xfId="56263"/>
    <cellStyle name="Normal 12 2 3 2 2 3 2 3" xfId="41939"/>
    <cellStyle name="Normal 12 2 3 2 2 3 3" xfId="20366"/>
    <cellStyle name="Normal 12 2 3 2 2 3 3 2" xfId="49101"/>
    <cellStyle name="Normal 12 2 3 2 2 3 4" xfId="34777"/>
    <cellStyle name="Normal 12 2 3 2 2 4" xfId="9564"/>
    <cellStyle name="Normal 12 2 3 2 2 4 2" xfId="23947"/>
    <cellStyle name="Normal 12 2 3 2 2 4 2 2" xfId="52682"/>
    <cellStyle name="Normal 12 2 3 2 2 4 3" xfId="38358"/>
    <cellStyle name="Normal 12 2 3 2 2 5" xfId="16784"/>
    <cellStyle name="Normal 12 2 3 2 2 5 2" xfId="45520"/>
    <cellStyle name="Normal 12 2 3 2 2 6" xfId="31196"/>
    <cellStyle name="Normal 12 2 3 2 3" xfId="3126"/>
    <cellStyle name="Normal 12 2 3 2 3 2" xfId="6786"/>
    <cellStyle name="Normal 12 2 3 2 3 2 2" xfId="14046"/>
    <cellStyle name="Normal 12 2 3 2 3 2 2 2" xfId="28424"/>
    <cellStyle name="Normal 12 2 3 2 3 2 2 2 2" xfId="57158"/>
    <cellStyle name="Normal 12 2 3 2 3 2 2 3" xfId="42834"/>
    <cellStyle name="Normal 12 2 3 2 3 2 3" xfId="21261"/>
    <cellStyle name="Normal 12 2 3 2 3 2 3 2" xfId="49996"/>
    <cellStyle name="Normal 12 2 3 2 3 2 4" xfId="35672"/>
    <cellStyle name="Normal 12 2 3 2 3 3" xfId="10459"/>
    <cellStyle name="Normal 12 2 3 2 3 3 2" xfId="24842"/>
    <cellStyle name="Normal 12 2 3 2 3 3 2 2" xfId="53577"/>
    <cellStyle name="Normal 12 2 3 2 3 3 3" xfId="39253"/>
    <cellStyle name="Normal 12 2 3 2 3 4" xfId="17679"/>
    <cellStyle name="Normal 12 2 3 2 3 4 2" xfId="46415"/>
    <cellStyle name="Normal 12 2 3 2 3 5" xfId="32091"/>
    <cellStyle name="Normal 12 2 3 2 4" xfId="4991"/>
    <cellStyle name="Normal 12 2 3 2 4 2" xfId="12256"/>
    <cellStyle name="Normal 12 2 3 2 4 2 2" xfId="26634"/>
    <cellStyle name="Normal 12 2 3 2 4 2 2 2" xfId="55368"/>
    <cellStyle name="Normal 12 2 3 2 4 2 3" xfId="41044"/>
    <cellStyle name="Normal 12 2 3 2 4 3" xfId="19471"/>
    <cellStyle name="Normal 12 2 3 2 4 3 2" xfId="48206"/>
    <cellStyle name="Normal 12 2 3 2 4 4" xfId="33882"/>
    <cellStyle name="Normal 12 2 3 2 5" xfId="8663"/>
    <cellStyle name="Normal 12 2 3 2 5 2" xfId="23052"/>
    <cellStyle name="Normal 12 2 3 2 5 2 2" xfId="51787"/>
    <cellStyle name="Normal 12 2 3 2 5 3" xfId="37463"/>
    <cellStyle name="Normal 12 2 3 2 6" xfId="15889"/>
    <cellStyle name="Normal 12 2 3 2 6 2" xfId="44625"/>
    <cellStyle name="Normal 12 2 3 2 7" xfId="30301"/>
    <cellStyle name="Normal 12 2 3 3" xfId="1783"/>
    <cellStyle name="Normal 12 2 3 3 2" xfId="3575"/>
    <cellStyle name="Normal 12 2 3 3 2 2" xfId="7234"/>
    <cellStyle name="Normal 12 2 3 3 2 2 2" xfId="14494"/>
    <cellStyle name="Normal 12 2 3 3 2 2 2 2" xfId="28872"/>
    <cellStyle name="Normal 12 2 3 3 2 2 2 2 2" xfId="57606"/>
    <cellStyle name="Normal 12 2 3 3 2 2 2 3" xfId="43282"/>
    <cellStyle name="Normal 12 2 3 3 2 2 3" xfId="21709"/>
    <cellStyle name="Normal 12 2 3 3 2 2 3 2" xfId="50444"/>
    <cellStyle name="Normal 12 2 3 3 2 2 4" xfId="36120"/>
    <cellStyle name="Normal 12 2 3 3 2 3" xfId="10907"/>
    <cellStyle name="Normal 12 2 3 3 2 3 2" xfId="25290"/>
    <cellStyle name="Normal 12 2 3 3 2 3 2 2" xfId="54025"/>
    <cellStyle name="Normal 12 2 3 3 2 3 3" xfId="39701"/>
    <cellStyle name="Normal 12 2 3 3 2 4" xfId="18127"/>
    <cellStyle name="Normal 12 2 3 3 2 4 2" xfId="46863"/>
    <cellStyle name="Normal 12 2 3 3 2 5" xfId="32539"/>
    <cellStyle name="Normal 12 2 3 3 3" xfId="5444"/>
    <cellStyle name="Normal 12 2 3 3 3 2" xfId="12704"/>
    <cellStyle name="Normal 12 2 3 3 3 2 2" xfId="27082"/>
    <cellStyle name="Normal 12 2 3 3 3 2 2 2" xfId="55816"/>
    <cellStyle name="Normal 12 2 3 3 3 2 3" xfId="41492"/>
    <cellStyle name="Normal 12 2 3 3 3 3" xfId="19919"/>
    <cellStyle name="Normal 12 2 3 3 3 3 2" xfId="48654"/>
    <cellStyle name="Normal 12 2 3 3 3 4" xfId="34330"/>
    <cellStyle name="Normal 12 2 3 3 4" xfId="9117"/>
    <cellStyle name="Normal 12 2 3 3 4 2" xfId="23500"/>
    <cellStyle name="Normal 12 2 3 3 4 2 2" xfId="52235"/>
    <cellStyle name="Normal 12 2 3 3 4 3" xfId="37911"/>
    <cellStyle name="Normal 12 2 3 3 5" xfId="16337"/>
    <cellStyle name="Normal 12 2 3 3 5 2" xfId="45073"/>
    <cellStyle name="Normal 12 2 3 3 6" xfId="30749"/>
    <cellStyle name="Normal 12 2 3 4" xfId="2679"/>
    <cellStyle name="Normal 12 2 3 4 2" xfId="6339"/>
    <cellStyle name="Normal 12 2 3 4 2 2" xfId="13599"/>
    <cellStyle name="Normal 12 2 3 4 2 2 2" xfId="27977"/>
    <cellStyle name="Normal 12 2 3 4 2 2 2 2" xfId="56711"/>
    <cellStyle name="Normal 12 2 3 4 2 2 3" xfId="42387"/>
    <cellStyle name="Normal 12 2 3 4 2 3" xfId="20814"/>
    <cellStyle name="Normal 12 2 3 4 2 3 2" xfId="49549"/>
    <cellStyle name="Normal 12 2 3 4 2 4" xfId="35225"/>
    <cellStyle name="Normal 12 2 3 4 3" xfId="10012"/>
    <cellStyle name="Normal 12 2 3 4 3 2" xfId="24395"/>
    <cellStyle name="Normal 12 2 3 4 3 2 2" xfId="53130"/>
    <cellStyle name="Normal 12 2 3 4 3 3" xfId="38806"/>
    <cellStyle name="Normal 12 2 3 4 4" xfId="17232"/>
    <cellStyle name="Normal 12 2 3 4 4 2" xfId="45968"/>
    <cellStyle name="Normal 12 2 3 4 5" xfId="31644"/>
    <cellStyle name="Normal 12 2 3 5" xfId="4543"/>
    <cellStyle name="Normal 12 2 3 5 2" xfId="11809"/>
    <cellStyle name="Normal 12 2 3 5 2 2" xfId="26187"/>
    <cellStyle name="Normal 12 2 3 5 2 2 2" xfId="54921"/>
    <cellStyle name="Normal 12 2 3 5 2 3" xfId="40597"/>
    <cellStyle name="Normal 12 2 3 5 3" xfId="19024"/>
    <cellStyle name="Normal 12 2 3 5 3 2" xfId="47759"/>
    <cellStyle name="Normal 12 2 3 5 4" xfId="33435"/>
    <cellStyle name="Normal 12 2 3 6" xfId="8216"/>
    <cellStyle name="Normal 12 2 3 6 2" xfId="22605"/>
    <cellStyle name="Normal 12 2 3 6 2 2" xfId="51340"/>
    <cellStyle name="Normal 12 2 3 6 3" xfId="37016"/>
    <cellStyle name="Normal 12 2 3 7" xfId="15442"/>
    <cellStyle name="Normal 12 2 3 7 2" xfId="44178"/>
    <cellStyle name="Normal 12 2 3 8" xfId="29854"/>
    <cellStyle name="Normal 12 2 4" xfId="1023"/>
    <cellStyle name="Normal 12 2 4 2" xfId="2006"/>
    <cellStyle name="Normal 12 2 4 2 2" xfId="3798"/>
    <cellStyle name="Normal 12 2 4 2 2 2" xfId="7457"/>
    <cellStyle name="Normal 12 2 4 2 2 2 2" xfId="14717"/>
    <cellStyle name="Normal 12 2 4 2 2 2 2 2" xfId="29095"/>
    <cellStyle name="Normal 12 2 4 2 2 2 2 2 2" xfId="57829"/>
    <cellStyle name="Normal 12 2 4 2 2 2 2 3" xfId="43505"/>
    <cellStyle name="Normal 12 2 4 2 2 2 3" xfId="21932"/>
    <cellStyle name="Normal 12 2 4 2 2 2 3 2" xfId="50667"/>
    <cellStyle name="Normal 12 2 4 2 2 2 4" xfId="36343"/>
    <cellStyle name="Normal 12 2 4 2 2 3" xfId="11130"/>
    <cellStyle name="Normal 12 2 4 2 2 3 2" xfId="25513"/>
    <cellStyle name="Normal 12 2 4 2 2 3 2 2" xfId="54248"/>
    <cellStyle name="Normal 12 2 4 2 2 3 3" xfId="39924"/>
    <cellStyle name="Normal 12 2 4 2 2 4" xfId="18350"/>
    <cellStyle name="Normal 12 2 4 2 2 4 2" xfId="47086"/>
    <cellStyle name="Normal 12 2 4 2 2 5" xfId="32762"/>
    <cellStyle name="Normal 12 2 4 2 3" xfId="5667"/>
    <cellStyle name="Normal 12 2 4 2 3 2" xfId="12927"/>
    <cellStyle name="Normal 12 2 4 2 3 2 2" xfId="27305"/>
    <cellStyle name="Normal 12 2 4 2 3 2 2 2" xfId="56039"/>
    <cellStyle name="Normal 12 2 4 2 3 2 3" xfId="41715"/>
    <cellStyle name="Normal 12 2 4 2 3 3" xfId="20142"/>
    <cellStyle name="Normal 12 2 4 2 3 3 2" xfId="48877"/>
    <cellStyle name="Normal 12 2 4 2 3 4" xfId="34553"/>
    <cellStyle name="Normal 12 2 4 2 4" xfId="9340"/>
    <cellStyle name="Normal 12 2 4 2 4 2" xfId="23723"/>
    <cellStyle name="Normal 12 2 4 2 4 2 2" xfId="52458"/>
    <cellStyle name="Normal 12 2 4 2 4 3" xfId="38134"/>
    <cellStyle name="Normal 12 2 4 2 5" xfId="16560"/>
    <cellStyle name="Normal 12 2 4 2 5 2" xfId="45296"/>
    <cellStyle name="Normal 12 2 4 2 6" xfId="30972"/>
    <cellStyle name="Normal 12 2 4 3" xfId="2902"/>
    <cellStyle name="Normal 12 2 4 3 2" xfId="6562"/>
    <cellStyle name="Normal 12 2 4 3 2 2" xfId="13822"/>
    <cellStyle name="Normal 12 2 4 3 2 2 2" xfId="28200"/>
    <cellStyle name="Normal 12 2 4 3 2 2 2 2" xfId="56934"/>
    <cellStyle name="Normal 12 2 4 3 2 2 3" xfId="42610"/>
    <cellStyle name="Normal 12 2 4 3 2 3" xfId="21037"/>
    <cellStyle name="Normal 12 2 4 3 2 3 2" xfId="49772"/>
    <cellStyle name="Normal 12 2 4 3 2 4" xfId="35448"/>
    <cellStyle name="Normal 12 2 4 3 3" xfId="10235"/>
    <cellStyle name="Normal 12 2 4 3 3 2" xfId="24618"/>
    <cellStyle name="Normal 12 2 4 3 3 2 2" xfId="53353"/>
    <cellStyle name="Normal 12 2 4 3 3 3" xfId="39029"/>
    <cellStyle name="Normal 12 2 4 3 4" xfId="17455"/>
    <cellStyle name="Normal 12 2 4 3 4 2" xfId="46191"/>
    <cellStyle name="Normal 12 2 4 3 5" xfId="31867"/>
    <cellStyle name="Normal 12 2 4 4" xfId="4767"/>
    <cellStyle name="Normal 12 2 4 4 2" xfId="12032"/>
    <cellStyle name="Normal 12 2 4 4 2 2" xfId="26410"/>
    <cellStyle name="Normal 12 2 4 4 2 2 2" xfId="55144"/>
    <cellStyle name="Normal 12 2 4 4 2 3" xfId="40820"/>
    <cellStyle name="Normal 12 2 4 4 3" xfId="19247"/>
    <cellStyle name="Normal 12 2 4 4 3 2" xfId="47982"/>
    <cellStyle name="Normal 12 2 4 4 4" xfId="33658"/>
    <cellStyle name="Normal 12 2 4 5" xfId="8439"/>
    <cellStyle name="Normal 12 2 4 5 2" xfId="22828"/>
    <cellStyle name="Normal 12 2 4 5 2 2" xfId="51563"/>
    <cellStyle name="Normal 12 2 4 5 3" xfId="37239"/>
    <cellStyle name="Normal 12 2 4 6" xfId="15665"/>
    <cellStyle name="Normal 12 2 4 6 2" xfId="44401"/>
    <cellStyle name="Normal 12 2 4 7" xfId="30077"/>
    <cellStyle name="Normal 12 2 5" xfId="1547"/>
    <cellStyle name="Normal 12 2 5 2" xfId="3351"/>
    <cellStyle name="Normal 12 2 5 2 2" xfId="7010"/>
    <cellStyle name="Normal 12 2 5 2 2 2" xfId="14270"/>
    <cellStyle name="Normal 12 2 5 2 2 2 2" xfId="28648"/>
    <cellStyle name="Normal 12 2 5 2 2 2 2 2" xfId="57382"/>
    <cellStyle name="Normal 12 2 5 2 2 2 3" xfId="43058"/>
    <cellStyle name="Normal 12 2 5 2 2 3" xfId="21485"/>
    <cellStyle name="Normal 12 2 5 2 2 3 2" xfId="50220"/>
    <cellStyle name="Normal 12 2 5 2 2 4" xfId="35896"/>
    <cellStyle name="Normal 12 2 5 2 3" xfId="10683"/>
    <cellStyle name="Normal 12 2 5 2 3 2" xfId="25066"/>
    <cellStyle name="Normal 12 2 5 2 3 2 2" xfId="53801"/>
    <cellStyle name="Normal 12 2 5 2 3 3" xfId="39477"/>
    <cellStyle name="Normal 12 2 5 2 4" xfId="17903"/>
    <cellStyle name="Normal 12 2 5 2 4 2" xfId="46639"/>
    <cellStyle name="Normal 12 2 5 2 5" xfId="32315"/>
    <cellStyle name="Normal 12 2 5 3" xfId="5220"/>
    <cellStyle name="Normal 12 2 5 3 2" xfId="12480"/>
    <cellStyle name="Normal 12 2 5 3 2 2" xfId="26858"/>
    <cellStyle name="Normal 12 2 5 3 2 2 2" xfId="55592"/>
    <cellStyle name="Normal 12 2 5 3 2 3" xfId="41268"/>
    <cellStyle name="Normal 12 2 5 3 3" xfId="19695"/>
    <cellStyle name="Normal 12 2 5 3 3 2" xfId="48430"/>
    <cellStyle name="Normal 12 2 5 3 4" xfId="34106"/>
    <cellStyle name="Normal 12 2 5 4" xfId="8893"/>
    <cellStyle name="Normal 12 2 5 4 2" xfId="23276"/>
    <cellStyle name="Normal 12 2 5 4 2 2" xfId="52011"/>
    <cellStyle name="Normal 12 2 5 4 3" xfId="37687"/>
    <cellStyle name="Normal 12 2 5 5" xfId="16113"/>
    <cellStyle name="Normal 12 2 5 5 2" xfId="44849"/>
    <cellStyle name="Normal 12 2 5 6" xfId="30525"/>
    <cellStyle name="Normal 12 2 6" xfId="2455"/>
    <cellStyle name="Normal 12 2 6 2" xfId="6115"/>
    <cellStyle name="Normal 12 2 6 2 2" xfId="13375"/>
    <cellStyle name="Normal 12 2 6 2 2 2" xfId="27753"/>
    <cellStyle name="Normal 12 2 6 2 2 2 2" xfId="56487"/>
    <cellStyle name="Normal 12 2 6 2 2 3" xfId="42163"/>
    <cellStyle name="Normal 12 2 6 2 3" xfId="20590"/>
    <cellStyle name="Normal 12 2 6 2 3 2" xfId="49325"/>
    <cellStyle name="Normal 12 2 6 2 4" xfId="35001"/>
    <cellStyle name="Normal 12 2 6 3" xfId="9788"/>
    <cellStyle name="Normal 12 2 6 3 2" xfId="24171"/>
    <cellStyle name="Normal 12 2 6 3 2 2" xfId="52906"/>
    <cellStyle name="Normal 12 2 6 3 3" xfId="38582"/>
    <cellStyle name="Normal 12 2 6 4" xfId="17008"/>
    <cellStyle name="Normal 12 2 6 4 2" xfId="45744"/>
    <cellStyle name="Normal 12 2 6 5" xfId="31420"/>
    <cellStyle name="Normal 12 2 7" xfId="4314"/>
    <cellStyle name="Normal 12 2 7 2" xfId="11584"/>
    <cellStyle name="Normal 12 2 7 2 2" xfId="25963"/>
    <cellStyle name="Normal 12 2 7 2 2 2" xfId="54697"/>
    <cellStyle name="Normal 12 2 7 2 3" xfId="40373"/>
    <cellStyle name="Normal 12 2 7 3" xfId="18800"/>
    <cellStyle name="Normal 12 2 7 3 2" xfId="47535"/>
    <cellStyle name="Normal 12 2 7 4" xfId="33211"/>
    <cellStyle name="Normal 12 2 8" xfId="7983"/>
    <cellStyle name="Normal 12 2 8 2" xfId="22381"/>
    <cellStyle name="Normal 12 2 8 2 2" xfId="51116"/>
    <cellStyle name="Normal 12 2 8 3" xfId="36792"/>
    <cellStyle name="Normal 12 2 9" xfId="15218"/>
    <cellStyle name="Normal 12 2 9 2" xfId="43954"/>
    <cellStyle name="Normal 12 3" xfId="574"/>
    <cellStyle name="Normal 12 3 2" xfId="856"/>
    <cellStyle name="Normal 12 3 2 2" xfId="1303"/>
    <cellStyle name="Normal 12 3 2 2 2" xfId="2286"/>
    <cellStyle name="Normal 12 3 2 2 2 2" xfId="4078"/>
    <cellStyle name="Normal 12 3 2 2 2 2 2" xfId="7737"/>
    <cellStyle name="Normal 12 3 2 2 2 2 2 2" xfId="14997"/>
    <cellStyle name="Normal 12 3 2 2 2 2 2 2 2" xfId="29375"/>
    <cellStyle name="Normal 12 3 2 2 2 2 2 2 2 2" xfId="58109"/>
    <cellStyle name="Normal 12 3 2 2 2 2 2 2 3" xfId="43785"/>
    <cellStyle name="Normal 12 3 2 2 2 2 2 3" xfId="22212"/>
    <cellStyle name="Normal 12 3 2 2 2 2 2 3 2" xfId="50947"/>
    <cellStyle name="Normal 12 3 2 2 2 2 2 4" xfId="36623"/>
    <cellStyle name="Normal 12 3 2 2 2 2 3" xfId="11410"/>
    <cellStyle name="Normal 12 3 2 2 2 2 3 2" xfId="25793"/>
    <cellStyle name="Normal 12 3 2 2 2 2 3 2 2" xfId="54528"/>
    <cellStyle name="Normal 12 3 2 2 2 2 3 3" xfId="40204"/>
    <cellStyle name="Normal 12 3 2 2 2 2 4" xfId="18630"/>
    <cellStyle name="Normal 12 3 2 2 2 2 4 2" xfId="47366"/>
    <cellStyle name="Normal 12 3 2 2 2 2 5" xfId="33042"/>
    <cellStyle name="Normal 12 3 2 2 2 3" xfId="5947"/>
    <cellStyle name="Normal 12 3 2 2 2 3 2" xfId="13207"/>
    <cellStyle name="Normal 12 3 2 2 2 3 2 2" xfId="27585"/>
    <cellStyle name="Normal 12 3 2 2 2 3 2 2 2" xfId="56319"/>
    <cellStyle name="Normal 12 3 2 2 2 3 2 3" xfId="41995"/>
    <cellStyle name="Normal 12 3 2 2 2 3 3" xfId="20422"/>
    <cellStyle name="Normal 12 3 2 2 2 3 3 2" xfId="49157"/>
    <cellStyle name="Normal 12 3 2 2 2 3 4" xfId="34833"/>
    <cellStyle name="Normal 12 3 2 2 2 4" xfId="9620"/>
    <cellStyle name="Normal 12 3 2 2 2 4 2" xfId="24003"/>
    <cellStyle name="Normal 12 3 2 2 2 4 2 2" xfId="52738"/>
    <cellStyle name="Normal 12 3 2 2 2 4 3" xfId="38414"/>
    <cellStyle name="Normal 12 3 2 2 2 5" xfId="16840"/>
    <cellStyle name="Normal 12 3 2 2 2 5 2" xfId="45576"/>
    <cellStyle name="Normal 12 3 2 2 2 6" xfId="31252"/>
    <cellStyle name="Normal 12 3 2 2 3" xfId="3182"/>
    <cellStyle name="Normal 12 3 2 2 3 2" xfId="6842"/>
    <cellStyle name="Normal 12 3 2 2 3 2 2" xfId="14102"/>
    <cellStyle name="Normal 12 3 2 2 3 2 2 2" xfId="28480"/>
    <cellStyle name="Normal 12 3 2 2 3 2 2 2 2" xfId="57214"/>
    <cellStyle name="Normal 12 3 2 2 3 2 2 3" xfId="42890"/>
    <cellStyle name="Normal 12 3 2 2 3 2 3" xfId="21317"/>
    <cellStyle name="Normal 12 3 2 2 3 2 3 2" xfId="50052"/>
    <cellStyle name="Normal 12 3 2 2 3 2 4" xfId="35728"/>
    <cellStyle name="Normal 12 3 2 2 3 3" xfId="10515"/>
    <cellStyle name="Normal 12 3 2 2 3 3 2" xfId="24898"/>
    <cellStyle name="Normal 12 3 2 2 3 3 2 2" xfId="53633"/>
    <cellStyle name="Normal 12 3 2 2 3 3 3" xfId="39309"/>
    <cellStyle name="Normal 12 3 2 2 3 4" xfId="17735"/>
    <cellStyle name="Normal 12 3 2 2 3 4 2" xfId="46471"/>
    <cellStyle name="Normal 12 3 2 2 3 5" xfId="32147"/>
    <cellStyle name="Normal 12 3 2 2 4" xfId="5047"/>
    <cellStyle name="Normal 12 3 2 2 4 2" xfId="12312"/>
    <cellStyle name="Normal 12 3 2 2 4 2 2" xfId="26690"/>
    <cellStyle name="Normal 12 3 2 2 4 2 2 2" xfId="55424"/>
    <cellStyle name="Normal 12 3 2 2 4 2 3" xfId="41100"/>
    <cellStyle name="Normal 12 3 2 2 4 3" xfId="19527"/>
    <cellStyle name="Normal 12 3 2 2 4 3 2" xfId="48262"/>
    <cellStyle name="Normal 12 3 2 2 4 4" xfId="33938"/>
    <cellStyle name="Normal 12 3 2 2 5" xfId="8719"/>
    <cellStyle name="Normal 12 3 2 2 5 2" xfId="23108"/>
    <cellStyle name="Normal 12 3 2 2 5 2 2" xfId="51843"/>
    <cellStyle name="Normal 12 3 2 2 5 3" xfId="37519"/>
    <cellStyle name="Normal 12 3 2 2 6" xfId="15945"/>
    <cellStyle name="Normal 12 3 2 2 6 2" xfId="44681"/>
    <cellStyle name="Normal 12 3 2 2 7" xfId="30357"/>
    <cellStyle name="Normal 12 3 2 3" xfId="1839"/>
    <cellStyle name="Normal 12 3 2 3 2" xfId="3631"/>
    <cellStyle name="Normal 12 3 2 3 2 2" xfId="7290"/>
    <cellStyle name="Normal 12 3 2 3 2 2 2" xfId="14550"/>
    <cellStyle name="Normal 12 3 2 3 2 2 2 2" xfId="28928"/>
    <cellStyle name="Normal 12 3 2 3 2 2 2 2 2" xfId="57662"/>
    <cellStyle name="Normal 12 3 2 3 2 2 2 3" xfId="43338"/>
    <cellStyle name="Normal 12 3 2 3 2 2 3" xfId="21765"/>
    <cellStyle name="Normal 12 3 2 3 2 2 3 2" xfId="50500"/>
    <cellStyle name="Normal 12 3 2 3 2 2 4" xfId="36176"/>
    <cellStyle name="Normal 12 3 2 3 2 3" xfId="10963"/>
    <cellStyle name="Normal 12 3 2 3 2 3 2" xfId="25346"/>
    <cellStyle name="Normal 12 3 2 3 2 3 2 2" xfId="54081"/>
    <cellStyle name="Normal 12 3 2 3 2 3 3" xfId="39757"/>
    <cellStyle name="Normal 12 3 2 3 2 4" xfId="18183"/>
    <cellStyle name="Normal 12 3 2 3 2 4 2" xfId="46919"/>
    <cellStyle name="Normal 12 3 2 3 2 5" xfId="32595"/>
    <cellStyle name="Normal 12 3 2 3 3" xfId="5500"/>
    <cellStyle name="Normal 12 3 2 3 3 2" xfId="12760"/>
    <cellStyle name="Normal 12 3 2 3 3 2 2" xfId="27138"/>
    <cellStyle name="Normal 12 3 2 3 3 2 2 2" xfId="55872"/>
    <cellStyle name="Normal 12 3 2 3 3 2 3" xfId="41548"/>
    <cellStyle name="Normal 12 3 2 3 3 3" xfId="19975"/>
    <cellStyle name="Normal 12 3 2 3 3 3 2" xfId="48710"/>
    <cellStyle name="Normal 12 3 2 3 3 4" xfId="34386"/>
    <cellStyle name="Normal 12 3 2 3 4" xfId="9173"/>
    <cellStyle name="Normal 12 3 2 3 4 2" xfId="23556"/>
    <cellStyle name="Normal 12 3 2 3 4 2 2" xfId="52291"/>
    <cellStyle name="Normal 12 3 2 3 4 3" xfId="37967"/>
    <cellStyle name="Normal 12 3 2 3 5" xfId="16393"/>
    <cellStyle name="Normal 12 3 2 3 5 2" xfId="45129"/>
    <cellStyle name="Normal 12 3 2 3 6" xfId="30805"/>
    <cellStyle name="Normal 12 3 2 4" xfId="2735"/>
    <cellStyle name="Normal 12 3 2 4 2" xfId="6395"/>
    <cellStyle name="Normal 12 3 2 4 2 2" xfId="13655"/>
    <cellStyle name="Normal 12 3 2 4 2 2 2" xfId="28033"/>
    <cellStyle name="Normal 12 3 2 4 2 2 2 2" xfId="56767"/>
    <cellStyle name="Normal 12 3 2 4 2 2 3" xfId="42443"/>
    <cellStyle name="Normal 12 3 2 4 2 3" xfId="20870"/>
    <cellStyle name="Normal 12 3 2 4 2 3 2" xfId="49605"/>
    <cellStyle name="Normal 12 3 2 4 2 4" xfId="35281"/>
    <cellStyle name="Normal 12 3 2 4 3" xfId="10068"/>
    <cellStyle name="Normal 12 3 2 4 3 2" xfId="24451"/>
    <cellStyle name="Normal 12 3 2 4 3 2 2" xfId="53186"/>
    <cellStyle name="Normal 12 3 2 4 3 3" xfId="38862"/>
    <cellStyle name="Normal 12 3 2 4 4" xfId="17288"/>
    <cellStyle name="Normal 12 3 2 4 4 2" xfId="46024"/>
    <cellStyle name="Normal 12 3 2 4 5" xfId="31700"/>
    <cellStyle name="Normal 12 3 2 5" xfId="4600"/>
    <cellStyle name="Normal 12 3 2 5 2" xfId="11865"/>
    <cellStyle name="Normal 12 3 2 5 2 2" xfId="26243"/>
    <cellStyle name="Normal 12 3 2 5 2 2 2" xfId="54977"/>
    <cellStyle name="Normal 12 3 2 5 2 3" xfId="40653"/>
    <cellStyle name="Normal 12 3 2 5 3" xfId="19080"/>
    <cellStyle name="Normal 12 3 2 5 3 2" xfId="47815"/>
    <cellStyle name="Normal 12 3 2 5 4" xfId="33491"/>
    <cellStyle name="Normal 12 3 2 6" xfId="8272"/>
    <cellStyle name="Normal 12 3 2 6 2" xfId="22661"/>
    <cellStyle name="Normal 12 3 2 6 2 2" xfId="51396"/>
    <cellStyle name="Normal 12 3 2 6 3" xfId="37072"/>
    <cellStyle name="Normal 12 3 2 7" xfId="15498"/>
    <cellStyle name="Normal 12 3 2 7 2" xfId="44234"/>
    <cellStyle name="Normal 12 3 2 8" xfId="29910"/>
    <cellStyle name="Normal 12 3 3" xfId="1079"/>
    <cellStyle name="Normal 12 3 3 2" xfId="2062"/>
    <cellStyle name="Normal 12 3 3 2 2" xfId="3854"/>
    <cellStyle name="Normal 12 3 3 2 2 2" xfId="7513"/>
    <cellStyle name="Normal 12 3 3 2 2 2 2" xfId="14773"/>
    <cellStyle name="Normal 12 3 3 2 2 2 2 2" xfId="29151"/>
    <cellStyle name="Normal 12 3 3 2 2 2 2 2 2" xfId="57885"/>
    <cellStyle name="Normal 12 3 3 2 2 2 2 3" xfId="43561"/>
    <cellStyle name="Normal 12 3 3 2 2 2 3" xfId="21988"/>
    <cellStyle name="Normal 12 3 3 2 2 2 3 2" xfId="50723"/>
    <cellStyle name="Normal 12 3 3 2 2 2 4" xfId="36399"/>
    <cellStyle name="Normal 12 3 3 2 2 3" xfId="11186"/>
    <cellStyle name="Normal 12 3 3 2 2 3 2" xfId="25569"/>
    <cellStyle name="Normal 12 3 3 2 2 3 2 2" xfId="54304"/>
    <cellStyle name="Normal 12 3 3 2 2 3 3" xfId="39980"/>
    <cellStyle name="Normal 12 3 3 2 2 4" xfId="18406"/>
    <cellStyle name="Normal 12 3 3 2 2 4 2" xfId="47142"/>
    <cellStyle name="Normal 12 3 3 2 2 5" xfId="32818"/>
    <cellStyle name="Normal 12 3 3 2 3" xfId="5723"/>
    <cellStyle name="Normal 12 3 3 2 3 2" xfId="12983"/>
    <cellStyle name="Normal 12 3 3 2 3 2 2" xfId="27361"/>
    <cellStyle name="Normal 12 3 3 2 3 2 2 2" xfId="56095"/>
    <cellStyle name="Normal 12 3 3 2 3 2 3" xfId="41771"/>
    <cellStyle name="Normal 12 3 3 2 3 3" xfId="20198"/>
    <cellStyle name="Normal 12 3 3 2 3 3 2" xfId="48933"/>
    <cellStyle name="Normal 12 3 3 2 3 4" xfId="34609"/>
    <cellStyle name="Normal 12 3 3 2 4" xfId="9396"/>
    <cellStyle name="Normal 12 3 3 2 4 2" xfId="23779"/>
    <cellStyle name="Normal 12 3 3 2 4 2 2" xfId="52514"/>
    <cellStyle name="Normal 12 3 3 2 4 3" xfId="38190"/>
    <cellStyle name="Normal 12 3 3 2 5" xfId="16616"/>
    <cellStyle name="Normal 12 3 3 2 5 2" xfId="45352"/>
    <cellStyle name="Normal 12 3 3 2 6" xfId="31028"/>
    <cellStyle name="Normal 12 3 3 3" xfId="2958"/>
    <cellStyle name="Normal 12 3 3 3 2" xfId="6618"/>
    <cellStyle name="Normal 12 3 3 3 2 2" xfId="13878"/>
    <cellStyle name="Normal 12 3 3 3 2 2 2" xfId="28256"/>
    <cellStyle name="Normal 12 3 3 3 2 2 2 2" xfId="56990"/>
    <cellStyle name="Normal 12 3 3 3 2 2 3" xfId="42666"/>
    <cellStyle name="Normal 12 3 3 3 2 3" xfId="21093"/>
    <cellStyle name="Normal 12 3 3 3 2 3 2" xfId="49828"/>
    <cellStyle name="Normal 12 3 3 3 2 4" xfId="35504"/>
    <cellStyle name="Normal 12 3 3 3 3" xfId="10291"/>
    <cellStyle name="Normal 12 3 3 3 3 2" xfId="24674"/>
    <cellStyle name="Normal 12 3 3 3 3 2 2" xfId="53409"/>
    <cellStyle name="Normal 12 3 3 3 3 3" xfId="39085"/>
    <cellStyle name="Normal 12 3 3 3 4" xfId="17511"/>
    <cellStyle name="Normal 12 3 3 3 4 2" xfId="46247"/>
    <cellStyle name="Normal 12 3 3 3 5" xfId="31923"/>
    <cellStyle name="Normal 12 3 3 4" xfId="4823"/>
    <cellStyle name="Normal 12 3 3 4 2" xfId="12088"/>
    <cellStyle name="Normal 12 3 3 4 2 2" xfId="26466"/>
    <cellStyle name="Normal 12 3 3 4 2 2 2" xfId="55200"/>
    <cellStyle name="Normal 12 3 3 4 2 3" xfId="40876"/>
    <cellStyle name="Normal 12 3 3 4 3" xfId="19303"/>
    <cellStyle name="Normal 12 3 3 4 3 2" xfId="48038"/>
    <cellStyle name="Normal 12 3 3 4 4" xfId="33714"/>
    <cellStyle name="Normal 12 3 3 5" xfId="8495"/>
    <cellStyle name="Normal 12 3 3 5 2" xfId="22884"/>
    <cellStyle name="Normal 12 3 3 5 2 2" xfId="51619"/>
    <cellStyle name="Normal 12 3 3 5 3" xfId="37295"/>
    <cellStyle name="Normal 12 3 3 6" xfId="15721"/>
    <cellStyle name="Normal 12 3 3 6 2" xfId="44457"/>
    <cellStyle name="Normal 12 3 3 7" xfId="30133"/>
    <cellStyle name="Normal 12 3 4" xfId="1611"/>
    <cellStyle name="Normal 12 3 4 2" xfId="3407"/>
    <cellStyle name="Normal 12 3 4 2 2" xfId="7066"/>
    <cellStyle name="Normal 12 3 4 2 2 2" xfId="14326"/>
    <cellStyle name="Normal 12 3 4 2 2 2 2" xfId="28704"/>
    <cellStyle name="Normal 12 3 4 2 2 2 2 2" xfId="57438"/>
    <cellStyle name="Normal 12 3 4 2 2 2 3" xfId="43114"/>
    <cellStyle name="Normal 12 3 4 2 2 3" xfId="21541"/>
    <cellStyle name="Normal 12 3 4 2 2 3 2" xfId="50276"/>
    <cellStyle name="Normal 12 3 4 2 2 4" xfId="35952"/>
    <cellStyle name="Normal 12 3 4 2 3" xfId="10739"/>
    <cellStyle name="Normal 12 3 4 2 3 2" xfId="25122"/>
    <cellStyle name="Normal 12 3 4 2 3 2 2" xfId="53857"/>
    <cellStyle name="Normal 12 3 4 2 3 3" xfId="39533"/>
    <cellStyle name="Normal 12 3 4 2 4" xfId="17959"/>
    <cellStyle name="Normal 12 3 4 2 4 2" xfId="46695"/>
    <cellStyle name="Normal 12 3 4 2 5" xfId="32371"/>
    <cellStyle name="Normal 12 3 4 3" xfId="5276"/>
    <cellStyle name="Normal 12 3 4 3 2" xfId="12536"/>
    <cellStyle name="Normal 12 3 4 3 2 2" xfId="26914"/>
    <cellStyle name="Normal 12 3 4 3 2 2 2" xfId="55648"/>
    <cellStyle name="Normal 12 3 4 3 2 3" xfId="41324"/>
    <cellStyle name="Normal 12 3 4 3 3" xfId="19751"/>
    <cellStyle name="Normal 12 3 4 3 3 2" xfId="48486"/>
    <cellStyle name="Normal 12 3 4 3 4" xfId="34162"/>
    <cellStyle name="Normal 12 3 4 4" xfId="8949"/>
    <cellStyle name="Normal 12 3 4 4 2" xfId="23332"/>
    <cellStyle name="Normal 12 3 4 4 2 2" xfId="52067"/>
    <cellStyle name="Normal 12 3 4 4 3" xfId="37743"/>
    <cellStyle name="Normal 12 3 4 5" xfId="16169"/>
    <cellStyle name="Normal 12 3 4 5 2" xfId="44905"/>
    <cellStyle name="Normal 12 3 4 6" xfId="30581"/>
    <cellStyle name="Normal 12 3 5" xfId="2511"/>
    <cellStyle name="Normal 12 3 5 2" xfId="6171"/>
    <cellStyle name="Normal 12 3 5 2 2" xfId="13431"/>
    <cellStyle name="Normal 12 3 5 2 2 2" xfId="27809"/>
    <cellStyle name="Normal 12 3 5 2 2 2 2" xfId="56543"/>
    <cellStyle name="Normal 12 3 5 2 2 3" xfId="42219"/>
    <cellStyle name="Normal 12 3 5 2 3" xfId="20646"/>
    <cellStyle name="Normal 12 3 5 2 3 2" xfId="49381"/>
    <cellStyle name="Normal 12 3 5 2 4" xfId="35057"/>
    <cellStyle name="Normal 12 3 5 3" xfId="9844"/>
    <cellStyle name="Normal 12 3 5 3 2" xfId="24227"/>
    <cellStyle name="Normal 12 3 5 3 2 2" xfId="52962"/>
    <cellStyle name="Normal 12 3 5 3 3" xfId="38638"/>
    <cellStyle name="Normal 12 3 5 4" xfId="17064"/>
    <cellStyle name="Normal 12 3 5 4 2" xfId="45800"/>
    <cellStyle name="Normal 12 3 5 5" xfId="31476"/>
    <cellStyle name="Normal 12 3 6" xfId="4374"/>
    <cellStyle name="Normal 12 3 6 2" xfId="11641"/>
    <cellStyle name="Normal 12 3 6 2 2" xfId="26019"/>
    <cellStyle name="Normal 12 3 6 2 2 2" xfId="54753"/>
    <cellStyle name="Normal 12 3 6 2 3" xfId="40429"/>
    <cellStyle name="Normal 12 3 6 3" xfId="18856"/>
    <cellStyle name="Normal 12 3 6 3 2" xfId="47591"/>
    <cellStyle name="Normal 12 3 6 4" xfId="33267"/>
    <cellStyle name="Normal 12 3 7" xfId="8045"/>
    <cellStyle name="Normal 12 3 7 2" xfId="22437"/>
    <cellStyle name="Normal 12 3 7 2 2" xfId="51172"/>
    <cellStyle name="Normal 12 3 7 3" xfId="36848"/>
    <cellStyle name="Normal 12 3 8" xfId="15274"/>
    <cellStyle name="Normal 12 3 8 2" xfId="44010"/>
    <cellStyle name="Normal 12 3 9" xfId="29686"/>
    <cellStyle name="Normal 12 4" xfId="740"/>
    <cellStyle name="Normal 12 4 2" xfId="1191"/>
    <cellStyle name="Normal 12 4 2 2" xfId="2174"/>
    <cellStyle name="Normal 12 4 2 2 2" xfId="3966"/>
    <cellStyle name="Normal 12 4 2 2 2 2" xfId="7625"/>
    <cellStyle name="Normal 12 4 2 2 2 2 2" xfId="14885"/>
    <cellStyle name="Normal 12 4 2 2 2 2 2 2" xfId="29263"/>
    <cellStyle name="Normal 12 4 2 2 2 2 2 2 2" xfId="57997"/>
    <cellStyle name="Normal 12 4 2 2 2 2 2 3" xfId="43673"/>
    <cellStyle name="Normal 12 4 2 2 2 2 3" xfId="22100"/>
    <cellStyle name="Normal 12 4 2 2 2 2 3 2" xfId="50835"/>
    <cellStyle name="Normal 12 4 2 2 2 2 4" xfId="36511"/>
    <cellStyle name="Normal 12 4 2 2 2 3" xfId="11298"/>
    <cellStyle name="Normal 12 4 2 2 2 3 2" xfId="25681"/>
    <cellStyle name="Normal 12 4 2 2 2 3 2 2" xfId="54416"/>
    <cellStyle name="Normal 12 4 2 2 2 3 3" xfId="40092"/>
    <cellStyle name="Normal 12 4 2 2 2 4" xfId="18518"/>
    <cellStyle name="Normal 12 4 2 2 2 4 2" xfId="47254"/>
    <cellStyle name="Normal 12 4 2 2 2 5" xfId="32930"/>
    <cellStyle name="Normal 12 4 2 2 3" xfId="5835"/>
    <cellStyle name="Normal 12 4 2 2 3 2" xfId="13095"/>
    <cellStyle name="Normal 12 4 2 2 3 2 2" xfId="27473"/>
    <cellStyle name="Normal 12 4 2 2 3 2 2 2" xfId="56207"/>
    <cellStyle name="Normal 12 4 2 2 3 2 3" xfId="41883"/>
    <cellStyle name="Normal 12 4 2 2 3 3" xfId="20310"/>
    <cellStyle name="Normal 12 4 2 2 3 3 2" xfId="49045"/>
    <cellStyle name="Normal 12 4 2 2 3 4" xfId="34721"/>
    <cellStyle name="Normal 12 4 2 2 4" xfId="9508"/>
    <cellStyle name="Normal 12 4 2 2 4 2" xfId="23891"/>
    <cellStyle name="Normal 12 4 2 2 4 2 2" xfId="52626"/>
    <cellStyle name="Normal 12 4 2 2 4 3" xfId="38302"/>
    <cellStyle name="Normal 12 4 2 2 5" xfId="16728"/>
    <cellStyle name="Normal 12 4 2 2 5 2" xfId="45464"/>
    <cellStyle name="Normal 12 4 2 2 6" xfId="31140"/>
    <cellStyle name="Normal 12 4 2 3" xfId="3070"/>
    <cellStyle name="Normal 12 4 2 3 2" xfId="6730"/>
    <cellStyle name="Normal 12 4 2 3 2 2" xfId="13990"/>
    <cellStyle name="Normal 12 4 2 3 2 2 2" xfId="28368"/>
    <cellStyle name="Normal 12 4 2 3 2 2 2 2" xfId="57102"/>
    <cellStyle name="Normal 12 4 2 3 2 2 3" xfId="42778"/>
    <cellStyle name="Normal 12 4 2 3 2 3" xfId="21205"/>
    <cellStyle name="Normal 12 4 2 3 2 3 2" xfId="49940"/>
    <cellStyle name="Normal 12 4 2 3 2 4" xfId="35616"/>
    <cellStyle name="Normal 12 4 2 3 3" xfId="10403"/>
    <cellStyle name="Normal 12 4 2 3 3 2" xfId="24786"/>
    <cellStyle name="Normal 12 4 2 3 3 2 2" xfId="53521"/>
    <cellStyle name="Normal 12 4 2 3 3 3" xfId="39197"/>
    <cellStyle name="Normal 12 4 2 3 4" xfId="17623"/>
    <cellStyle name="Normal 12 4 2 3 4 2" xfId="46359"/>
    <cellStyle name="Normal 12 4 2 3 5" xfId="32035"/>
    <cellStyle name="Normal 12 4 2 4" xfId="4935"/>
    <cellStyle name="Normal 12 4 2 4 2" xfId="12200"/>
    <cellStyle name="Normal 12 4 2 4 2 2" xfId="26578"/>
    <cellStyle name="Normal 12 4 2 4 2 2 2" xfId="55312"/>
    <cellStyle name="Normal 12 4 2 4 2 3" xfId="40988"/>
    <cellStyle name="Normal 12 4 2 4 3" xfId="19415"/>
    <cellStyle name="Normal 12 4 2 4 3 2" xfId="48150"/>
    <cellStyle name="Normal 12 4 2 4 4" xfId="33826"/>
    <cellStyle name="Normal 12 4 2 5" xfId="8607"/>
    <cellStyle name="Normal 12 4 2 5 2" xfId="22996"/>
    <cellStyle name="Normal 12 4 2 5 2 2" xfId="51731"/>
    <cellStyle name="Normal 12 4 2 5 3" xfId="37407"/>
    <cellStyle name="Normal 12 4 2 6" xfId="15833"/>
    <cellStyle name="Normal 12 4 2 6 2" xfId="44569"/>
    <cellStyle name="Normal 12 4 2 7" xfId="30245"/>
    <cellStyle name="Normal 12 4 3" xfId="1727"/>
    <cellStyle name="Normal 12 4 3 2" xfId="3519"/>
    <cellStyle name="Normal 12 4 3 2 2" xfId="7178"/>
    <cellStyle name="Normal 12 4 3 2 2 2" xfId="14438"/>
    <cellStyle name="Normal 12 4 3 2 2 2 2" xfId="28816"/>
    <cellStyle name="Normal 12 4 3 2 2 2 2 2" xfId="57550"/>
    <cellStyle name="Normal 12 4 3 2 2 2 3" xfId="43226"/>
    <cellStyle name="Normal 12 4 3 2 2 3" xfId="21653"/>
    <cellStyle name="Normal 12 4 3 2 2 3 2" xfId="50388"/>
    <cellStyle name="Normal 12 4 3 2 2 4" xfId="36064"/>
    <cellStyle name="Normal 12 4 3 2 3" xfId="10851"/>
    <cellStyle name="Normal 12 4 3 2 3 2" xfId="25234"/>
    <cellStyle name="Normal 12 4 3 2 3 2 2" xfId="53969"/>
    <cellStyle name="Normal 12 4 3 2 3 3" xfId="39645"/>
    <cellStyle name="Normal 12 4 3 2 4" xfId="18071"/>
    <cellStyle name="Normal 12 4 3 2 4 2" xfId="46807"/>
    <cellStyle name="Normal 12 4 3 2 5" xfId="32483"/>
    <cellStyle name="Normal 12 4 3 3" xfId="5388"/>
    <cellStyle name="Normal 12 4 3 3 2" xfId="12648"/>
    <cellStyle name="Normal 12 4 3 3 2 2" xfId="27026"/>
    <cellStyle name="Normal 12 4 3 3 2 2 2" xfId="55760"/>
    <cellStyle name="Normal 12 4 3 3 2 3" xfId="41436"/>
    <cellStyle name="Normal 12 4 3 3 3" xfId="19863"/>
    <cellStyle name="Normal 12 4 3 3 3 2" xfId="48598"/>
    <cellStyle name="Normal 12 4 3 3 4" xfId="34274"/>
    <cellStyle name="Normal 12 4 3 4" xfId="9061"/>
    <cellStyle name="Normal 12 4 3 4 2" xfId="23444"/>
    <cellStyle name="Normal 12 4 3 4 2 2" xfId="52179"/>
    <cellStyle name="Normal 12 4 3 4 3" xfId="37855"/>
    <cellStyle name="Normal 12 4 3 5" xfId="16281"/>
    <cellStyle name="Normal 12 4 3 5 2" xfId="45017"/>
    <cellStyle name="Normal 12 4 3 6" xfId="30693"/>
    <cellStyle name="Normal 12 4 4" xfId="2623"/>
    <cellStyle name="Normal 12 4 4 2" xfId="6283"/>
    <cellStyle name="Normal 12 4 4 2 2" xfId="13543"/>
    <cellStyle name="Normal 12 4 4 2 2 2" xfId="27921"/>
    <cellStyle name="Normal 12 4 4 2 2 2 2" xfId="56655"/>
    <cellStyle name="Normal 12 4 4 2 2 3" xfId="42331"/>
    <cellStyle name="Normal 12 4 4 2 3" xfId="20758"/>
    <cellStyle name="Normal 12 4 4 2 3 2" xfId="49493"/>
    <cellStyle name="Normal 12 4 4 2 4" xfId="35169"/>
    <cellStyle name="Normal 12 4 4 3" xfId="9956"/>
    <cellStyle name="Normal 12 4 4 3 2" xfId="24339"/>
    <cellStyle name="Normal 12 4 4 3 2 2" xfId="53074"/>
    <cellStyle name="Normal 12 4 4 3 3" xfId="38750"/>
    <cellStyle name="Normal 12 4 4 4" xfId="17176"/>
    <cellStyle name="Normal 12 4 4 4 2" xfId="45912"/>
    <cellStyle name="Normal 12 4 4 5" xfId="31588"/>
    <cellStyle name="Normal 12 4 5" xfId="4487"/>
    <cellStyle name="Normal 12 4 5 2" xfId="11753"/>
    <cellStyle name="Normal 12 4 5 2 2" xfId="26131"/>
    <cellStyle name="Normal 12 4 5 2 2 2" xfId="54865"/>
    <cellStyle name="Normal 12 4 5 2 3" xfId="40541"/>
    <cellStyle name="Normal 12 4 5 3" xfId="18968"/>
    <cellStyle name="Normal 12 4 5 3 2" xfId="47703"/>
    <cellStyle name="Normal 12 4 5 4" xfId="33379"/>
    <cellStyle name="Normal 12 4 6" xfId="8160"/>
    <cellStyle name="Normal 12 4 6 2" xfId="22549"/>
    <cellStyle name="Normal 12 4 6 2 2" xfId="51284"/>
    <cellStyle name="Normal 12 4 6 3" xfId="36960"/>
    <cellStyle name="Normal 12 4 7" xfId="15386"/>
    <cellStyle name="Normal 12 4 7 2" xfId="44122"/>
    <cellStyle name="Normal 12 4 8" xfId="29798"/>
    <cellStyle name="Normal 12 5" xfId="967"/>
    <cellStyle name="Normal 12 5 2" xfId="1950"/>
    <cellStyle name="Normal 12 5 2 2" xfId="3742"/>
    <cellStyle name="Normal 12 5 2 2 2" xfId="7401"/>
    <cellStyle name="Normal 12 5 2 2 2 2" xfId="14661"/>
    <cellStyle name="Normal 12 5 2 2 2 2 2" xfId="29039"/>
    <cellStyle name="Normal 12 5 2 2 2 2 2 2" xfId="57773"/>
    <cellStyle name="Normal 12 5 2 2 2 2 3" xfId="43449"/>
    <cellStyle name="Normal 12 5 2 2 2 3" xfId="21876"/>
    <cellStyle name="Normal 12 5 2 2 2 3 2" xfId="50611"/>
    <cellStyle name="Normal 12 5 2 2 2 4" xfId="36287"/>
    <cellStyle name="Normal 12 5 2 2 3" xfId="11074"/>
    <cellStyle name="Normal 12 5 2 2 3 2" xfId="25457"/>
    <cellStyle name="Normal 12 5 2 2 3 2 2" xfId="54192"/>
    <cellStyle name="Normal 12 5 2 2 3 3" xfId="39868"/>
    <cellStyle name="Normal 12 5 2 2 4" xfId="18294"/>
    <cellStyle name="Normal 12 5 2 2 4 2" xfId="47030"/>
    <cellStyle name="Normal 12 5 2 2 5" xfId="32706"/>
    <cellStyle name="Normal 12 5 2 3" xfId="5611"/>
    <cellStyle name="Normal 12 5 2 3 2" xfId="12871"/>
    <cellStyle name="Normal 12 5 2 3 2 2" xfId="27249"/>
    <cellStyle name="Normal 12 5 2 3 2 2 2" xfId="55983"/>
    <cellStyle name="Normal 12 5 2 3 2 3" xfId="41659"/>
    <cellStyle name="Normal 12 5 2 3 3" xfId="20086"/>
    <cellStyle name="Normal 12 5 2 3 3 2" xfId="48821"/>
    <cellStyle name="Normal 12 5 2 3 4" xfId="34497"/>
    <cellStyle name="Normal 12 5 2 4" xfId="9284"/>
    <cellStyle name="Normal 12 5 2 4 2" xfId="23667"/>
    <cellStyle name="Normal 12 5 2 4 2 2" xfId="52402"/>
    <cellStyle name="Normal 12 5 2 4 3" xfId="38078"/>
    <cellStyle name="Normal 12 5 2 5" xfId="16504"/>
    <cellStyle name="Normal 12 5 2 5 2" xfId="45240"/>
    <cellStyle name="Normal 12 5 2 6" xfId="30916"/>
    <cellStyle name="Normal 12 5 3" xfId="2846"/>
    <cellStyle name="Normal 12 5 3 2" xfId="6506"/>
    <cellStyle name="Normal 12 5 3 2 2" xfId="13766"/>
    <cellStyle name="Normal 12 5 3 2 2 2" xfId="28144"/>
    <cellStyle name="Normal 12 5 3 2 2 2 2" xfId="56878"/>
    <cellStyle name="Normal 12 5 3 2 2 3" xfId="42554"/>
    <cellStyle name="Normal 12 5 3 2 3" xfId="20981"/>
    <cellStyle name="Normal 12 5 3 2 3 2" xfId="49716"/>
    <cellStyle name="Normal 12 5 3 2 4" xfId="35392"/>
    <cellStyle name="Normal 12 5 3 3" xfId="10179"/>
    <cellStyle name="Normal 12 5 3 3 2" xfId="24562"/>
    <cellStyle name="Normal 12 5 3 3 2 2" xfId="53297"/>
    <cellStyle name="Normal 12 5 3 3 3" xfId="38973"/>
    <cellStyle name="Normal 12 5 3 4" xfId="17399"/>
    <cellStyle name="Normal 12 5 3 4 2" xfId="46135"/>
    <cellStyle name="Normal 12 5 3 5" xfId="31811"/>
    <cellStyle name="Normal 12 5 4" xfId="4711"/>
    <cellStyle name="Normal 12 5 4 2" xfId="11976"/>
    <cellStyle name="Normal 12 5 4 2 2" xfId="26354"/>
    <cellStyle name="Normal 12 5 4 2 2 2" xfId="55088"/>
    <cellStyle name="Normal 12 5 4 2 3" xfId="40764"/>
    <cellStyle name="Normal 12 5 4 3" xfId="19191"/>
    <cellStyle name="Normal 12 5 4 3 2" xfId="47926"/>
    <cellStyle name="Normal 12 5 4 4" xfId="33602"/>
    <cellStyle name="Normal 12 5 5" xfId="8383"/>
    <cellStyle name="Normal 12 5 5 2" xfId="22772"/>
    <cellStyle name="Normal 12 5 5 2 2" xfId="51507"/>
    <cellStyle name="Normal 12 5 5 3" xfId="37183"/>
    <cellStyle name="Normal 12 5 6" xfId="15609"/>
    <cellStyle name="Normal 12 5 6 2" xfId="44345"/>
    <cellStyle name="Normal 12 5 7" xfId="30021"/>
    <cellStyle name="Normal 12 6" xfId="1481"/>
    <cellStyle name="Normal 12 6 2" xfId="3295"/>
    <cellStyle name="Normal 12 6 2 2" xfId="6954"/>
    <cellStyle name="Normal 12 6 2 2 2" xfId="14214"/>
    <cellStyle name="Normal 12 6 2 2 2 2" xfId="28592"/>
    <cellStyle name="Normal 12 6 2 2 2 2 2" xfId="57326"/>
    <cellStyle name="Normal 12 6 2 2 2 3" xfId="43002"/>
    <cellStyle name="Normal 12 6 2 2 3" xfId="21429"/>
    <cellStyle name="Normal 12 6 2 2 3 2" xfId="50164"/>
    <cellStyle name="Normal 12 6 2 2 4" xfId="35840"/>
    <cellStyle name="Normal 12 6 2 3" xfId="10627"/>
    <cellStyle name="Normal 12 6 2 3 2" xfId="25010"/>
    <cellStyle name="Normal 12 6 2 3 2 2" xfId="53745"/>
    <cellStyle name="Normal 12 6 2 3 3" xfId="39421"/>
    <cellStyle name="Normal 12 6 2 4" xfId="17847"/>
    <cellStyle name="Normal 12 6 2 4 2" xfId="46583"/>
    <cellStyle name="Normal 12 6 2 5" xfId="32259"/>
    <cellStyle name="Normal 12 6 3" xfId="5163"/>
    <cellStyle name="Normal 12 6 3 2" xfId="12424"/>
    <cellStyle name="Normal 12 6 3 2 2" xfId="26802"/>
    <cellStyle name="Normal 12 6 3 2 2 2" xfId="55536"/>
    <cellStyle name="Normal 12 6 3 2 3" xfId="41212"/>
    <cellStyle name="Normal 12 6 3 3" xfId="19639"/>
    <cellStyle name="Normal 12 6 3 3 2" xfId="48374"/>
    <cellStyle name="Normal 12 6 3 4" xfId="34050"/>
    <cellStyle name="Normal 12 6 4" xfId="8836"/>
    <cellStyle name="Normal 12 6 4 2" xfId="23220"/>
    <cellStyle name="Normal 12 6 4 2 2" xfId="51955"/>
    <cellStyle name="Normal 12 6 4 3" xfId="37631"/>
    <cellStyle name="Normal 12 6 5" xfId="16057"/>
    <cellStyle name="Normal 12 6 5 2" xfId="44793"/>
    <cellStyle name="Normal 12 6 6" xfId="30469"/>
    <cellStyle name="Normal 12 7" xfId="2399"/>
    <cellStyle name="Normal 12 7 2" xfId="6059"/>
    <cellStyle name="Normal 12 7 2 2" xfId="13319"/>
    <cellStyle name="Normal 12 7 2 2 2" xfId="27697"/>
    <cellStyle name="Normal 12 7 2 2 2 2" xfId="56431"/>
    <cellStyle name="Normal 12 7 2 2 3" xfId="42107"/>
    <cellStyle name="Normal 12 7 2 3" xfId="20534"/>
    <cellStyle name="Normal 12 7 2 3 2" xfId="49269"/>
    <cellStyle name="Normal 12 7 2 4" xfId="34945"/>
    <cellStyle name="Normal 12 7 3" xfId="9732"/>
    <cellStyle name="Normal 12 7 3 2" xfId="24115"/>
    <cellStyle name="Normal 12 7 3 2 2" xfId="52850"/>
    <cellStyle name="Normal 12 7 3 3" xfId="38526"/>
    <cellStyle name="Normal 12 7 4" xfId="16952"/>
    <cellStyle name="Normal 12 7 4 2" xfId="45688"/>
    <cellStyle name="Normal 12 7 5" xfId="31364"/>
    <cellStyle name="Normal 12 8" xfId="4253"/>
    <cellStyle name="Normal 12 8 2" xfId="11528"/>
    <cellStyle name="Normal 12 8 2 2" xfId="25907"/>
    <cellStyle name="Normal 12 8 2 2 2" xfId="54641"/>
    <cellStyle name="Normal 12 8 2 3" xfId="40317"/>
    <cellStyle name="Normal 12 8 3" xfId="18744"/>
    <cellStyle name="Normal 12 8 3 2" xfId="47479"/>
    <cellStyle name="Normal 12 8 4" xfId="33155"/>
    <cellStyle name="Normal 12 9" xfId="7921"/>
    <cellStyle name="Normal 12 9 2" xfId="22325"/>
    <cellStyle name="Normal 12 9 2 2" xfId="51060"/>
    <cellStyle name="Normal 12 9 3" xfId="36736"/>
    <cellStyle name="Normal 13" xfId="369"/>
    <cellStyle name="Normal 13 2" xfId="770"/>
    <cellStyle name="Normal 14" xfId="368"/>
    <cellStyle name="Normal 14 10" xfId="29602"/>
    <cellStyle name="Normal 14 2" xfId="607"/>
    <cellStyle name="Normal 14 2 2" xfId="884"/>
    <cellStyle name="Normal 14 2 2 2" xfId="1331"/>
    <cellStyle name="Normal 14 2 2 2 2" xfId="2314"/>
    <cellStyle name="Normal 14 2 2 2 2 2" xfId="4106"/>
    <cellStyle name="Normal 14 2 2 2 2 2 2" xfId="7765"/>
    <cellStyle name="Normal 14 2 2 2 2 2 2 2" xfId="15025"/>
    <cellStyle name="Normal 14 2 2 2 2 2 2 2 2" xfId="29403"/>
    <cellStyle name="Normal 14 2 2 2 2 2 2 2 2 2" xfId="58137"/>
    <cellStyle name="Normal 14 2 2 2 2 2 2 2 3" xfId="43813"/>
    <cellStyle name="Normal 14 2 2 2 2 2 2 3" xfId="22240"/>
    <cellStyle name="Normal 14 2 2 2 2 2 2 3 2" xfId="50975"/>
    <cellStyle name="Normal 14 2 2 2 2 2 2 4" xfId="36651"/>
    <cellStyle name="Normal 14 2 2 2 2 2 3" xfId="11438"/>
    <cellStyle name="Normal 14 2 2 2 2 2 3 2" xfId="25821"/>
    <cellStyle name="Normal 14 2 2 2 2 2 3 2 2" xfId="54556"/>
    <cellStyle name="Normal 14 2 2 2 2 2 3 3" xfId="40232"/>
    <cellStyle name="Normal 14 2 2 2 2 2 4" xfId="18658"/>
    <cellStyle name="Normal 14 2 2 2 2 2 4 2" xfId="47394"/>
    <cellStyle name="Normal 14 2 2 2 2 2 5" xfId="33070"/>
    <cellStyle name="Normal 14 2 2 2 2 3" xfId="5975"/>
    <cellStyle name="Normal 14 2 2 2 2 3 2" xfId="13235"/>
    <cellStyle name="Normal 14 2 2 2 2 3 2 2" xfId="27613"/>
    <cellStyle name="Normal 14 2 2 2 2 3 2 2 2" xfId="56347"/>
    <cellStyle name="Normal 14 2 2 2 2 3 2 3" xfId="42023"/>
    <cellStyle name="Normal 14 2 2 2 2 3 3" xfId="20450"/>
    <cellStyle name="Normal 14 2 2 2 2 3 3 2" xfId="49185"/>
    <cellStyle name="Normal 14 2 2 2 2 3 4" xfId="34861"/>
    <cellStyle name="Normal 14 2 2 2 2 4" xfId="9648"/>
    <cellStyle name="Normal 14 2 2 2 2 4 2" xfId="24031"/>
    <cellStyle name="Normal 14 2 2 2 2 4 2 2" xfId="52766"/>
    <cellStyle name="Normal 14 2 2 2 2 4 3" xfId="38442"/>
    <cellStyle name="Normal 14 2 2 2 2 5" xfId="16868"/>
    <cellStyle name="Normal 14 2 2 2 2 5 2" xfId="45604"/>
    <cellStyle name="Normal 14 2 2 2 2 6" xfId="31280"/>
    <cellStyle name="Normal 14 2 2 2 3" xfId="3210"/>
    <cellStyle name="Normal 14 2 2 2 3 2" xfId="6870"/>
    <cellStyle name="Normal 14 2 2 2 3 2 2" xfId="14130"/>
    <cellStyle name="Normal 14 2 2 2 3 2 2 2" xfId="28508"/>
    <cellStyle name="Normal 14 2 2 2 3 2 2 2 2" xfId="57242"/>
    <cellStyle name="Normal 14 2 2 2 3 2 2 3" xfId="42918"/>
    <cellStyle name="Normal 14 2 2 2 3 2 3" xfId="21345"/>
    <cellStyle name="Normal 14 2 2 2 3 2 3 2" xfId="50080"/>
    <cellStyle name="Normal 14 2 2 2 3 2 4" xfId="35756"/>
    <cellStyle name="Normal 14 2 2 2 3 3" xfId="10543"/>
    <cellStyle name="Normal 14 2 2 2 3 3 2" xfId="24926"/>
    <cellStyle name="Normal 14 2 2 2 3 3 2 2" xfId="53661"/>
    <cellStyle name="Normal 14 2 2 2 3 3 3" xfId="39337"/>
    <cellStyle name="Normal 14 2 2 2 3 4" xfId="17763"/>
    <cellStyle name="Normal 14 2 2 2 3 4 2" xfId="46499"/>
    <cellStyle name="Normal 14 2 2 2 3 5" xfId="32175"/>
    <cellStyle name="Normal 14 2 2 2 4" xfId="5075"/>
    <cellStyle name="Normal 14 2 2 2 4 2" xfId="12340"/>
    <cellStyle name="Normal 14 2 2 2 4 2 2" xfId="26718"/>
    <cellStyle name="Normal 14 2 2 2 4 2 2 2" xfId="55452"/>
    <cellStyle name="Normal 14 2 2 2 4 2 3" xfId="41128"/>
    <cellStyle name="Normal 14 2 2 2 4 3" xfId="19555"/>
    <cellStyle name="Normal 14 2 2 2 4 3 2" xfId="48290"/>
    <cellStyle name="Normal 14 2 2 2 4 4" xfId="33966"/>
    <cellStyle name="Normal 14 2 2 2 5" xfId="8747"/>
    <cellStyle name="Normal 14 2 2 2 5 2" xfId="23136"/>
    <cellStyle name="Normal 14 2 2 2 5 2 2" xfId="51871"/>
    <cellStyle name="Normal 14 2 2 2 5 3" xfId="37547"/>
    <cellStyle name="Normal 14 2 2 2 6" xfId="15973"/>
    <cellStyle name="Normal 14 2 2 2 6 2" xfId="44709"/>
    <cellStyle name="Normal 14 2 2 2 7" xfId="30385"/>
    <cellStyle name="Normal 14 2 2 3" xfId="1867"/>
    <cellStyle name="Normal 14 2 2 3 2" xfId="3659"/>
    <cellStyle name="Normal 14 2 2 3 2 2" xfId="7318"/>
    <cellStyle name="Normal 14 2 2 3 2 2 2" xfId="14578"/>
    <cellStyle name="Normal 14 2 2 3 2 2 2 2" xfId="28956"/>
    <cellStyle name="Normal 14 2 2 3 2 2 2 2 2" xfId="57690"/>
    <cellStyle name="Normal 14 2 2 3 2 2 2 3" xfId="43366"/>
    <cellStyle name="Normal 14 2 2 3 2 2 3" xfId="21793"/>
    <cellStyle name="Normal 14 2 2 3 2 2 3 2" xfId="50528"/>
    <cellStyle name="Normal 14 2 2 3 2 2 4" xfId="36204"/>
    <cellStyle name="Normal 14 2 2 3 2 3" xfId="10991"/>
    <cellStyle name="Normal 14 2 2 3 2 3 2" xfId="25374"/>
    <cellStyle name="Normal 14 2 2 3 2 3 2 2" xfId="54109"/>
    <cellStyle name="Normal 14 2 2 3 2 3 3" xfId="39785"/>
    <cellStyle name="Normal 14 2 2 3 2 4" xfId="18211"/>
    <cellStyle name="Normal 14 2 2 3 2 4 2" xfId="46947"/>
    <cellStyle name="Normal 14 2 2 3 2 5" xfId="32623"/>
    <cellStyle name="Normal 14 2 2 3 3" xfId="5528"/>
    <cellStyle name="Normal 14 2 2 3 3 2" xfId="12788"/>
    <cellStyle name="Normal 14 2 2 3 3 2 2" xfId="27166"/>
    <cellStyle name="Normal 14 2 2 3 3 2 2 2" xfId="55900"/>
    <cellStyle name="Normal 14 2 2 3 3 2 3" xfId="41576"/>
    <cellStyle name="Normal 14 2 2 3 3 3" xfId="20003"/>
    <cellStyle name="Normal 14 2 2 3 3 3 2" xfId="48738"/>
    <cellStyle name="Normal 14 2 2 3 3 4" xfId="34414"/>
    <cellStyle name="Normal 14 2 2 3 4" xfId="9201"/>
    <cellStyle name="Normal 14 2 2 3 4 2" xfId="23584"/>
    <cellStyle name="Normal 14 2 2 3 4 2 2" xfId="52319"/>
    <cellStyle name="Normal 14 2 2 3 4 3" xfId="37995"/>
    <cellStyle name="Normal 14 2 2 3 5" xfId="16421"/>
    <cellStyle name="Normal 14 2 2 3 5 2" xfId="45157"/>
    <cellStyle name="Normal 14 2 2 3 6" xfId="30833"/>
    <cellStyle name="Normal 14 2 2 4" xfId="2763"/>
    <cellStyle name="Normal 14 2 2 4 2" xfId="6423"/>
    <cellStyle name="Normal 14 2 2 4 2 2" xfId="13683"/>
    <cellStyle name="Normal 14 2 2 4 2 2 2" xfId="28061"/>
    <cellStyle name="Normal 14 2 2 4 2 2 2 2" xfId="56795"/>
    <cellStyle name="Normal 14 2 2 4 2 2 3" xfId="42471"/>
    <cellStyle name="Normal 14 2 2 4 2 3" xfId="20898"/>
    <cellStyle name="Normal 14 2 2 4 2 3 2" xfId="49633"/>
    <cellStyle name="Normal 14 2 2 4 2 4" xfId="35309"/>
    <cellStyle name="Normal 14 2 2 4 3" xfId="10096"/>
    <cellStyle name="Normal 14 2 2 4 3 2" xfId="24479"/>
    <cellStyle name="Normal 14 2 2 4 3 2 2" xfId="53214"/>
    <cellStyle name="Normal 14 2 2 4 3 3" xfId="38890"/>
    <cellStyle name="Normal 14 2 2 4 4" xfId="17316"/>
    <cellStyle name="Normal 14 2 2 4 4 2" xfId="46052"/>
    <cellStyle name="Normal 14 2 2 4 5" xfId="31728"/>
    <cellStyle name="Normal 14 2 2 5" xfId="4628"/>
    <cellStyle name="Normal 14 2 2 5 2" xfId="11893"/>
    <cellStyle name="Normal 14 2 2 5 2 2" xfId="26271"/>
    <cellStyle name="Normal 14 2 2 5 2 2 2" xfId="55005"/>
    <cellStyle name="Normal 14 2 2 5 2 3" xfId="40681"/>
    <cellStyle name="Normal 14 2 2 5 3" xfId="19108"/>
    <cellStyle name="Normal 14 2 2 5 3 2" xfId="47843"/>
    <cellStyle name="Normal 14 2 2 5 4" xfId="33519"/>
    <cellStyle name="Normal 14 2 2 6" xfId="8300"/>
    <cellStyle name="Normal 14 2 2 6 2" xfId="22689"/>
    <cellStyle name="Normal 14 2 2 6 2 2" xfId="51424"/>
    <cellStyle name="Normal 14 2 2 6 3" xfId="37100"/>
    <cellStyle name="Normal 14 2 2 7" xfId="15526"/>
    <cellStyle name="Normal 14 2 2 7 2" xfId="44262"/>
    <cellStyle name="Normal 14 2 2 8" xfId="29938"/>
    <cellStyle name="Normal 14 2 3" xfId="1107"/>
    <cellStyle name="Normal 14 2 3 2" xfId="2090"/>
    <cellStyle name="Normal 14 2 3 2 2" xfId="3882"/>
    <cellStyle name="Normal 14 2 3 2 2 2" xfId="7541"/>
    <cellStyle name="Normal 14 2 3 2 2 2 2" xfId="14801"/>
    <cellStyle name="Normal 14 2 3 2 2 2 2 2" xfId="29179"/>
    <cellStyle name="Normal 14 2 3 2 2 2 2 2 2" xfId="57913"/>
    <cellStyle name="Normal 14 2 3 2 2 2 2 3" xfId="43589"/>
    <cellStyle name="Normal 14 2 3 2 2 2 3" xfId="22016"/>
    <cellStyle name="Normal 14 2 3 2 2 2 3 2" xfId="50751"/>
    <cellStyle name="Normal 14 2 3 2 2 2 4" xfId="36427"/>
    <cellStyle name="Normal 14 2 3 2 2 3" xfId="11214"/>
    <cellStyle name="Normal 14 2 3 2 2 3 2" xfId="25597"/>
    <cellStyle name="Normal 14 2 3 2 2 3 2 2" xfId="54332"/>
    <cellStyle name="Normal 14 2 3 2 2 3 3" xfId="40008"/>
    <cellStyle name="Normal 14 2 3 2 2 4" xfId="18434"/>
    <cellStyle name="Normal 14 2 3 2 2 4 2" xfId="47170"/>
    <cellStyle name="Normal 14 2 3 2 2 5" xfId="32846"/>
    <cellStyle name="Normal 14 2 3 2 3" xfId="5751"/>
    <cellStyle name="Normal 14 2 3 2 3 2" xfId="13011"/>
    <cellStyle name="Normal 14 2 3 2 3 2 2" xfId="27389"/>
    <cellStyle name="Normal 14 2 3 2 3 2 2 2" xfId="56123"/>
    <cellStyle name="Normal 14 2 3 2 3 2 3" xfId="41799"/>
    <cellStyle name="Normal 14 2 3 2 3 3" xfId="20226"/>
    <cellStyle name="Normal 14 2 3 2 3 3 2" xfId="48961"/>
    <cellStyle name="Normal 14 2 3 2 3 4" xfId="34637"/>
    <cellStyle name="Normal 14 2 3 2 4" xfId="9424"/>
    <cellStyle name="Normal 14 2 3 2 4 2" xfId="23807"/>
    <cellStyle name="Normal 14 2 3 2 4 2 2" xfId="52542"/>
    <cellStyle name="Normal 14 2 3 2 4 3" xfId="38218"/>
    <cellStyle name="Normal 14 2 3 2 5" xfId="16644"/>
    <cellStyle name="Normal 14 2 3 2 5 2" xfId="45380"/>
    <cellStyle name="Normal 14 2 3 2 6" xfId="31056"/>
    <cellStyle name="Normal 14 2 3 3" xfId="2986"/>
    <cellStyle name="Normal 14 2 3 3 2" xfId="6646"/>
    <cellStyle name="Normal 14 2 3 3 2 2" xfId="13906"/>
    <cellStyle name="Normal 14 2 3 3 2 2 2" xfId="28284"/>
    <cellStyle name="Normal 14 2 3 3 2 2 2 2" xfId="57018"/>
    <cellStyle name="Normal 14 2 3 3 2 2 3" xfId="42694"/>
    <cellStyle name="Normal 14 2 3 3 2 3" xfId="21121"/>
    <cellStyle name="Normal 14 2 3 3 2 3 2" xfId="49856"/>
    <cellStyle name="Normal 14 2 3 3 2 4" xfId="35532"/>
    <cellStyle name="Normal 14 2 3 3 3" xfId="10319"/>
    <cellStyle name="Normal 14 2 3 3 3 2" xfId="24702"/>
    <cellStyle name="Normal 14 2 3 3 3 2 2" xfId="53437"/>
    <cellStyle name="Normal 14 2 3 3 3 3" xfId="39113"/>
    <cellStyle name="Normal 14 2 3 3 4" xfId="17539"/>
    <cellStyle name="Normal 14 2 3 3 4 2" xfId="46275"/>
    <cellStyle name="Normal 14 2 3 3 5" xfId="31951"/>
    <cellStyle name="Normal 14 2 3 4" xfId="4851"/>
    <cellStyle name="Normal 14 2 3 4 2" xfId="12116"/>
    <cellStyle name="Normal 14 2 3 4 2 2" xfId="26494"/>
    <cellStyle name="Normal 14 2 3 4 2 2 2" xfId="55228"/>
    <cellStyle name="Normal 14 2 3 4 2 3" xfId="40904"/>
    <cellStyle name="Normal 14 2 3 4 3" xfId="19331"/>
    <cellStyle name="Normal 14 2 3 4 3 2" xfId="48066"/>
    <cellStyle name="Normal 14 2 3 4 4" xfId="33742"/>
    <cellStyle name="Normal 14 2 3 5" xfId="8523"/>
    <cellStyle name="Normal 14 2 3 5 2" xfId="22912"/>
    <cellStyle name="Normal 14 2 3 5 2 2" xfId="51647"/>
    <cellStyle name="Normal 14 2 3 5 3" xfId="37323"/>
    <cellStyle name="Normal 14 2 3 6" xfId="15749"/>
    <cellStyle name="Normal 14 2 3 6 2" xfId="44485"/>
    <cellStyle name="Normal 14 2 3 7" xfId="30161"/>
    <cellStyle name="Normal 14 2 4" xfId="1639"/>
    <cellStyle name="Normal 14 2 4 2" xfId="3435"/>
    <cellStyle name="Normal 14 2 4 2 2" xfId="7094"/>
    <cellStyle name="Normal 14 2 4 2 2 2" xfId="14354"/>
    <cellStyle name="Normal 14 2 4 2 2 2 2" xfId="28732"/>
    <cellStyle name="Normal 14 2 4 2 2 2 2 2" xfId="57466"/>
    <cellStyle name="Normal 14 2 4 2 2 2 3" xfId="43142"/>
    <cellStyle name="Normal 14 2 4 2 2 3" xfId="21569"/>
    <cellStyle name="Normal 14 2 4 2 2 3 2" xfId="50304"/>
    <cellStyle name="Normal 14 2 4 2 2 4" xfId="35980"/>
    <cellStyle name="Normal 14 2 4 2 3" xfId="10767"/>
    <cellStyle name="Normal 14 2 4 2 3 2" xfId="25150"/>
    <cellStyle name="Normal 14 2 4 2 3 2 2" xfId="53885"/>
    <cellStyle name="Normal 14 2 4 2 3 3" xfId="39561"/>
    <cellStyle name="Normal 14 2 4 2 4" xfId="17987"/>
    <cellStyle name="Normal 14 2 4 2 4 2" xfId="46723"/>
    <cellStyle name="Normal 14 2 4 2 5" xfId="32399"/>
    <cellStyle name="Normal 14 2 4 3" xfId="5304"/>
    <cellStyle name="Normal 14 2 4 3 2" xfId="12564"/>
    <cellStyle name="Normal 14 2 4 3 2 2" xfId="26942"/>
    <cellStyle name="Normal 14 2 4 3 2 2 2" xfId="55676"/>
    <cellStyle name="Normal 14 2 4 3 2 3" xfId="41352"/>
    <cellStyle name="Normal 14 2 4 3 3" xfId="19779"/>
    <cellStyle name="Normal 14 2 4 3 3 2" xfId="48514"/>
    <cellStyle name="Normal 14 2 4 3 4" xfId="34190"/>
    <cellStyle name="Normal 14 2 4 4" xfId="8977"/>
    <cellStyle name="Normal 14 2 4 4 2" xfId="23360"/>
    <cellStyle name="Normal 14 2 4 4 2 2" xfId="52095"/>
    <cellStyle name="Normal 14 2 4 4 3" xfId="37771"/>
    <cellStyle name="Normal 14 2 4 5" xfId="16197"/>
    <cellStyle name="Normal 14 2 4 5 2" xfId="44933"/>
    <cellStyle name="Normal 14 2 4 6" xfId="30609"/>
    <cellStyle name="Normal 14 2 5" xfId="2539"/>
    <cellStyle name="Normal 14 2 5 2" xfId="6199"/>
    <cellStyle name="Normal 14 2 5 2 2" xfId="13459"/>
    <cellStyle name="Normal 14 2 5 2 2 2" xfId="27837"/>
    <cellStyle name="Normal 14 2 5 2 2 2 2" xfId="56571"/>
    <cellStyle name="Normal 14 2 5 2 2 3" xfId="42247"/>
    <cellStyle name="Normal 14 2 5 2 3" xfId="20674"/>
    <cellStyle name="Normal 14 2 5 2 3 2" xfId="49409"/>
    <cellStyle name="Normal 14 2 5 2 4" xfId="35085"/>
    <cellStyle name="Normal 14 2 5 3" xfId="9872"/>
    <cellStyle name="Normal 14 2 5 3 2" xfId="24255"/>
    <cellStyle name="Normal 14 2 5 3 2 2" xfId="52990"/>
    <cellStyle name="Normal 14 2 5 3 3" xfId="38666"/>
    <cellStyle name="Normal 14 2 5 4" xfId="17092"/>
    <cellStyle name="Normal 14 2 5 4 2" xfId="45828"/>
    <cellStyle name="Normal 14 2 5 5" xfId="31504"/>
    <cellStyle name="Normal 14 2 6" xfId="4402"/>
    <cellStyle name="Normal 14 2 6 2" xfId="11669"/>
    <cellStyle name="Normal 14 2 6 2 2" xfId="26047"/>
    <cellStyle name="Normal 14 2 6 2 2 2" xfId="54781"/>
    <cellStyle name="Normal 14 2 6 2 3" xfId="40457"/>
    <cellStyle name="Normal 14 2 6 3" xfId="18884"/>
    <cellStyle name="Normal 14 2 6 3 2" xfId="47619"/>
    <cellStyle name="Normal 14 2 6 4" xfId="33295"/>
    <cellStyle name="Normal 14 2 7" xfId="8073"/>
    <cellStyle name="Normal 14 2 7 2" xfId="22465"/>
    <cellStyle name="Normal 14 2 7 2 2" xfId="51200"/>
    <cellStyle name="Normal 14 2 7 3" xfId="36876"/>
    <cellStyle name="Normal 14 2 8" xfId="15302"/>
    <cellStyle name="Normal 14 2 8 2" xfId="44038"/>
    <cellStyle name="Normal 14 2 9" xfId="29714"/>
    <cellStyle name="Normal 14 3" xfId="769"/>
    <cellStyle name="Normal 14 3 2" xfId="1219"/>
    <cellStyle name="Normal 14 3 2 2" xfId="2202"/>
    <cellStyle name="Normal 14 3 2 2 2" xfId="3994"/>
    <cellStyle name="Normal 14 3 2 2 2 2" xfId="7653"/>
    <cellStyle name="Normal 14 3 2 2 2 2 2" xfId="14913"/>
    <cellStyle name="Normal 14 3 2 2 2 2 2 2" xfId="29291"/>
    <cellStyle name="Normal 14 3 2 2 2 2 2 2 2" xfId="58025"/>
    <cellStyle name="Normal 14 3 2 2 2 2 2 3" xfId="43701"/>
    <cellStyle name="Normal 14 3 2 2 2 2 3" xfId="22128"/>
    <cellStyle name="Normal 14 3 2 2 2 2 3 2" xfId="50863"/>
    <cellStyle name="Normal 14 3 2 2 2 2 4" xfId="36539"/>
    <cellStyle name="Normal 14 3 2 2 2 3" xfId="11326"/>
    <cellStyle name="Normal 14 3 2 2 2 3 2" xfId="25709"/>
    <cellStyle name="Normal 14 3 2 2 2 3 2 2" xfId="54444"/>
    <cellStyle name="Normal 14 3 2 2 2 3 3" xfId="40120"/>
    <cellStyle name="Normal 14 3 2 2 2 4" xfId="18546"/>
    <cellStyle name="Normal 14 3 2 2 2 4 2" xfId="47282"/>
    <cellStyle name="Normal 14 3 2 2 2 5" xfId="32958"/>
    <cellStyle name="Normal 14 3 2 2 3" xfId="5863"/>
    <cellStyle name="Normal 14 3 2 2 3 2" xfId="13123"/>
    <cellStyle name="Normal 14 3 2 2 3 2 2" xfId="27501"/>
    <cellStyle name="Normal 14 3 2 2 3 2 2 2" xfId="56235"/>
    <cellStyle name="Normal 14 3 2 2 3 2 3" xfId="41911"/>
    <cellStyle name="Normal 14 3 2 2 3 3" xfId="20338"/>
    <cellStyle name="Normal 14 3 2 2 3 3 2" xfId="49073"/>
    <cellStyle name="Normal 14 3 2 2 3 4" xfId="34749"/>
    <cellStyle name="Normal 14 3 2 2 4" xfId="9536"/>
    <cellStyle name="Normal 14 3 2 2 4 2" xfId="23919"/>
    <cellStyle name="Normal 14 3 2 2 4 2 2" xfId="52654"/>
    <cellStyle name="Normal 14 3 2 2 4 3" xfId="38330"/>
    <cellStyle name="Normal 14 3 2 2 5" xfId="16756"/>
    <cellStyle name="Normal 14 3 2 2 5 2" xfId="45492"/>
    <cellStyle name="Normal 14 3 2 2 6" xfId="31168"/>
    <cellStyle name="Normal 14 3 2 3" xfId="3098"/>
    <cellStyle name="Normal 14 3 2 3 2" xfId="6758"/>
    <cellStyle name="Normal 14 3 2 3 2 2" xfId="14018"/>
    <cellStyle name="Normal 14 3 2 3 2 2 2" xfId="28396"/>
    <cellStyle name="Normal 14 3 2 3 2 2 2 2" xfId="57130"/>
    <cellStyle name="Normal 14 3 2 3 2 2 3" xfId="42806"/>
    <cellStyle name="Normal 14 3 2 3 2 3" xfId="21233"/>
    <cellStyle name="Normal 14 3 2 3 2 3 2" xfId="49968"/>
    <cellStyle name="Normal 14 3 2 3 2 4" xfId="35644"/>
    <cellStyle name="Normal 14 3 2 3 3" xfId="10431"/>
    <cellStyle name="Normal 14 3 2 3 3 2" xfId="24814"/>
    <cellStyle name="Normal 14 3 2 3 3 2 2" xfId="53549"/>
    <cellStyle name="Normal 14 3 2 3 3 3" xfId="39225"/>
    <cellStyle name="Normal 14 3 2 3 4" xfId="17651"/>
    <cellStyle name="Normal 14 3 2 3 4 2" xfId="46387"/>
    <cellStyle name="Normal 14 3 2 3 5" xfId="32063"/>
    <cellStyle name="Normal 14 3 2 4" xfId="4963"/>
    <cellStyle name="Normal 14 3 2 4 2" xfId="12228"/>
    <cellStyle name="Normal 14 3 2 4 2 2" xfId="26606"/>
    <cellStyle name="Normal 14 3 2 4 2 2 2" xfId="55340"/>
    <cellStyle name="Normal 14 3 2 4 2 3" xfId="41016"/>
    <cellStyle name="Normal 14 3 2 4 3" xfId="19443"/>
    <cellStyle name="Normal 14 3 2 4 3 2" xfId="48178"/>
    <cellStyle name="Normal 14 3 2 4 4" xfId="33854"/>
    <cellStyle name="Normal 14 3 2 5" xfId="8635"/>
    <cellStyle name="Normal 14 3 2 5 2" xfId="23024"/>
    <cellStyle name="Normal 14 3 2 5 2 2" xfId="51759"/>
    <cellStyle name="Normal 14 3 2 5 3" xfId="37435"/>
    <cellStyle name="Normal 14 3 2 6" xfId="15861"/>
    <cellStyle name="Normal 14 3 2 6 2" xfId="44597"/>
    <cellStyle name="Normal 14 3 2 7" xfId="30273"/>
    <cellStyle name="Normal 14 3 3" xfId="1755"/>
    <cellStyle name="Normal 14 3 3 2" xfId="3547"/>
    <cellStyle name="Normal 14 3 3 2 2" xfId="7206"/>
    <cellStyle name="Normal 14 3 3 2 2 2" xfId="14466"/>
    <cellStyle name="Normal 14 3 3 2 2 2 2" xfId="28844"/>
    <cellStyle name="Normal 14 3 3 2 2 2 2 2" xfId="57578"/>
    <cellStyle name="Normal 14 3 3 2 2 2 3" xfId="43254"/>
    <cellStyle name="Normal 14 3 3 2 2 3" xfId="21681"/>
    <cellStyle name="Normal 14 3 3 2 2 3 2" xfId="50416"/>
    <cellStyle name="Normal 14 3 3 2 2 4" xfId="36092"/>
    <cellStyle name="Normal 14 3 3 2 3" xfId="10879"/>
    <cellStyle name="Normal 14 3 3 2 3 2" xfId="25262"/>
    <cellStyle name="Normal 14 3 3 2 3 2 2" xfId="53997"/>
    <cellStyle name="Normal 14 3 3 2 3 3" xfId="39673"/>
    <cellStyle name="Normal 14 3 3 2 4" xfId="18099"/>
    <cellStyle name="Normal 14 3 3 2 4 2" xfId="46835"/>
    <cellStyle name="Normal 14 3 3 2 5" xfId="32511"/>
    <cellStyle name="Normal 14 3 3 3" xfId="5416"/>
    <cellStyle name="Normal 14 3 3 3 2" xfId="12676"/>
    <cellStyle name="Normal 14 3 3 3 2 2" xfId="27054"/>
    <cellStyle name="Normal 14 3 3 3 2 2 2" xfId="55788"/>
    <cellStyle name="Normal 14 3 3 3 2 3" xfId="41464"/>
    <cellStyle name="Normal 14 3 3 3 3" xfId="19891"/>
    <cellStyle name="Normal 14 3 3 3 3 2" xfId="48626"/>
    <cellStyle name="Normal 14 3 3 3 4" xfId="34302"/>
    <cellStyle name="Normal 14 3 3 4" xfId="9089"/>
    <cellStyle name="Normal 14 3 3 4 2" xfId="23472"/>
    <cellStyle name="Normal 14 3 3 4 2 2" xfId="52207"/>
    <cellStyle name="Normal 14 3 3 4 3" xfId="37883"/>
    <cellStyle name="Normal 14 3 3 5" xfId="16309"/>
    <cellStyle name="Normal 14 3 3 5 2" xfId="45045"/>
    <cellStyle name="Normal 14 3 3 6" xfId="30721"/>
    <cellStyle name="Normal 14 3 4" xfId="2651"/>
    <cellStyle name="Normal 14 3 4 2" xfId="6311"/>
    <cellStyle name="Normal 14 3 4 2 2" xfId="13571"/>
    <cellStyle name="Normal 14 3 4 2 2 2" xfId="27949"/>
    <cellStyle name="Normal 14 3 4 2 2 2 2" xfId="56683"/>
    <cellStyle name="Normal 14 3 4 2 2 3" xfId="42359"/>
    <cellStyle name="Normal 14 3 4 2 3" xfId="20786"/>
    <cellStyle name="Normal 14 3 4 2 3 2" xfId="49521"/>
    <cellStyle name="Normal 14 3 4 2 4" xfId="35197"/>
    <cellStyle name="Normal 14 3 4 3" xfId="9984"/>
    <cellStyle name="Normal 14 3 4 3 2" xfId="24367"/>
    <cellStyle name="Normal 14 3 4 3 2 2" xfId="53102"/>
    <cellStyle name="Normal 14 3 4 3 3" xfId="38778"/>
    <cellStyle name="Normal 14 3 4 4" xfId="17204"/>
    <cellStyle name="Normal 14 3 4 4 2" xfId="45940"/>
    <cellStyle name="Normal 14 3 4 5" xfId="31616"/>
    <cellStyle name="Normal 14 3 5" xfId="4515"/>
    <cellStyle name="Normal 14 3 5 2" xfId="11781"/>
    <cellStyle name="Normal 14 3 5 2 2" xfId="26159"/>
    <cellStyle name="Normal 14 3 5 2 2 2" xfId="54893"/>
    <cellStyle name="Normal 14 3 5 2 3" xfId="40569"/>
    <cellStyle name="Normal 14 3 5 3" xfId="18996"/>
    <cellStyle name="Normal 14 3 5 3 2" xfId="47731"/>
    <cellStyle name="Normal 14 3 5 4" xfId="33407"/>
    <cellStyle name="Normal 14 3 6" xfId="8188"/>
    <cellStyle name="Normal 14 3 6 2" xfId="22577"/>
    <cellStyle name="Normal 14 3 6 2 2" xfId="51312"/>
    <cellStyle name="Normal 14 3 6 3" xfId="36988"/>
    <cellStyle name="Normal 14 3 7" xfId="15414"/>
    <cellStyle name="Normal 14 3 7 2" xfId="44150"/>
    <cellStyle name="Normal 14 3 8" xfId="29826"/>
    <cellStyle name="Normal 14 4" xfId="995"/>
    <cellStyle name="Normal 14 4 2" xfId="1978"/>
    <cellStyle name="Normal 14 4 2 2" xfId="3770"/>
    <cellStyle name="Normal 14 4 2 2 2" xfId="7429"/>
    <cellStyle name="Normal 14 4 2 2 2 2" xfId="14689"/>
    <cellStyle name="Normal 14 4 2 2 2 2 2" xfId="29067"/>
    <cellStyle name="Normal 14 4 2 2 2 2 2 2" xfId="57801"/>
    <cellStyle name="Normal 14 4 2 2 2 2 3" xfId="43477"/>
    <cellStyle name="Normal 14 4 2 2 2 3" xfId="21904"/>
    <cellStyle name="Normal 14 4 2 2 2 3 2" xfId="50639"/>
    <cellStyle name="Normal 14 4 2 2 2 4" xfId="36315"/>
    <cellStyle name="Normal 14 4 2 2 3" xfId="11102"/>
    <cellStyle name="Normal 14 4 2 2 3 2" xfId="25485"/>
    <cellStyle name="Normal 14 4 2 2 3 2 2" xfId="54220"/>
    <cellStyle name="Normal 14 4 2 2 3 3" xfId="39896"/>
    <cellStyle name="Normal 14 4 2 2 4" xfId="18322"/>
    <cellStyle name="Normal 14 4 2 2 4 2" xfId="47058"/>
    <cellStyle name="Normal 14 4 2 2 5" xfId="32734"/>
    <cellStyle name="Normal 14 4 2 3" xfId="5639"/>
    <cellStyle name="Normal 14 4 2 3 2" xfId="12899"/>
    <cellStyle name="Normal 14 4 2 3 2 2" xfId="27277"/>
    <cellStyle name="Normal 14 4 2 3 2 2 2" xfId="56011"/>
    <cellStyle name="Normal 14 4 2 3 2 3" xfId="41687"/>
    <cellStyle name="Normal 14 4 2 3 3" xfId="20114"/>
    <cellStyle name="Normal 14 4 2 3 3 2" xfId="48849"/>
    <cellStyle name="Normal 14 4 2 3 4" xfId="34525"/>
    <cellStyle name="Normal 14 4 2 4" xfId="9312"/>
    <cellStyle name="Normal 14 4 2 4 2" xfId="23695"/>
    <cellStyle name="Normal 14 4 2 4 2 2" xfId="52430"/>
    <cellStyle name="Normal 14 4 2 4 3" xfId="38106"/>
    <cellStyle name="Normal 14 4 2 5" xfId="16532"/>
    <cellStyle name="Normal 14 4 2 5 2" xfId="45268"/>
    <cellStyle name="Normal 14 4 2 6" xfId="30944"/>
    <cellStyle name="Normal 14 4 3" xfId="2874"/>
    <cellStyle name="Normal 14 4 3 2" xfId="6534"/>
    <cellStyle name="Normal 14 4 3 2 2" xfId="13794"/>
    <cellStyle name="Normal 14 4 3 2 2 2" xfId="28172"/>
    <cellStyle name="Normal 14 4 3 2 2 2 2" xfId="56906"/>
    <cellStyle name="Normal 14 4 3 2 2 3" xfId="42582"/>
    <cellStyle name="Normal 14 4 3 2 3" xfId="21009"/>
    <cellStyle name="Normal 14 4 3 2 3 2" xfId="49744"/>
    <cellStyle name="Normal 14 4 3 2 4" xfId="35420"/>
    <cellStyle name="Normal 14 4 3 3" xfId="10207"/>
    <cellStyle name="Normal 14 4 3 3 2" xfId="24590"/>
    <cellStyle name="Normal 14 4 3 3 2 2" xfId="53325"/>
    <cellStyle name="Normal 14 4 3 3 3" xfId="39001"/>
    <cellStyle name="Normal 14 4 3 4" xfId="17427"/>
    <cellStyle name="Normal 14 4 3 4 2" xfId="46163"/>
    <cellStyle name="Normal 14 4 3 5" xfId="31839"/>
    <cellStyle name="Normal 14 4 4" xfId="4739"/>
    <cellStyle name="Normal 14 4 4 2" xfId="12004"/>
    <cellStyle name="Normal 14 4 4 2 2" xfId="26382"/>
    <cellStyle name="Normal 14 4 4 2 2 2" xfId="55116"/>
    <cellStyle name="Normal 14 4 4 2 3" xfId="40792"/>
    <cellStyle name="Normal 14 4 4 3" xfId="19219"/>
    <cellStyle name="Normal 14 4 4 3 2" xfId="47954"/>
    <cellStyle name="Normal 14 4 4 4" xfId="33630"/>
    <cellStyle name="Normal 14 4 5" xfId="8411"/>
    <cellStyle name="Normal 14 4 5 2" xfId="22800"/>
    <cellStyle name="Normal 14 4 5 2 2" xfId="51535"/>
    <cellStyle name="Normal 14 4 5 3" xfId="37211"/>
    <cellStyle name="Normal 14 4 6" xfId="15637"/>
    <cellStyle name="Normal 14 4 6 2" xfId="44373"/>
    <cellStyle name="Normal 14 4 7" xfId="30049"/>
    <cellStyle name="Normal 14 5" xfId="1514"/>
    <cellStyle name="Normal 14 5 2" xfId="3323"/>
    <cellStyle name="Normal 14 5 2 2" xfId="6982"/>
    <cellStyle name="Normal 14 5 2 2 2" xfId="14242"/>
    <cellStyle name="Normal 14 5 2 2 2 2" xfId="28620"/>
    <cellStyle name="Normal 14 5 2 2 2 2 2" xfId="57354"/>
    <cellStyle name="Normal 14 5 2 2 2 3" xfId="43030"/>
    <cellStyle name="Normal 14 5 2 2 3" xfId="21457"/>
    <cellStyle name="Normal 14 5 2 2 3 2" xfId="50192"/>
    <cellStyle name="Normal 14 5 2 2 4" xfId="35868"/>
    <cellStyle name="Normal 14 5 2 3" xfId="10655"/>
    <cellStyle name="Normal 14 5 2 3 2" xfId="25038"/>
    <cellStyle name="Normal 14 5 2 3 2 2" xfId="53773"/>
    <cellStyle name="Normal 14 5 2 3 3" xfId="39449"/>
    <cellStyle name="Normal 14 5 2 4" xfId="17875"/>
    <cellStyle name="Normal 14 5 2 4 2" xfId="46611"/>
    <cellStyle name="Normal 14 5 2 5" xfId="32287"/>
    <cellStyle name="Normal 14 5 3" xfId="5191"/>
    <cellStyle name="Normal 14 5 3 2" xfId="12452"/>
    <cellStyle name="Normal 14 5 3 2 2" xfId="26830"/>
    <cellStyle name="Normal 14 5 3 2 2 2" xfId="55564"/>
    <cellStyle name="Normal 14 5 3 2 3" xfId="41240"/>
    <cellStyle name="Normal 14 5 3 3" xfId="19667"/>
    <cellStyle name="Normal 14 5 3 3 2" xfId="48402"/>
    <cellStyle name="Normal 14 5 3 4" xfId="34078"/>
    <cellStyle name="Normal 14 5 4" xfId="8865"/>
    <cellStyle name="Normal 14 5 4 2" xfId="23248"/>
    <cellStyle name="Normal 14 5 4 2 2" xfId="51983"/>
    <cellStyle name="Normal 14 5 4 3" xfId="37659"/>
    <cellStyle name="Normal 14 5 5" xfId="16085"/>
    <cellStyle name="Normal 14 5 5 2" xfId="44821"/>
    <cellStyle name="Normal 14 5 6" xfId="30497"/>
    <cellStyle name="Normal 14 6" xfId="2427"/>
    <cellStyle name="Normal 14 6 2" xfId="6087"/>
    <cellStyle name="Normal 14 6 2 2" xfId="13347"/>
    <cellStyle name="Normal 14 6 2 2 2" xfId="27725"/>
    <cellStyle name="Normal 14 6 2 2 2 2" xfId="56459"/>
    <cellStyle name="Normal 14 6 2 2 3" xfId="42135"/>
    <cellStyle name="Normal 14 6 2 3" xfId="20562"/>
    <cellStyle name="Normal 14 6 2 3 2" xfId="49297"/>
    <cellStyle name="Normal 14 6 2 4" xfId="34973"/>
    <cellStyle name="Normal 14 6 3" xfId="9760"/>
    <cellStyle name="Normal 14 6 3 2" xfId="24143"/>
    <cellStyle name="Normal 14 6 3 2 2" xfId="52878"/>
    <cellStyle name="Normal 14 6 3 3" xfId="38554"/>
    <cellStyle name="Normal 14 6 4" xfId="16980"/>
    <cellStyle name="Normal 14 6 4 2" xfId="45716"/>
    <cellStyle name="Normal 14 6 5" xfId="31392"/>
    <cellStyle name="Normal 14 7" xfId="4284"/>
    <cellStyle name="Normal 14 7 2" xfId="11556"/>
    <cellStyle name="Normal 14 7 2 2" xfId="25935"/>
    <cellStyle name="Normal 14 7 2 2 2" xfId="54669"/>
    <cellStyle name="Normal 14 7 2 3" xfId="40345"/>
    <cellStyle name="Normal 14 7 3" xfId="18772"/>
    <cellStyle name="Normal 14 7 3 2" xfId="47507"/>
    <cellStyle name="Normal 14 7 4" xfId="33183"/>
    <cellStyle name="Normal 14 8" xfId="7952"/>
    <cellStyle name="Normal 14 8 2" xfId="22353"/>
    <cellStyle name="Normal 14 8 2 2" xfId="51088"/>
    <cellStyle name="Normal 14 8 3" xfId="36764"/>
    <cellStyle name="Normal 14 9" xfId="15190"/>
    <cellStyle name="Normal 14 9 2" xfId="43926"/>
    <cellStyle name="Normal 15" xfId="469"/>
    <cellStyle name="Normal 15 2" xfId="827"/>
    <cellStyle name="Normal 16" xfId="468"/>
    <cellStyle name="Normal 16 2" xfId="826"/>
    <cellStyle name="Normal 16 2 2" xfId="1275"/>
    <cellStyle name="Normal 16 2 2 2" xfId="2258"/>
    <cellStyle name="Normal 16 2 2 2 2" xfId="4050"/>
    <cellStyle name="Normal 16 2 2 2 2 2" xfId="7709"/>
    <cellStyle name="Normal 16 2 2 2 2 2 2" xfId="14969"/>
    <cellStyle name="Normal 16 2 2 2 2 2 2 2" xfId="29347"/>
    <cellStyle name="Normal 16 2 2 2 2 2 2 2 2" xfId="58081"/>
    <cellStyle name="Normal 16 2 2 2 2 2 2 3" xfId="43757"/>
    <cellStyle name="Normal 16 2 2 2 2 2 3" xfId="22184"/>
    <cellStyle name="Normal 16 2 2 2 2 2 3 2" xfId="50919"/>
    <cellStyle name="Normal 16 2 2 2 2 2 4" xfId="36595"/>
    <cellStyle name="Normal 16 2 2 2 2 3" xfId="11382"/>
    <cellStyle name="Normal 16 2 2 2 2 3 2" xfId="25765"/>
    <cellStyle name="Normal 16 2 2 2 2 3 2 2" xfId="54500"/>
    <cellStyle name="Normal 16 2 2 2 2 3 3" xfId="40176"/>
    <cellStyle name="Normal 16 2 2 2 2 4" xfId="18602"/>
    <cellStyle name="Normal 16 2 2 2 2 4 2" xfId="47338"/>
    <cellStyle name="Normal 16 2 2 2 2 5" xfId="33014"/>
    <cellStyle name="Normal 16 2 2 2 3" xfId="5919"/>
    <cellStyle name="Normal 16 2 2 2 3 2" xfId="13179"/>
    <cellStyle name="Normal 16 2 2 2 3 2 2" xfId="27557"/>
    <cellStyle name="Normal 16 2 2 2 3 2 2 2" xfId="56291"/>
    <cellStyle name="Normal 16 2 2 2 3 2 3" xfId="41967"/>
    <cellStyle name="Normal 16 2 2 2 3 3" xfId="20394"/>
    <cellStyle name="Normal 16 2 2 2 3 3 2" xfId="49129"/>
    <cellStyle name="Normal 16 2 2 2 3 4" xfId="34805"/>
    <cellStyle name="Normal 16 2 2 2 4" xfId="9592"/>
    <cellStyle name="Normal 16 2 2 2 4 2" xfId="23975"/>
    <cellStyle name="Normal 16 2 2 2 4 2 2" xfId="52710"/>
    <cellStyle name="Normal 16 2 2 2 4 3" xfId="38386"/>
    <cellStyle name="Normal 16 2 2 2 5" xfId="16812"/>
    <cellStyle name="Normal 16 2 2 2 5 2" xfId="45548"/>
    <cellStyle name="Normal 16 2 2 2 6" xfId="31224"/>
    <cellStyle name="Normal 16 2 2 3" xfId="3154"/>
    <cellStyle name="Normal 16 2 2 3 2" xfId="6814"/>
    <cellStyle name="Normal 16 2 2 3 2 2" xfId="14074"/>
    <cellStyle name="Normal 16 2 2 3 2 2 2" xfId="28452"/>
    <cellStyle name="Normal 16 2 2 3 2 2 2 2" xfId="57186"/>
    <cellStyle name="Normal 16 2 2 3 2 2 3" xfId="42862"/>
    <cellStyle name="Normal 16 2 2 3 2 3" xfId="21289"/>
    <cellStyle name="Normal 16 2 2 3 2 3 2" xfId="50024"/>
    <cellStyle name="Normal 16 2 2 3 2 4" xfId="35700"/>
    <cellStyle name="Normal 16 2 2 3 3" xfId="10487"/>
    <cellStyle name="Normal 16 2 2 3 3 2" xfId="24870"/>
    <cellStyle name="Normal 16 2 2 3 3 2 2" xfId="53605"/>
    <cellStyle name="Normal 16 2 2 3 3 3" xfId="39281"/>
    <cellStyle name="Normal 16 2 2 3 4" xfId="17707"/>
    <cellStyle name="Normal 16 2 2 3 4 2" xfId="46443"/>
    <cellStyle name="Normal 16 2 2 3 5" xfId="32119"/>
    <cellStyle name="Normal 16 2 2 4" xfId="5019"/>
    <cellStyle name="Normal 16 2 2 4 2" xfId="12284"/>
    <cellStyle name="Normal 16 2 2 4 2 2" xfId="26662"/>
    <cellStyle name="Normal 16 2 2 4 2 2 2" xfId="55396"/>
    <cellStyle name="Normal 16 2 2 4 2 3" xfId="41072"/>
    <cellStyle name="Normal 16 2 2 4 3" xfId="19499"/>
    <cellStyle name="Normal 16 2 2 4 3 2" xfId="48234"/>
    <cellStyle name="Normal 16 2 2 4 4" xfId="33910"/>
    <cellStyle name="Normal 16 2 2 5" xfId="8691"/>
    <cellStyle name="Normal 16 2 2 5 2" xfId="23080"/>
    <cellStyle name="Normal 16 2 2 5 2 2" xfId="51815"/>
    <cellStyle name="Normal 16 2 2 5 3" xfId="37491"/>
    <cellStyle name="Normal 16 2 2 6" xfId="15917"/>
    <cellStyle name="Normal 16 2 2 6 2" xfId="44653"/>
    <cellStyle name="Normal 16 2 2 7" xfId="30329"/>
    <cellStyle name="Normal 16 2 3" xfId="1811"/>
    <cellStyle name="Normal 16 2 3 2" xfId="3603"/>
    <cellStyle name="Normal 16 2 3 2 2" xfId="7262"/>
    <cellStyle name="Normal 16 2 3 2 2 2" xfId="14522"/>
    <cellStyle name="Normal 16 2 3 2 2 2 2" xfId="28900"/>
    <cellStyle name="Normal 16 2 3 2 2 2 2 2" xfId="57634"/>
    <cellStyle name="Normal 16 2 3 2 2 2 3" xfId="43310"/>
    <cellStyle name="Normal 16 2 3 2 2 3" xfId="21737"/>
    <cellStyle name="Normal 16 2 3 2 2 3 2" xfId="50472"/>
    <cellStyle name="Normal 16 2 3 2 2 4" xfId="36148"/>
    <cellStyle name="Normal 16 2 3 2 3" xfId="10935"/>
    <cellStyle name="Normal 16 2 3 2 3 2" xfId="25318"/>
    <cellStyle name="Normal 16 2 3 2 3 2 2" xfId="54053"/>
    <cellStyle name="Normal 16 2 3 2 3 3" xfId="39729"/>
    <cellStyle name="Normal 16 2 3 2 4" xfId="18155"/>
    <cellStyle name="Normal 16 2 3 2 4 2" xfId="46891"/>
    <cellStyle name="Normal 16 2 3 2 5" xfId="32567"/>
    <cellStyle name="Normal 16 2 3 3" xfId="5472"/>
    <cellStyle name="Normal 16 2 3 3 2" xfId="12732"/>
    <cellStyle name="Normal 16 2 3 3 2 2" xfId="27110"/>
    <cellStyle name="Normal 16 2 3 3 2 2 2" xfId="55844"/>
    <cellStyle name="Normal 16 2 3 3 2 3" xfId="41520"/>
    <cellStyle name="Normal 16 2 3 3 3" xfId="19947"/>
    <cellStyle name="Normal 16 2 3 3 3 2" xfId="48682"/>
    <cellStyle name="Normal 16 2 3 3 4" xfId="34358"/>
    <cellStyle name="Normal 16 2 3 4" xfId="9145"/>
    <cellStyle name="Normal 16 2 3 4 2" xfId="23528"/>
    <cellStyle name="Normal 16 2 3 4 2 2" xfId="52263"/>
    <cellStyle name="Normal 16 2 3 4 3" xfId="37939"/>
    <cellStyle name="Normal 16 2 3 5" xfId="16365"/>
    <cellStyle name="Normal 16 2 3 5 2" xfId="45101"/>
    <cellStyle name="Normal 16 2 3 6" xfId="30777"/>
    <cellStyle name="Normal 16 2 4" xfId="2707"/>
    <cellStyle name="Normal 16 2 4 2" xfId="6367"/>
    <cellStyle name="Normal 16 2 4 2 2" xfId="13627"/>
    <cellStyle name="Normal 16 2 4 2 2 2" xfId="28005"/>
    <cellStyle name="Normal 16 2 4 2 2 2 2" xfId="56739"/>
    <cellStyle name="Normal 16 2 4 2 2 3" xfId="42415"/>
    <cellStyle name="Normal 16 2 4 2 3" xfId="20842"/>
    <cellStyle name="Normal 16 2 4 2 3 2" xfId="49577"/>
    <cellStyle name="Normal 16 2 4 2 4" xfId="35253"/>
    <cellStyle name="Normal 16 2 4 3" xfId="10040"/>
    <cellStyle name="Normal 16 2 4 3 2" xfId="24423"/>
    <cellStyle name="Normal 16 2 4 3 2 2" xfId="53158"/>
    <cellStyle name="Normal 16 2 4 3 3" xfId="38834"/>
    <cellStyle name="Normal 16 2 4 4" xfId="17260"/>
    <cellStyle name="Normal 16 2 4 4 2" xfId="45996"/>
    <cellStyle name="Normal 16 2 4 5" xfId="31672"/>
    <cellStyle name="Normal 16 2 5" xfId="4571"/>
    <cellStyle name="Normal 16 2 5 2" xfId="11837"/>
    <cellStyle name="Normal 16 2 5 2 2" xfId="26215"/>
    <cellStyle name="Normal 16 2 5 2 2 2" xfId="54949"/>
    <cellStyle name="Normal 16 2 5 2 3" xfId="40625"/>
    <cellStyle name="Normal 16 2 5 3" xfId="19052"/>
    <cellStyle name="Normal 16 2 5 3 2" xfId="47787"/>
    <cellStyle name="Normal 16 2 5 4" xfId="33463"/>
    <cellStyle name="Normal 16 2 6" xfId="8244"/>
    <cellStyle name="Normal 16 2 6 2" xfId="22633"/>
    <cellStyle name="Normal 16 2 6 2 2" xfId="51368"/>
    <cellStyle name="Normal 16 2 6 3" xfId="37044"/>
    <cellStyle name="Normal 16 2 7" xfId="15470"/>
    <cellStyle name="Normal 16 2 7 2" xfId="44206"/>
    <cellStyle name="Normal 16 2 8" xfId="29882"/>
    <cellStyle name="Normal 16 3" xfId="1051"/>
    <cellStyle name="Normal 16 3 2" xfId="2034"/>
    <cellStyle name="Normal 16 3 2 2" xfId="3826"/>
    <cellStyle name="Normal 16 3 2 2 2" xfId="7485"/>
    <cellStyle name="Normal 16 3 2 2 2 2" xfId="14745"/>
    <cellStyle name="Normal 16 3 2 2 2 2 2" xfId="29123"/>
    <cellStyle name="Normal 16 3 2 2 2 2 2 2" xfId="57857"/>
    <cellStyle name="Normal 16 3 2 2 2 2 3" xfId="43533"/>
    <cellStyle name="Normal 16 3 2 2 2 3" xfId="21960"/>
    <cellStyle name="Normal 16 3 2 2 2 3 2" xfId="50695"/>
    <cellStyle name="Normal 16 3 2 2 2 4" xfId="36371"/>
    <cellStyle name="Normal 16 3 2 2 3" xfId="11158"/>
    <cellStyle name="Normal 16 3 2 2 3 2" xfId="25541"/>
    <cellStyle name="Normal 16 3 2 2 3 2 2" xfId="54276"/>
    <cellStyle name="Normal 16 3 2 2 3 3" xfId="39952"/>
    <cellStyle name="Normal 16 3 2 2 4" xfId="18378"/>
    <cellStyle name="Normal 16 3 2 2 4 2" xfId="47114"/>
    <cellStyle name="Normal 16 3 2 2 5" xfId="32790"/>
    <cellStyle name="Normal 16 3 2 3" xfId="5695"/>
    <cellStyle name="Normal 16 3 2 3 2" xfId="12955"/>
    <cellStyle name="Normal 16 3 2 3 2 2" xfId="27333"/>
    <cellStyle name="Normal 16 3 2 3 2 2 2" xfId="56067"/>
    <cellStyle name="Normal 16 3 2 3 2 3" xfId="41743"/>
    <cellStyle name="Normal 16 3 2 3 3" xfId="20170"/>
    <cellStyle name="Normal 16 3 2 3 3 2" xfId="48905"/>
    <cellStyle name="Normal 16 3 2 3 4" xfId="34581"/>
    <cellStyle name="Normal 16 3 2 4" xfId="9368"/>
    <cellStyle name="Normal 16 3 2 4 2" xfId="23751"/>
    <cellStyle name="Normal 16 3 2 4 2 2" xfId="52486"/>
    <cellStyle name="Normal 16 3 2 4 3" xfId="38162"/>
    <cellStyle name="Normal 16 3 2 5" xfId="16588"/>
    <cellStyle name="Normal 16 3 2 5 2" xfId="45324"/>
    <cellStyle name="Normal 16 3 2 6" xfId="31000"/>
    <cellStyle name="Normal 16 3 3" xfId="2930"/>
    <cellStyle name="Normal 16 3 3 2" xfId="6590"/>
    <cellStyle name="Normal 16 3 3 2 2" xfId="13850"/>
    <cellStyle name="Normal 16 3 3 2 2 2" xfId="28228"/>
    <cellStyle name="Normal 16 3 3 2 2 2 2" xfId="56962"/>
    <cellStyle name="Normal 16 3 3 2 2 3" xfId="42638"/>
    <cellStyle name="Normal 16 3 3 2 3" xfId="21065"/>
    <cellStyle name="Normal 16 3 3 2 3 2" xfId="49800"/>
    <cellStyle name="Normal 16 3 3 2 4" xfId="35476"/>
    <cellStyle name="Normal 16 3 3 3" xfId="10263"/>
    <cellStyle name="Normal 16 3 3 3 2" xfId="24646"/>
    <cellStyle name="Normal 16 3 3 3 2 2" xfId="53381"/>
    <cellStyle name="Normal 16 3 3 3 3" xfId="39057"/>
    <cellStyle name="Normal 16 3 3 4" xfId="17483"/>
    <cellStyle name="Normal 16 3 3 4 2" xfId="46219"/>
    <cellStyle name="Normal 16 3 3 5" xfId="31895"/>
    <cellStyle name="Normal 16 3 4" xfId="4795"/>
    <cellStyle name="Normal 16 3 4 2" xfId="12060"/>
    <cellStyle name="Normal 16 3 4 2 2" xfId="26438"/>
    <cellStyle name="Normal 16 3 4 2 2 2" xfId="55172"/>
    <cellStyle name="Normal 16 3 4 2 3" xfId="40848"/>
    <cellStyle name="Normal 16 3 4 3" xfId="19275"/>
    <cellStyle name="Normal 16 3 4 3 2" xfId="48010"/>
    <cellStyle name="Normal 16 3 4 4" xfId="33686"/>
    <cellStyle name="Normal 16 3 5" xfId="8467"/>
    <cellStyle name="Normal 16 3 5 2" xfId="22856"/>
    <cellStyle name="Normal 16 3 5 2 2" xfId="51591"/>
    <cellStyle name="Normal 16 3 5 3" xfId="37267"/>
    <cellStyle name="Normal 16 3 6" xfId="15693"/>
    <cellStyle name="Normal 16 3 6 2" xfId="44429"/>
    <cellStyle name="Normal 16 3 7" xfId="30105"/>
    <cellStyle name="Normal 16 4" xfId="1575"/>
    <cellStyle name="Normal 16 4 2" xfId="3379"/>
    <cellStyle name="Normal 16 4 2 2" xfId="7038"/>
    <cellStyle name="Normal 16 4 2 2 2" xfId="14298"/>
    <cellStyle name="Normal 16 4 2 2 2 2" xfId="28676"/>
    <cellStyle name="Normal 16 4 2 2 2 2 2" xfId="57410"/>
    <cellStyle name="Normal 16 4 2 2 2 3" xfId="43086"/>
    <cellStyle name="Normal 16 4 2 2 3" xfId="21513"/>
    <cellStyle name="Normal 16 4 2 2 3 2" xfId="50248"/>
    <cellStyle name="Normal 16 4 2 2 4" xfId="35924"/>
    <cellStyle name="Normal 16 4 2 3" xfId="10711"/>
    <cellStyle name="Normal 16 4 2 3 2" xfId="25094"/>
    <cellStyle name="Normal 16 4 2 3 2 2" xfId="53829"/>
    <cellStyle name="Normal 16 4 2 3 3" xfId="39505"/>
    <cellStyle name="Normal 16 4 2 4" xfId="17931"/>
    <cellStyle name="Normal 16 4 2 4 2" xfId="46667"/>
    <cellStyle name="Normal 16 4 2 5" xfId="32343"/>
    <cellStyle name="Normal 16 4 3" xfId="5248"/>
    <cellStyle name="Normal 16 4 3 2" xfId="12508"/>
    <cellStyle name="Normal 16 4 3 2 2" xfId="26886"/>
    <cellStyle name="Normal 16 4 3 2 2 2" xfId="55620"/>
    <cellStyle name="Normal 16 4 3 2 3" xfId="41296"/>
    <cellStyle name="Normal 16 4 3 3" xfId="19723"/>
    <cellStyle name="Normal 16 4 3 3 2" xfId="48458"/>
    <cellStyle name="Normal 16 4 3 4" xfId="34134"/>
    <cellStyle name="Normal 16 4 4" xfId="8921"/>
    <cellStyle name="Normal 16 4 4 2" xfId="23304"/>
    <cellStyle name="Normal 16 4 4 2 2" xfId="52039"/>
    <cellStyle name="Normal 16 4 4 3" xfId="37715"/>
    <cellStyle name="Normal 16 4 5" xfId="16141"/>
    <cellStyle name="Normal 16 4 5 2" xfId="44877"/>
    <cellStyle name="Normal 16 4 6" xfId="30553"/>
    <cellStyle name="Normal 16 5" xfId="2483"/>
    <cellStyle name="Normal 16 5 2" xfId="6143"/>
    <cellStyle name="Normal 16 5 2 2" xfId="13403"/>
    <cellStyle name="Normal 16 5 2 2 2" xfId="27781"/>
    <cellStyle name="Normal 16 5 2 2 2 2" xfId="56515"/>
    <cellStyle name="Normal 16 5 2 2 3" xfId="42191"/>
    <cellStyle name="Normal 16 5 2 3" xfId="20618"/>
    <cellStyle name="Normal 16 5 2 3 2" xfId="49353"/>
    <cellStyle name="Normal 16 5 2 4" xfId="35029"/>
    <cellStyle name="Normal 16 5 3" xfId="9816"/>
    <cellStyle name="Normal 16 5 3 2" xfId="24199"/>
    <cellStyle name="Normal 16 5 3 2 2" xfId="52934"/>
    <cellStyle name="Normal 16 5 3 3" xfId="38610"/>
    <cellStyle name="Normal 16 5 4" xfId="17036"/>
    <cellStyle name="Normal 16 5 4 2" xfId="45772"/>
    <cellStyle name="Normal 16 5 5" xfId="31448"/>
    <cellStyle name="Normal 16 6" xfId="4342"/>
    <cellStyle name="Normal 16 6 2" xfId="11612"/>
    <cellStyle name="Normal 16 6 2 2" xfId="25991"/>
    <cellStyle name="Normal 16 6 2 2 2" xfId="54725"/>
    <cellStyle name="Normal 16 6 2 3" xfId="40401"/>
    <cellStyle name="Normal 16 6 3" xfId="18828"/>
    <cellStyle name="Normal 16 6 3 2" xfId="47563"/>
    <cellStyle name="Normal 16 6 4" xfId="33239"/>
    <cellStyle name="Normal 16 7" xfId="8011"/>
    <cellStyle name="Normal 16 7 2" xfId="22409"/>
    <cellStyle name="Normal 16 7 2 2" xfId="51144"/>
    <cellStyle name="Normal 16 7 3" xfId="36820"/>
    <cellStyle name="Normal 16 8" xfId="15246"/>
    <cellStyle name="Normal 16 8 2" xfId="43982"/>
    <cellStyle name="Normal 16 9" xfId="29658"/>
    <cellStyle name="Normal 17" xfId="555"/>
    <cellStyle name="Normal 17 2" xfId="843"/>
    <cellStyle name="Normal 18" xfId="668"/>
    <cellStyle name="Normal 18 2" xfId="1163"/>
    <cellStyle name="Normal 18 2 2" xfId="2146"/>
    <cellStyle name="Normal 18 2 2 2" xfId="3938"/>
    <cellStyle name="Normal 18 2 2 2 2" xfId="7597"/>
    <cellStyle name="Normal 18 2 2 2 2 2" xfId="14857"/>
    <cellStyle name="Normal 18 2 2 2 2 2 2" xfId="29235"/>
    <cellStyle name="Normal 18 2 2 2 2 2 2 2" xfId="57969"/>
    <cellStyle name="Normal 18 2 2 2 2 2 3" xfId="43645"/>
    <cellStyle name="Normal 18 2 2 2 2 3" xfId="22072"/>
    <cellStyle name="Normal 18 2 2 2 2 3 2" xfId="50807"/>
    <cellStyle name="Normal 18 2 2 2 2 4" xfId="36483"/>
    <cellStyle name="Normal 18 2 2 2 3" xfId="11270"/>
    <cellStyle name="Normal 18 2 2 2 3 2" xfId="25653"/>
    <cellStyle name="Normal 18 2 2 2 3 2 2" xfId="54388"/>
    <cellStyle name="Normal 18 2 2 2 3 3" xfId="40064"/>
    <cellStyle name="Normal 18 2 2 2 4" xfId="18490"/>
    <cellStyle name="Normal 18 2 2 2 4 2" xfId="47226"/>
    <cellStyle name="Normal 18 2 2 2 5" xfId="32902"/>
    <cellStyle name="Normal 18 2 2 3" xfId="5807"/>
    <cellStyle name="Normal 18 2 2 3 2" xfId="13067"/>
    <cellStyle name="Normal 18 2 2 3 2 2" xfId="27445"/>
    <cellStyle name="Normal 18 2 2 3 2 2 2" xfId="56179"/>
    <cellStyle name="Normal 18 2 2 3 2 3" xfId="41855"/>
    <cellStyle name="Normal 18 2 2 3 3" xfId="20282"/>
    <cellStyle name="Normal 18 2 2 3 3 2" xfId="49017"/>
    <cellStyle name="Normal 18 2 2 3 4" xfId="34693"/>
    <cellStyle name="Normal 18 2 2 4" xfId="9480"/>
    <cellStyle name="Normal 18 2 2 4 2" xfId="23863"/>
    <cellStyle name="Normal 18 2 2 4 2 2" xfId="52598"/>
    <cellStyle name="Normal 18 2 2 4 3" xfId="38274"/>
    <cellStyle name="Normal 18 2 2 5" xfId="16700"/>
    <cellStyle name="Normal 18 2 2 5 2" xfId="45436"/>
    <cellStyle name="Normal 18 2 2 6" xfId="31112"/>
    <cellStyle name="Normal 18 2 3" xfId="3042"/>
    <cellStyle name="Normal 18 2 3 2" xfId="6702"/>
    <cellStyle name="Normal 18 2 3 2 2" xfId="13962"/>
    <cellStyle name="Normal 18 2 3 2 2 2" xfId="28340"/>
    <cellStyle name="Normal 18 2 3 2 2 2 2" xfId="57074"/>
    <cellStyle name="Normal 18 2 3 2 2 3" xfId="42750"/>
    <cellStyle name="Normal 18 2 3 2 3" xfId="21177"/>
    <cellStyle name="Normal 18 2 3 2 3 2" xfId="49912"/>
    <cellStyle name="Normal 18 2 3 2 4" xfId="35588"/>
    <cellStyle name="Normal 18 2 3 3" xfId="10375"/>
    <cellStyle name="Normal 18 2 3 3 2" xfId="24758"/>
    <cellStyle name="Normal 18 2 3 3 2 2" xfId="53493"/>
    <cellStyle name="Normal 18 2 3 3 3" xfId="39169"/>
    <cellStyle name="Normal 18 2 3 4" xfId="17595"/>
    <cellStyle name="Normal 18 2 3 4 2" xfId="46331"/>
    <cellStyle name="Normal 18 2 3 5" xfId="32007"/>
    <cellStyle name="Normal 18 2 4" xfId="4907"/>
    <cellStyle name="Normal 18 2 4 2" xfId="12172"/>
    <cellStyle name="Normal 18 2 4 2 2" xfId="26550"/>
    <cellStyle name="Normal 18 2 4 2 2 2" xfId="55284"/>
    <cellStyle name="Normal 18 2 4 2 3" xfId="40960"/>
    <cellStyle name="Normal 18 2 4 3" xfId="19387"/>
    <cellStyle name="Normal 18 2 4 3 2" xfId="48122"/>
    <cellStyle name="Normal 18 2 4 4" xfId="33798"/>
    <cellStyle name="Normal 18 2 5" xfId="8579"/>
    <cellStyle name="Normal 18 2 5 2" xfId="22968"/>
    <cellStyle name="Normal 18 2 5 2 2" xfId="51703"/>
    <cellStyle name="Normal 18 2 5 3" xfId="37379"/>
    <cellStyle name="Normal 18 2 6" xfId="15805"/>
    <cellStyle name="Normal 18 2 6 2" xfId="44541"/>
    <cellStyle name="Normal 18 2 7" xfId="30217"/>
    <cellStyle name="Normal 18 3" xfId="1695"/>
    <cellStyle name="Normal 18 3 2" xfId="3491"/>
    <cellStyle name="Normal 18 3 2 2" xfId="7150"/>
    <cellStyle name="Normal 18 3 2 2 2" xfId="14410"/>
    <cellStyle name="Normal 18 3 2 2 2 2" xfId="28788"/>
    <cellStyle name="Normal 18 3 2 2 2 2 2" xfId="57522"/>
    <cellStyle name="Normal 18 3 2 2 2 3" xfId="43198"/>
    <cellStyle name="Normal 18 3 2 2 3" xfId="21625"/>
    <cellStyle name="Normal 18 3 2 2 3 2" xfId="50360"/>
    <cellStyle name="Normal 18 3 2 2 4" xfId="36036"/>
    <cellStyle name="Normal 18 3 2 3" xfId="10823"/>
    <cellStyle name="Normal 18 3 2 3 2" xfId="25206"/>
    <cellStyle name="Normal 18 3 2 3 2 2" xfId="53941"/>
    <cellStyle name="Normal 18 3 2 3 3" xfId="39617"/>
    <cellStyle name="Normal 18 3 2 4" xfId="18043"/>
    <cellStyle name="Normal 18 3 2 4 2" xfId="46779"/>
    <cellStyle name="Normal 18 3 2 5" xfId="32455"/>
    <cellStyle name="Normal 18 3 3" xfId="5360"/>
    <cellStyle name="Normal 18 3 3 2" xfId="12620"/>
    <cellStyle name="Normal 18 3 3 2 2" xfId="26998"/>
    <cellStyle name="Normal 18 3 3 2 2 2" xfId="55732"/>
    <cellStyle name="Normal 18 3 3 2 3" xfId="41408"/>
    <cellStyle name="Normal 18 3 3 3" xfId="19835"/>
    <cellStyle name="Normal 18 3 3 3 2" xfId="48570"/>
    <cellStyle name="Normal 18 3 3 4" xfId="34246"/>
    <cellStyle name="Normal 18 3 4" xfId="9033"/>
    <cellStyle name="Normal 18 3 4 2" xfId="23416"/>
    <cellStyle name="Normal 18 3 4 2 2" xfId="52151"/>
    <cellStyle name="Normal 18 3 4 3" xfId="37827"/>
    <cellStyle name="Normal 18 3 5" xfId="16253"/>
    <cellStyle name="Normal 18 3 5 2" xfId="44989"/>
    <cellStyle name="Normal 18 3 6" xfId="30665"/>
    <cellStyle name="Normal 18 4" xfId="2595"/>
    <cellStyle name="Normal 18 4 2" xfId="6255"/>
    <cellStyle name="Normal 18 4 2 2" xfId="13515"/>
    <cellStyle name="Normal 18 4 2 2 2" xfId="27893"/>
    <cellStyle name="Normal 18 4 2 2 2 2" xfId="56627"/>
    <cellStyle name="Normal 18 4 2 2 3" xfId="42303"/>
    <cellStyle name="Normal 18 4 2 3" xfId="20730"/>
    <cellStyle name="Normal 18 4 2 3 2" xfId="49465"/>
    <cellStyle name="Normal 18 4 2 4" xfId="35141"/>
    <cellStyle name="Normal 18 4 3" xfId="9928"/>
    <cellStyle name="Normal 18 4 3 2" xfId="24311"/>
    <cellStyle name="Normal 18 4 3 2 2" xfId="53046"/>
    <cellStyle name="Normal 18 4 3 3" xfId="38722"/>
    <cellStyle name="Normal 18 4 4" xfId="17148"/>
    <cellStyle name="Normal 18 4 4 2" xfId="45884"/>
    <cellStyle name="Normal 18 4 5" xfId="31560"/>
    <cellStyle name="Normal 18 5" xfId="4458"/>
    <cellStyle name="Normal 18 5 2" xfId="11725"/>
    <cellStyle name="Normal 18 5 2 2" xfId="26103"/>
    <cellStyle name="Normal 18 5 2 2 2" xfId="54837"/>
    <cellStyle name="Normal 18 5 2 3" xfId="40513"/>
    <cellStyle name="Normal 18 5 3" xfId="18940"/>
    <cellStyle name="Normal 18 5 3 2" xfId="47675"/>
    <cellStyle name="Normal 18 5 4" xfId="33351"/>
    <cellStyle name="Normal 18 6" xfId="8129"/>
    <cellStyle name="Normal 18 6 2" xfId="22521"/>
    <cellStyle name="Normal 18 6 2 2" xfId="51256"/>
    <cellStyle name="Normal 18 6 3" xfId="36932"/>
    <cellStyle name="Normal 18 7" xfId="15358"/>
    <cellStyle name="Normal 18 7 2" xfId="44094"/>
    <cellStyle name="Normal 18 8" xfId="29770"/>
    <cellStyle name="Normal 19" xfId="669"/>
    <cellStyle name="Normal 2" xfId="45"/>
    <cellStyle name="Normal 20" xfId="1388"/>
    <cellStyle name="Normal 20 2" xfId="3267"/>
    <cellStyle name="Normal 20 3" xfId="2371"/>
    <cellStyle name="Normal 20 3 2" xfId="15083"/>
    <cellStyle name="Normal 21" xfId="1387"/>
    <cellStyle name="Normal 21 2" xfId="3266"/>
    <cellStyle name="Normal 21 2 2" xfId="6926"/>
    <cellStyle name="Normal 21 2 2 2" xfId="14186"/>
    <cellStyle name="Normal 21 2 2 2 2" xfId="28564"/>
    <cellStyle name="Normal 21 2 2 2 2 2" xfId="57298"/>
    <cellStyle name="Normal 21 2 2 2 3" xfId="42974"/>
    <cellStyle name="Normal 21 2 2 3" xfId="21401"/>
    <cellStyle name="Normal 21 2 2 3 2" xfId="50136"/>
    <cellStyle name="Normal 21 2 2 4" xfId="35812"/>
    <cellStyle name="Normal 21 2 3" xfId="10599"/>
    <cellStyle name="Normal 21 2 3 2" xfId="24982"/>
    <cellStyle name="Normal 21 2 3 2 2" xfId="53717"/>
    <cellStyle name="Normal 21 2 3 3" xfId="39393"/>
    <cellStyle name="Normal 21 2 4" xfId="17819"/>
    <cellStyle name="Normal 21 2 4 2" xfId="46555"/>
    <cellStyle name="Normal 21 2 5" xfId="32231"/>
    <cellStyle name="Normal 21 3" xfId="5131"/>
    <cellStyle name="Normal 21 3 2" xfId="12396"/>
    <cellStyle name="Normal 21 3 2 2" xfId="26774"/>
    <cellStyle name="Normal 21 3 2 2 2" xfId="55508"/>
    <cellStyle name="Normal 21 3 2 3" xfId="41184"/>
    <cellStyle name="Normal 21 3 3" xfId="19611"/>
    <cellStyle name="Normal 21 3 3 2" xfId="48346"/>
    <cellStyle name="Normal 21 3 4" xfId="34022"/>
    <cellStyle name="Normal 21 4" xfId="8803"/>
    <cellStyle name="Normal 21 4 2" xfId="23192"/>
    <cellStyle name="Normal 21 4 2 2" xfId="51927"/>
    <cellStyle name="Normal 21 4 3" xfId="37603"/>
    <cellStyle name="Normal 21 5" xfId="16029"/>
    <cellStyle name="Normal 21 5 2" xfId="44765"/>
    <cellStyle name="Normal 21 6" xfId="30441"/>
    <cellStyle name="Normal 22" xfId="1519"/>
    <cellStyle name="Normal 22 2" xfId="15082"/>
    <cellStyle name="Normal 23" xfId="2370"/>
    <cellStyle name="Normal 23 2" xfId="6031"/>
    <cellStyle name="Normal 23 2 2" xfId="13291"/>
    <cellStyle name="Normal 23 2 2 2" xfId="27669"/>
    <cellStyle name="Normal 23 2 2 2 2" xfId="56403"/>
    <cellStyle name="Normal 23 2 2 3" xfId="42079"/>
    <cellStyle name="Normal 23 2 3" xfId="20506"/>
    <cellStyle name="Normal 23 2 3 2" xfId="49241"/>
    <cellStyle name="Normal 23 2 4" xfId="34917"/>
    <cellStyle name="Normal 23 3" xfId="9704"/>
    <cellStyle name="Normal 23 3 2" xfId="24087"/>
    <cellStyle name="Normal 23 3 2 2" xfId="52822"/>
    <cellStyle name="Normal 23 3 3" xfId="38498"/>
    <cellStyle name="Normal 23 4" xfId="16924"/>
    <cellStyle name="Normal 23 4 2" xfId="45660"/>
    <cellStyle name="Normal 23 5" xfId="31336"/>
    <cellStyle name="Normal 24" xfId="4162"/>
    <cellStyle name="Normal 24 2" xfId="7821"/>
    <cellStyle name="Normal 24 2 2" xfId="15081"/>
    <cellStyle name="Normal 24 2 2 2" xfId="29459"/>
    <cellStyle name="Normal 24 2 2 2 2" xfId="58193"/>
    <cellStyle name="Normal 24 2 2 3" xfId="43869"/>
    <cellStyle name="Normal 24 2 3" xfId="22296"/>
    <cellStyle name="Normal 24 2 3 2" xfId="51031"/>
    <cellStyle name="Normal 24 2 4" xfId="36707"/>
    <cellStyle name="Normal 24 3" xfId="11494"/>
    <cellStyle name="Normal 24 3 2" xfId="25877"/>
    <cellStyle name="Normal 24 3 2 2" xfId="54612"/>
    <cellStyle name="Normal 24 3 3" xfId="40288"/>
    <cellStyle name="Normal 24 4" xfId="18714"/>
    <cellStyle name="Normal 24 4 2" xfId="47450"/>
    <cellStyle name="Normal 24 5" xfId="33126"/>
    <cellStyle name="Normal 25" xfId="4164"/>
    <cellStyle name="Normal 25 2" xfId="15084"/>
    <cellStyle name="Normal 26" xfId="4163"/>
    <cellStyle name="Normal 26 2" xfId="11495"/>
    <cellStyle name="Normal 26 2 2" xfId="25878"/>
    <cellStyle name="Normal 26 2 2 2" xfId="54613"/>
    <cellStyle name="Normal 26 2 3" xfId="40289"/>
    <cellStyle name="Normal 26 3" xfId="18715"/>
    <cellStyle name="Normal 26 3 2" xfId="47451"/>
    <cellStyle name="Normal 26 4" xfId="33127"/>
    <cellStyle name="Normal 27" xfId="4215"/>
    <cellStyle name="Normal 27 2" xfId="15085"/>
    <cellStyle name="Normal 28" xfId="7833"/>
    <cellStyle name="Normal 28 2" xfId="15086"/>
    <cellStyle name="Normal 29" xfId="7832"/>
    <cellStyle name="Normal 29 2" xfId="22297"/>
    <cellStyle name="Normal 29 2 2" xfId="51032"/>
    <cellStyle name="Normal 29 3" xfId="36708"/>
    <cellStyle name="Normal 3" xfId="44"/>
    <cellStyle name="Normal 3 10" xfId="940"/>
    <cellStyle name="Normal 3 10 2" xfId="1923"/>
    <cellStyle name="Normal 3 10 2 2" xfId="3715"/>
    <cellStyle name="Normal 3 10 2 2 2" xfId="7374"/>
    <cellStyle name="Normal 3 10 2 2 2 2" xfId="14634"/>
    <cellStyle name="Normal 3 10 2 2 2 2 2" xfId="29012"/>
    <cellStyle name="Normal 3 10 2 2 2 2 2 2" xfId="57746"/>
    <cellStyle name="Normal 3 10 2 2 2 2 3" xfId="43422"/>
    <cellStyle name="Normal 3 10 2 2 2 3" xfId="21849"/>
    <cellStyle name="Normal 3 10 2 2 2 3 2" xfId="50584"/>
    <cellStyle name="Normal 3 10 2 2 2 4" xfId="36260"/>
    <cellStyle name="Normal 3 10 2 2 3" xfId="11047"/>
    <cellStyle name="Normal 3 10 2 2 3 2" xfId="25430"/>
    <cellStyle name="Normal 3 10 2 2 3 2 2" xfId="54165"/>
    <cellStyle name="Normal 3 10 2 2 3 3" xfId="39841"/>
    <cellStyle name="Normal 3 10 2 2 4" xfId="18267"/>
    <cellStyle name="Normal 3 10 2 2 4 2" xfId="47003"/>
    <cellStyle name="Normal 3 10 2 2 5" xfId="32679"/>
    <cellStyle name="Normal 3 10 2 3" xfId="5584"/>
    <cellStyle name="Normal 3 10 2 3 2" xfId="12844"/>
    <cellStyle name="Normal 3 10 2 3 2 2" xfId="27222"/>
    <cellStyle name="Normal 3 10 2 3 2 2 2" xfId="55956"/>
    <cellStyle name="Normal 3 10 2 3 2 3" xfId="41632"/>
    <cellStyle name="Normal 3 10 2 3 3" xfId="20059"/>
    <cellStyle name="Normal 3 10 2 3 3 2" xfId="48794"/>
    <cellStyle name="Normal 3 10 2 3 4" xfId="34470"/>
    <cellStyle name="Normal 3 10 2 4" xfId="9257"/>
    <cellStyle name="Normal 3 10 2 4 2" xfId="23640"/>
    <cellStyle name="Normal 3 10 2 4 2 2" xfId="52375"/>
    <cellStyle name="Normal 3 10 2 4 3" xfId="38051"/>
    <cellStyle name="Normal 3 10 2 5" xfId="16477"/>
    <cellStyle name="Normal 3 10 2 5 2" xfId="45213"/>
    <cellStyle name="Normal 3 10 2 6" xfId="30889"/>
    <cellStyle name="Normal 3 10 3" xfId="2819"/>
    <cellStyle name="Normal 3 10 3 2" xfId="6479"/>
    <cellStyle name="Normal 3 10 3 2 2" xfId="13739"/>
    <cellStyle name="Normal 3 10 3 2 2 2" xfId="28117"/>
    <cellStyle name="Normal 3 10 3 2 2 2 2" xfId="56851"/>
    <cellStyle name="Normal 3 10 3 2 2 3" xfId="42527"/>
    <cellStyle name="Normal 3 10 3 2 3" xfId="20954"/>
    <cellStyle name="Normal 3 10 3 2 3 2" xfId="49689"/>
    <cellStyle name="Normal 3 10 3 2 4" xfId="35365"/>
    <cellStyle name="Normal 3 10 3 3" xfId="10152"/>
    <cellStyle name="Normal 3 10 3 3 2" xfId="24535"/>
    <cellStyle name="Normal 3 10 3 3 2 2" xfId="53270"/>
    <cellStyle name="Normal 3 10 3 3 3" xfId="38946"/>
    <cellStyle name="Normal 3 10 3 4" xfId="17372"/>
    <cellStyle name="Normal 3 10 3 4 2" xfId="46108"/>
    <cellStyle name="Normal 3 10 3 5" xfId="31784"/>
    <cellStyle name="Normal 3 10 4" xfId="4684"/>
    <cellStyle name="Normal 3 10 4 2" xfId="11949"/>
    <cellStyle name="Normal 3 10 4 2 2" xfId="26327"/>
    <cellStyle name="Normal 3 10 4 2 2 2" xfId="55061"/>
    <cellStyle name="Normal 3 10 4 2 3" xfId="40737"/>
    <cellStyle name="Normal 3 10 4 3" xfId="19164"/>
    <cellStyle name="Normal 3 10 4 3 2" xfId="47899"/>
    <cellStyle name="Normal 3 10 4 4" xfId="33575"/>
    <cellStyle name="Normal 3 10 5" xfId="8356"/>
    <cellStyle name="Normal 3 10 5 2" xfId="22745"/>
    <cellStyle name="Normal 3 10 5 2 2" xfId="51480"/>
    <cellStyle name="Normal 3 10 5 3" xfId="37156"/>
    <cellStyle name="Normal 3 10 6" xfId="15582"/>
    <cellStyle name="Normal 3 10 6 2" xfId="44318"/>
    <cellStyle name="Normal 3 10 7" xfId="29994"/>
    <cellStyle name="Normal 3 11" xfId="1432"/>
    <cellStyle name="Normal 3 11 2" xfId="3268"/>
    <cellStyle name="Normal 3 11 2 2" xfId="6927"/>
    <cellStyle name="Normal 3 11 2 2 2" xfId="14187"/>
    <cellStyle name="Normal 3 11 2 2 2 2" xfId="28565"/>
    <cellStyle name="Normal 3 11 2 2 2 2 2" xfId="57299"/>
    <cellStyle name="Normal 3 11 2 2 2 3" xfId="42975"/>
    <cellStyle name="Normal 3 11 2 2 3" xfId="21402"/>
    <cellStyle name="Normal 3 11 2 2 3 2" xfId="50137"/>
    <cellStyle name="Normal 3 11 2 2 4" xfId="35813"/>
    <cellStyle name="Normal 3 11 2 3" xfId="10600"/>
    <cellStyle name="Normal 3 11 2 3 2" xfId="24983"/>
    <cellStyle name="Normal 3 11 2 3 2 2" xfId="53718"/>
    <cellStyle name="Normal 3 11 2 3 3" xfId="39394"/>
    <cellStyle name="Normal 3 11 2 4" xfId="17820"/>
    <cellStyle name="Normal 3 11 2 4 2" xfId="46556"/>
    <cellStyle name="Normal 3 11 2 5" xfId="32232"/>
    <cellStyle name="Normal 3 11 3" xfId="5134"/>
    <cellStyle name="Normal 3 11 3 2" xfId="12397"/>
    <cellStyle name="Normal 3 11 3 2 2" xfId="26775"/>
    <cellStyle name="Normal 3 11 3 2 2 2" xfId="55509"/>
    <cellStyle name="Normal 3 11 3 2 3" xfId="41185"/>
    <cellStyle name="Normal 3 11 3 3" xfId="19612"/>
    <cellStyle name="Normal 3 11 3 3 2" xfId="48347"/>
    <cellStyle name="Normal 3 11 3 4" xfId="34023"/>
    <cellStyle name="Normal 3 11 4" xfId="8807"/>
    <cellStyle name="Normal 3 11 4 2" xfId="23193"/>
    <cellStyle name="Normal 3 11 4 2 2" xfId="51928"/>
    <cellStyle name="Normal 3 11 4 3" xfId="37604"/>
    <cellStyle name="Normal 3 11 5" xfId="16030"/>
    <cellStyle name="Normal 3 11 5 2" xfId="44766"/>
    <cellStyle name="Normal 3 11 6" xfId="30442"/>
    <cellStyle name="Normal 3 12" xfId="2372"/>
    <cellStyle name="Normal 3 12 2" xfId="6032"/>
    <cellStyle name="Normal 3 12 2 2" xfId="13292"/>
    <cellStyle name="Normal 3 12 2 2 2" xfId="27670"/>
    <cellStyle name="Normal 3 12 2 2 2 2" xfId="56404"/>
    <cellStyle name="Normal 3 12 2 2 3" xfId="42080"/>
    <cellStyle name="Normal 3 12 2 3" xfId="20507"/>
    <cellStyle name="Normal 3 12 2 3 2" xfId="49242"/>
    <cellStyle name="Normal 3 12 2 4" xfId="34918"/>
    <cellStyle name="Normal 3 12 3" xfId="9705"/>
    <cellStyle name="Normal 3 12 3 2" xfId="24088"/>
    <cellStyle name="Normal 3 12 3 2 2" xfId="52823"/>
    <cellStyle name="Normal 3 12 3 3" xfId="38499"/>
    <cellStyle name="Normal 3 12 4" xfId="16925"/>
    <cellStyle name="Normal 3 12 4 2" xfId="45661"/>
    <cellStyle name="Normal 3 12 5" xfId="31337"/>
    <cellStyle name="Normal 3 13" xfId="4208"/>
    <cellStyle name="Normal 3 13 2" xfId="11499"/>
    <cellStyle name="Normal 3 13 2 2" xfId="25879"/>
    <cellStyle name="Normal 3 13 2 2 2" xfId="54614"/>
    <cellStyle name="Normal 3 13 2 3" xfId="40290"/>
    <cellStyle name="Normal 3 13 3" xfId="18716"/>
    <cellStyle name="Normal 3 13 3 2" xfId="47452"/>
    <cellStyle name="Normal 3 13 4" xfId="33128"/>
    <cellStyle name="Normal 3 14" xfId="7877"/>
    <cellStyle name="Normal 3 14 2" xfId="22298"/>
    <cellStyle name="Normal 3 14 2 2" xfId="51033"/>
    <cellStyle name="Normal 3 14 3" xfId="36709"/>
    <cellStyle name="Normal 3 15" xfId="15133"/>
    <cellStyle name="Normal 3 15 2" xfId="43871"/>
    <cellStyle name="Normal 3 16" xfId="29547"/>
    <cellStyle name="Normal 3 2" xfId="134"/>
    <cellStyle name="Normal 3 2 10" xfId="1442"/>
    <cellStyle name="Normal 3 2 10 2" xfId="3270"/>
    <cellStyle name="Normal 3 2 10 2 2" xfId="6929"/>
    <cellStyle name="Normal 3 2 10 2 2 2" xfId="14189"/>
    <cellStyle name="Normal 3 2 10 2 2 2 2" xfId="28567"/>
    <cellStyle name="Normal 3 2 10 2 2 2 2 2" xfId="57301"/>
    <cellStyle name="Normal 3 2 10 2 2 2 3" xfId="42977"/>
    <cellStyle name="Normal 3 2 10 2 2 3" xfId="21404"/>
    <cellStyle name="Normal 3 2 10 2 2 3 2" xfId="50139"/>
    <cellStyle name="Normal 3 2 10 2 2 4" xfId="35815"/>
    <cellStyle name="Normal 3 2 10 2 3" xfId="10602"/>
    <cellStyle name="Normal 3 2 10 2 3 2" xfId="24985"/>
    <cellStyle name="Normal 3 2 10 2 3 2 2" xfId="53720"/>
    <cellStyle name="Normal 3 2 10 2 3 3" xfId="39396"/>
    <cellStyle name="Normal 3 2 10 2 4" xfId="17822"/>
    <cellStyle name="Normal 3 2 10 2 4 2" xfId="46558"/>
    <cellStyle name="Normal 3 2 10 2 5" xfId="32234"/>
    <cellStyle name="Normal 3 2 10 3" xfId="5137"/>
    <cellStyle name="Normal 3 2 10 3 2" xfId="12399"/>
    <cellStyle name="Normal 3 2 10 3 2 2" xfId="26777"/>
    <cellStyle name="Normal 3 2 10 3 2 2 2" xfId="55511"/>
    <cellStyle name="Normal 3 2 10 3 2 3" xfId="41187"/>
    <cellStyle name="Normal 3 2 10 3 3" xfId="19614"/>
    <cellStyle name="Normal 3 2 10 3 3 2" xfId="48349"/>
    <cellStyle name="Normal 3 2 10 3 4" xfId="34025"/>
    <cellStyle name="Normal 3 2 10 4" xfId="8809"/>
    <cellStyle name="Normal 3 2 10 4 2" xfId="23195"/>
    <cellStyle name="Normal 3 2 10 4 2 2" xfId="51930"/>
    <cellStyle name="Normal 3 2 10 4 3" xfId="37606"/>
    <cellStyle name="Normal 3 2 10 5" xfId="16032"/>
    <cellStyle name="Normal 3 2 10 5 2" xfId="44768"/>
    <cellStyle name="Normal 3 2 10 6" xfId="30444"/>
    <cellStyle name="Normal 3 2 11" xfId="2374"/>
    <cellStyle name="Normal 3 2 11 2" xfId="6034"/>
    <cellStyle name="Normal 3 2 11 2 2" xfId="13294"/>
    <cellStyle name="Normal 3 2 11 2 2 2" xfId="27672"/>
    <cellStyle name="Normal 3 2 11 2 2 2 2" xfId="56406"/>
    <cellStyle name="Normal 3 2 11 2 2 3" xfId="42082"/>
    <cellStyle name="Normal 3 2 11 2 3" xfId="20509"/>
    <cellStyle name="Normal 3 2 11 2 3 2" xfId="49244"/>
    <cellStyle name="Normal 3 2 11 2 4" xfId="34920"/>
    <cellStyle name="Normal 3 2 11 3" xfId="9707"/>
    <cellStyle name="Normal 3 2 11 3 2" xfId="24090"/>
    <cellStyle name="Normal 3 2 11 3 2 2" xfId="52825"/>
    <cellStyle name="Normal 3 2 11 3 3" xfId="38501"/>
    <cellStyle name="Normal 3 2 11 4" xfId="16927"/>
    <cellStyle name="Normal 3 2 11 4 2" xfId="45663"/>
    <cellStyle name="Normal 3 2 11 5" xfId="31339"/>
    <cellStyle name="Normal 3 2 12" xfId="4218"/>
    <cellStyle name="Normal 3 2 12 2" xfId="11502"/>
    <cellStyle name="Normal 3 2 12 2 2" xfId="25882"/>
    <cellStyle name="Normal 3 2 12 2 2 2" xfId="54616"/>
    <cellStyle name="Normal 3 2 12 2 3" xfId="40292"/>
    <cellStyle name="Normal 3 2 12 3" xfId="18719"/>
    <cellStyle name="Normal 3 2 12 3 2" xfId="47454"/>
    <cellStyle name="Normal 3 2 12 4" xfId="33130"/>
    <cellStyle name="Normal 3 2 13" xfId="7886"/>
    <cellStyle name="Normal 3 2 13 2" xfId="22300"/>
    <cellStyle name="Normal 3 2 13 2 2" xfId="51035"/>
    <cellStyle name="Normal 3 2 13 3" xfId="36711"/>
    <cellStyle name="Normal 3 2 14" xfId="15136"/>
    <cellStyle name="Normal 3 2 14 2" xfId="43873"/>
    <cellStyle name="Normal 3 2 15" xfId="29549"/>
    <cellStyle name="Normal 3 2 2" xfId="136"/>
    <cellStyle name="Normal 3 2 2 10" xfId="2376"/>
    <cellStyle name="Normal 3 2 2 10 2" xfId="6036"/>
    <cellStyle name="Normal 3 2 2 10 2 2" xfId="13296"/>
    <cellStyle name="Normal 3 2 2 10 2 2 2" xfId="27674"/>
    <cellStyle name="Normal 3 2 2 10 2 2 2 2" xfId="56408"/>
    <cellStyle name="Normal 3 2 2 10 2 2 3" xfId="42084"/>
    <cellStyle name="Normal 3 2 2 10 2 3" xfId="20511"/>
    <cellStyle name="Normal 3 2 2 10 2 3 2" xfId="49246"/>
    <cellStyle name="Normal 3 2 2 10 2 4" xfId="34922"/>
    <cellStyle name="Normal 3 2 2 10 3" xfId="9709"/>
    <cellStyle name="Normal 3 2 2 10 3 2" xfId="24092"/>
    <cellStyle name="Normal 3 2 2 10 3 2 2" xfId="52827"/>
    <cellStyle name="Normal 3 2 2 10 3 3" xfId="38503"/>
    <cellStyle name="Normal 3 2 2 10 4" xfId="16929"/>
    <cellStyle name="Normal 3 2 2 10 4 2" xfId="45665"/>
    <cellStyle name="Normal 3 2 2 10 5" xfId="31341"/>
    <cellStyle name="Normal 3 2 2 11" xfId="4220"/>
    <cellStyle name="Normal 3 2 2 11 2" xfId="11504"/>
    <cellStyle name="Normal 3 2 2 11 2 2" xfId="25884"/>
    <cellStyle name="Normal 3 2 2 11 2 2 2" xfId="54618"/>
    <cellStyle name="Normal 3 2 2 11 2 3" xfId="40294"/>
    <cellStyle name="Normal 3 2 2 11 3" xfId="18721"/>
    <cellStyle name="Normal 3 2 2 11 3 2" xfId="47456"/>
    <cellStyle name="Normal 3 2 2 11 4" xfId="33132"/>
    <cellStyle name="Normal 3 2 2 12" xfId="7888"/>
    <cellStyle name="Normal 3 2 2 12 2" xfId="22302"/>
    <cellStyle name="Normal 3 2 2 12 2 2" xfId="51037"/>
    <cellStyle name="Normal 3 2 2 12 3" xfId="36713"/>
    <cellStyle name="Normal 3 2 2 13" xfId="15138"/>
    <cellStyle name="Normal 3 2 2 13 2" xfId="43875"/>
    <cellStyle name="Normal 3 2 2 14" xfId="29551"/>
    <cellStyle name="Normal 3 2 2 2" xfId="190"/>
    <cellStyle name="Normal 3 2 2 2 10" xfId="4230"/>
    <cellStyle name="Normal 3 2 2 2 10 2" xfId="11511"/>
    <cellStyle name="Normal 3 2 2 2 10 2 2" xfId="25891"/>
    <cellStyle name="Normal 3 2 2 2 10 2 2 2" xfId="54625"/>
    <cellStyle name="Normal 3 2 2 2 10 2 3" xfId="40301"/>
    <cellStyle name="Normal 3 2 2 2 10 3" xfId="18728"/>
    <cellStyle name="Normal 3 2 2 2 10 3 2" xfId="47463"/>
    <cellStyle name="Normal 3 2 2 2 10 4" xfId="33139"/>
    <cellStyle name="Normal 3 2 2 2 11" xfId="7899"/>
    <cellStyle name="Normal 3 2 2 2 11 2" xfId="22309"/>
    <cellStyle name="Normal 3 2 2 2 11 2 2" xfId="51044"/>
    <cellStyle name="Normal 3 2 2 2 11 3" xfId="36720"/>
    <cellStyle name="Normal 3 2 2 2 12" xfId="15146"/>
    <cellStyle name="Normal 3 2 2 2 12 2" xfId="43882"/>
    <cellStyle name="Normal 3 2 2 2 13" xfId="29558"/>
    <cellStyle name="Normal 3 2 2 2 2" xfId="292"/>
    <cellStyle name="Normal 3 2 2 2 2 10" xfId="7919"/>
    <cellStyle name="Normal 3 2 2 2 2 10 2" xfId="22323"/>
    <cellStyle name="Normal 3 2 2 2 2 10 2 2" xfId="51058"/>
    <cellStyle name="Normal 3 2 2 2 2 10 3" xfId="36734"/>
    <cellStyle name="Normal 3 2 2 2 2 11" xfId="15160"/>
    <cellStyle name="Normal 3 2 2 2 2 11 2" xfId="43896"/>
    <cellStyle name="Normal 3 2 2 2 2 12" xfId="29572"/>
    <cellStyle name="Normal 3 2 2 2 2 2" xfId="366"/>
    <cellStyle name="Normal 3 2 2 2 2 2 10" xfId="15188"/>
    <cellStyle name="Normal 3 2 2 2 2 2 10 2" xfId="43924"/>
    <cellStyle name="Normal 3 2 2 2 2 2 11" xfId="29600"/>
    <cellStyle name="Normal 3 2 2 2 2 2 2" xfId="466"/>
    <cellStyle name="Normal 3 2 2 2 2 2 2 10" xfId="29656"/>
    <cellStyle name="Normal 3 2 2 2 2 2 2 2" xfId="666"/>
    <cellStyle name="Normal 3 2 2 2 2 2 2 2 2" xfId="938"/>
    <cellStyle name="Normal 3 2 2 2 2 2 2 2 2 2" xfId="1385"/>
    <cellStyle name="Normal 3 2 2 2 2 2 2 2 2 2 2" xfId="2368"/>
    <cellStyle name="Normal 3 2 2 2 2 2 2 2 2 2 2 2" xfId="4160"/>
    <cellStyle name="Normal 3 2 2 2 2 2 2 2 2 2 2 2 2" xfId="7819"/>
    <cellStyle name="Normal 3 2 2 2 2 2 2 2 2 2 2 2 2 2" xfId="15079"/>
    <cellStyle name="Normal 3 2 2 2 2 2 2 2 2 2 2 2 2 2 2" xfId="29457"/>
    <cellStyle name="Normal 3 2 2 2 2 2 2 2 2 2 2 2 2 2 2 2" xfId="58191"/>
    <cellStyle name="Normal 3 2 2 2 2 2 2 2 2 2 2 2 2 2 3" xfId="43867"/>
    <cellStyle name="Normal 3 2 2 2 2 2 2 2 2 2 2 2 2 3" xfId="22294"/>
    <cellStyle name="Normal 3 2 2 2 2 2 2 2 2 2 2 2 2 3 2" xfId="51029"/>
    <cellStyle name="Normal 3 2 2 2 2 2 2 2 2 2 2 2 2 4" xfId="36705"/>
    <cellStyle name="Normal 3 2 2 2 2 2 2 2 2 2 2 2 3" xfId="11492"/>
    <cellStyle name="Normal 3 2 2 2 2 2 2 2 2 2 2 2 3 2" xfId="25875"/>
    <cellStyle name="Normal 3 2 2 2 2 2 2 2 2 2 2 2 3 2 2" xfId="54610"/>
    <cellStyle name="Normal 3 2 2 2 2 2 2 2 2 2 2 2 3 3" xfId="40286"/>
    <cellStyle name="Normal 3 2 2 2 2 2 2 2 2 2 2 2 4" xfId="18712"/>
    <cellStyle name="Normal 3 2 2 2 2 2 2 2 2 2 2 2 4 2" xfId="47448"/>
    <cellStyle name="Normal 3 2 2 2 2 2 2 2 2 2 2 2 5" xfId="33124"/>
    <cellStyle name="Normal 3 2 2 2 2 2 2 2 2 2 2 3" xfId="6029"/>
    <cellStyle name="Normal 3 2 2 2 2 2 2 2 2 2 2 3 2" xfId="13289"/>
    <cellStyle name="Normal 3 2 2 2 2 2 2 2 2 2 2 3 2 2" xfId="27667"/>
    <cellStyle name="Normal 3 2 2 2 2 2 2 2 2 2 2 3 2 2 2" xfId="56401"/>
    <cellStyle name="Normal 3 2 2 2 2 2 2 2 2 2 2 3 2 3" xfId="42077"/>
    <cellStyle name="Normal 3 2 2 2 2 2 2 2 2 2 2 3 3" xfId="20504"/>
    <cellStyle name="Normal 3 2 2 2 2 2 2 2 2 2 2 3 3 2" xfId="49239"/>
    <cellStyle name="Normal 3 2 2 2 2 2 2 2 2 2 2 3 4" xfId="34915"/>
    <cellStyle name="Normal 3 2 2 2 2 2 2 2 2 2 2 4" xfId="9702"/>
    <cellStyle name="Normal 3 2 2 2 2 2 2 2 2 2 2 4 2" xfId="24085"/>
    <cellStyle name="Normal 3 2 2 2 2 2 2 2 2 2 2 4 2 2" xfId="52820"/>
    <cellStyle name="Normal 3 2 2 2 2 2 2 2 2 2 2 4 3" xfId="38496"/>
    <cellStyle name="Normal 3 2 2 2 2 2 2 2 2 2 2 5" xfId="16922"/>
    <cellStyle name="Normal 3 2 2 2 2 2 2 2 2 2 2 5 2" xfId="45658"/>
    <cellStyle name="Normal 3 2 2 2 2 2 2 2 2 2 2 6" xfId="31334"/>
    <cellStyle name="Normal 3 2 2 2 2 2 2 2 2 2 3" xfId="3264"/>
    <cellStyle name="Normal 3 2 2 2 2 2 2 2 2 2 3 2" xfId="6924"/>
    <cellStyle name="Normal 3 2 2 2 2 2 2 2 2 2 3 2 2" xfId="14184"/>
    <cellStyle name="Normal 3 2 2 2 2 2 2 2 2 2 3 2 2 2" xfId="28562"/>
    <cellStyle name="Normal 3 2 2 2 2 2 2 2 2 2 3 2 2 2 2" xfId="57296"/>
    <cellStyle name="Normal 3 2 2 2 2 2 2 2 2 2 3 2 2 3" xfId="42972"/>
    <cellStyle name="Normal 3 2 2 2 2 2 2 2 2 2 3 2 3" xfId="21399"/>
    <cellStyle name="Normal 3 2 2 2 2 2 2 2 2 2 3 2 3 2" xfId="50134"/>
    <cellStyle name="Normal 3 2 2 2 2 2 2 2 2 2 3 2 4" xfId="35810"/>
    <cellStyle name="Normal 3 2 2 2 2 2 2 2 2 2 3 3" xfId="10597"/>
    <cellStyle name="Normal 3 2 2 2 2 2 2 2 2 2 3 3 2" xfId="24980"/>
    <cellStyle name="Normal 3 2 2 2 2 2 2 2 2 2 3 3 2 2" xfId="53715"/>
    <cellStyle name="Normal 3 2 2 2 2 2 2 2 2 2 3 3 3" xfId="39391"/>
    <cellStyle name="Normal 3 2 2 2 2 2 2 2 2 2 3 4" xfId="17817"/>
    <cellStyle name="Normal 3 2 2 2 2 2 2 2 2 2 3 4 2" xfId="46553"/>
    <cellStyle name="Normal 3 2 2 2 2 2 2 2 2 2 3 5" xfId="32229"/>
    <cellStyle name="Normal 3 2 2 2 2 2 2 2 2 2 4" xfId="5129"/>
    <cellStyle name="Normal 3 2 2 2 2 2 2 2 2 2 4 2" xfId="12394"/>
    <cellStyle name="Normal 3 2 2 2 2 2 2 2 2 2 4 2 2" xfId="26772"/>
    <cellStyle name="Normal 3 2 2 2 2 2 2 2 2 2 4 2 2 2" xfId="55506"/>
    <cellStyle name="Normal 3 2 2 2 2 2 2 2 2 2 4 2 3" xfId="41182"/>
    <cellStyle name="Normal 3 2 2 2 2 2 2 2 2 2 4 3" xfId="19609"/>
    <cellStyle name="Normal 3 2 2 2 2 2 2 2 2 2 4 3 2" xfId="48344"/>
    <cellStyle name="Normal 3 2 2 2 2 2 2 2 2 2 4 4" xfId="34020"/>
    <cellStyle name="Normal 3 2 2 2 2 2 2 2 2 2 5" xfId="8801"/>
    <cellStyle name="Normal 3 2 2 2 2 2 2 2 2 2 5 2" xfId="23190"/>
    <cellStyle name="Normal 3 2 2 2 2 2 2 2 2 2 5 2 2" xfId="51925"/>
    <cellStyle name="Normal 3 2 2 2 2 2 2 2 2 2 5 3" xfId="37601"/>
    <cellStyle name="Normal 3 2 2 2 2 2 2 2 2 2 6" xfId="16027"/>
    <cellStyle name="Normal 3 2 2 2 2 2 2 2 2 2 6 2" xfId="44763"/>
    <cellStyle name="Normal 3 2 2 2 2 2 2 2 2 2 7" xfId="30439"/>
    <cellStyle name="Normal 3 2 2 2 2 2 2 2 2 3" xfId="1921"/>
    <cellStyle name="Normal 3 2 2 2 2 2 2 2 2 3 2" xfId="3713"/>
    <cellStyle name="Normal 3 2 2 2 2 2 2 2 2 3 2 2" xfId="7372"/>
    <cellStyle name="Normal 3 2 2 2 2 2 2 2 2 3 2 2 2" xfId="14632"/>
    <cellStyle name="Normal 3 2 2 2 2 2 2 2 2 3 2 2 2 2" xfId="29010"/>
    <cellStyle name="Normal 3 2 2 2 2 2 2 2 2 3 2 2 2 2 2" xfId="57744"/>
    <cellStyle name="Normal 3 2 2 2 2 2 2 2 2 3 2 2 2 3" xfId="43420"/>
    <cellStyle name="Normal 3 2 2 2 2 2 2 2 2 3 2 2 3" xfId="21847"/>
    <cellStyle name="Normal 3 2 2 2 2 2 2 2 2 3 2 2 3 2" xfId="50582"/>
    <cellStyle name="Normal 3 2 2 2 2 2 2 2 2 3 2 2 4" xfId="36258"/>
    <cellStyle name="Normal 3 2 2 2 2 2 2 2 2 3 2 3" xfId="11045"/>
    <cellStyle name="Normal 3 2 2 2 2 2 2 2 2 3 2 3 2" xfId="25428"/>
    <cellStyle name="Normal 3 2 2 2 2 2 2 2 2 3 2 3 2 2" xfId="54163"/>
    <cellStyle name="Normal 3 2 2 2 2 2 2 2 2 3 2 3 3" xfId="39839"/>
    <cellStyle name="Normal 3 2 2 2 2 2 2 2 2 3 2 4" xfId="18265"/>
    <cellStyle name="Normal 3 2 2 2 2 2 2 2 2 3 2 4 2" xfId="47001"/>
    <cellStyle name="Normal 3 2 2 2 2 2 2 2 2 3 2 5" xfId="32677"/>
    <cellStyle name="Normal 3 2 2 2 2 2 2 2 2 3 3" xfId="5582"/>
    <cellStyle name="Normal 3 2 2 2 2 2 2 2 2 3 3 2" xfId="12842"/>
    <cellStyle name="Normal 3 2 2 2 2 2 2 2 2 3 3 2 2" xfId="27220"/>
    <cellStyle name="Normal 3 2 2 2 2 2 2 2 2 3 3 2 2 2" xfId="55954"/>
    <cellStyle name="Normal 3 2 2 2 2 2 2 2 2 3 3 2 3" xfId="41630"/>
    <cellStyle name="Normal 3 2 2 2 2 2 2 2 2 3 3 3" xfId="20057"/>
    <cellStyle name="Normal 3 2 2 2 2 2 2 2 2 3 3 3 2" xfId="48792"/>
    <cellStyle name="Normal 3 2 2 2 2 2 2 2 2 3 3 4" xfId="34468"/>
    <cellStyle name="Normal 3 2 2 2 2 2 2 2 2 3 4" xfId="9255"/>
    <cellStyle name="Normal 3 2 2 2 2 2 2 2 2 3 4 2" xfId="23638"/>
    <cellStyle name="Normal 3 2 2 2 2 2 2 2 2 3 4 2 2" xfId="52373"/>
    <cellStyle name="Normal 3 2 2 2 2 2 2 2 2 3 4 3" xfId="38049"/>
    <cellStyle name="Normal 3 2 2 2 2 2 2 2 2 3 5" xfId="16475"/>
    <cellStyle name="Normal 3 2 2 2 2 2 2 2 2 3 5 2" xfId="45211"/>
    <cellStyle name="Normal 3 2 2 2 2 2 2 2 2 3 6" xfId="30887"/>
    <cellStyle name="Normal 3 2 2 2 2 2 2 2 2 4" xfId="2817"/>
    <cellStyle name="Normal 3 2 2 2 2 2 2 2 2 4 2" xfId="6477"/>
    <cellStyle name="Normal 3 2 2 2 2 2 2 2 2 4 2 2" xfId="13737"/>
    <cellStyle name="Normal 3 2 2 2 2 2 2 2 2 4 2 2 2" xfId="28115"/>
    <cellStyle name="Normal 3 2 2 2 2 2 2 2 2 4 2 2 2 2" xfId="56849"/>
    <cellStyle name="Normal 3 2 2 2 2 2 2 2 2 4 2 2 3" xfId="42525"/>
    <cellStyle name="Normal 3 2 2 2 2 2 2 2 2 4 2 3" xfId="20952"/>
    <cellStyle name="Normal 3 2 2 2 2 2 2 2 2 4 2 3 2" xfId="49687"/>
    <cellStyle name="Normal 3 2 2 2 2 2 2 2 2 4 2 4" xfId="35363"/>
    <cellStyle name="Normal 3 2 2 2 2 2 2 2 2 4 3" xfId="10150"/>
    <cellStyle name="Normal 3 2 2 2 2 2 2 2 2 4 3 2" xfId="24533"/>
    <cellStyle name="Normal 3 2 2 2 2 2 2 2 2 4 3 2 2" xfId="53268"/>
    <cellStyle name="Normal 3 2 2 2 2 2 2 2 2 4 3 3" xfId="38944"/>
    <cellStyle name="Normal 3 2 2 2 2 2 2 2 2 4 4" xfId="17370"/>
    <cellStyle name="Normal 3 2 2 2 2 2 2 2 2 4 4 2" xfId="46106"/>
    <cellStyle name="Normal 3 2 2 2 2 2 2 2 2 4 5" xfId="31782"/>
    <cellStyle name="Normal 3 2 2 2 2 2 2 2 2 5" xfId="4682"/>
    <cellStyle name="Normal 3 2 2 2 2 2 2 2 2 5 2" xfId="11947"/>
    <cellStyle name="Normal 3 2 2 2 2 2 2 2 2 5 2 2" xfId="26325"/>
    <cellStyle name="Normal 3 2 2 2 2 2 2 2 2 5 2 2 2" xfId="55059"/>
    <cellStyle name="Normal 3 2 2 2 2 2 2 2 2 5 2 3" xfId="40735"/>
    <cellStyle name="Normal 3 2 2 2 2 2 2 2 2 5 3" xfId="19162"/>
    <cellStyle name="Normal 3 2 2 2 2 2 2 2 2 5 3 2" xfId="47897"/>
    <cellStyle name="Normal 3 2 2 2 2 2 2 2 2 5 4" xfId="33573"/>
    <cellStyle name="Normal 3 2 2 2 2 2 2 2 2 6" xfId="8354"/>
    <cellStyle name="Normal 3 2 2 2 2 2 2 2 2 6 2" xfId="22743"/>
    <cellStyle name="Normal 3 2 2 2 2 2 2 2 2 6 2 2" xfId="51478"/>
    <cellStyle name="Normal 3 2 2 2 2 2 2 2 2 6 3" xfId="37154"/>
    <cellStyle name="Normal 3 2 2 2 2 2 2 2 2 7" xfId="15580"/>
    <cellStyle name="Normal 3 2 2 2 2 2 2 2 2 7 2" xfId="44316"/>
    <cellStyle name="Normal 3 2 2 2 2 2 2 2 2 8" xfId="29992"/>
    <cellStyle name="Normal 3 2 2 2 2 2 2 2 3" xfId="1161"/>
    <cellStyle name="Normal 3 2 2 2 2 2 2 2 3 2" xfId="2144"/>
    <cellStyle name="Normal 3 2 2 2 2 2 2 2 3 2 2" xfId="3936"/>
    <cellStyle name="Normal 3 2 2 2 2 2 2 2 3 2 2 2" xfId="7595"/>
    <cellStyle name="Normal 3 2 2 2 2 2 2 2 3 2 2 2 2" xfId="14855"/>
    <cellStyle name="Normal 3 2 2 2 2 2 2 2 3 2 2 2 2 2" xfId="29233"/>
    <cellStyle name="Normal 3 2 2 2 2 2 2 2 3 2 2 2 2 2 2" xfId="57967"/>
    <cellStyle name="Normal 3 2 2 2 2 2 2 2 3 2 2 2 2 3" xfId="43643"/>
    <cellStyle name="Normal 3 2 2 2 2 2 2 2 3 2 2 2 3" xfId="22070"/>
    <cellStyle name="Normal 3 2 2 2 2 2 2 2 3 2 2 2 3 2" xfId="50805"/>
    <cellStyle name="Normal 3 2 2 2 2 2 2 2 3 2 2 2 4" xfId="36481"/>
    <cellStyle name="Normal 3 2 2 2 2 2 2 2 3 2 2 3" xfId="11268"/>
    <cellStyle name="Normal 3 2 2 2 2 2 2 2 3 2 2 3 2" xfId="25651"/>
    <cellStyle name="Normal 3 2 2 2 2 2 2 2 3 2 2 3 2 2" xfId="54386"/>
    <cellStyle name="Normal 3 2 2 2 2 2 2 2 3 2 2 3 3" xfId="40062"/>
    <cellStyle name="Normal 3 2 2 2 2 2 2 2 3 2 2 4" xfId="18488"/>
    <cellStyle name="Normal 3 2 2 2 2 2 2 2 3 2 2 4 2" xfId="47224"/>
    <cellStyle name="Normal 3 2 2 2 2 2 2 2 3 2 2 5" xfId="32900"/>
    <cellStyle name="Normal 3 2 2 2 2 2 2 2 3 2 3" xfId="5805"/>
    <cellStyle name="Normal 3 2 2 2 2 2 2 2 3 2 3 2" xfId="13065"/>
    <cellStyle name="Normal 3 2 2 2 2 2 2 2 3 2 3 2 2" xfId="27443"/>
    <cellStyle name="Normal 3 2 2 2 2 2 2 2 3 2 3 2 2 2" xfId="56177"/>
    <cellStyle name="Normal 3 2 2 2 2 2 2 2 3 2 3 2 3" xfId="41853"/>
    <cellStyle name="Normal 3 2 2 2 2 2 2 2 3 2 3 3" xfId="20280"/>
    <cellStyle name="Normal 3 2 2 2 2 2 2 2 3 2 3 3 2" xfId="49015"/>
    <cellStyle name="Normal 3 2 2 2 2 2 2 2 3 2 3 4" xfId="34691"/>
    <cellStyle name="Normal 3 2 2 2 2 2 2 2 3 2 4" xfId="9478"/>
    <cellStyle name="Normal 3 2 2 2 2 2 2 2 3 2 4 2" xfId="23861"/>
    <cellStyle name="Normal 3 2 2 2 2 2 2 2 3 2 4 2 2" xfId="52596"/>
    <cellStyle name="Normal 3 2 2 2 2 2 2 2 3 2 4 3" xfId="38272"/>
    <cellStyle name="Normal 3 2 2 2 2 2 2 2 3 2 5" xfId="16698"/>
    <cellStyle name="Normal 3 2 2 2 2 2 2 2 3 2 5 2" xfId="45434"/>
    <cellStyle name="Normal 3 2 2 2 2 2 2 2 3 2 6" xfId="31110"/>
    <cellStyle name="Normal 3 2 2 2 2 2 2 2 3 3" xfId="3040"/>
    <cellStyle name="Normal 3 2 2 2 2 2 2 2 3 3 2" xfId="6700"/>
    <cellStyle name="Normal 3 2 2 2 2 2 2 2 3 3 2 2" xfId="13960"/>
    <cellStyle name="Normal 3 2 2 2 2 2 2 2 3 3 2 2 2" xfId="28338"/>
    <cellStyle name="Normal 3 2 2 2 2 2 2 2 3 3 2 2 2 2" xfId="57072"/>
    <cellStyle name="Normal 3 2 2 2 2 2 2 2 3 3 2 2 3" xfId="42748"/>
    <cellStyle name="Normal 3 2 2 2 2 2 2 2 3 3 2 3" xfId="21175"/>
    <cellStyle name="Normal 3 2 2 2 2 2 2 2 3 3 2 3 2" xfId="49910"/>
    <cellStyle name="Normal 3 2 2 2 2 2 2 2 3 3 2 4" xfId="35586"/>
    <cellStyle name="Normal 3 2 2 2 2 2 2 2 3 3 3" xfId="10373"/>
    <cellStyle name="Normal 3 2 2 2 2 2 2 2 3 3 3 2" xfId="24756"/>
    <cellStyle name="Normal 3 2 2 2 2 2 2 2 3 3 3 2 2" xfId="53491"/>
    <cellStyle name="Normal 3 2 2 2 2 2 2 2 3 3 3 3" xfId="39167"/>
    <cellStyle name="Normal 3 2 2 2 2 2 2 2 3 3 4" xfId="17593"/>
    <cellStyle name="Normal 3 2 2 2 2 2 2 2 3 3 4 2" xfId="46329"/>
    <cellStyle name="Normal 3 2 2 2 2 2 2 2 3 3 5" xfId="32005"/>
    <cellStyle name="Normal 3 2 2 2 2 2 2 2 3 4" xfId="4905"/>
    <cellStyle name="Normal 3 2 2 2 2 2 2 2 3 4 2" xfId="12170"/>
    <cellStyle name="Normal 3 2 2 2 2 2 2 2 3 4 2 2" xfId="26548"/>
    <cellStyle name="Normal 3 2 2 2 2 2 2 2 3 4 2 2 2" xfId="55282"/>
    <cellStyle name="Normal 3 2 2 2 2 2 2 2 3 4 2 3" xfId="40958"/>
    <cellStyle name="Normal 3 2 2 2 2 2 2 2 3 4 3" xfId="19385"/>
    <cellStyle name="Normal 3 2 2 2 2 2 2 2 3 4 3 2" xfId="48120"/>
    <cellStyle name="Normal 3 2 2 2 2 2 2 2 3 4 4" xfId="33796"/>
    <cellStyle name="Normal 3 2 2 2 2 2 2 2 3 5" xfId="8577"/>
    <cellStyle name="Normal 3 2 2 2 2 2 2 2 3 5 2" xfId="22966"/>
    <cellStyle name="Normal 3 2 2 2 2 2 2 2 3 5 2 2" xfId="51701"/>
    <cellStyle name="Normal 3 2 2 2 2 2 2 2 3 5 3" xfId="37377"/>
    <cellStyle name="Normal 3 2 2 2 2 2 2 2 3 6" xfId="15803"/>
    <cellStyle name="Normal 3 2 2 2 2 2 2 2 3 6 2" xfId="44539"/>
    <cellStyle name="Normal 3 2 2 2 2 2 2 2 3 7" xfId="30215"/>
    <cellStyle name="Normal 3 2 2 2 2 2 2 2 4" xfId="1693"/>
    <cellStyle name="Normal 3 2 2 2 2 2 2 2 4 2" xfId="3489"/>
    <cellStyle name="Normal 3 2 2 2 2 2 2 2 4 2 2" xfId="7148"/>
    <cellStyle name="Normal 3 2 2 2 2 2 2 2 4 2 2 2" xfId="14408"/>
    <cellStyle name="Normal 3 2 2 2 2 2 2 2 4 2 2 2 2" xfId="28786"/>
    <cellStyle name="Normal 3 2 2 2 2 2 2 2 4 2 2 2 2 2" xfId="57520"/>
    <cellStyle name="Normal 3 2 2 2 2 2 2 2 4 2 2 2 3" xfId="43196"/>
    <cellStyle name="Normal 3 2 2 2 2 2 2 2 4 2 2 3" xfId="21623"/>
    <cellStyle name="Normal 3 2 2 2 2 2 2 2 4 2 2 3 2" xfId="50358"/>
    <cellStyle name="Normal 3 2 2 2 2 2 2 2 4 2 2 4" xfId="36034"/>
    <cellStyle name="Normal 3 2 2 2 2 2 2 2 4 2 3" xfId="10821"/>
    <cellStyle name="Normal 3 2 2 2 2 2 2 2 4 2 3 2" xfId="25204"/>
    <cellStyle name="Normal 3 2 2 2 2 2 2 2 4 2 3 2 2" xfId="53939"/>
    <cellStyle name="Normal 3 2 2 2 2 2 2 2 4 2 3 3" xfId="39615"/>
    <cellStyle name="Normal 3 2 2 2 2 2 2 2 4 2 4" xfId="18041"/>
    <cellStyle name="Normal 3 2 2 2 2 2 2 2 4 2 4 2" xfId="46777"/>
    <cellStyle name="Normal 3 2 2 2 2 2 2 2 4 2 5" xfId="32453"/>
    <cellStyle name="Normal 3 2 2 2 2 2 2 2 4 3" xfId="5358"/>
    <cellStyle name="Normal 3 2 2 2 2 2 2 2 4 3 2" xfId="12618"/>
    <cellStyle name="Normal 3 2 2 2 2 2 2 2 4 3 2 2" xfId="26996"/>
    <cellStyle name="Normal 3 2 2 2 2 2 2 2 4 3 2 2 2" xfId="55730"/>
    <cellStyle name="Normal 3 2 2 2 2 2 2 2 4 3 2 3" xfId="41406"/>
    <cellStyle name="Normal 3 2 2 2 2 2 2 2 4 3 3" xfId="19833"/>
    <cellStyle name="Normal 3 2 2 2 2 2 2 2 4 3 3 2" xfId="48568"/>
    <cellStyle name="Normal 3 2 2 2 2 2 2 2 4 3 4" xfId="34244"/>
    <cellStyle name="Normal 3 2 2 2 2 2 2 2 4 4" xfId="9031"/>
    <cellStyle name="Normal 3 2 2 2 2 2 2 2 4 4 2" xfId="23414"/>
    <cellStyle name="Normal 3 2 2 2 2 2 2 2 4 4 2 2" xfId="52149"/>
    <cellStyle name="Normal 3 2 2 2 2 2 2 2 4 4 3" xfId="37825"/>
    <cellStyle name="Normal 3 2 2 2 2 2 2 2 4 5" xfId="16251"/>
    <cellStyle name="Normal 3 2 2 2 2 2 2 2 4 5 2" xfId="44987"/>
    <cellStyle name="Normal 3 2 2 2 2 2 2 2 4 6" xfId="30663"/>
    <cellStyle name="Normal 3 2 2 2 2 2 2 2 5" xfId="2593"/>
    <cellStyle name="Normal 3 2 2 2 2 2 2 2 5 2" xfId="6253"/>
    <cellStyle name="Normal 3 2 2 2 2 2 2 2 5 2 2" xfId="13513"/>
    <cellStyle name="Normal 3 2 2 2 2 2 2 2 5 2 2 2" xfId="27891"/>
    <cellStyle name="Normal 3 2 2 2 2 2 2 2 5 2 2 2 2" xfId="56625"/>
    <cellStyle name="Normal 3 2 2 2 2 2 2 2 5 2 2 3" xfId="42301"/>
    <cellStyle name="Normal 3 2 2 2 2 2 2 2 5 2 3" xfId="20728"/>
    <cellStyle name="Normal 3 2 2 2 2 2 2 2 5 2 3 2" xfId="49463"/>
    <cellStyle name="Normal 3 2 2 2 2 2 2 2 5 2 4" xfId="35139"/>
    <cellStyle name="Normal 3 2 2 2 2 2 2 2 5 3" xfId="9926"/>
    <cellStyle name="Normal 3 2 2 2 2 2 2 2 5 3 2" xfId="24309"/>
    <cellStyle name="Normal 3 2 2 2 2 2 2 2 5 3 2 2" xfId="53044"/>
    <cellStyle name="Normal 3 2 2 2 2 2 2 2 5 3 3" xfId="38720"/>
    <cellStyle name="Normal 3 2 2 2 2 2 2 2 5 4" xfId="17146"/>
    <cellStyle name="Normal 3 2 2 2 2 2 2 2 5 4 2" xfId="45882"/>
    <cellStyle name="Normal 3 2 2 2 2 2 2 2 5 5" xfId="31558"/>
    <cellStyle name="Normal 3 2 2 2 2 2 2 2 6" xfId="4456"/>
    <cellStyle name="Normal 3 2 2 2 2 2 2 2 6 2" xfId="11723"/>
    <cellStyle name="Normal 3 2 2 2 2 2 2 2 6 2 2" xfId="26101"/>
    <cellStyle name="Normal 3 2 2 2 2 2 2 2 6 2 2 2" xfId="54835"/>
    <cellStyle name="Normal 3 2 2 2 2 2 2 2 6 2 3" xfId="40511"/>
    <cellStyle name="Normal 3 2 2 2 2 2 2 2 6 3" xfId="18938"/>
    <cellStyle name="Normal 3 2 2 2 2 2 2 2 6 3 2" xfId="47673"/>
    <cellStyle name="Normal 3 2 2 2 2 2 2 2 6 4" xfId="33349"/>
    <cellStyle name="Normal 3 2 2 2 2 2 2 2 7" xfId="8127"/>
    <cellStyle name="Normal 3 2 2 2 2 2 2 2 7 2" xfId="22519"/>
    <cellStyle name="Normal 3 2 2 2 2 2 2 2 7 2 2" xfId="51254"/>
    <cellStyle name="Normal 3 2 2 2 2 2 2 2 7 3" xfId="36930"/>
    <cellStyle name="Normal 3 2 2 2 2 2 2 2 8" xfId="15356"/>
    <cellStyle name="Normal 3 2 2 2 2 2 2 2 8 2" xfId="44092"/>
    <cellStyle name="Normal 3 2 2 2 2 2 2 2 9" xfId="29768"/>
    <cellStyle name="Normal 3 2 2 2 2 2 2 3" xfId="824"/>
    <cellStyle name="Normal 3 2 2 2 2 2 2 3 2" xfId="1273"/>
    <cellStyle name="Normal 3 2 2 2 2 2 2 3 2 2" xfId="2256"/>
    <cellStyle name="Normal 3 2 2 2 2 2 2 3 2 2 2" xfId="4048"/>
    <cellStyle name="Normal 3 2 2 2 2 2 2 3 2 2 2 2" xfId="7707"/>
    <cellStyle name="Normal 3 2 2 2 2 2 2 3 2 2 2 2 2" xfId="14967"/>
    <cellStyle name="Normal 3 2 2 2 2 2 2 3 2 2 2 2 2 2" xfId="29345"/>
    <cellStyle name="Normal 3 2 2 2 2 2 2 3 2 2 2 2 2 2 2" xfId="58079"/>
    <cellStyle name="Normal 3 2 2 2 2 2 2 3 2 2 2 2 2 3" xfId="43755"/>
    <cellStyle name="Normal 3 2 2 2 2 2 2 3 2 2 2 2 3" xfId="22182"/>
    <cellStyle name="Normal 3 2 2 2 2 2 2 3 2 2 2 2 3 2" xfId="50917"/>
    <cellStyle name="Normal 3 2 2 2 2 2 2 3 2 2 2 2 4" xfId="36593"/>
    <cellStyle name="Normal 3 2 2 2 2 2 2 3 2 2 2 3" xfId="11380"/>
    <cellStyle name="Normal 3 2 2 2 2 2 2 3 2 2 2 3 2" xfId="25763"/>
    <cellStyle name="Normal 3 2 2 2 2 2 2 3 2 2 2 3 2 2" xfId="54498"/>
    <cellStyle name="Normal 3 2 2 2 2 2 2 3 2 2 2 3 3" xfId="40174"/>
    <cellStyle name="Normal 3 2 2 2 2 2 2 3 2 2 2 4" xfId="18600"/>
    <cellStyle name="Normal 3 2 2 2 2 2 2 3 2 2 2 4 2" xfId="47336"/>
    <cellStyle name="Normal 3 2 2 2 2 2 2 3 2 2 2 5" xfId="33012"/>
    <cellStyle name="Normal 3 2 2 2 2 2 2 3 2 2 3" xfId="5917"/>
    <cellStyle name="Normal 3 2 2 2 2 2 2 3 2 2 3 2" xfId="13177"/>
    <cellStyle name="Normal 3 2 2 2 2 2 2 3 2 2 3 2 2" xfId="27555"/>
    <cellStyle name="Normal 3 2 2 2 2 2 2 3 2 2 3 2 2 2" xfId="56289"/>
    <cellStyle name="Normal 3 2 2 2 2 2 2 3 2 2 3 2 3" xfId="41965"/>
    <cellStyle name="Normal 3 2 2 2 2 2 2 3 2 2 3 3" xfId="20392"/>
    <cellStyle name="Normal 3 2 2 2 2 2 2 3 2 2 3 3 2" xfId="49127"/>
    <cellStyle name="Normal 3 2 2 2 2 2 2 3 2 2 3 4" xfId="34803"/>
    <cellStyle name="Normal 3 2 2 2 2 2 2 3 2 2 4" xfId="9590"/>
    <cellStyle name="Normal 3 2 2 2 2 2 2 3 2 2 4 2" xfId="23973"/>
    <cellStyle name="Normal 3 2 2 2 2 2 2 3 2 2 4 2 2" xfId="52708"/>
    <cellStyle name="Normal 3 2 2 2 2 2 2 3 2 2 4 3" xfId="38384"/>
    <cellStyle name="Normal 3 2 2 2 2 2 2 3 2 2 5" xfId="16810"/>
    <cellStyle name="Normal 3 2 2 2 2 2 2 3 2 2 5 2" xfId="45546"/>
    <cellStyle name="Normal 3 2 2 2 2 2 2 3 2 2 6" xfId="31222"/>
    <cellStyle name="Normal 3 2 2 2 2 2 2 3 2 3" xfId="3152"/>
    <cellStyle name="Normal 3 2 2 2 2 2 2 3 2 3 2" xfId="6812"/>
    <cellStyle name="Normal 3 2 2 2 2 2 2 3 2 3 2 2" xfId="14072"/>
    <cellStyle name="Normal 3 2 2 2 2 2 2 3 2 3 2 2 2" xfId="28450"/>
    <cellStyle name="Normal 3 2 2 2 2 2 2 3 2 3 2 2 2 2" xfId="57184"/>
    <cellStyle name="Normal 3 2 2 2 2 2 2 3 2 3 2 2 3" xfId="42860"/>
    <cellStyle name="Normal 3 2 2 2 2 2 2 3 2 3 2 3" xfId="21287"/>
    <cellStyle name="Normal 3 2 2 2 2 2 2 3 2 3 2 3 2" xfId="50022"/>
    <cellStyle name="Normal 3 2 2 2 2 2 2 3 2 3 2 4" xfId="35698"/>
    <cellStyle name="Normal 3 2 2 2 2 2 2 3 2 3 3" xfId="10485"/>
    <cellStyle name="Normal 3 2 2 2 2 2 2 3 2 3 3 2" xfId="24868"/>
    <cellStyle name="Normal 3 2 2 2 2 2 2 3 2 3 3 2 2" xfId="53603"/>
    <cellStyle name="Normal 3 2 2 2 2 2 2 3 2 3 3 3" xfId="39279"/>
    <cellStyle name="Normal 3 2 2 2 2 2 2 3 2 3 4" xfId="17705"/>
    <cellStyle name="Normal 3 2 2 2 2 2 2 3 2 3 4 2" xfId="46441"/>
    <cellStyle name="Normal 3 2 2 2 2 2 2 3 2 3 5" xfId="32117"/>
    <cellStyle name="Normal 3 2 2 2 2 2 2 3 2 4" xfId="5017"/>
    <cellStyle name="Normal 3 2 2 2 2 2 2 3 2 4 2" xfId="12282"/>
    <cellStyle name="Normal 3 2 2 2 2 2 2 3 2 4 2 2" xfId="26660"/>
    <cellStyle name="Normal 3 2 2 2 2 2 2 3 2 4 2 2 2" xfId="55394"/>
    <cellStyle name="Normal 3 2 2 2 2 2 2 3 2 4 2 3" xfId="41070"/>
    <cellStyle name="Normal 3 2 2 2 2 2 2 3 2 4 3" xfId="19497"/>
    <cellStyle name="Normal 3 2 2 2 2 2 2 3 2 4 3 2" xfId="48232"/>
    <cellStyle name="Normal 3 2 2 2 2 2 2 3 2 4 4" xfId="33908"/>
    <cellStyle name="Normal 3 2 2 2 2 2 2 3 2 5" xfId="8689"/>
    <cellStyle name="Normal 3 2 2 2 2 2 2 3 2 5 2" xfId="23078"/>
    <cellStyle name="Normal 3 2 2 2 2 2 2 3 2 5 2 2" xfId="51813"/>
    <cellStyle name="Normal 3 2 2 2 2 2 2 3 2 5 3" xfId="37489"/>
    <cellStyle name="Normal 3 2 2 2 2 2 2 3 2 6" xfId="15915"/>
    <cellStyle name="Normal 3 2 2 2 2 2 2 3 2 6 2" xfId="44651"/>
    <cellStyle name="Normal 3 2 2 2 2 2 2 3 2 7" xfId="30327"/>
    <cellStyle name="Normal 3 2 2 2 2 2 2 3 3" xfId="1809"/>
    <cellStyle name="Normal 3 2 2 2 2 2 2 3 3 2" xfId="3601"/>
    <cellStyle name="Normal 3 2 2 2 2 2 2 3 3 2 2" xfId="7260"/>
    <cellStyle name="Normal 3 2 2 2 2 2 2 3 3 2 2 2" xfId="14520"/>
    <cellStyle name="Normal 3 2 2 2 2 2 2 3 3 2 2 2 2" xfId="28898"/>
    <cellStyle name="Normal 3 2 2 2 2 2 2 3 3 2 2 2 2 2" xfId="57632"/>
    <cellStyle name="Normal 3 2 2 2 2 2 2 3 3 2 2 2 3" xfId="43308"/>
    <cellStyle name="Normal 3 2 2 2 2 2 2 3 3 2 2 3" xfId="21735"/>
    <cellStyle name="Normal 3 2 2 2 2 2 2 3 3 2 2 3 2" xfId="50470"/>
    <cellStyle name="Normal 3 2 2 2 2 2 2 3 3 2 2 4" xfId="36146"/>
    <cellStyle name="Normal 3 2 2 2 2 2 2 3 3 2 3" xfId="10933"/>
    <cellStyle name="Normal 3 2 2 2 2 2 2 3 3 2 3 2" xfId="25316"/>
    <cellStyle name="Normal 3 2 2 2 2 2 2 3 3 2 3 2 2" xfId="54051"/>
    <cellStyle name="Normal 3 2 2 2 2 2 2 3 3 2 3 3" xfId="39727"/>
    <cellStyle name="Normal 3 2 2 2 2 2 2 3 3 2 4" xfId="18153"/>
    <cellStyle name="Normal 3 2 2 2 2 2 2 3 3 2 4 2" xfId="46889"/>
    <cellStyle name="Normal 3 2 2 2 2 2 2 3 3 2 5" xfId="32565"/>
    <cellStyle name="Normal 3 2 2 2 2 2 2 3 3 3" xfId="5470"/>
    <cellStyle name="Normal 3 2 2 2 2 2 2 3 3 3 2" xfId="12730"/>
    <cellStyle name="Normal 3 2 2 2 2 2 2 3 3 3 2 2" xfId="27108"/>
    <cellStyle name="Normal 3 2 2 2 2 2 2 3 3 3 2 2 2" xfId="55842"/>
    <cellStyle name="Normal 3 2 2 2 2 2 2 3 3 3 2 3" xfId="41518"/>
    <cellStyle name="Normal 3 2 2 2 2 2 2 3 3 3 3" xfId="19945"/>
    <cellStyle name="Normal 3 2 2 2 2 2 2 3 3 3 3 2" xfId="48680"/>
    <cellStyle name="Normal 3 2 2 2 2 2 2 3 3 3 4" xfId="34356"/>
    <cellStyle name="Normal 3 2 2 2 2 2 2 3 3 4" xfId="9143"/>
    <cellStyle name="Normal 3 2 2 2 2 2 2 3 3 4 2" xfId="23526"/>
    <cellStyle name="Normal 3 2 2 2 2 2 2 3 3 4 2 2" xfId="52261"/>
    <cellStyle name="Normal 3 2 2 2 2 2 2 3 3 4 3" xfId="37937"/>
    <cellStyle name="Normal 3 2 2 2 2 2 2 3 3 5" xfId="16363"/>
    <cellStyle name="Normal 3 2 2 2 2 2 2 3 3 5 2" xfId="45099"/>
    <cellStyle name="Normal 3 2 2 2 2 2 2 3 3 6" xfId="30775"/>
    <cellStyle name="Normal 3 2 2 2 2 2 2 3 4" xfId="2705"/>
    <cellStyle name="Normal 3 2 2 2 2 2 2 3 4 2" xfId="6365"/>
    <cellStyle name="Normal 3 2 2 2 2 2 2 3 4 2 2" xfId="13625"/>
    <cellStyle name="Normal 3 2 2 2 2 2 2 3 4 2 2 2" xfId="28003"/>
    <cellStyle name="Normal 3 2 2 2 2 2 2 3 4 2 2 2 2" xfId="56737"/>
    <cellStyle name="Normal 3 2 2 2 2 2 2 3 4 2 2 3" xfId="42413"/>
    <cellStyle name="Normal 3 2 2 2 2 2 2 3 4 2 3" xfId="20840"/>
    <cellStyle name="Normal 3 2 2 2 2 2 2 3 4 2 3 2" xfId="49575"/>
    <cellStyle name="Normal 3 2 2 2 2 2 2 3 4 2 4" xfId="35251"/>
    <cellStyle name="Normal 3 2 2 2 2 2 2 3 4 3" xfId="10038"/>
    <cellStyle name="Normal 3 2 2 2 2 2 2 3 4 3 2" xfId="24421"/>
    <cellStyle name="Normal 3 2 2 2 2 2 2 3 4 3 2 2" xfId="53156"/>
    <cellStyle name="Normal 3 2 2 2 2 2 2 3 4 3 3" xfId="38832"/>
    <cellStyle name="Normal 3 2 2 2 2 2 2 3 4 4" xfId="17258"/>
    <cellStyle name="Normal 3 2 2 2 2 2 2 3 4 4 2" xfId="45994"/>
    <cellStyle name="Normal 3 2 2 2 2 2 2 3 4 5" xfId="31670"/>
    <cellStyle name="Normal 3 2 2 2 2 2 2 3 5" xfId="4569"/>
    <cellStyle name="Normal 3 2 2 2 2 2 2 3 5 2" xfId="11835"/>
    <cellStyle name="Normal 3 2 2 2 2 2 2 3 5 2 2" xfId="26213"/>
    <cellStyle name="Normal 3 2 2 2 2 2 2 3 5 2 2 2" xfId="54947"/>
    <cellStyle name="Normal 3 2 2 2 2 2 2 3 5 2 3" xfId="40623"/>
    <cellStyle name="Normal 3 2 2 2 2 2 2 3 5 3" xfId="19050"/>
    <cellStyle name="Normal 3 2 2 2 2 2 2 3 5 3 2" xfId="47785"/>
    <cellStyle name="Normal 3 2 2 2 2 2 2 3 5 4" xfId="33461"/>
    <cellStyle name="Normal 3 2 2 2 2 2 2 3 6" xfId="8242"/>
    <cellStyle name="Normal 3 2 2 2 2 2 2 3 6 2" xfId="22631"/>
    <cellStyle name="Normal 3 2 2 2 2 2 2 3 6 2 2" xfId="51366"/>
    <cellStyle name="Normal 3 2 2 2 2 2 2 3 6 3" xfId="37042"/>
    <cellStyle name="Normal 3 2 2 2 2 2 2 3 7" xfId="15468"/>
    <cellStyle name="Normal 3 2 2 2 2 2 2 3 7 2" xfId="44204"/>
    <cellStyle name="Normal 3 2 2 2 2 2 2 3 8" xfId="29880"/>
    <cellStyle name="Normal 3 2 2 2 2 2 2 4" xfId="1049"/>
    <cellStyle name="Normal 3 2 2 2 2 2 2 4 2" xfId="2032"/>
    <cellStyle name="Normal 3 2 2 2 2 2 2 4 2 2" xfId="3824"/>
    <cellStyle name="Normal 3 2 2 2 2 2 2 4 2 2 2" xfId="7483"/>
    <cellStyle name="Normal 3 2 2 2 2 2 2 4 2 2 2 2" xfId="14743"/>
    <cellStyle name="Normal 3 2 2 2 2 2 2 4 2 2 2 2 2" xfId="29121"/>
    <cellStyle name="Normal 3 2 2 2 2 2 2 4 2 2 2 2 2 2" xfId="57855"/>
    <cellStyle name="Normal 3 2 2 2 2 2 2 4 2 2 2 2 3" xfId="43531"/>
    <cellStyle name="Normal 3 2 2 2 2 2 2 4 2 2 2 3" xfId="21958"/>
    <cellStyle name="Normal 3 2 2 2 2 2 2 4 2 2 2 3 2" xfId="50693"/>
    <cellStyle name="Normal 3 2 2 2 2 2 2 4 2 2 2 4" xfId="36369"/>
    <cellStyle name="Normal 3 2 2 2 2 2 2 4 2 2 3" xfId="11156"/>
    <cellStyle name="Normal 3 2 2 2 2 2 2 4 2 2 3 2" xfId="25539"/>
    <cellStyle name="Normal 3 2 2 2 2 2 2 4 2 2 3 2 2" xfId="54274"/>
    <cellStyle name="Normal 3 2 2 2 2 2 2 4 2 2 3 3" xfId="39950"/>
    <cellStyle name="Normal 3 2 2 2 2 2 2 4 2 2 4" xfId="18376"/>
    <cellStyle name="Normal 3 2 2 2 2 2 2 4 2 2 4 2" xfId="47112"/>
    <cellStyle name="Normal 3 2 2 2 2 2 2 4 2 2 5" xfId="32788"/>
    <cellStyle name="Normal 3 2 2 2 2 2 2 4 2 3" xfId="5693"/>
    <cellStyle name="Normal 3 2 2 2 2 2 2 4 2 3 2" xfId="12953"/>
    <cellStyle name="Normal 3 2 2 2 2 2 2 4 2 3 2 2" xfId="27331"/>
    <cellStyle name="Normal 3 2 2 2 2 2 2 4 2 3 2 2 2" xfId="56065"/>
    <cellStyle name="Normal 3 2 2 2 2 2 2 4 2 3 2 3" xfId="41741"/>
    <cellStyle name="Normal 3 2 2 2 2 2 2 4 2 3 3" xfId="20168"/>
    <cellStyle name="Normal 3 2 2 2 2 2 2 4 2 3 3 2" xfId="48903"/>
    <cellStyle name="Normal 3 2 2 2 2 2 2 4 2 3 4" xfId="34579"/>
    <cellStyle name="Normal 3 2 2 2 2 2 2 4 2 4" xfId="9366"/>
    <cellStyle name="Normal 3 2 2 2 2 2 2 4 2 4 2" xfId="23749"/>
    <cellStyle name="Normal 3 2 2 2 2 2 2 4 2 4 2 2" xfId="52484"/>
    <cellStyle name="Normal 3 2 2 2 2 2 2 4 2 4 3" xfId="38160"/>
    <cellStyle name="Normal 3 2 2 2 2 2 2 4 2 5" xfId="16586"/>
    <cellStyle name="Normal 3 2 2 2 2 2 2 4 2 5 2" xfId="45322"/>
    <cellStyle name="Normal 3 2 2 2 2 2 2 4 2 6" xfId="30998"/>
    <cellStyle name="Normal 3 2 2 2 2 2 2 4 3" xfId="2928"/>
    <cellStyle name="Normal 3 2 2 2 2 2 2 4 3 2" xfId="6588"/>
    <cellStyle name="Normal 3 2 2 2 2 2 2 4 3 2 2" xfId="13848"/>
    <cellStyle name="Normal 3 2 2 2 2 2 2 4 3 2 2 2" xfId="28226"/>
    <cellStyle name="Normal 3 2 2 2 2 2 2 4 3 2 2 2 2" xfId="56960"/>
    <cellStyle name="Normal 3 2 2 2 2 2 2 4 3 2 2 3" xfId="42636"/>
    <cellStyle name="Normal 3 2 2 2 2 2 2 4 3 2 3" xfId="21063"/>
    <cellStyle name="Normal 3 2 2 2 2 2 2 4 3 2 3 2" xfId="49798"/>
    <cellStyle name="Normal 3 2 2 2 2 2 2 4 3 2 4" xfId="35474"/>
    <cellStyle name="Normal 3 2 2 2 2 2 2 4 3 3" xfId="10261"/>
    <cellStyle name="Normal 3 2 2 2 2 2 2 4 3 3 2" xfId="24644"/>
    <cellStyle name="Normal 3 2 2 2 2 2 2 4 3 3 2 2" xfId="53379"/>
    <cellStyle name="Normal 3 2 2 2 2 2 2 4 3 3 3" xfId="39055"/>
    <cellStyle name="Normal 3 2 2 2 2 2 2 4 3 4" xfId="17481"/>
    <cellStyle name="Normal 3 2 2 2 2 2 2 4 3 4 2" xfId="46217"/>
    <cellStyle name="Normal 3 2 2 2 2 2 2 4 3 5" xfId="31893"/>
    <cellStyle name="Normal 3 2 2 2 2 2 2 4 4" xfId="4793"/>
    <cellStyle name="Normal 3 2 2 2 2 2 2 4 4 2" xfId="12058"/>
    <cellStyle name="Normal 3 2 2 2 2 2 2 4 4 2 2" xfId="26436"/>
    <cellStyle name="Normal 3 2 2 2 2 2 2 4 4 2 2 2" xfId="55170"/>
    <cellStyle name="Normal 3 2 2 2 2 2 2 4 4 2 3" xfId="40846"/>
    <cellStyle name="Normal 3 2 2 2 2 2 2 4 4 3" xfId="19273"/>
    <cellStyle name="Normal 3 2 2 2 2 2 2 4 4 3 2" xfId="48008"/>
    <cellStyle name="Normal 3 2 2 2 2 2 2 4 4 4" xfId="33684"/>
    <cellStyle name="Normal 3 2 2 2 2 2 2 4 5" xfId="8465"/>
    <cellStyle name="Normal 3 2 2 2 2 2 2 4 5 2" xfId="22854"/>
    <cellStyle name="Normal 3 2 2 2 2 2 2 4 5 2 2" xfId="51589"/>
    <cellStyle name="Normal 3 2 2 2 2 2 2 4 5 3" xfId="37265"/>
    <cellStyle name="Normal 3 2 2 2 2 2 2 4 6" xfId="15691"/>
    <cellStyle name="Normal 3 2 2 2 2 2 2 4 6 2" xfId="44427"/>
    <cellStyle name="Normal 3 2 2 2 2 2 2 4 7" xfId="30103"/>
    <cellStyle name="Normal 3 2 2 2 2 2 2 5" xfId="1573"/>
    <cellStyle name="Normal 3 2 2 2 2 2 2 5 2" xfId="3377"/>
    <cellStyle name="Normal 3 2 2 2 2 2 2 5 2 2" xfId="7036"/>
    <cellStyle name="Normal 3 2 2 2 2 2 2 5 2 2 2" xfId="14296"/>
    <cellStyle name="Normal 3 2 2 2 2 2 2 5 2 2 2 2" xfId="28674"/>
    <cellStyle name="Normal 3 2 2 2 2 2 2 5 2 2 2 2 2" xfId="57408"/>
    <cellStyle name="Normal 3 2 2 2 2 2 2 5 2 2 2 3" xfId="43084"/>
    <cellStyle name="Normal 3 2 2 2 2 2 2 5 2 2 3" xfId="21511"/>
    <cellStyle name="Normal 3 2 2 2 2 2 2 5 2 2 3 2" xfId="50246"/>
    <cellStyle name="Normal 3 2 2 2 2 2 2 5 2 2 4" xfId="35922"/>
    <cellStyle name="Normal 3 2 2 2 2 2 2 5 2 3" xfId="10709"/>
    <cellStyle name="Normal 3 2 2 2 2 2 2 5 2 3 2" xfId="25092"/>
    <cellStyle name="Normal 3 2 2 2 2 2 2 5 2 3 2 2" xfId="53827"/>
    <cellStyle name="Normal 3 2 2 2 2 2 2 5 2 3 3" xfId="39503"/>
    <cellStyle name="Normal 3 2 2 2 2 2 2 5 2 4" xfId="17929"/>
    <cellStyle name="Normal 3 2 2 2 2 2 2 5 2 4 2" xfId="46665"/>
    <cellStyle name="Normal 3 2 2 2 2 2 2 5 2 5" xfId="32341"/>
    <cellStyle name="Normal 3 2 2 2 2 2 2 5 3" xfId="5246"/>
    <cellStyle name="Normal 3 2 2 2 2 2 2 5 3 2" xfId="12506"/>
    <cellStyle name="Normal 3 2 2 2 2 2 2 5 3 2 2" xfId="26884"/>
    <cellStyle name="Normal 3 2 2 2 2 2 2 5 3 2 2 2" xfId="55618"/>
    <cellStyle name="Normal 3 2 2 2 2 2 2 5 3 2 3" xfId="41294"/>
    <cellStyle name="Normal 3 2 2 2 2 2 2 5 3 3" xfId="19721"/>
    <cellStyle name="Normal 3 2 2 2 2 2 2 5 3 3 2" xfId="48456"/>
    <cellStyle name="Normal 3 2 2 2 2 2 2 5 3 4" xfId="34132"/>
    <cellStyle name="Normal 3 2 2 2 2 2 2 5 4" xfId="8919"/>
    <cellStyle name="Normal 3 2 2 2 2 2 2 5 4 2" xfId="23302"/>
    <cellStyle name="Normal 3 2 2 2 2 2 2 5 4 2 2" xfId="52037"/>
    <cellStyle name="Normal 3 2 2 2 2 2 2 5 4 3" xfId="37713"/>
    <cellStyle name="Normal 3 2 2 2 2 2 2 5 5" xfId="16139"/>
    <cellStyle name="Normal 3 2 2 2 2 2 2 5 5 2" xfId="44875"/>
    <cellStyle name="Normal 3 2 2 2 2 2 2 5 6" xfId="30551"/>
    <cellStyle name="Normal 3 2 2 2 2 2 2 6" xfId="2481"/>
    <cellStyle name="Normal 3 2 2 2 2 2 2 6 2" xfId="6141"/>
    <cellStyle name="Normal 3 2 2 2 2 2 2 6 2 2" xfId="13401"/>
    <cellStyle name="Normal 3 2 2 2 2 2 2 6 2 2 2" xfId="27779"/>
    <cellStyle name="Normal 3 2 2 2 2 2 2 6 2 2 2 2" xfId="56513"/>
    <cellStyle name="Normal 3 2 2 2 2 2 2 6 2 2 3" xfId="42189"/>
    <cellStyle name="Normal 3 2 2 2 2 2 2 6 2 3" xfId="20616"/>
    <cellStyle name="Normal 3 2 2 2 2 2 2 6 2 3 2" xfId="49351"/>
    <cellStyle name="Normal 3 2 2 2 2 2 2 6 2 4" xfId="35027"/>
    <cellStyle name="Normal 3 2 2 2 2 2 2 6 3" xfId="9814"/>
    <cellStyle name="Normal 3 2 2 2 2 2 2 6 3 2" xfId="24197"/>
    <cellStyle name="Normal 3 2 2 2 2 2 2 6 3 2 2" xfId="52932"/>
    <cellStyle name="Normal 3 2 2 2 2 2 2 6 3 3" xfId="38608"/>
    <cellStyle name="Normal 3 2 2 2 2 2 2 6 4" xfId="17034"/>
    <cellStyle name="Normal 3 2 2 2 2 2 2 6 4 2" xfId="45770"/>
    <cellStyle name="Normal 3 2 2 2 2 2 2 6 5" xfId="31446"/>
    <cellStyle name="Normal 3 2 2 2 2 2 2 7" xfId="4340"/>
    <cellStyle name="Normal 3 2 2 2 2 2 2 7 2" xfId="11610"/>
    <cellStyle name="Normal 3 2 2 2 2 2 2 7 2 2" xfId="25989"/>
    <cellStyle name="Normal 3 2 2 2 2 2 2 7 2 2 2" xfId="54723"/>
    <cellStyle name="Normal 3 2 2 2 2 2 2 7 2 3" xfId="40399"/>
    <cellStyle name="Normal 3 2 2 2 2 2 2 7 3" xfId="18826"/>
    <cellStyle name="Normal 3 2 2 2 2 2 2 7 3 2" xfId="47561"/>
    <cellStyle name="Normal 3 2 2 2 2 2 2 7 4" xfId="33237"/>
    <cellStyle name="Normal 3 2 2 2 2 2 2 8" xfId="8009"/>
    <cellStyle name="Normal 3 2 2 2 2 2 2 8 2" xfId="22407"/>
    <cellStyle name="Normal 3 2 2 2 2 2 2 8 2 2" xfId="51142"/>
    <cellStyle name="Normal 3 2 2 2 2 2 2 8 3" xfId="36818"/>
    <cellStyle name="Normal 3 2 2 2 2 2 2 9" xfId="15244"/>
    <cellStyle name="Normal 3 2 2 2 2 2 2 9 2" xfId="43980"/>
    <cellStyle name="Normal 3 2 2 2 2 2 3" xfId="605"/>
    <cellStyle name="Normal 3 2 2 2 2 2 3 2" xfId="882"/>
    <cellStyle name="Normal 3 2 2 2 2 2 3 2 2" xfId="1329"/>
    <cellStyle name="Normal 3 2 2 2 2 2 3 2 2 2" xfId="2312"/>
    <cellStyle name="Normal 3 2 2 2 2 2 3 2 2 2 2" xfId="4104"/>
    <cellStyle name="Normal 3 2 2 2 2 2 3 2 2 2 2 2" xfId="7763"/>
    <cellStyle name="Normal 3 2 2 2 2 2 3 2 2 2 2 2 2" xfId="15023"/>
    <cellStyle name="Normal 3 2 2 2 2 2 3 2 2 2 2 2 2 2" xfId="29401"/>
    <cellStyle name="Normal 3 2 2 2 2 2 3 2 2 2 2 2 2 2 2" xfId="58135"/>
    <cellStyle name="Normal 3 2 2 2 2 2 3 2 2 2 2 2 2 3" xfId="43811"/>
    <cellStyle name="Normal 3 2 2 2 2 2 3 2 2 2 2 2 3" xfId="22238"/>
    <cellStyle name="Normal 3 2 2 2 2 2 3 2 2 2 2 2 3 2" xfId="50973"/>
    <cellStyle name="Normal 3 2 2 2 2 2 3 2 2 2 2 2 4" xfId="36649"/>
    <cellStyle name="Normal 3 2 2 2 2 2 3 2 2 2 2 3" xfId="11436"/>
    <cellStyle name="Normal 3 2 2 2 2 2 3 2 2 2 2 3 2" xfId="25819"/>
    <cellStyle name="Normal 3 2 2 2 2 2 3 2 2 2 2 3 2 2" xfId="54554"/>
    <cellStyle name="Normal 3 2 2 2 2 2 3 2 2 2 2 3 3" xfId="40230"/>
    <cellStyle name="Normal 3 2 2 2 2 2 3 2 2 2 2 4" xfId="18656"/>
    <cellStyle name="Normal 3 2 2 2 2 2 3 2 2 2 2 4 2" xfId="47392"/>
    <cellStyle name="Normal 3 2 2 2 2 2 3 2 2 2 2 5" xfId="33068"/>
    <cellStyle name="Normal 3 2 2 2 2 2 3 2 2 2 3" xfId="5973"/>
    <cellStyle name="Normal 3 2 2 2 2 2 3 2 2 2 3 2" xfId="13233"/>
    <cellStyle name="Normal 3 2 2 2 2 2 3 2 2 2 3 2 2" xfId="27611"/>
    <cellStyle name="Normal 3 2 2 2 2 2 3 2 2 2 3 2 2 2" xfId="56345"/>
    <cellStyle name="Normal 3 2 2 2 2 2 3 2 2 2 3 2 3" xfId="42021"/>
    <cellStyle name="Normal 3 2 2 2 2 2 3 2 2 2 3 3" xfId="20448"/>
    <cellStyle name="Normal 3 2 2 2 2 2 3 2 2 2 3 3 2" xfId="49183"/>
    <cellStyle name="Normal 3 2 2 2 2 2 3 2 2 2 3 4" xfId="34859"/>
    <cellStyle name="Normal 3 2 2 2 2 2 3 2 2 2 4" xfId="9646"/>
    <cellStyle name="Normal 3 2 2 2 2 2 3 2 2 2 4 2" xfId="24029"/>
    <cellStyle name="Normal 3 2 2 2 2 2 3 2 2 2 4 2 2" xfId="52764"/>
    <cellStyle name="Normal 3 2 2 2 2 2 3 2 2 2 4 3" xfId="38440"/>
    <cellStyle name="Normal 3 2 2 2 2 2 3 2 2 2 5" xfId="16866"/>
    <cellStyle name="Normal 3 2 2 2 2 2 3 2 2 2 5 2" xfId="45602"/>
    <cellStyle name="Normal 3 2 2 2 2 2 3 2 2 2 6" xfId="31278"/>
    <cellStyle name="Normal 3 2 2 2 2 2 3 2 2 3" xfId="3208"/>
    <cellStyle name="Normal 3 2 2 2 2 2 3 2 2 3 2" xfId="6868"/>
    <cellStyle name="Normal 3 2 2 2 2 2 3 2 2 3 2 2" xfId="14128"/>
    <cellStyle name="Normal 3 2 2 2 2 2 3 2 2 3 2 2 2" xfId="28506"/>
    <cellStyle name="Normal 3 2 2 2 2 2 3 2 2 3 2 2 2 2" xfId="57240"/>
    <cellStyle name="Normal 3 2 2 2 2 2 3 2 2 3 2 2 3" xfId="42916"/>
    <cellStyle name="Normal 3 2 2 2 2 2 3 2 2 3 2 3" xfId="21343"/>
    <cellStyle name="Normal 3 2 2 2 2 2 3 2 2 3 2 3 2" xfId="50078"/>
    <cellStyle name="Normal 3 2 2 2 2 2 3 2 2 3 2 4" xfId="35754"/>
    <cellStyle name="Normal 3 2 2 2 2 2 3 2 2 3 3" xfId="10541"/>
    <cellStyle name="Normal 3 2 2 2 2 2 3 2 2 3 3 2" xfId="24924"/>
    <cellStyle name="Normal 3 2 2 2 2 2 3 2 2 3 3 2 2" xfId="53659"/>
    <cellStyle name="Normal 3 2 2 2 2 2 3 2 2 3 3 3" xfId="39335"/>
    <cellStyle name="Normal 3 2 2 2 2 2 3 2 2 3 4" xfId="17761"/>
    <cellStyle name="Normal 3 2 2 2 2 2 3 2 2 3 4 2" xfId="46497"/>
    <cellStyle name="Normal 3 2 2 2 2 2 3 2 2 3 5" xfId="32173"/>
    <cellStyle name="Normal 3 2 2 2 2 2 3 2 2 4" xfId="5073"/>
    <cellStyle name="Normal 3 2 2 2 2 2 3 2 2 4 2" xfId="12338"/>
    <cellStyle name="Normal 3 2 2 2 2 2 3 2 2 4 2 2" xfId="26716"/>
    <cellStyle name="Normal 3 2 2 2 2 2 3 2 2 4 2 2 2" xfId="55450"/>
    <cellStyle name="Normal 3 2 2 2 2 2 3 2 2 4 2 3" xfId="41126"/>
    <cellStyle name="Normal 3 2 2 2 2 2 3 2 2 4 3" xfId="19553"/>
    <cellStyle name="Normal 3 2 2 2 2 2 3 2 2 4 3 2" xfId="48288"/>
    <cellStyle name="Normal 3 2 2 2 2 2 3 2 2 4 4" xfId="33964"/>
    <cellStyle name="Normal 3 2 2 2 2 2 3 2 2 5" xfId="8745"/>
    <cellStyle name="Normal 3 2 2 2 2 2 3 2 2 5 2" xfId="23134"/>
    <cellStyle name="Normal 3 2 2 2 2 2 3 2 2 5 2 2" xfId="51869"/>
    <cellStyle name="Normal 3 2 2 2 2 2 3 2 2 5 3" xfId="37545"/>
    <cellStyle name="Normal 3 2 2 2 2 2 3 2 2 6" xfId="15971"/>
    <cellStyle name="Normal 3 2 2 2 2 2 3 2 2 6 2" xfId="44707"/>
    <cellStyle name="Normal 3 2 2 2 2 2 3 2 2 7" xfId="30383"/>
    <cellStyle name="Normal 3 2 2 2 2 2 3 2 3" xfId="1865"/>
    <cellStyle name="Normal 3 2 2 2 2 2 3 2 3 2" xfId="3657"/>
    <cellStyle name="Normal 3 2 2 2 2 2 3 2 3 2 2" xfId="7316"/>
    <cellStyle name="Normal 3 2 2 2 2 2 3 2 3 2 2 2" xfId="14576"/>
    <cellStyle name="Normal 3 2 2 2 2 2 3 2 3 2 2 2 2" xfId="28954"/>
    <cellStyle name="Normal 3 2 2 2 2 2 3 2 3 2 2 2 2 2" xfId="57688"/>
    <cellStyle name="Normal 3 2 2 2 2 2 3 2 3 2 2 2 3" xfId="43364"/>
    <cellStyle name="Normal 3 2 2 2 2 2 3 2 3 2 2 3" xfId="21791"/>
    <cellStyle name="Normal 3 2 2 2 2 2 3 2 3 2 2 3 2" xfId="50526"/>
    <cellStyle name="Normal 3 2 2 2 2 2 3 2 3 2 2 4" xfId="36202"/>
    <cellStyle name="Normal 3 2 2 2 2 2 3 2 3 2 3" xfId="10989"/>
    <cellStyle name="Normal 3 2 2 2 2 2 3 2 3 2 3 2" xfId="25372"/>
    <cellStyle name="Normal 3 2 2 2 2 2 3 2 3 2 3 2 2" xfId="54107"/>
    <cellStyle name="Normal 3 2 2 2 2 2 3 2 3 2 3 3" xfId="39783"/>
    <cellStyle name="Normal 3 2 2 2 2 2 3 2 3 2 4" xfId="18209"/>
    <cellStyle name="Normal 3 2 2 2 2 2 3 2 3 2 4 2" xfId="46945"/>
    <cellStyle name="Normal 3 2 2 2 2 2 3 2 3 2 5" xfId="32621"/>
    <cellStyle name="Normal 3 2 2 2 2 2 3 2 3 3" xfId="5526"/>
    <cellStyle name="Normal 3 2 2 2 2 2 3 2 3 3 2" xfId="12786"/>
    <cellStyle name="Normal 3 2 2 2 2 2 3 2 3 3 2 2" xfId="27164"/>
    <cellStyle name="Normal 3 2 2 2 2 2 3 2 3 3 2 2 2" xfId="55898"/>
    <cellStyle name="Normal 3 2 2 2 2 2 3 2 3 3 2 3" xfId="41574"/>
    <cellStyle name="Normal 3 2 2 2 2 2 3 2 3 3 3" xfId="20001"/>
    <cellStyle name="Normal 3 2 2 2 2 2 3 2 3 3 3 2" xfId="48736"/>
    <cellStyle name="Normal 3 2 2 2 2 2 3 2 3 3 4" xfId="34412"/>
    <cellStyle name="Normal 3 2 2 2 2 2 3 2 3 4" xfId="9199"/>
    <cellStyle name="Normal 3 2 2 2 2 2 3 2 3 4 2" xfId="23582"/>
    <cellStyle name="Normal 3 2 2 2 2 2 3 2 3 4 2 2" xfId="52317"/>
    <cellStyle name="Normal 3 2 2 2 2 2 3 2 3 4 3" xfId="37993"/>
    <cellStyle name="Normal 3 2 2 2 2 2 3 2 3 5" xfId="16419"/>
    <cellStyle name="Normal 3 2 2 2 2 2 3 2 3 5 2" xfId="45155"/>
    <cellStyle name="Normal 3 2 2 2 2 2 3 2 3 6" xfId="30831"/>
    <cellStyle name="Normal 3 2 2 2 2 2 3 2 4" xfId="2761"/>
    <cellStyle name="Normal 3 2 2 2 2 2 3 2 4 2" xfId="6421"/>
    <cellStyle name="Normal 3 2 2 2 2 2 3 2 4 2 2" xfId="13681"/>
    <cellStyle name="Normal 3 2 2 2 2 2 3 2 4 2 2 2" xfId="28059"/>
    <cellStyle name="Normal 3 2 2 2 2 2 3 2 4 2 2 2 2" xfId="56793"/>
    <cellStyle name="Normal 3 2 2 2 2 2 3 2 4 2 2 3" xfId="42469"/>
    <cellStyle name="Normal 3 2 2 2 2 2 3 2 4 2 3" xfId="20896"/>
    <cellStyle name="Normal 3 2 2 2 2 2 3 2 4 2 3 2" xfId="49631"/>
    <cellStyle name="Normal 3 2 2 2 2 2 3 2 4 2 4" xfId="35307"/>
    <cellStyle name="Normal 3 2 2 2 2 2 3 2 4 3" xfId="10094"/>
    <cellStyle name="Normal 3 2 2 2 2 2 3 2 4 3 2" xfId="24477"/>
    <cellStyle name="Normal 3 2 2 2 2 2 3 2 4 3 2 2" xfId="53212"/>
    <cellStyle name="Normal 3 2 2 2 2 2 3 2 4 3 3" xfId="38888"/>
    <cellStyle name="Normal 3 2 2 2 2 2 3 2 4 4" xfId="17314"/>
    <cellStyle name="Normal 3 2 2 2 2 2 3 2 4 4 2" xfId="46050"/>
    <cellStyle name="Normal 3 2 2 2 2 2 3 2 4 5" xfId="31726"/>
    <cellStyle name="Normal 3 2 2 2 2 2 3 2 5" xfId="4626"/>
    <cellStyle name="Normal 3 2 2 2 2 2 3 2 5 2" xfId="11891"/>
    <cellStyle name="Normal 3 2 2 2 2 2 3 2 5 2 2" xfId="26269"/>
    <cellStyle name="Normal 3 2 2 2 2 2 3 2 5 2 2 2" xfId="55003"/>
    <cellStyle name="Normal 3 2 2 2 2 2 3 2 5 2 3" xfId="40679"/>
    <cellStyle name="Normal 3 2 2 2 2 2 3 2 5 3" xfId="19106"/>
    <cellStyle name="Normal 3 2 2 2 2 2 3 2 5 3 2" xfId="47841"/>
    <cellStyle name="Normal 3 2 2 2 2 2 3 2 5 4" xfId="33517"/>
    <cellStyle name="Normal 3 2 2 2 2 2 3 2 6" xfId="8298"/>
    <cellStyle name="Normal 3 2 2 2 2 2 3 2 6 2" xfId="22687"/>
    <cellStyle name="Normal 3 2 2 2 2 2 3 2 6 2 2" xfId="51422"/>
    <cellStyle name="Normal 3 2 2 2 2 2 3 2 6 3" xfId="37098"/>
    <cellStyle name="Normal 3 2 2 2 2 2 3 2 7" xfId="15524"/>
    <cellStyle name="Normal 3 2 2 2 2 2 3 2 7 2" xfId="44260"/>
    <cellStyle name="Normal 3 2 2 2 2 2 3 2 8" xfId="29936"/>
    <cellStyle name="Normal 3 2 2 2 2 2 3 3" xfId="1105"/>
    <cellStyle name="Normal 3 2 2 2 2 2 3 3 2" xfId="2088"/>
    <cellStyle name="Normal 3 2 2 2 2 2 3 3 2 2" xfId="3880"/>
    <cellStyle name="Normal 3 2 2 2 2 2 3 3 2 2 2" xfId="7539"/>
    <cellStyle name="Normal 3 2 2 2 2 2 3 3 2 2 2 2" xfId="14799"/>
    <cellStyle name="Normal 3 2 2 2 2 2 3 3 2 2 2 2 2" xfId="29177"/>
    <cellStyle name="Normal 3 2 2 2 2 2 3 3 2 2 2 2 2 2" xfId="57911"/>
    <cellStyle name="Normal 3 2 2 2 2 2 3 3 2 2 2 2 3" xfId="43587"/>
    <cellStyle name="Normal 3 2 2 2 2 2 3 3 2 2 2 3" xfId="22014"/>
    <cellStyle name="Normal 3 2 2 2 2 2 3 3 2 2 2 3 2" xfId="50749"/>
    <cellStyle name="Normal 3 2 2 2 2 2 3 3 2 2 2 4" xfId="36425"/>
    <cellStyle name="Normal 3 2 2 2 2 2 3 3 2 2 3" xfId="11212"/>
    <cellStyle name="Normal 3 2 2 2 2 2 3 3 2 2 3 2" xfId="25595"/>
    <cellStyle name="Normal 3 2 2 2 2 2 3 3 2 2 3 2 2" xfId="54330"/>
    <cellStyle name="Normal 3 2 2 2 2 2 3 3 2 2 3 3" xfId="40006"/>
    <cellStyle name="Normal 3 2 2 2 2 2 3 3 2 2 4" xfId="18432"/>
    <cellStyle name="Normal 3 2 2 2 2 2 3 3 2 2 4 2" xfId="47168"/>
    <cellStyle name="Normal 3 2 2 2 2 2 3 3 2 2 5" xfId="32844"/>
    <cellStyle name="Normal 3 2 2 2 2 2 3 3 2 3" xfId="5749"/>
    <cellStyle name="Normal 3 2 2 2 2 2 3 3 2 3 2" xfId="13009"/>
    <cellStyle name="Normal 3 2 2 2 2 2 3 3 2 3 2 2" xfId="27387"/>
    <cellStyle name="Normal 3 2 2 2 2 2 3 3 2 3 2 2 2" xfId="56121"/>
    <cellStyle name="Normal 3 2 2 2 2 2 3 3 2 3 2 3" xfId="41797"/>
    <cellStyle name="Normal 3 2 2 2 2 2 3 3 2 3 3" xfId="20224"/>
    <cellStyle name="Normal 3 2 2 2 2 2 3 3 2 3 3 2" xfId="48959"/>
    <cellStyle name="Normal 3 2 2 2 2 2 3 3 2 3 4" xfId="34635"/>
    <cellStyle name="Normal 3 2 2 2 2 2 3 3 2 4" xfId="9422"/>
    <cellStyle name="Normal 3 2 2 2 2 2 3 3 2 4 2" xfId="23805"/>
    <cellStyle name="Normal 3 2 2 2 2 2 3 3 2 4 2 2" xfId="52540"/>
    <cellStyle name="Normal 3 2 2 2 2 2 3 3 2 4 3" xfId="38216"/>
    <cellStyle name="Normal 3 2 2 2 2 2 3 3 2 5" xfId="16642"/>
    <cellStyle name="Normal 3 2 2 2 2 2 3 3 2 5 2" xfId="45378"/>
    <cellStyle name="Normal 3 2 2 2 2 2 3 3 2 6" xfId="31054"/>
    <cellStyle name="Normal 3 2 2 2 2 2 3 3 3" xfId="2984"/>
    <cellStyle name="Normal 3 2 2 2 2 2 3 3 3 2" xfId="6644"/>
    <cellStyle name="Normal 3 2 2 2 2 2 3 3 3 2 2" xfId="13904"/>
    <cellStyle name="Normal 3 2 2 2 2 2 3 3 3 2 2 2" xfId="28282"/>
    <cellStyle name="Normal 3 2 2 2 2 2 3 3 3 2 2 2 2" xfId="57016"/>
    <cellStyle name="Normal 3 2 2 2 2 2 3 3 3 2 2 3" xfId="42692"/>
    <cellStyle name="Normal 3 2 2 2 2 2 3 3 3 2 3" xfId="21119"/>
    <cellStyle name="Normal 3 2 2 2 2 2 3 3 3 2 3 2" xfId="49854"/>
    <cellStyle name="Normal 3 2 2 2 2 2 3 3 3 2 4" xfId="35530"/>
    <cellStyle name="Normal 3 2 2 2 2 2 3 3 3 3" xfId="10317"/>
    <cellStyle name="Normal 3 2 2 2 2 2 3 3 3 3 2" xfId="24700"/>
    <cellStyle name="Normal 3 2 2 2 2 2 3 3 3 3 2 2" xfId="53435"/>
    <cellStyle name="Normal 3 2 2 2 2 2 3 3 3 3 3" xfId="39111"/>
    <cellStyle name="Normal 3 2 2 2 2 2 3 3 3 4" xfId="17537"/>
    <cellStyle name="Normal 3 2 2 2 2 2 3 3 3 4 2" xfId="46273"/>
    <cellStyle name="Normal 3 2 2 2 2 2 3 3 3 5" xfId="31949"/>
    <cellStyle name="Normal 3 2 2 2 2 2 3 3 4" xfId="4849"/>
    <cellStyle name="Normal 3 2 2 2 2 2 3 3 4 2" xfId="12114"/>
    <cellStyle name="Normal 3 2 2 2 2 2 3 3 4 2 2" xfId="26492"/>
    <cellStyle name="Normal 3 2 2 2 2 2 3 3 4 2 2 2" xfId="55226"/>
    <cellStyle name="Normal 3 2 2 2 2 2 3 3 4 2 3" xfId="40902"/>
    <cellStyle name="Normal 3 2 2 2 2 2 3 3 4 3" xfId="19329"/>
    <cellStyle name="Normal 3 2 2 2 2 2 3 3 4 3 2" xfId="48064"/>
    <cellStyle name="Normal 3 2 2 2 2 2 3 3 4 4" xfId="33740"/>
    <cellStyle name="Normal 3 2 2 2 2 2 3 3 5" xfId="8521"/>
    <cellStyle name="Normal 3 2 2 2 2 2 3 3 5 2" xfId="22910"/>
    <cellStyle name="Normal 3 2 2 2 2 2 3 3 5 2 2" xfId="51645"/>
    <cellStyle name="Normal 3 2 2 2 2 2 3 3 5 3" xfId="37321"/>
    <cellStyle name="Normal 3 2 2 2 2 2 3 3 6" xfId="15747"/>
    <cellStyle name="Normal 3 2 2 2 2 2 3 3 6 2" xfId="44483"/>
    <cellStyle name="Normal 3 2 2 2 2 2 3 3 7" xfId="30159"/>
    <cellStyle name="Normal 3 2 2 2 2 2 3 4" xfId="1637"/>
    <cellStyle name="Normal 3 2 2 2 2 2 3 4 2" xfId="3433"/>
    <cellStyle name="Normal 3 2 2 2 2 2 3 4 2 2" xfId="7092"/>
    <cellStyle name="Normal 3 2 2 2 2 2 3 4 2 2 2" xfId="14352"/>
    <cellStyle name="Normal 3 2 2 2 2 2 3 4 2 2 2 2" xfId="28730"/>
    <cellStyle name="Normal 3 2 2 2 2 2 3 4 2 2 2 2 2" xfId="57464"/>
    <cellStyle name="Normal 3 2 2 2 2 2 3 4 2 2 2 3" xfId="43140"/>
    <cellStyle name="Normal 3 2 2 2 2 2 3 4 2 2 3" xfId="21567"/>
    <cellStyle name="Normal 3 2 2 2 2 2 3 4 2 2 3 2" xfId="50302"/>
    <cellStyle name="Normal 3 2 2 2 2 2 3 4 2 2 4" xfId="35978"/>
    <cellStyle name="Normal 3 2 2 2 2 2 3 4 2 3" xfId="10765"/>
    <cellStyle name="Normal 3 2 2 2 2 2 3 4 2 3 2" xfId="25148"/>
    <cellStyle name="Normal 3 2 2 2 2 2 3 4 2 3 2 2" xfId="53883"/>
    <cellStyle name="Normal 3 2 2 2 2 2 3 4 2 3 3" xfId="39559"/>
    <cellStyle name="Normal 3 2 2 2 2 2 3 4 2 4" xfId="17985"/>
    <cellStyle name="Normal 3 2 2 2 2 2 3 4 2 4 2" xfId="46721"/>
    <cellStyle name="Normal 3 2 2 2 2 2 3 4 2 5" xfId="32397"/>
    <cellStyle name="Normal 3 2 2 2 2 2 3 4 3" xfId="5302"/>
    <cellStyle name="Normal 3 2 2 2 2 2 3 4 3 2" xfId="12562"/>
    <cellStyle name="Normal 3 2 2 2 2 2 3 4 3 2 2" xfId="26940"/>
    <cellStyle name="Normal 3 2 2 2 2 2 3 4 3 2 2 2" xfId="55674"/>
    <cellStyle name="Normal 3 2 2 2 2 2 3 4 3 2 3" xfId="41350"/>
    <cellStyle name="Normal 3 2 2 2 2 2 3 4 3 3" xfId="19777"/>
    <cellStyle name="Normal 3 2 2 2 2 2 3 4 3 3 2" xfId="48512"/>
    <cellStyle name="Normal 3 2 2 2 2 2 3 4 3 4" xfId="34188"/>
    <cellStyle name="Normal 3 2 2 2 2 2 3 4 4" xfId="8975"/>
    <cellStyle name="Normal 3 2 2 2 2 2 3 4 4 2" xfId="23358"/>
    <cellStyle name="Normal 3 2 2 2 2 2 3 4 4 2 2" xfId="52093"/>
    <cellStyle name="Normal 3 2 2 2 2 2 3 4 4 3" xfId="37769"/>
    <cellStyle name="Normal 3 2 2 2 2 2 3 4 5" xfId="16195"/>
    <cellStyle name="Normal 3 2 2 2 2 2 3 4 5 2" xfId="44931"/>
    <cellStyle name="Normal 3 2 2 2 2 2 3 4 6" xfId="30607"/>
    <cellStyle name="Normal 3 2 2 2 2 2 3 5" xfId="2537"/>
    <cellStyle name="Normal 3 2 2 2 2 2 3 5 2" xfId="6197"/>
    <cellStyle name="Normal 3 2 2 2 2 2 3 5 2 2" xfId="13457"/>
    <cellStyle name="Normal 3 2 2 2 2 2 3 5 2 2 2" xfId="27835"/>
    <cellStyle name="Normal 3 2 2 2 2 2 3 5 2 2 2 2" xfId="56569"/>
    <cellStyle name="Normal 3 2 2 2 2 2 3 5 2 2 3" xfId="42245"/>
    <cellStyle name="Normal 3 2 2 2 2 2 3 5 2 3" xfId="20672"/>
    <cellStyle name="Normal 3 2 2 2 2 2 3 5 2 3 2" xfId="49407"/>
    <cellStyle name="Normal 3 2 2 2 2 2 3 5 2 4" xfId="35083"/>
    <cellStyle name="Normal 3 2 2 2 2 2 3 5 3" xfId="9870"/>
    <cellStyle name="Normal 3 2 2 2 2 2 3 5 3 2" xfId="24253"/>
    <cellStyle name="Normal 3 2 2 2 2 2 3 5 3 2 2" xfId="52988"/>
    <cellStyle name="Normal 3 2 2 2 2 2 3 5 3 3" xfId="38664"/>
    <cellStyle name="Normal 3 2 2 2 2 2 3 5 4" xfId="17090"/>
    <cellStyle name="Normal 3 2 2 2 2 2 3 5 4 2" xfId="45826"/>
    <cellStyle name="Normal 3 2 2 2 2 2 3 5 5" xfId="31502"/>
    <cellStyle name="Normal 3 2 2 2 2 2 3 6" xfId="4400"/>
    <cellStyle name="Normal 3 2 2 2 2 2 3 6 2" xfId="11667"/>
    <cellStyle name="Normal 3 2 2 2 2 2 3 6 2 2" xfId="26045"/>
    <cellStyle name="Normal 3 2 2 2 2 2 3 6 2 2 2" xfId="54779"/>
    <cellStyle name="Normal 3 2 2 2 2 2 3 6 2 3" xfId="40455"/>
    <cellStyle name="Normal 3 2 2 2 2 2 3 6 3" xfId="18882"/>
    <cellStyle name="Normal 3 2 2 2 2 2 3 6 3 2" xfId="47617"/>
    <cellStyle name="Normal 3 2 2 2 2 2 3 6 4" xfId="33293"/>
    <cellStyle name="Normal 3 2 2 2 2 2 3 7" xfId="8071"/>
    <cellStyle name="Normal 3 2 2 2 2 2 3 7 2" xfId="22463"/>
    <cellStyle name="Normal 3 2 2 2 2 2 3 7 2 2" xfId="51198"/>
    <cellStyle name="Normal 3 2 2 2 2 2 3 7 3" xfId="36874"/>
    <cellStyle name="Normal 3 2 2 2 2 2 3 8" xfId="15300"/>
    <cellStyle name="Normal 3 2 2 2 2 2 3 8 2" xfId="44036"/>
    <cellStyle name="Normal 3 2 2 2 2 2 3 9" xfId="29712"/>
    <cellStyle name="Normal 3 2 2 2 2 2 4" xfId="767"/>
    <cellStyle name="Normal 3 2 2 2 2 2 4 2" xfId="1217"/>
    <cellStyle name="Normal 3 2 2 2 2 2 4 2 2" xfId="2200"/>
    <cellStyle name="Normal 3 2 2 2 2 2 4 2 2 2" xfId="3992"/>
    <cellStyle name="Normal 3 2 2 2 2 2 4 2 2 2 2" xfId="7651"/>
    <cellStyle name="Normal 3 2 2 2 2 2 4 2 2 2 2 2" xfId="14911"/>
    <cellStyle name="Normal 3 2 2 2 2 2 4 2 2 2 2 2 2" xfId="29289"/>
    <cellStyle name="Normal 3 2 2 2 2 2 4 2 2 2 2 2 2 2" xfId="58023"/>
    <cellStyle name="Normal 3 2 2 2 2 2 4 2 2 2 2 2 3" xfId="43699"/>
    <cellStyle name="Normal 3 2 2 2 2 2 4 2 2 2 2 3" xfId="22126"/>
    <cellStyle name="Normal 3 2 2 2 2 2 4 2 2 2 2 3 2" xfId="50861"/>
    <cellStyle name="Normal 3 2 2 2 2 2 4 2 2 2 2 4" xfId="36537"/>
    <cellStyle name="Normal 3 2 2 2 2 2 4 2 2 2 3" xfId="11324"/>
    <cellStyle name="Normal 3 2 2 2 2 2 4 2 2 2 3 2" xfId="25707"/>
    <cellStyle name="Normal 3 2 2 2 2 2 4 2 2 2 3 2 2" xfId="54442"/>
    <cellStyle name="Normal 3 2 2 2 2 2 4 2 2 2 3 3" xfId="40118"/>
    <cellStyle name="Normal 3 2 2 2 2 2 4 2 2 2 4" xfId="18544"/>
    <cellStyle name="Normal 3 2 2 2 2 2 4 2 2 2 4 2" xfId="47280"/>
    <cellStyle name="Normal 3 2 2 2 2 2 4 2 2 2 5" xfId="32956"/>
    <cellStyle name="Normal 3 2 2 2 2 2 4 2 2 3" xfId="5861"/>
    <cellStyle name="Normal 3 2 2 2 2 2 4 2 2 3 2" xfId="13121"/>
    <cellStyle name="Normal 3 2 2 2 2 2 4 2 2 3 2 2" xfId="27499"/>
    <cellStyle name="Normal 3 2 2 2 2 2 4 2 2 3 2 2 2" xfId="56233"/>
    <cellStyle name="Normal 3 2 2 2 2 2 4 2 2 3 2 3" xfId="41909"/>
    <cellStyle name="Normal 3 2 2 2 2 2 4 2 2 3 3" xfId="20336"/>
    <cellStyle name="Normal 3 2 2 2 2 2 4 2 2 3 3 2" xfId="49071"/>
    <cellStyle name="Normal 3 2 2 2 2 2 4 2 2 3 4" xfId="34747"/>
    <cellStyle name="Normal 3 2 2 2 2 2 4 2 2 4" xfId="9534"/>
    <cellStyle name="Normal 3 2 2 2 2 2 4 2 2 4 2" xfId="23917"/>
    <cellStyle name="Normal 3 2 2 2 2 2 4 2 2 4 2 2" xfId="52652"/>
    <cellStyle name="Normal 3 2 2 2 2 2 4 2 2 4 3" xfId="38328"/>
    <cellStyle name="Normal 3 2 2 2 2 2 4 2 2 5" xfId="16754"/>
    <cellStyle name="Normal 3 2 2 2 2 2 4 2 2 5 2" xfId="45490"/>
    <cellStyle name="Normal 3 2 2 2 2 2 4 2 2 6" xfId="31166"/>
    <cellStyle name="Normal 3 2 2 2 2 2 4 2 3" xfId="3096"/>
    <cellStyle name="Normal 3 2 2 2 2 2 4 2 3 2" xfId="6756"/>
    <cellStyle name="Normal 3 2 2 2 2 2 4 2 3 2 2" xfId="14016"/>
    <cellStyle name="Normal 3 2 2 2 2 2 4 2 3 2 2 2" xfId="28394"/>
    <cellStyle name="Normal 3 2 2 2 2 2 4 2 3 2 2 2 2" xfId="57128"/>
    <cellStyle name="Normal 3 2 2 2 2 2 4 2 3 2 2 3" xfId="42804"/>
    <cellStyle name="Normal 3 2 2 2 2 2 4 2 3 2 3" xfId="21231"/>
    <cellStyle name="Normal 3 2 2 2 2 2 4 2 3 2 3 2" xfId="49966"/>
    <cellStyle name="Normal 3 2 2 2 2 2 4 2 3 2 4" xfId="35642"/>
    <cellStyle name="Normal 3 2 2 2 2 2 4 2 3 3" xfId="10429"/>
    <cellStyle name="Normal 3 2 2 2 2 2 4 2 3 3 2" xfId="24812"/>
    <cellStyle name="Normal 3 2 2 2 2 2 4 2 3 3 2 2" xfId="53547"/>
    <cellStyle name="Normal 3 2 2 2 2 2 4 2 3 3 3" xfId="39223"/>
    <cellStyle name="Normal 3 2 2 2 2 2 4 2 3 4" xfId="17649"/>
    <cellStyle name="Normal 3 2 2 2 2 2 4 2 3 4 2" xfId="46385"/>
    <cellStyle name="Normal 3 2 2 2 2 2 4 2 3 5" xfId="32061"/>
    <cellStyle name="Normal 3 2 2 2 2 2 4 2 4" xfId="4961"/>
    <cellStyle name="Normal 3 2 2 2 2 2 4 2 4 2" xfId="12226"/>
    <cellStyle name="Normal 3 2 2 2 2 2 4 2 4 2 2" xfId="26604"/>
    <cellStyle name="Normal 3 2 2 2 2 2 4 2 4 2 2 2" xfId="55338"/>
    <cellStyle name="Normal 3 2 2 2 2 2 4 2 4 2 3" xfId="41014"/>
    <cellStyle name="Normal 3 2 2 2 2 2 4 2 4 3" xfId="19441"/>
    <cellStyle name="Normal 3 2 2 2 2 2 4 2 4 3 2" xfId="48176"/>
    <cellStyle name="Normal 3 2 2 2 2 2 4 2 4 4" xfId="33852"/>
    <cellStyle name="Normal 3 2 2 2 2 2 4 2 5" xfId="8633"/>
    <cellStyle name="Normal 3 2 2 2 2 2 4 2 5 2" xfId="23022"/>
    <cellStyle name="Normal 3 2 2 2 2 2 4 2 5 2 2" xfId="51757"/>
    <cellStyle name="Normal 3 2 2 2 2 2 4 2 5 3" xfId="37433"/>
    <cellStyle name="Normal 3 2 2 2 2 2 4 2 6" xfId="15859"/>
    <cellStyle name="Normal 3 2 2 2 2 2 4 2 6 2" xfId="44595"/>
    <cellStyle name="Normal 3 2 2 2 2 2 4 2 7" xfId="30271"/>
    <cellStyle name="Normal 3 2 2 2 2 2 4 3" xfId="1753"/>
    <cellStyle name="Normal 3 2 2 2 2 2 4 3 2" xfId="3545"/>
    <cellStyle name="Normal 3 2 2 2 2 2 4 3 2 2" xfId="7204"/>
    <cellStyle name="Normal 3 2 2 2 2 2 4 3 2 2 2" xfId="14464"/>
    <cellStyle name="Normal 3 2 2 2 2 2 4 3 2 2 2 2" xfId="28842"/>
    <cellStyle name="Normal 3 2 2 2 2 2 4 3 2 2 2 2 2" xfId="57576"/>
    <cellStyle name="Normal 3 2 2 2 2 2 4 3 2 2 2 3" xfId="43252"/>
    <cellStyle name="Normal 3 2 2 2 2 2 4 3 2 2 3" xfId="21679"/>
    <cellStyle name="Normal 3 2 2 2 2 2 4 3 2 2 3 2" xfId="50414"/>
    <cellStyle name="Normal 3 2 2 2 2 2 4 3 2 2 4" xfId="36090"/>
    <cellStyle name="Normal 3 2 2 2 2 2 4 3 2 3" xfId="10877"/>
    <cellStyle name="Normal 3 2 2 2 2 2 4 3 2 3 2" xfId="25260"/>
    <cellStyle name="Normal 3 2 2 2 2 2 4 3 2 3 2 2" xfId="53995"/>
    <cellStyle name="Normal 3 2 2 2 2 2 4 3 2 3 3" xfId="39671"/>
    <cellStyle name="Normal 3 2 2 2 2 2 4 3 2 4" xfId="18097"/>
    <cellStyle name="Normal 3 2 2 2 2 2 4 3 2 4 2" xfId="46833"/>
    <cellStyle name="Normal 3 2 2 2 2 2 4 3 2 5" xfId="32509"/>
    <cellStyle name="Normal 3 2 2 2 2 2 4 3 3" xfId="5414"/>
    <cellStyle name="Normal 3 2 2 2 2 2 4 3 3 2" xfId="12674"/>
    <cellStyle name="Normal 3 2 2 2 2 2 4 3 3 2 2" xfId="27052"/>
    <cellStyle name="Normal 3 2 2 2 2 2 4 3 3 2 2 2" xfId="55786"/>
    <cellStyle name="Normal 3 2 2 2 2 2 4 3 3 2 3" xfId="41462"/>
    <cellStyle name="Normal 3 2 2 2 2 2 4 3 3 3" xfId="19889"/>
    <cellStyle name="Normal 3 2 2 2 2 2 4 3 3 3 2" xfId="48624"/>
    <cellStyle name="Normal 3 2 2 2 2 2 4 3 3 4" xfId="34300"/>
    <cellStyle name="Normal 3 2 2 2 2 2 4 3 4" xfId="9087"/>
    <cellStyle name="Normal 3 2 2 2 2 2 4 3 4 2" xfId="23470"/>
    <cellStyle name="Normal 3 2 2 2 2 2 4 3 4 2 2" xfId="52205"/>
    <cellStyle name="Normal 3 2 2 2 2 2 4 3 4 3" xfId="37881"/>
    <cellStyle name="Normal 3 2 2 2 2 2 4 3 5" xfId="16307"/>
    <cellStyle name="Normal 3 2 2 2 2 2 4 3 5 2" xfId="45043"/>
    <cellStyle name="Normal 3 2 2 2 2 2 4 3 6" xfId="30719"/>
    <cellStyle name="Normal 3 2 2 2 2 2 4 4" xfId="2649"/>
    <cellStyle name="Normal 3 2 2 2 2 2 4 4 2" xfId="6309"/>
    <cellStyle name="Normal 3 2 2 2 2 2 4 4 2 2" xfId="13569"/>
    <cellStyle name="Normal 3 2 2 2 2 2 4 4 2 2 2" xfId="27947"/>
    <cellStyle name="Normal 3 2 2 2 2 2 4 4 2 2 2 2" xfId="56681"/>
    <cellStyle name="Normal 3 2 2 2 2 2 4 4 2 2 3" xfId="42357"/>
    <cellStyle name="Normal 3 2 2 2 2 2 4 4 2 3" xfId="20784"/>
    <cellStyle name="Normal 3 2 2 2 2 2 4 4 2 3 2" xfId="49519"/>
    <cellStyle name="Normal 3 2 2 2 2 2 4 4 2 4" xfId="35195"/>
    <cellStyle name="Normal 3 2 2 2 2 2 4 4 3" xfId="9982"/>
    <cellStyle name="Normal 3 2 2 2 2 2 4 4 3 2" xfId="24365"/>
    <cellStyle name="Normal 3 2 2 2 2 2 4 4 3 2 2" xfId="53100"/>
    <cellStyle name="Normal 3 2 2 2 2 2 4 4 3 3" xfId="38776"/>
    <cellStyle name="Normal 3 2 2 2 2 2 4 4 4" xfId="17202"/>
    <cellStyle name="Normal 3 2 2 2 2 2 4 4 4 2" xfId="45938"/>
    <cellStyle name="Normal 3 2 2 2 2 2 4 4 5" xfId="31614"/>
    <cellStyle name="Normal 3 2 2 2 2 2 4 5" xfId="4513"/>
    <cellStyle name="Normal 3 2 2 2 2 2 4 5 2" xfId="11779"/>
    <cellStyle name="Normal 3 2 2 2 2 2 4 5 2 2" xfId="26157"/>
    <cellStyle name="Normal 3 2 2 2 2 2 4 5 2 2 2" xfId="54891"/>
    <cellStyle name="Normal 3 2 2 2 2 2 4 5 2 3" xfId="40567"/>
    <cellStyle name="Normal 3 2 2 2 2 2 4 5 3" xfId="18994"/>
    <cellStyle name="Normal 3 2 2 2 2 2 4 5 3 2" xfId="47729"/>
    <cellStyle name="Normal 3 2 2 2 2 2 4 5 4" xfId="33405"/>
    <cellStyle name="Normal 3 2 2 2 2 2 4 6" xfId="8186"/>
    <cellStyle name="Normal 3 2 2 2 2 2 4 6 2" xfId="22575"/>
    <cellStyle name="Normal 3 2 2 2 2 2 4 6 2 2" xfId="51310"/>
    <cellStyle name="Normal 3 2 2 2 2 2 4 6 3" xfId="36986"/>
    <cellStyle name="Normal 3 2 2 2 2 2 4 7" xfId="15412"/>
    <cellStyle name="Normal 3 2 2 2 2 2 4 7 2" xfId="44148"/>
    <cellStyle name="Normal 3 2 2 2 2 2 4 8" xfId="29824"/>
    <cellStyle name="Normal 3 2 2 2 2 2 5" xfId="993"/>
    <cellStyle name="Normal 3 2 2 2 2 2 5 2" xfId="1976"/>
    <cellStyle name="Normal 3 2 2 2 2 2 5 2 2" xfId="3768"/>
    <cellStyle name="Normal 3 2 2 2 2 2 5 2 2 2" xfId="7427"/>
    <cellStyle name="Normal 3 2 2 2 2 2 5 2 2 2 2" xfId="14687"/>
    <cellStyle name="Normal 3 2 2 2 2 2 5 2 2 2 2 2" xfId="29065"/>
    <cellStyle name="Normal 3 2 2 2 2 2 5 2 2 2 2 2 2" xfId="57799"/>
    <cellStyle name="Normal 3 2 2 2 2 2 5 2 2 2 2 3" xfId="43475"/>
    <cellStyle name="Normal 3 2 2 2 2 2 5 2 2 2 3" xfId="21902"/>
    <cellStyle name="Normal 3 2 2 2 2 2 5 2 2 2 3 2" xfId="50637"/>
    <cellStyle name="Normal 3 2 2 2 2 2 5 2 2 2 4" xfId="36313"/>
    <cellStyle name="Normal 3 2 2 2 2 2 5 2 2 3" xfId="11100"/>
    <cellStyle name="Normal 3 2 2 2 2 2 5 2 2 3 2" xfId="25483"/>
    <cellStyle name="Normal 3 2 2 2 2 2 5 2 2 3 2 2" xfId="54218"/>
    <cellStyle name="Normal 3 2 2 2 2 2 5 2 2 3 3" xfId="39894"/>
    <cellStyle name="Normal 3 2 2 2 2 2 5 2 2 4" xfId="18320"/>
    <cellStyle name="Normal 3 2 2 2 2 2 5 2 2 4 2" xfId="47056"/>
    <cellStyle name="Normal 3 2 2 2 2 2 5 2 2 5" xfId="32732"/>
    <cellStyle name="Normal 3 2 2 2 2 2 5 2 3" xfId="5637"/>
    <cellStyle name="Normal 3 2 2 2 2 2 5 2 3 2" xfId="12897"/>
    <cellStyle name="Normal 3 2 2 2 2 2 5 2 3 2 2" xfId="27275"/>
    <cellStyle name="Normal 3 2 2 2 2 2 5 2 3 2 2 2" xfId="56009"/>
    <cellStyle name="Normal 3 2 2 2 2 2 5 2 3 2 3" xfId="41685"/>
    <cellStyle name="Normal 3 2 2 2 2 2 5 2 3 3" xfId="20112"/>
    <cellStyle name="Normal 3 2 2 2 2 2 5 2 3 3 2" xfId="48847"/>
    <cellStyle name="Normal 3 2 2 2 2 2 5 2 3 4" xfId="34523"/>
    <cellStyle name="Normal 3 2 2 2 2 2 5 2 4" xfId="9310"/>
    <cellStyle name="Normal 3 2 2 2 2 2 5 2 4 2" xfId="23693"/>
    <cellStyle name="Normal 3 2 2 2 2 2 5 2 4 2 2" xfId="52428"/>
    <cellStyle name="Normal 3 2 2 2 2 2 5 2 4 3" xfId="38104"/>
    <cellStyle name="Normal 3 2 2 2 2 2 5 2 5" xfId="16530"/>
    <cellStyle name="Normal 3 2 2 2 2 2 5 2 5 2" xfId="45266"/>
    <cellStyle name="Normal 3 2 2 2 2 2 5 2 6" xfId="30942"/>
    <cellStyle name="Normal 3 2 2 2 2 2 5 3" xfId="2872"/>
    <cellStyle name="Normal 3 2 2 2 2 2 5 3 2" xfId="6532"/>
    <cellStyle name="Normal 3 2 2 2 2 2 5 3 2 2" xfId="13792"/>
    <cellStyle name="Normal 3 2 2 2 2 2 5 3 2 2 2" xfId="28170"/>
    <cellStyle name="Normal 3 2 2 2 2 2 5 3 2 2 2 2" xfId="56904"/>
    <cellStyle name="Normal 3 2 2 2 2 2 5 3 2 2 3" xfId="42580"/>
    <cellStyle name="Normal 3 2 2 2 2 2 5 3 2 3" xfId="21007"/>
    <cellStyle name="Normal 3 2 2 2 2 2 5 3 2 3 2" xfId="49742"/>
    <cellStyle name="Normal 3 2 2 2 2 2 5 3 2 4" xfId="35418"/>
    <cellStyle name="Normal 3 2 2 2 2 2 5 3 3" xfId="10205"/>
    <cellStyle name="Normal 3 2 2 2 2 2 5 3 3 2" xfId="24588"/>
    <cellStyle name="Normal 3 2 2 2 2 2 5 3 3 2 2" xfId="53323"/>
    <cellStyle name="Normal 3 2 2 2 2 2 5 3 3 3" xfId="38999"/>
    <cellStyle name="Normal 3 2 2 2 2 2 5 3 4" xfId="17425"/>
    <cellStyle name="Normal 3 2 2 2 2 2 5 3 4 2" xfId="46161"/>
    <cellStyle name="Normal 3 2 2 2 2 2 5 3 5" xfId="31837"/>
    <cellStyle name="Normal 3 2 2 2 2 2 5 4" xfId="4737"/>
    <cellStyle name="Normal 3 2 2 2 2 2 5 4 2" xfId="12002"/>
    <cellStyle name="Normal 3 2 2 2 2 2 5 4 2 2" xfId="26380"/>
    <cellStyle name="Normal 3 2 2 2 2 2 5 4 2 2 2" xfId="55114"/>
    <cellStyle name="Normal 3 2 2 2 2 2 5 4 2 3" xfId="40790"/>
    <cellStyle name="Normal 3 2 2 2 2 2 5 4 3" xfId="19217"/>
    <cellStyle name="Normal 3 2 2 2 2 2 5 4 3 2" xfId="47952"/>
    <cellStyle name="Normal 3 2 2 2 2 2 5 4 4" xfId="33628"/>
    <cellStyle name="Normal 3 2 2 2 2 2 5 5" xfId="8409"/>
    <cellStyle name="Normal 3 2 2 2 2 2 5 5 2" xfId="22798"/>
    <cellStyle name="Normal 3 2 2 2 2 2 5 5 2 2" xfId="51533"/>
    <cellStyle name="Normal 3 2 2 2 2 2 5 5 3" xfId="37209"/>
    <cellStyle name="Normal 3 2 2 2 2 2 5 6" xfId="15635"/>
    <cellStyle name="Normal 3 2 2 2 2 2 5 6 2" xfId="44371"/>
    <cellStyle name="Normal 3 2 2 2 2 2 5 7" xfId="30047"/>
    <cellStyle name="Normal 3 2 2 2 2 2 6" xfId="1512"/>
    <cellStyle name="Normal 3 2 2 2 2 2 6 2" xfId="3321"/>
    <cellStyle name="Normal 3 2 2 2 2 2 6 2 2" xfId="6980"/>
    <cellStyle name="Normal 3 2 2 2 2 2 6 2 2 2" xfId="14240"/>
    <cellStyle name="Normal 3 2 2 2 2 2 6 2 2 2 2" xfId="28618"/>
    <cellStyle name="Normal 3 2 2 2 2 2 6 2 2 2 2 2" xfId="57352"/>
    <cellStyle name="Normal 3 2 2 2 2 2 6 2 2 2 3" xfId="43028"/>
    <cellStyle name="Normal 3 2 2 2 2 2 6 2 2 3" xfId="21455"/>
    <cellStyle name="Normal 3 2 2 2 2 2 6 2 2 3 2" xfId="50190"/>
    <cellStyle name="Normal 3 2 2 2 2 2 6 2 2 4" xfId="35866"/>
    <cellStyle name="Normal 3 2 2 2 2 2 6 2 3" xfId="10653"/>
    <cellStyle name="Normal 3 2 2 2 2 2 6 2 3 2" xfId="25036"/>
    <cellStyle name="Normal 3 2 2 2 2 2 6 2 3 2 2" xfId="53771"/>
    <cellStyle name="Normal 3 2 2 2 2 2 6 2 3 3" xfId="39447"/>
    <cellStyle name="Normal 3 2 2 2 2 2 6 2 4" xfId="17873"/>
    <cellStyle name="Normal 3 2 2 2 2 2 6 2 4 2" xfId="46609"/>
    <cellStyle name="Normal 3 2 2 2 2 2 6 2 5" xfId="32285"/>
    <cellStyle name="Normal 3 2 2 2 2 2 6 3" xfId="5189"/>
    <cellStyle name="Normal 3 2 2 2 2 2 6 3 2" xfId="12450"/>
    <cellStyle name="Normal 3 2 2 2 2 2 6 3 2 2" xfId="26828"/>
    <cellStyle name="Normal 3 2 2 2 2 2 6 3 2 2 2" xfId="55562"/>
    <cellStyle name="Normal 3 2 2 2 2 2 6 3 2 3" xfId="41238"/>
    <cellStyle name="Normal 3 2 2 2 2 2 6 3 3" xfId="19665"/>
    <cellStyle name="Normal 3 2 2 2 2 2 6 3 3 2" xfId="48400"/>
    <cellStyle name="Normal 3 2 2 2 2 2 6 3 4" xfId="34076"/>
    <cellStyle name="Normal 3 2 2 2 2 2 6 4" xfId="8863"/>
    <cellStyle name="Normal 3 2 2 2 2 2 6 4 2" xfId="23246"/>
    <cellStyle name="Normal 3 2 2 2 2 2 6 4 2 2" xfId="51981"/>
    <cellStyle name="Normal 3 2 2 2 2 2 6 4 3" xfId="37657"/>
    <cellStyle name="Normal 3 2 2 2 2 2 6 5" xfId="16083"/>
    <cellStyle name="Normal 3 2 2 2 2 2 6 5 2" xfId="44819"/>
    <cellStyle name="Normal 3 2 2 2 2 2 6 6" xfId="30495"/>
    <cellStyle name="Normal 3 2 2 2 2 2 7" xfId="2425"/>
    <cellStyle name="Normal 3 2 2 2 2 2 7 2" xfId="6085"/>
    <cellStyle name="Normal 3 2 2 2 2 2 7 2 2" xfId="13345"/>
    <cellStyle name="Normal 3 2 2 2 2 2 7 2 2 2" xfId="27723"/>
    <cellStyle name="Normal 3 2 2 2 2 2 7 2 2 2 2" xfId="56457"/>
    <cellStyle name="Normal 3 2 2 2 2 2 7 2 2 3" xfId="42133"/>
    <cellStyle name="Normal 3 2 2 2 2 2 7 2 3" xfId="20560"/>
    <cellStyle name="Normal 3 2 2 2 2 2 7 2 3 2" xfId="49295"/>
    <cellStyle name="Normal 3 2 2 2 2 2 7 2 4" xfId="34971"/>
    <cellStyle name="Normal 3 2 2 2 2 2 7 3" xfId="9758"/>
    <cellStyle name="Normal 3 2 2 2 2 2 7 3 2" xfId="24141"/>
    <cellStyle name="Normal 3 2 2 2 2 2 7 3 2 2" xfId="52876"/>
    <cellStyle name="Normal 3 2 2 2 2 2 7 3 3" xfId="38552"/>
    <cellStyle name="Normal 3 2 2 2 2 2 7 4" xfId="16978"/>
    <cellStyle name="Normal 3 2 2 2 2 2 7 4 2" xfId="45714"/>
    <cellStyle name="Normal 3 2 2 2 2 2 7 5" xfId="31390"/>
    <cellStyle name="Normal 3 2 2 2 2 2 8" xfId="4282"/>
    <cellStyle name="Normal 3 2 2 2 2 2 8 2" xfId="11554"/>
    <cellStyle name="Normal 3 2 2 2 2 2 8 2 2" xfId="25933"/>
    <cellStyle name="Normal 3 2 2 2 2 2 8 2 2 2" xfId="54667"/>
    <cellStyle name="Normal 3 2 2 2 2 2 8 2 3" xfId="40343"/>
    <cellStyle name="Normal 3 2 2 2 2 2 8 3" xfId="18770"/>
    <cellStyle name="Normal 3 2 2 2 2 2 8 3 2" xfId="47505"/>
    <cellStyle name="Normal 3 2 2 2 2 2 8 4" xfId="33181"/>
    <cellStyle name="Normal 3 2 2 2 2 2 9" xfId="7950"/>
    <cellStyle name="Normal 3 2 2 2 2 2 9 2" xfId="22351"/>
    <cellStyle name="Normal 3 2 2 2 2 2 9 2 2" xfId="51086"/>
    <cellStyle name="Normal 3 2 2 2 2 2 9 3" xfId="36762"/>
    <cellStyle name="Normal 3 2 2 2 2 3" xfId="438"/>
    <cellStyle name="Normal 3 2 2 2 2 3 10" xfId="29628"/>
    <cellStyle name="Normal 3 2 2 2 2 3 2" xfId="638"/>
    <cellStyle name="Normal 3 2 2 2 2 3 2 2" xfId="910"/>
    <cellStyle name="Normal 3 2 2 2 2 3 2 2 2" xfId="1357"/>
    <cellStyle name="Normal 3 2 2 2 2 3 2 2 2 2" xfId="2340"/>
    <cellStyle name="Normal 3 2 2 2 2 3 2 2 2 2 2" xfId="4132"/>
    <cellStyle name="Normal 3 2 2 2 2 3 2 2 2 2 2 2" xfId="7791"/>
    <cellStyle name="Normal 3 2 2 2 2 3 2 2 2 2 2 2 2" xfId="15051"/>
    <cellStyle name="Normal 3 2 2 2 2 3 2 2 2 2 2 2 2 2" xfId="29429"/>
    <cellStyle name="Normal 3 2 2 2 2 3 2 2 2 2 2 2 2 2 2" xfId="58163"/>
    <cellStyle name="Normal 3 2 2 2 2 3 2 2 2 2 2 2 2 3" xfId="43839"/>
    <cellStyle name="Normal 3 2 2 2 2 3 2 2 2 2 2 2 3" xfId="22266"/>
    <cellStyle name="Normal 3 2 2 2 2 3 2 2 2 2 2 2 3 2" xfId="51001"/>
    <cellStyle name="Normal 3 2 2 2 2 3 2 2 2 2 2 2 4" xfId="36677"/>
    <cellStyle name="Normal 3 2 2 2 2 3 2 2 2 2 2 3" xfId="11464"/>
    <cellStyle name="Normal 3 2 2 2 2 3 2 2 2 2 2 3 2" xfId="25847"/>
    <cellStyle name="Normal 3 2 2 2 2 3 2 2 2 2 2 3 2 2" xfId="54582"/>
    <cellStyle name="Normal 3 2 2 2 2 3 2 2 2 2 2 3 3" xfId="40258"/>
    <cellStyle name="Normal 3 2 2 2 2 3 2 2 2 2 2 4" xfId="18684"/>
    <cellStyle name="Normal 3 2 2 2 2 3 2 2 2 2 2 4 2" xfId="47420"/>
    <cellStyle name="Normal 3 2 2 2 2 3 2 2 2 2 2 5" xfId="33096"/>
    <cellStyle name="Normal 3 2 2 2 2 3 2 2 2 2 3" xfId="6001"/>
    <cellStyle name="Normal 3 2 2 2 2 3 2 2 2 2 3 2" xfId="13261"/>
    <cellStyle name="Normal 3 2 2 2 2 3 2 2 2 2 3 2 2" xfId="27639"/>
    <cellStyle name="Normal 3 2 2 2 2 3 2 2 2 2 3 2 2 2" xfId="56373"/>
    <cellStyle name="Normal 3 2 2 2 2 3 2 2 2 2 3 2 3" xfId="42049"/>
    <cellStyle name="Normal 3 2 2 2 2 3 2 2 2 2 3 3" xfId="20476"/>
    <cellStyle name="Normal 3 2 2 2 2 3 2 2 2 2 3 3 2" xfId="49211"/>
    <cellStyle name="Normal 3 2 2 2 2 3 2 2 2 2 3 4" xfId="34887"/>
    <cellStyle name="Normal 3 2 2 2 2 3 2 2 2 2 4" xfId="9674"/>
    <cellStyle name="Normal 3 2 2 2 2 3 2 2 2 2 4 2" xfId="24057"/>
    <cellStyle name="Normal 3 2 2 2 2 3 2 2 2 2 4 2 2" xfId="52792"/>
    <cellStyle name="Normal 3 2 2 2 2 3 2 2 2 2 4 3" xfId="38468"/>
    <cellStyle name="Normal 3 2 2 2 2 3 2 2 2 2 5" xfId="16894"/>
    <cellStyle name="Normal 3 2 2 2 2 3 2 2 2 2 5 2" xfId="45630"/>
    <cellStyle name="Normal 3 2 2 2 2 3 2 2 2 2 6" xfId="31306"/>
    <cellStyle name="Normal 3 2 2 2 2 3 2 2 2 3" xfId="3236"/>
    <cellStyle name="Normal 3 2 2 2 2 3 2 2 2 3 2" xfId="6896"/>
    <cellStyle name="Normal 3 2 2 2 2 3 2 2 2 3 2 2" xfId="14156"/>
    <cellStyle name="Normal 3 2 2 2 2 3 2 2 2 3 2 2 2" xfId="28534"/>
    <cellStyle name="Normal 3 2 2 2 2 3 2 2 2 3 2 2 2 2" xfId="57268"/>
    <cellStyle name="Normal 3 2 2 2 2 3 2 2 2 3 2 2 3" xfId="42944"/>
    <cellStyle name="Normal 3 2 2 2 2 3 2 2 2 3 2 3" xfId="21371"/>
    <cellStyle name="Normal 3 2 2 2 2 3 2 2 2 3 2 3 2" xfId="50106"/>
    <cellStyle name="Normal 3 2 2 2 2 3 2 2 2 3 2 4" xfId="35782"/>
    <cellStyle name="Normal 3 2 2 2 2 3 2 2 2 3 3" xfId="10569"/>
    <cellStyle name="Normal 3 2 2 2 2 3 2 2 2 3 3 2" xfId="24952"/>
    <cellStyle name="Normal 3 2 2 2 2 3 2 2 2 3 3 2 2" xfId="53687"/>
    <cellStyle name="Normal 3 2 2 2 2 3 2 2 2 3 3 3" xfId="39363"/>
    <cellStyle name="Normal 3 2 2 2 2 3 2 2 2 3 4" xfId="17789"/>
    <cellStyle name="Normal 3 2 2 2 2 3 2 2 2 3 4 2" xfId="46525"/>
    <cellStyle name="Normal 3 2 2 2 2 3 2 2 2 3 5" xfId="32201"/>
    <cellStyle name="Normal 3 2 2 2 2 3 2 2 2 4" xfId="5101"/>
    <cellStyle name="Normal 3 2 2 2 2 3 2 2 2 4 2" xfId="12366"/>
    <cellStyle name="Normal 3 2 2 2 2 3 2 2 2 4 2 2" xfId="26744"/>
    <cellStyle name="Normal 3 2 2 2 2 3 2 2 2 4 2 2 2" xfId="55478"/>
    <cellStyle name="Normal 3 2 2 2 2 3 2 2 2 4 2 3" xfId="41154"/>
    <cellStyle name="Normal 3 2 2 2 2 3 2 2 2 4 3" xfId="19581"/>
    <cellStyle name="Normal 3 2 2 2 2 3 2 2 2 4 3 2" xfId="48316"/>
    <cellStyle name="Normal 3 2 2 2 2 3 2 2 2 4 4" xfId="33992"/>
    <cellStyle name="Normal 3 2 2 2 2 3 2 2 2 5" xfId="8773"/>
    <cellStyle name="Normal 3 2 2 2 2 3 2 2 2 5 2" xfId="23162"/>
    <cellStyle name="Normal 3 2 2 2 2 3 2 2 2 5 2 2" xfId="51897"/>
    <cellStyle name="Normal 3 2 2 2 2 3 2 2 2 5 3" xfId="37573"/>
    <cellStyle name="Normal 3 2 2 2 2 3 2 2 2 6" xfId="15999"/>
    <cellStyle name="Normal 3 2 2 2 2 3 2 2 2 6 2" xfId="44735"/>
    <cellStyle name="Normal 3 2 2 2 2 3 2 2 2 7" xfId="30411"/>
    <cellStyle name="Normal 3 2 2 2 2 3 2 2 3" xfId="1893"/>
    <cellStyle name="Normal 3 2 2 2 2 3 2 2 3 2" xfId="3685"/>
    <cellStyle name="Normal 3 2 2 2 2 3 2 2 3 2 2" xfId="7344"/>
    <cellStyle name="Normal 3 2 2 2 2 3 2 2 3 2 2 2" xfId="14604"/>
    <cellStyle name="Normal 3 2 2 2 2 3 2 2 3 2 2 2 2" xfId="28982"/>
    <cellStyle name="Normal 3 2 2 2 2 3 2 2 3 2 2 2 2 2" xfId="57716"/>
    <cellStyle name="Normal 3 2 2 2 2 3 2 2 3 2 2 2 3" xfId="43392"/>
    <cellStyle name="Normal 3 2 2 2 2 3 2 2 3 2 2 3" xfId="21819"/>
    <cellStyle name="Normal 3 2 2 2 2 3 2 2 3 2 2 3 2" xfId="50554"/>
    <cellStyle name="Normal 3 2 2 2 2 3 2 2 3 2 2 4" xfId="36230"/>
    <cellStyle name="Normal 3 2 2 2 2 3 2 2 3 2 3" xfId="11017"/>
    <cellStyle name="Normal 3 2 2 2 2 3 2 2 3 2 3 2" xfId="25400"/>
    <cellStyle name="Normal 3 2 2 2 2 3 2 2 3 2 3 2 2" xfId="54135"/>
    <cellStyle name="Normal 3 2 2 2 2 3 2 2 3 2 3 3" xfId="39811"/>
    <cellStyle name="Normal 3 2 2 2 2 3 2 2 3 2 4" xfId="18237"/>
    <cellStyle name="Normal 3 2 2 2 2 3 2 2 3 2 4 2" xfId="46973"/>
    <cellStyle name="Normal 3 2 2 2 2 3 2 2 3 2 5" xfId="32649"/>
    <cellStyle name="Normal 3 2 2 2 2 3 2 2 3 3" xfId="5554"/>
    <cellStyle name="Normal 3 2 2 2 2 3 2 2 3 3 2" xfId="12814"/>
    <cellStyle name="Normal 3 2 2 2 2 3 2 2 3 3 2 2" xfId="27192"/>
    <cellStyle name="Normal 3 2 2 2 2 3 2 2 3 3 2 2 2" xfId="55926"/>
    <cellStyle name="Normal 3 2 2 2 2 3 2 2 3 3 2 3" xfId="41602"/>
    <cellStyle name="Normal 3 2 2 2 2 3 2 2 3 3 3" xfId="20029"/>
    <cellStyle name="Normal 3 2 2 2 2 3 2 2 3 3 3 2" xfId="48764"/>
    <cellStyle name="Normal 3 2 2 2 2 3 2 2 3 3 4" xfId="34440"/>
    <cellStyle name="Normal 3 2 2 2 2 3 2 2 3 4" xfId="9227"/>
    <cellStyle name="Normal 3 2 2 2 2 3 2 2 3 4 2" xfId="23610"/>
    <cellStyle name="Normal 3 2 2 2 2 3 2 2 3 4 2 2" xfId="52345"/>
    <cellStyle name="Normal 3 2 2 2 2 3 2 2 3 4 3" xfId="38021"/>
    <cellStyle name="Normal 3 2 2 2 2 3 2 2 3 5" xfId="16447"/>
    <cellStyle name="Normal 3 2 2 2 2 3 2 2 3 5 2" xfId="45183"/>
    <cellStyle name="Normal 3 2 2 2 2 3 2 2 3 6" xfId="30859"/>
    <cellStyle name="Normal 3 2 2 2 2 3 2 2 4" xfId="2789"/>
    <cellStyle name="Normal 3 2 2 2 2 3 2 2 4 2" xfId="6449"/>
    <cellStyle name="Normal 3 2 2 2 2 3 2 2 4 2 2" xfId="13709"/>
    <cellStyle name="Normal 3 2 2 2 2 3 2 2 4 2 2 2" xfId="28087"/>
    <cellStyle name="Normal 3 2 2 2 2 3 2 2 4 2 2 2 2" xfId="56821"/>
    <cellStyle name="Normal 3 2 2 2 2 3 2 2 4 2 2 3" xfId="42497"/>
    <cellStyle name="Normal 3 2 2 2 2 3 2 2 4 2 3" xfId="20924"/>
    <cellStyle name="Normal 3 2 2 2 2 3 2 2 4 2 3 2" xfId="49659"/>
    <cellStyle name="Normal 3 2 2 2 2 3 2 2 4 2 4" xfId="35335"/>
    <cellStyle name="Normal 3 2 2 2 2 3 2 2 4 3" xfId="10122"/>
    <cellStyle name="Normal 3 2 2 2 2 3 2 2 4 3 2" xfId="24505"/>
    <cellStyle name="Normal 3 2 2 2 2 3 2 2 4 3 2 2" xfId="53240"/>
    <cellStyle name="Normal 3 2 2 2 2 3 2 2 4 3 3" xfId="38916"/>
    <cellStyle name="Normal 3 2 2 2 2 3 2 2 4 4" xfId="17342"/>
    <cellStyle name="Normal 3 2 2 2 2 3 2 2 4 4 2" xfId="46078"/>
    <cellStyle name="Normal 3 2 2 2 2 3 2 2 4 5" xfId="31754"/>
    <cellStyle name="Normal 3 2 2 2 2 3 2 2 5" xfId="4654"/>
    <cellStyle name="Normal 3 2 2 2 2 3 2 2 5 2" xfId="11919"/>
    <cellStyle name="Normal 3 2 2 2 2 3 2 2 5 2 2" xfId="26297"/>
    <cellStyle name="Normal 3 2 2 2 2 3 2 2 5 2 2 2" xfId="55031"/>
    <cellStyle name="Normal 3 2 2 2 2 3 2 2 5 2 3" xfId="40707"/>
    <cellStyle name="Normal 3 2 2 2 2 3 2 2 5 3" xfId="19134"/>
    <cellStyle name="Normal 3 2 2 2 2 3 2 2 5 3 2" xfId="47869"/>
    <cellStyle name="Normal 3 2 2 2 2 3 2 2 5 4" xfId="33545"/>
    <cellStyle name="Normal 3 2 2 2 2 3 2 2 6" xfId="8326"/>
    <cellStyle name="Normal 3 2 2 2 2 3 2 2 6 2" xfId="22715"/>
    <cellStyle name="Normal 3 2 2 2 2 3 2 2 6 2 2" xfId="51450"/>
    <cellStyle name="Normal 3 2 2 2 2 3 2 2 6 3" xfId="37126"/>
    <cellStyle name="Normal 3 2 2 2 2 3 2 2 7" xfId="15552"/>
    <cellStyle name="Normal 3 2 2 2 2 3 2 2 7 2" xfId="44288"/>
    <cellStyle name="Normal 3 2 2 2 2 3 2 2 8" xfId="29964"/>
    <cellStyle name="Normal 3 2 2 2 2 3 2 3" xfId="1133"/>
    <cellStyle name="Normal 3 2 2 2 2 3 2 3 2" xfId="2116"/>
    <cellStyle name="Normal 3 2 2 2 2 3 2 3 2 2" xfId="3908"/>
    <cellStyle name="Normal 3 2 2 2 2 3 2 3 2 2 2" xfId="7567"/>
    <cellStyle name="Normal 3 2 2 2 2 3 2 3 2 2 2 2" xfId="14827"/>
    <cellStyle name="Normal 3 2 2 2 2 3 2 3 2 2 2 2 2" xfId="29205"/>
    <cellStyle name="Normal 3 2 2 2 2 3 2 3 2 2 2 2 2 2" xfId="57939"/>
    <cellStyle name="Normal 3 2 2 2 2 3 2 3 2 2 2 2 3" xfId="43615"/>
    <cellStyle name="Normal 3 2 2 2 2 3 2 3 2 2 2 3" xfId="22042"/>
    <cellStyle name="Normal 3 2 2 2 2 3 2 3 2 2 2 3 2" xfId="50777"/>
    <cellStyle name="Normal 3 2 2 2 2 3 2 3 2 2 2 4" xfId="36453"/>
    <cellStyle name="Normal 3 2 2 2 2 3 2 3 2 2 3" xfId="11240"/>
    <cellStyle name="Normal 3 2 2 2 2 3 2 3 2 2 3 2" xfId="25623"/>
    <cellStyle name="Normal 3 2 2 2 2 3 2 3 2 2 3 2 2" xfId="54358"/>
    <cellStyle name="Normal 3 2 2 2 2 3 2 3 2 2 3 3" xfId="40034"/>
    <cellStyle name="Normal 3 2 2 2 2 3 2 3 2 2 4" xfId="18460"/>
    <cellStyle name="Normal 3 2 2 2 2 3 2 3 2 2 4 2" xfId="47196"/>
    <cellStyle name="Normal 3 2 2 2 2 3 2 3 2 2 5" xfId="32872"/>
    <cellStyle name="Normal 3 2 2 2 2 3 2 3 2 3" xfId="5777"/>
    <cellStyle name="Normal 3 2 2 2 2 3 2 3 2 3 2" xfId="13037"/>
    <cellStyle name="Normal 3 2 2 2 2 3 2 3 2 3 2 2" xfId="27415"/>
    <cellStyle name="Normal 3 2 2 2 2 3 2 3 2 3 2 2 2" xfId="56149"/>
    <cellStyle name="Normal 3 2 2 2 2 3 2 3 2 3 2 3" xfId="41825"/>
    <cellStyle name="Normal 3 2 2 2 2 3 2 3 2 3 3" xfId="20252"/>
    <cellStyle name="Normal 3 2 2 2 2 3 2 3 2 3 3 2" xfId="48987"/>
    <cellStyle name="Normal 3 2 2 2 2 3 2 3 2 3 4" xfId="34663"/>
    <cellStyle name="Normal 3 2 2 2 2 3 2 3 2 4" xfId="9450"/>
    <cellStyle name="Normal 3 2 2 2 2 3 2 3 2 4 2" xfId="23833"/>
    <cellStyle name="Normal 3 2 2 2 2 3 2 3 2 4 2 2" xfId="52568"/>
    <cellStyle name="Normal 3 2 2 2 2 3 2 3 2 4 3" xfId="38244"/>
    <cellStyle name="Normal 3 2 2 2 2 3 2 3 2 5" xfId="16670"/>
    <cellStyle name="Normal 3 2 2 2 2 3 2 3 2 5 2" xfId="45406"/>
    <cellStyle name="Normal 3 2 2 2 2 3 2 3 2 6" xfId="31082"/>
    <cellStyle name="Normal 3 2 2 2 2 3 2 3 3" xfId="3012"/>
    <cellStyle name="Normal 3 2 2 2 2 3 2 3 3 2" xfId="6672"/>
    <cellStyle name="Normal 3 2 2 2 2 3 2 3 3 2 2" xfId="13932"/>
    <cellStyle name="Normal 3 2 2 2 2 3 2 3 3 2 2 2" xfId="28310"/>
    <cellStyle name="Normal 3 2 2 2 2 3 2 3 3 2 2 2 2" xfId="57044"/>
    <cellStyle name="Normal 3 2 2 2 2 3 2 3 3 2 2 3" xfId="42720"/>
    <cellStyle name="Normal 3 2 2 2 2 3 2 3 3 2 3" xfId="21147"/>
    <cellStyle name="Normal 3 2 2 2 2 3 2 3 3 2 3 2" xfId="49882"/>
    <cellStyle name="Normal 3 2 2 2 2 3 2 3 3 2 4" xfId="35558"/>
    <cellStyle name="Normal 3 2 2 2 2 3 2 3 3 3" xfId="10345"/>
    <cellStyle name="Normal 3 2 2 2 2 3 2 3 3 3 2" xfId="24728"/>
    <cellStyle name="Normal 3 2 2 2 2 3 2 3 3 3 2 2" xfId="53463"/>
    <cellStyle name="Normal 3 2 2 2 2 3 2 3 3 3 3" xfId="39139"/>
    <cellStyle name="Normal 3 2 2 2 2 3 2 3 3 4" xfId="17565"/>
    <cellStyle name="Normal 3 2 2 2 2 3 2 3 3 4 2" xfId="46301"/>
    <cellStyle name="Normal 3 2 2 2 2 3 2 3 3 5" xfId="31977"/>
    <cellStyle name="Normal 3 2 2 2 2 3 2 3 4" xfId="4877"/>
    <cellStyle name="Normal 3 2 2 2 2 3 2 3 4 2" xfId="12142"/>
    <cellStyle name="Normal 3 2 2 2 2 3 2 3 4 2 2" xfId="26520"/>
    <cellStyle name="Normal 3 2 2 2 2 3 2 3 4 2 2 2" xfId="55254"/>
    <cellStyle name="Normal 3 2 2 2 2 3 2 3 4 2 3" xfId="40930"/>
    <cellStyle name="Normal 3 2 2 2 2 3 2 3 4 3" xfId="19357"/>
    <cellStyle name="Normal 3 2 2 2 2 3 2 3 4 3 2" xfId="48092"/>
    <cellStyle name="Normal 3 2 2 2 2 3 2 3 4 4" xfId="33768"/>
    <cellStyle name="Normal 3 2 2 2 2 3 2 3 5" xfId="8549"/>
    <cellStyle name="Normal 3 2 2 2 2 3 2 3 5 2" xfId="22938"/>
    <cellStyle name="Normal 3 2 2 2 2 3 2 3 5 2 2" xfId="51673"/>
    <cellStyle name="Normal 3 2 2 2 2 3 2 3 5 3" xfId="37349"/>
    <cellStyle name="Normal 3 2 2 2 2 3 2 3 6" xfId="15775"/>
    <cellStyle name="Normal 3 2 2 2 2 3 2 3 6 2" xfId="44511"/>
    <cellStyle name="Normal 3 2 2 2 2 3 2 3 7" xfId="30187"/>
    <cellStyle name="Normal 3 2 2 2 2 3 2 4" xfId="1665"/>
    <cellStyle name="Normal 3 2 2 2 2 3 2 4 2" xfId="3461"/>
    <cellStyle name="Normal 3 2 2 2 2 3 2 4 2 2" xfId="7120"/>
    <cellStyle name="Normal 3 2 2 2 2 3 2 4 2 2 2" xfId="14380"/>
    <cellStyle name="Normal 3 2 2 2 2 3 2 4 2 2 2 2" xfId="28758"/>
    <cellStyle name="Normal 3 2 2 2 2 3 2 4 2 2 2 2 2" xfId="57492"/>
    <cellStyle name="Normal 3 2 2 2 2 3 2 4 2 2 2 3" xfId="43168"/>
    <cellStyle name="Normal 3 2 2 2 2 3 2 4 2 2 3" xfId="21595"/>
    <cellStyle name="Normal 3 2 2 2 2 3 2 4 2 2 3 2" xfId="50330"/>
    <cellStyle name="Normal 3 2 2 2 2 3 2 4 2 2 4" xfId="36006"/>
    <cellStyle name="Normal 3 2 2 2 2 3 2 4 2 3" xfId="10793"/>
    <cellStyle name="Normal 3 2 2 2 2 3 2 4 2 3 2" xfId="25176"/>
    <cellStyle name="Normal 3 2 2 2 2 3 2 4 2 3 2 2" xfId="53911"/>
    <cellStyle name="Normal 3 2 2 2 2 3 2 4 2 3 3" xfId="39587"/>
    <cellStyle name="Normal 3 2 2 2 2 3 2 4 2 4" xfId="18013"/>
    <cellStyle name="Normal 3 2 2 2 2 3 2 4 2 4 2" xfId="46749"/>
    <cellStyle name="Normal 3 2 2 2 2 3 2 4 2 5" xfId="32425"/>
    <cellStyle name="Normal 3 2 2 2 2 3 2 4 3" xfId="5330"/>
    <cellStyle name="Normal 3 2 2 2 2 3 2 4 3 2" xfId="12590"/>
    <cellStyle name="Normal 3 2 2 2 2 3 2 4 3 2 2" xfId="26968"/>
    <cellStyle name="Normal 3 2 2 2 2 3 2 4 3 2 2 2" xfId="55702"/>
    <cellStyle name="Normal 3 2 2 2 2 3 2 4 3 2 3" xfId="41378"/>
    <cellStyle name="Normal 3 2 2 2 2 3 2 4 3 3" xfId="19805"/>
    <cellStyle name="Normal 3 2 2 2 2 3 2 4 3 3 2" xfId="48540"/>
    <cellStyle name="Normal 3 2 2 2 2 3 2 4 3 4" xfId="34216"/>
    <cellStyle name="Normal 3 2 2 2 2 3 2 4 4" xfId="9003"/>
    <cellStyle name="Normal 3 2 2 2 2 3 2 4 4 2" xfId="23386"/>
    <cellStyle name="Normal 3 2 2 2 2 3 2 4 4 2 2" xfId="52121"/>
    <cellStyle name="Normal 3 2 2 2 2 3 2 4 4 3" xfId="37797"/>
    <cellStyle name="Normal 3 2 2 2 2 3 2 4 5" xfId="16223"/>
    <cellStyle name="Normal 3 2 2 2 2 3 2 4 5 2" xfId="44959"/>
    <cellStyle name="Normal 3 2 2 2 2 3 2 4 6" xfId="30635"/>
    <cellStyle name="Normal 3 2 2 2 2 3 2 5" xfId="2565"/>
    <cellStyle name="Normal 3 2 2 2 2 3 2 5 2" xfId="6225"/>
    <cellStyle name="Normal 3 2 2 2 2 3 2 5 2 2" xfId="13485"/>
    <cellStyle name="Normal 3 2 2 2 2 3 2 5 2 2 2" xfId="27863"/>
    <cellStyle name="Normal 3 2 2 2 2 3 2 5 2 2 2 2" xfId="56597"/>
    <cellStyle name="Normal 3 2 2 2 2 3 2 5 2 2 3" xfId="42273"/>
    <cellStyle name="Normal 3 2 2 2 2 3 2 5 2 3" xfId="20700"/>
    <cellStyle name="Normal 3 2 2 2 2 3 2 5 2 3 2" xfId="49435"/>
    <cellStyle name="Normal 3 2 2 2 2 3 2 5 2 4" xfId="35111"/>
    <cellStyle name="Normal 3 2 2 2 2 3 2 5 3" xfId="9898"/>
    <cellStyle name="Normal 3 2 2 2 2 3 2 5 3 2" xfId="24281"/>
    <cellStyle name="Normal 3 2 2 2 2 3 2 5 3 2 2" xfId="53016"/>
    <cellStyle name="Normal 3 2 2 2 2 3 2 5 3 3" xfId="38692"/>
    <cellStyle name="Normal 3 2 2 2 2 3 2 5 4" xfId="17118"/>
    <cellStyle name="Normal 3 2 2 2 2 3 2 5 4 2" xfId="45854"/>
    <cellStyle name="Normal 3 2 2 2 2 3 2 5 5" xfId="31530"/>
    <cellStyle name="Normal 3 2 2 2 2 3 2 6" xfId="4428"/>
    <cellStyle name="Normal 3 2 2 2 2 3 2 6 2" xfId="11695"/>
    <cellStyle name="Normal 3 2 2 2 2 3 2 6 2 2" xfId="26073"/>
    <cellStyle name="Normal 3 2 2 2 2 3 2 6 2 2 2" xfId="54807"/>
    <cellStyle name="Normal 3 2 2 2 2 3 2 6 2 3" xfId="40483"/>
    <cellStyle name="Normal 3 2 2 2 2 3 2 6 3" xfId="18910"/>
    <cellStyle name="Normal 3 2 2 2 2 3 2 6 3 2" xfId="47645"/>
    <cellStyle name="Normal 3 2 2 2 2 3 2 6 4" xfId="33321"/>
    <cellStyle name="Normal 3 2 2 2 2 3 2 7" xfId="8099"/>
    <cellStyle name="Normal 3 2 2 2 2 3 2 7 2" xfId="22491"/>
    <cellStyle name="Normal 3 2 2 2 2 3 2 7 2 2" xfId="51226"/>
    <cellStyle name="Normal 3 2 2 2 2 3 2 7 3" xfId="36902"/>
    <cellStyle name="Normal 3 2 2 2 2 3 2 8" xfId="15328"/>
    <cellStyle name="Normal 3 2 2 2 2 3 2 8 2" xfId="44064"/>
    <cellStyle name="Normal 3 2 2 2 2 3 2 9" xfId="29740"/>
    <cellStyle name="Normal 3 2 2 2 2 3 3" xfId="796"/>
    <cellStyle name="Normal 3 2 2 2 2 3 3 2" xfId="1245"/>
    <cellStyle name="Normal 3 2 2 2 2 3 3 2 2" xfId="2228"/>
    <cellStyle name="Normal 3 2 2 2 2 3 3 2 2 2" xfId="4020"/>
    <cellStyle name="Normal 3 2 2 2 2 3 3 2 2 2 2" xfId="7679"/>
    <cellStyle name="Normal 3 2 2 2 2 3 3 2 2 2 2 2" xfId="14939"/>
    <cellStyle name="Normal 3 2 2 2 2 3 3 2 2 2 2 2 2" xfId="29317"/>
    <cellStyle name="Normal 3 2 2 2 2 3 3 2 2 2 2 2 2 2" xfId="58051"/>
    <cellStyle name="Normal 3 2 2 2 2 3 3 2 2 2 2 2 3" xfId="43727"/>
    <cellStyle name="Normal 3 2 2 2 2 3 3 2 2 2 2 3" xfId="22154"/>
    <cellStyle name="Normal 3 2 2 2 2 3 3 2 2 2 2 3 2" xfId="50889"/>
    <cellStyle name="Normal 3 2 2 2 2 3 3 2 2 2 2 4" xfId="36565"/>
    <cellStyle name="Normal 3 2 2 2 2 3 3 2 2 2 3" xfId="11352"/>
    <cellStyle name="Normal 3 2 2 2 2 3 3 2 2 2 3 2" xfId="25735"/>
    <cellStyle name="Normal 3 2 2 2 2 3 3 2 2 2 3 2 2" xfId="54470"/>
    <cellStyle name="Normal 3 2 2 2 2 3 3 2 2 2 3 3" xfId="40146"/>
    <cellStyle name="Normal 3 2 2 2 2 3 3 2 2 2 4" xfId="18572"/>
    <cellStyle name="Normal 3 2 2 2 2 3 3 2 2 2 4 2" xfId="47308"/>
    <cellStyle name="Normal 3 2 2 2 2 3 3 2 2 2 5" xfId="32984"/>
    <cellStyle name="Normal 3 2 2 2 2 3 3 2 2 3" xfId="5889"/>
    <cellStyle name="Normal 3 2 2 2 2 3 3 2 2 3 2" xfId="13149"/>
    <cellStyle name="Normal 3 2 2 2 2 3 3 2 2 3 2 2" xfId="27527"/>
    <cellStyle name="Normal 3 2 2 2 2 3 3 2 2 3 2 2 2" xfId="56261"/>
    <cellStyle name="Normal 3 2 2 2 2 3 3 2 2 3 2 3" xfId="41937"/>
    <cellStyle name="Normal 3 2 2 2 2 3 3 2 2 3 3" xfId="20364"/>
    <cellStyle name="Normal 3 2 2 2 2 3 3 2 2 3 3 2" xfId="49099"/>
    <cellStyle name="Normal 3 2 2 2 2 3 3 2 2 3 4" xfId="34775"/>
    <cellStyle name="Normal 3 2 2 2 2 3 3 2 2 4" xfId="9562"/>
    <cellStyle name="Normal 3 2 2 2 2 3 3 2 2 4 2" xfId="23945"/>
    <cellStyle name="Normal 3 2 2 2 2 3 3 2 2 4 2 2" xfId="52680"/>
    <cellStyle name="Normal 3 2 2 2 2 3 3 2 2 4 3" xfId="38356"/>
    <cellStyle name="Normal 3 2 2 2 2 3 3 2 2 5" xfId="16782"/>
    <cellStyle name="Normal 3 2 2 2 2 3 3 2 2 5 2" xfId="45518"/>
    <cellStyle name="Normal 3 2 2 2 2 3 3 2 2 6" xfId="31194"/>
    <cellStyle name="Normal 3 2 2 2 2 3 3 2 3" xfId="3124"/>
    <cellStyle name="Normal 3 2 2 2 2 3 3 2 3 2" xfId="6784"/>
    <cellStyle name="Normal 3 2 2 2 2 3 3 2 3 2 2" xfId="14044"/>
    <cellStyle name="Normal 3 2 2 2 2 3 3 2 3 2 2 2" xfId="28422"/>
    <cellStyle name="Normal 3 2 2 2 2 3 3 2 3 2 2 2 2" xfId="57156"/>
    <cellStyle name="Normal 3 2 2 2 2 3 3 2 3 2 2 3" xfId="42832"/>
    <cellStyle name="Normal 3 2 2 2 2 3 3 2 3 2 3" xfId="21259"/>
    <cellStyle name="Normal 3 2 2 2 2 3 3 2 3 2 3 2" xfId="49994"/>
    <cellStyle name="Normal 3 2 2 2 2 3 3 2 3 2 4" xfId="35670"/>
    <cellStyle name="Normal 3 2 2 2 2 3 3 2 3 3" xfId="10457"/>
    <cellStyle name="Normal 3 2 2 2 2 3 3 2 3 3 2" xfId="24840"/>
    <cellStyle name="Normal 3 2 2 2 2 3 3 2 3 3 2 2" xfId="53575"/>
    <cellStyle name="Normal 3 2 2 2 2 3 3 2 3 3 3" xfId="39251"/>
    <cellStyle name="Normal 3 2 2 2 2 3 3 2 3 4" xfId="17677"/>
    <cellStyle name="Normal 3 2 2 2 2 3 3 2 3 4 2" xfId="46413"/>
    <cellStyle name="Normal 3 2 2 2 2 3 3 2 3 5" xfId="32089"/>
    <cellStyle name="Normal 3 2 2 2 2 3 3 2 4" xfId="4989"/>
    <cellStyle name="Normal 3 2 2 2 2 3 3 2 4 2" xfId="12254"/>
    <cellStyle name="Normal 3 2 2 2 2 3 3 2 4 2 2" xfId="26632"/>
    <cellStyle name="Normal 3 2 2 2 2 3 3 2 4 2 2 2" xfId="55366"/>
    <cellStyle name="Normal 3 2 2 2 2 3 3 2 4 2 3" xfId="41042"/>
    <cellStyle name="Normal 3 2 2 2 2 3 3 2 4 3" xfId="19469"/>
    <cellStyle name="Normal 3 2 2 2 2 3 3 2 4 3 2" xfId="48204"/>
    <cellStyle name="Normal 3 2 2 2 2 3 3 2 4 4" xfId="33880"/>
    <cellStyle name="Normal 3 2 2 2 2 3 3 2 5" xfId="8661"/>
    <cellStyle name="Normal 3 2 2 2 2 3 3 2 5 2" xfId="23050"/>
    <cellStyle name="Normal 3 2 2 2 2 3 3 2 5 2 2" xfId="51785"/>
    <cellStyle name="Normal 3 2 2 2 2 3 3 2 5 3" xfId="37461"/>
    <cellStyle name="Normal 3 2 2 2 2 3 3 2 6" xfId="15887"/>
    <cellStyle name="Normal 3 2 2 2 2 3 3 2 6 2" xfId="44623"/>
    <cellStyle name="Normal 3 2 2 2 2 3 3 2 7" xfId="30299"/>
    <cellStyle name="Normal 3 2 2 2 2 3 3 3" xfId="1781"/>
    <cellStyle name="Normal 3 2 2 2 2 3 3 3 2" xfId="3573"/>
    <cellStyle name="Normal 3 2 2 2 2 3 3 3 2 2" xfId="7232"/>
    <cellStyle name="Normal 3 2 2 2 2 3 3 3 2 2 2" xfId="14492"/>
    <cellStyle name="Normal 3 2 2 2 2 3 3 3 2 2 2 2" xfId="28870"/>
    <cellStyle name="Normal 3 2 2 2 2 3 3 3 2 2 2 2 2" xfId="57604"/>
    <cellStyle name="Normal 3 2 2 2 2 3 3 3 2 2 2 3" xfId="43280"/>
    <cellStyle name="Normal 3 2 2 2 2 3 3 3 2 2 3" xfId="21707"/>
    <cellStyle name="Normal 3 2 2 2 2 3 3 3 2 2 3 2" xfId="50442"/>
    <cellStyle name="Normal 3 2 2 2 2 3 3 3 2 2 4" xfId="36118"/>
    <cellStyle name="Normal 3 2 2 2 2 3 3 3 2 3" xfId="10905"/>
    <cellStyle name="Normal 3 2 2 2 2 3 3 3 2 3 2" xfId="25288"/>
    <cellStyle name="Normal 3 2 2 2 2 3 3 3 2 3 2 2" xfId="54023"/>
    <cellStyle name="Normal 3 2 2 2 2 3 3 3 2 3 3" xfId="39699"/>
    <cellStyle name="Normal 3 2 2 2 2 3 3 3 2 4" xfId="18125"/>
    <cellStyle name="Normal 3 2 2 2 2 3 3 3 2 4 2" xfId="46861"/>
    <cellStyle name="Normal 3 2 2 2 2 3 3 3 2 5" xfId="32537"/>
    <cellStyle name="Normal 3 2 2 2 2 3 3 3 3" xfId="5442"/>
    <cellStyle name="Normal 3 2 2 2 2 3 3 3 3 2" xfId="12702"/>
    <cellStyle name="Normal 3 2 2 2 2 3 3 3 3 2 2" xfId="27080"/>
    <cellStyle name="Normal 3 2 2 2 2 3 3 3 3 2 2 2" xfId="55814"/>
    <cellStyle name="Normal 3 2 2 2 2 3 3 3 3 2 3" xfId="41490"/>
    <cellStyle name="Normal 3 2 2 2 2 3 3 3 3 3" xfId="19917"/>
    <cellStyle name="Normal 3 2 2 2 2 3 3 3 3 3 2" xfId="48652"/>
    <cellStyle name="Normal 3 2 2 2 2 3 3 3 3 4" xfId="34328"/>
    <cellStyle name="Normal 3 2 2 2 2 3 3 3 4" xfId="9115"/>
    <cellStyle name="Normal 3 2 2 2 2 3 3 3 4 2" xfId="23498"/>
    <cellStyle name="Normal 3 2 2 2 2 3 3 3 4 2 2" xfId="52233"/>
    <cellStyle name="Normal 3 2 2 2 2 3 3 3 4 3" xfId="37909"/>
    <cellStyle name="Normal 3 2 2 2 2 3 3 3 5" xfId="16335"/>
    <cellStyle name="Normal 3 2 2 2 2 3 3 3 5 2" xfId="45071"/>
    <cellStyle name="Normal 3 2 2 2 2 3 3 3 6" xfId="30747"/>
    <cellStyle name="Normal 3 2 2 2 2 3 3 4" xfId="2677"/>
    <cellStyle name="Normal 3 2 2 2 2 3 3 4 2" xfId="6337"/>
    <cellStyle name="Normal 3 2 2 2 2 3 3 4 2 2" xfId="13597"/>
    <cellStyle name="Normal 3 2 2 2 2 3 3 4 2 2 2" xfId="27975"/>
    <cellStyle name="Normal 3 2 2 2 2 3 3 4 2 2 2 2" xfId="56709"/>
    <cellStyle name="Normal 3 2 2 2 2 3 3 4 2 2 3" xfId="42385"/>
    <cellStyle name="Normal 3 2 2 2 2 3 3 4 2 3" xfId="20812"/>
    <cellStyle name="Normal 3 2 2 2 2 3 3 4 2 3 2" xfId="49547"/>
    <cellStyle name="Normal 3 2 2 2 2 3 3 4 2 4" xfId="35223"/>
    <cellStyle name="Normal 3 2 2 2 2 3 3 4 3" xfId="10010"/>
    <cellStyle name="Normal 3 2 2 2 2 3 3 4 3 2" xfId="24393"/>
    <cellStyle name="Normal 3 2 2 2 2 3 3 4 3 2 2" xfId="53128"/>
    <cellStyle name="Normal 3 2 2 2 2 3 3 4 3 3" xfId="38804"/>
    <cellStyle name="Normal 3 2 2 2 2 3 3 4 4" xfId="17230"/>
    <cellStyle name="Normal 3 2 2 2 2 3 3 4 4 2" xfId="45966"/>
    <cellStyle name="Normal 3 2 2 2 2 3 3 4 5" xfId="31642"/>
    <cellStyle name="Normal 3 2 2 2 2 3 3 5" xfId="4541"/>
    <cellStyle name="Normal 3 2 2 2 2 3 3 5 2" xfId="11807"/>
    <cellStyle name="Normal 3 2 2 2 2 3 3 5 2 2" xfId="26185"/>
    <cellStyle name="Normal 3 2 2 2 2 3 3 5 2 2 2" xfId="54919"/>
    <cellStyle name="Normal 3 2 2 2 2 3 3 5 2 3" xfId="40595"/>
    <cellStyle name="Normal 3 2 2 2 2 3 3 5 3" xfId="19022"/>
    <cellStyle name="Normal 3 2 2 2 2 3 3 5 3 2" xfId="47757"/>
    <cellStyle name="Normal 3 2 2 2 2 3 3 5 4" xfId="33433"/>
    <cellStyle name="Normal 3 2 2 2 2 3 3 6" xfId="8214"/>
    <cellStyle name="Normal 3 2 2 2 2 3 3 6 2" xfId="22603"/>
    <cellStyle name="Normal 3 2 2 2 2 3 3 6 2 2" xfId="51338"/>
    <cellStyle name="Normal 3 2 2 2 2 3 3 6 3" xfId="37014"/>
    <cellStyle name="Normal 3 2 2 2 2 3 3 7" xfId="15440"/>
    <cellStyle name="Normal 3 2 2 2 2 3 3 7 2" xfId="44176"/>
    <cellStyle name="Normal 3 2 2 2 2 3 3 8" xfId="29852"/>
    <cellStyle name="Normal 3 2 2 2 2 3 4" xfId="1021"/>
    <cellStyle name="Normal 3 2 2 2 2 3 4 2" xfId="2004"/>
    <cellStyle name="Normal 3 2 2 2 2 3 4 2 2" xfId="3796"/>
    <cellStyle name="Normal 3 2 2 2 2 3 4 2 2 2" xfId="7455"/>
    <cellStyle name="Normal 3 2 2 2 2 3 4 2 2 2 2" xfId="14715"/>
    <cellStyle name="Normal 3 2 2 2 2 3 4 2 2 2 2 2" xfId="29093"/>
    <cellStyle name="Normal 3 2 2 2 2 3 4 2 2 2 2 2 2" xfId="57827"/>
    <cellStyle name="Normal 3 2 2 2 2 3 4 2 2 2 2 3" xfId="43503"/>
    <cellStyle name="Normal 3 2 2 2 2 3 4 2 2 2 3" xfId="21930"/>
    <cellStyle name="Normal 3 2 2 2 2 3 4 2 2 2 3 2" xfId="50665"/>
    <cellStyle name="Normal 3 2 2 2 2 3 4 2 2 2 4" xfId="36341"/>
    <cellStyle name="Normal 3 2 2 2 2 3 4 2 2 3" xfId="11128"/>
    <cellStyle name="Normal 3 2 2 2 2 3 4 2 2 3 2" xfId="25511"/>
    <cellStyle name="Normal 3 2 2 2 2 3 4 2 2 3 2 2" xfId="54246"/>
    <cellStyle name="Normal 3 2 2 2 2 3 4 2 2 3 3" xfId="39922"/>
    <cellStyle name="Normal 3 2 2 2 2 3 4 2 2 4" xfId="18348"/>
    <cellStyle name="Normal 3 2 2 2 2 3 4 2 2 4 2" xfId="47084"/>
    <cellStyle name="Normal 3 2 2 2 2 3 4 2 2 5" xfId="32760"/>
    <cellStyle name="Normal 3 2 2 2 2 3 4 2 3" xfId="5665"/>
    <cellStyle name="Normal 3 2 2 2 2 3 4 2 3 2" xfId="12925"/>
    <cellStyle name="Normal 3 2 2 2 2 3 4 2 3 2 2" xfId="27303"/>
    <cellStyle name="Normal 3 2 2 2 2 3 4 2 3 2 2 2" xfId="56037"/>
    <cellStyle name="Normal 3 2 2 2 2 3 4 2 3 2 3" xfId="41713"/>
    <cellStyle name="Normal 3 2 2 2 2 3 4 2 3 3" xfId="20140"/>
    <cellStyle name="Normal 3 2 2 2 2 3 4 2 3 3 2" xfId="48875"/>
    <cellStyle name="Normal 3 2 2 2 2 3 4 2 3 4" xfId="34551"/>
    <cellStyle name="Normal 3 2 2 2 2 3 4 2 4" xfId="9338"/>
    <cellStyle name="Normal 3 2 2 2 2 3 4 2 4 2" xfId="23721"/>
    <cellStyle name="Normal 3 2 2 2 2 3 4 2 4 2 2" xfId="52456"/>
    <cellStyle name="Normal 3 2 2 2 2 3 4 2 4 3" xfId="38132"/>
    <cellStyle name="Normal 3 2 2 2 2 3 4 2 5" xfId="16558"/>
    <cellStyle name="Normal 3 2 2 2 2 3 4 2 5 2" xfId="45294"/>
    <cellStyle name="Normal 3 2 2 2 2 3 4 2 6" xfId="30970"/>
    <cellStyle name="Normal 3 2 2 2 2 3 4 3" xfId="2900"/>
    <cellStyle name="Normal 3 2 2 2 2 3 4 3 2" xfId="6560"/>
    <cellStyle name="Normal 3 2 2 2 2 3 4 3 2 2" xfId="13820"/>
    <cellStyle name="Normal 3 2 2 2 2 3 4 3 2 2 2" xfId="28198"/>
    <cellStyle name="Normal 3 2 2 2 2 3 4 3 2 2 2 2" xfId="56932"/>
    <cellStyle name="Normal 3 2 2 2 2 3 4 3 2 2 3" xfId="42608"/>
    <cellStyle name="Normal 3 2 2 2 2 3 4 3 2 3" xfId="21035"/>
    <cellStyle name="Normal 3 2 2 2 2 3 4 3 2 3 2" xfId="49770"/>
    <cellStyle name="Normal 3 2 2 2 2 3 4 3 2 4" xfId="35446"/>
    <cellStyle name="Normal 3 2 2 2 2 3 4 3 3" xfId="10233"/>
    <cellStyle name="Normal 3 2 2 2 2 3 4 3 3 2" xfId="24616"/>
    <cellStyle name="Normal 3 2 2 2 2 3 4 3 3 2 2" xfId="53351"/>
    <cellStyle name="Normal 3 2 2 2 2 3 4 3 3 3" xfId="39027"/>
    <cellStyle name="Normal 3 2 2 2 2 3 4 3 4" xfId="17453"/>
    <cellStyle name="Normal 3 2 2 2 2 3 4 3 4 2" xfId="46189"/>
    <cellStyle name="Normal 3 2 2 2 2 3 4 3 5" xfId="31865"/>
    <cellStyle name="Normal 3 2 2 2 2 3 4 4" xfId="4765"/>
    <cellStyle name="Normal 3 2 2 2 2 3 4 4 2" xfId="12030"/>
    <cellStyle name="Normal 3 2 2 2 2 3 4 4 2 2" xfId="26408"/>
    <cellStyle name="Normal 3 2 2 2 2 3 4 4 2 2 2" xfId="55142"/>
    <cellStyle name="Normal 3 2 2 2 2 3 4 4 2 3" xfId="40818"/>
    <cellStyle name="Normal 3 2 2 2 2 3 4 4 3" xfId="19245"/>
    <cellStyle name="Normal 3 2 2 2 2 3 4 4 3 2" xfId="47980"/>
    <cellStyle name="Normal 3 2 2 2 2 3 4 4 4" xfId="33656"/>
    <cellStyle name="Normal 3 2 2 2 2 3 4 5" xfId="8437"/>
    <cellStyle name="Normal 3 2 2 2 2 3 4 5 2" xfId="22826"/>
    <cellStyle name="Normal 3 2 2 2 2 3 4 5 2 2" xfId="51561"/>
    <cellStyle name="Normal 3 2 2 2 2 3 4 5 3" xfId="37237"/>
    <cellStyle name="Normal 3 2 2 2 2 3 4 6" xfId="15663"/>
    <cellStyle name="Normal 3 2 2 2 2 3 4 6 2" xfId="44399"/>
    <cellStyle name="Normal 3 2 2 2 2 3 4 7" xfId="30075"/>
    <cellStyle name="Normal 3 2 2 2 2 3 5" xfId="1545"/>
    <cellStyle name="Normal 3 2 2 2 2 3 5 2" xfId="3349"/>
    <cellStyle name="Normal 3 2 2 2 2 3 5 2 2" xfId="7008"/>
    <cellStyle name="Normal 3 2 2 2 2 3 5 2 2 2" xfId="14268"/>
    <cellStyle name="Normal 3 2 2 2 2 3 5 2 2 2 2" xfId="28646"/>
    <cellStyle name="Normal 3 2 2 2 2 3 5 2 2 2 2 2" xfId="57380"/>
    <cellStyle name="Normal 3 2 2 2 2 3 5 2 2 2 3" xfId="43056"/>
    <cellStyle name="Normal 3 2 2 2 2 3 5 2 2 3" xfId="21483"/>
    <cellStyle name="Normal 3 2 2 2 2 3 5 2 2 3 2" xfId="50218"/>
    <cellStyle name="Normal 3 2 2 2 2 3 5 2 2 4" xfId="35894"/>
    <cellStyle name="Normal 3 2 2 2 2 3 5 2 3" xfId="10681"/>
    <cellStyle name="Normal 3 2 2 2 2 3 5 2 3 2" xfId="25064"/>
    <cellStyle name="Normal 3 2 2 2 2 3 5 2 3 2 2" xfId="53799"/>
    <cellStyle name="Normal 3 2 2 2 2 3 5 2 3 3" xfId="39475"/>
    <cellStyle name="Normal 3 2 2 2 2 3 5 2 4" xfId="17901"/>
    <cellStyle name="Normal 3 2 2 2 2 3 5 2 4 2" xfId="46637"/>
    <cellStyle name="Normal 3 2 2 2 2 3 5 2 5" xfId="32313"/>
    <cellStyle name="Normal 3 2 2 2 2 3 5 3" xfId="5218"/>
    <cellStyle name="Normal 3 2 2 2 2 3 5 3 2" xfId="12478"/>
    <cellStyle name="Normal 3 2 2 2 2 3 5 3 2 2" xfId="26856"/>
    <cellStyle name="Normal 3 2 2 2 2 3 5 3 2 2 2" xfId="55590"/>
    <cellStyle name="Normal 3 2 2 2 2 3 5 3 2 3" xfId="41266"/>
    <cellStyle name="Normal 3 2 2 2 2 3 5 3 3" xfId="19693"/>
    <cellStyle name="Normal 3 2 2 2 2 3 5 3 3 2" xfId="48428"/>
    <cellStyle name="Normal 3 2 2 2 2 3 5 3 4" xfId="34104"/>
    <cellStyle name="Normal 3 2 2 2 2 3 5 4" xfId="8891"/>
    <cellStyle name="Normal 3 2 2 2 2 3 5 4 2" xfId="23274"/>
    <cellStyle name="Normal 3 2 2 2 2 3 5 4 2 2" xfId="52009"/>
    <cellStyle name="Normal 3 2 2 2 2 3 5 4 3" xfId="37685"/>
    <cellStyle name="Normal 3 2 2 2 2 3 5 5" xfId="16111"/>
    <cellStyle name="Normal 3 2 2 2 2 3 5 5 2" xfId="44847"/>
    <cellStyle name="Normal 3 2 2 2 2 3 5 6" xfId="30523"/>
    <cellStyle name="Normal 3 2 2 2 2 3 6" xfId="2453"/>
    <cellStyle name="Normal 3 2 2 2 2 3 6 2" xfId="6113"/>
    <cellStyle name="Normal 3 2 2 2 2 3 6 2 2" xfId="13373"/>
    <cellStyle name="Normal 3 2 2 2 2 3 6 2 2 2" xfId="27751"/>
    <cellStyle name="Normal 3 2 2 2 2 3 6 2 2 2 2" xfId="56485"/>
    <cellStyle name="Normal 3 2 2 2 2 3 6 2 2 3" xfId="42161"/>
    <cellStyle name="Normal 3 2 2 2 2 3 6 2 3" xfId="20588"/>
    <cellStyle name="Normal 3 2 2 2 2 3 6 2 3 2" xfId="49323"/>
    <cellStyle name="Normal 3 2 2 2 2 3 6 2 4" xfId="34999"/>
    <cellStyle name="Normal 3 2 2 2 2 3 6 3" xfId="9786"/>
    <cellStyle name="Normal 3 2 2 2 2 3 6 3 2" xfId="24169"/>
    <cellStyle name="Normal 3 2 2 2 2 3 6 3 2 2" xfId="52904"/>
    <cellStyle name="Normal 3 2 2 2 2 3 6 3 3" xfId="38580"/>
    <cellStyle name="Normal 3 2 2 2 2 3 6 4" xfId="17006"/>
    <cellStyle name="Normal 3 2 2 2 2 3 6 4 2" xfId="45742"/>
    <cellStyle name="Normal 3 2 2 2 2 3 6 5" xfId="31418"/>
    <cellStyle name="Normal 3 2 2 2 2 3 7" xfId="4312"/>
    <cellStyle name="Normal 3 2 2 2 2 3 7 2" xfId="11582"/>
    <cellStyle name="Normal 3 2 2 2 2 3 7 2 2" xfId="25961"/>
    <cellStyle name="Normal 3 2 2 2 2 3 7 2 2 2" xfId="54695"/>
    <cellStyle name="Normal 3 2 2 2 2 3 7 2 3" xfId="40371"/>
    <cellStyle name="Normal 3 2 2 2 2 3 7 3" xfId="18798"/>
    <cellStyle name="Normal 3 2 2 2 2 3 7 3 2" xfId="47533"/>
    <cellStyle name="Normal 3 2 2 2 2 3 7 4" xfId="33209"/>
    <cellStyle name="Normal 3 2 2 2 2 3 8" xfId="7981"/>
    <cellStyle name="Normal 3 2 2 2 2 3 8 2" xfId="22379"/>
    <cellStyle name="Normal 3 2 2 2 2 3 8 2 2" xfId="51114"/>
    <cellStyle name="Normal 3 2 2 2 2 3 8 3" xfId="36790"/>
    <cellStyle name="Normal 3 2 2 2 2 3 9" xfId="15216"/>
    <cellStyle name="Normal 3 2 2 2 2 3 9 2" xfId="43952"/>
    <cellStyle name="Normal 3 2 2 2 2 4" xfId="571"/>
    <cellStyle name="Normal 3 2 2 2 2 4 2" xfId="854"/>
    <cellStyle name="Normal 3 2 2 2 2 4 2 2" xfId="1301"/>
    <cellStyle name="Normal 3 2 2 2 2 4 2 2 2" xfId="2284"/>
    <cellStyle name="Normal 3 2 2 2 2 4 2 2 2 2" xfId="4076"/>
    <cellStyle name="Normal 3 2 2 2 2 4 2 2 2 2 2" xfId="7735"/>
    <cellStyle name="Normal 3 2 2 2 2 4 2 2 2 2 2 2" xfId="14995"/>
    <cellStyle name="Normal 3 2 2 2 2 4 2 2 2 2 2 2 2" xfId="29373"/>
    <cellStyle name="Normal 3 2 2 2 2 4 2 2 2 2 2 2 2 2" xfId="58107"/>
    <cellStyle name="Normal 3 2 2 2 2 4 2 2 2 2 2 2 3" xfId="43783"/>
    <cellStyle name="Normal 3 2 2 2 2 4 2 2 2 2 2 3" xfId="22210"/>
    <cellStyle name="Normal 3 2 2 2 2 4 2 2 2 2 2 3 2" xfId="50945"/>
    <cellStyle name="Normal 3 2 2 2 2 4 2 2 2 2 2 4" xfId="36621"/>
    <cellStyle name="Normal 3 2 2 2 2 4 2 2 2 2 3" xfId="11408"/>
    <cellStyle name="Normal 3 2 2 2 2 4 2 2 2 2 3 2" xfId="25791"/>
    <cellStyle name="Normal 3 2 2 2 2 4 2 2 2 2 3 2 2" xfId="54526"/>
    <cellStyle name="Normal 3 2 2 2 2 4 2 2 2 2 3 3" xfId="40202"/>
    <cellStyle name="Normal 3 2 2 2 2 4 2 2 2 2 4" xfId="18628"/>
    <cellStyle name="Normal 3 2 2 2 2 4 2 2 2 2 4 2" xfId="47364"/>
    <cellStyle name="Normal 3 2 2 2 2 4 2 2 2 2 5" xfId="33040"/>
    <cellStyle name="Normal 3 2 2 2 2 4 2 2 2 3" xfId="5945"/>
    <cellStyle name="Normal 3 2 2 2 2 4 2 2 2 3 2" xfId="13205"/>
    <cellStyle name="Normal 3 2 2 2 2 4 2 2 2 3 2 2" xfId="27583"/>
    <cellStyle name="Normal 3 2 2 2 2 4 2 2 2 3 2 2 2" xfId="56317"/>
    <cellStyle name="Normal 3 2 2 2 2 4 2 2 2 3 2 3" xfId="41993"/>
    <cellStyle name="Normal 3 2 2 2 2 4 2 2 2 3 3" xfId="20420"/>
    <cellStyle name="Normal 3 2 2 2 2 4 2 2 2 3 3 2" xfId="49155"/>
    <cellStyle name="Normal 3 2 2 2 2 4 2 2 2 3 4" xfId="34831"/>
    <cellStyle name="Normal 3 2 2 2 2 4 2 2 2 4" xfId="9618"/>
    <cellStyle name="Normal 3 2 2 2 2 4 2 2 2 4 2" xfId="24001"/>
    <cellStyle name="Normal 3 2 2 2 2 4 2 2 2 4 2 2" xfId="52736"/>
    <cellStyle name="Normal 3 2 2 2 2 4 2 2 2 4 3" xfId="38412"/>
    <cellStyle name="Normal 3 2 2 2 2 4 2 2 2 5" xfId="16838"/>
    <cellStyle name="Normal 3 2 2 2 2 4 2 2 2 5 2" xfId="45574"/>
    <cellStyle name="Normal 3 2 2 2 2 4 2 2 2 6" xfId="31250"/>
    <cellStyle name="Normal 3 2 2 2 2 4 2 2 3" xfId="3180"/>
    <cellStyle name="Normal 3 2 2 2 2 4 2 2 3 2" xfId="6840"/>
    <cellStyle name="Normal 3 2 2 2 2 4 2 2 3 2 2" xfId="14100"/>
    <cellStyle name="Normal 3 2 2 2 2 4 2 2 3 2 2 2" xfId="28478"/>
    <cellStyle name="Normal 3 2 2 2 2 4 2 2 3 2 2 2 2" xfId="57212"/>
    <cellStyle name="Normal 3 2 2 2 2 4 2 2 3 2 2 3" xfId="42888"/>
    <cellStyle name="Normal 3 2 2 2 2 4 2 2 3 2 3" xfId="21315"/>
    <cellStyle name="Normal 3 2 2 2 2 4 2 2 3 2 3 2" xfId="50050"/>
    <cellStyle name="Normal 3 2 2 2 2 4 2 2 3 2 4" xfId="35726"/>
    <cellStyle name="Normal 3 2 2 2 2 4 2 2 3 3" xfId="10513"/>
    <cellStyle name="Normal 3 2 2 2 2 4 2 2 3 3 2" xfId="24896"/>
    <cellStyle name="Normal 3 2 2 2 2 4 2 2 3 3 2 2" xfId="53631"/>
    <cellStyle name="Normal 3 2 2 2 2 4 2 2 3 3 3" xfId="39307"/>
    <cellStyle name="Normal 3 2 2 2 2 4 2 2 3 4" xfId="17733"/>
    <cellStyle name="Normal 3 2 2 2 2 4 2 2 3 4 2" xfId="46469"/>
    <cellStyle name="Normal 3 2 2 2 2 4 2 2 3 5" xfId="32145"/>
    <cellStyle name="Normal 3 2 2 2 2 4 2 2 4" xfId="5045"/>
    <cellStyle name="Normal 3 2 2 2 2 4 2 2 4 2" xfId="12310"/>
    <cellStyle name="Normal 3 2 2 2 2 4 2 2 4 2 2" xfId="26688"/>
    <cellStyle name="Normal 3 2 2 2 2 4 2 2 4 2 2 2" xfId="55422"/>
    <cellStyle name="Normal 3 2 2 2 2 4 2 2 4 2 3" xfId="41098"/>
    <cellStyle name="Normal 3 2 2 2 2 4 2 2 4 3" xfId="19525"/>
    <cellStyle name="Normal 3 2 2 2 2 4 2 2 4 3 2" xfId="48260"/>
    <cellStyle name="Normal 3 2 2 2 2 4 2 2 4 4" xfId="33936"/>
    <cellStyle name="Normal 3 2 2 2 2 4 2 2 5" xfId="8717"/>
    <cellStyle name="Normal 3 2 2 2 2 4 2 2 5 2" xfId="23106"/>
    <cellStyle name="Normal 3 2 2 2 2 4 2 2 5 2 2" xfId="51841"/>
    <cellStyle name="Normal 3 2 2 2 2 4 2 2 5 3" xfId="37517"/>
    <cellStyle name="Normal 3 2 2 2 2 4 2 2 6" xfId="15943"/>
    <cellStyle name="Normal 3 2 2 2 2 4 2 2 6 2" xfId="44679"/>
    <cellStyle name="Normal 3 2 2 2 2 4 2 2 7" xfId="30355"/>
    <cellStyle name="Normal 3 2 2 2 2 4 2 3" xfId="1837"/>
    <cellStyle name="Normal 3 2 2 2 2 4 2 3 2" xfId="3629"/>
    <cellStyle name="Normal 3 2 2 2 2 4 2 3 2 2" xfId="7288"/>
    <cellStyle name="Normal 3 2 2 2 2 4 2 3 2 2 2" xfId="14548"/>
    <cellStyle name="Normal 3 2 2 2 2 4 2 3 2 2 2 2" xfId="28926"/>
    <cellStyle name="Normal 3 2 2 2 2 4 2 3 2 2 2 2 2" xfId="57660"/>
    <cellStyle name="Normal 3 2 2 2 2 4 2 3 2 2 2 3" xfId="43336"/>
    <cellStyle name="Normal 3 2 2 2 2 4 2 3 2 2 3" xfId="21763"/>
    <cellStyle name="Normal 3 2 2 2 2 4 2 3 2 2 3 2" xfId="50498"/>
    <cellStyle name="Normal 3 2 2 2 2 4 2 3 2 2 4" xfId="36174"/>
    <cellStyle name="Normal 3 2 2 2 2 4 2 3 2 3" xfId="10961"/>
    <cellStyle name="Normal 3 2 2 2 2 4 2 3 2 3 2" xfId="25344"/>
    <cellStyle name="Normal 3 2 2 2 2 4 2 3 2 3 2 2" xfId="54079"/>
    <cellStyle name="Normal 3 2 2 2 2 4 2 3 2 3 3" xfId="39755"/>
    <cellStyle name="Normal 3 2 2 2 2 4 2 3 2 4" xfId="18181"/>
    <cellStyle name="Normal 3 2 2 2 2 4 2 3 2 4 2" xfId="46917"/>
    <cellStyle name="Normal 3 2 2 2 2 4 2 3 2 5" xfId="32593"/>
    <cellStyle name="Normal 3 2 2 2 2 4 2 3 3" xfId="5498"/>
    <cellStyle name="Normal 3 2 2 2 2 4 2 3 3 2" xfId="12758"/>
    <cellStyle name="Normal 3 2 2 2 2 4 2 3 3 2 2" xfId="27136"/>
    <cellStyle name="Normal 3 2 2 2 2 4 2 3 3 2 2 2" xfId="55870"/>
    <cellStyle name="Normal 3 2 2 2 2 4 2 3 3 2 3" xfId="41546"/>
    <cellStyle name="Normal 3 2 2 2 2 4 2 3 3 3" xfId="19973"/>
    <cellStyle name="Normal 3 2 2 2 2 4 2 3 3 3 2" xfId="48708"/>
    <cellStyle name="Normal 3 2 2 2 2 4 2 3 3 4" xfId="34384"/>
    <cellStyle name="Normal 3 2 2 2 2 4 2 3 4" xfId="9171"/>
    <cellStyle name="Normal 3 2 2 2 2 4 2 3 4 2" xfId="23554"/>
    <cellStyle name="Normal 3 2 2 2 2 4 2 3 4 2 2" xfId="52289"/>
    <cellStyle name="Normal 3 2 2 2 2 4 2 3 4 3" xfId="37965"/>
    <cellStyle name="Normal 3 2 2 2 2 4 2 3 5" xfId="16391"/>
    <cellStyle name="Normal 3 2 2 2 2 4 2 3 5 2" xfId="45127"/>
    <cellStyle name="Normal 3 2 2 2 2 4 2 3 6" xfId="30803"/>
    <cellStyle name="Normal 3 2 2 2 2 4 2 4" xfId="2733"/>
    <cellStyle name="Normal 3 2 2 2 2 4 2 4 2" xfId="6393"/>
    <cellStyle name="Normal 3 2 2 2 2 4 2 4 2 2" xfId="13653"/>
    <cellStyle name="Normal 3 2 2 2 2 4 2 4 2 2 2" xfId="28031"/>
    <cellStyle name="Normal 3 2 2 2 2 4 2 4 2 2 2 2" xfId="56765"/>
    <cellStyle name="Normal 3 2 2 2 2 4 2 4 2 2 3" xfId="42441"/>
    <cellStyle name="Normal 3 2 2 2 2 4 2 4 2 3" xfId="20868"/>
    <cellStyle name="Normal 3 2 2 2 2 4 2 4 2 3 2" xfId="49603"/>
    <cellStyle name="Normal 3 2 2 2 2 4 2 4 2 4" xfId="35279"/>
    <cellStyle name="Normal 3 2 2 2 2 4 2 4 3" xfId="10066"/>
    <cellStyle name="Normal 3 2 2 2 2 4 2 4 3 2" xfId="24449"/>
    <cellStyle name="Normal 3 2 2 2 2 4 2 4 3 2 2" xfId="53184"/>
    <cellStyle name="Normal 3 2 2 2 2 4 2 4 3 3" xfId="38860"/>
    <cellStyle name="Normal 3 2 2 2 2 4 2 4 4" xfId="17286"/>
    <cellStyle name="Normal 3 2 2 2 2 4 2 4 4 2" xfId="46022"/>
    <cellStyle name="Normal 3 2 2 2 2 4 2 4 5" xfId="31698"/>
    <cellStyle name="Normal 3 2 2 2 2 4 2 5" xfId="4598"/>
    <cellStyle name="Normal 3 2 2 2 2 4 2 5 2" xfId="11863"/>
    <cellStyle name="Normal 3 2 2 2 2 4 2 5 2 2" xfId="26241"/>
    <cellStyle name="Normal 3 2 2 2 2 4 2 5 2 2 2" xfId="54975"/>
    <cellStyle name="Normal 3 2 2 2 2 4 2 5 2 3" xfId="40651"/>
    <cellStyle name="Normal 3 2 2 2 2 4 2 5 3" xfId="19078"/>
    <cellStyle name="Normal 3 2 2 2 2 4 2 5 3 2" xfId="47813"/>
    <cellStyle name="Normal 3 2 2 2 2 4 2 5 4" xfId="33489"/>
    <cellStyle name="Normal 3 2 2 2 2 4 2 6" xfId="8270"/>
    <cellStyle name="Normal 3 2 2 2 2 4 2 6 2" xfId="22659"/>
    <cellStyle name="Normal 3 2 2 2 2 4 2 6 2 2" xfId="51394"/>
    <cellStyle name="Normal 3 2 2 2 2 4 2 6 3" xfId="37070"/>
    <cellStyle name="Normal 3 2 2 2 2 4 2 7" xfId="15496"/>
    <cellStyle name="Normal 3 2 2 2 2 4 2 7 2" xfId="44232"/>
    <cellStyle name="Normal 3 2 2 2 2 4 2 8" xfId="29908"/>
    <cellStyle name="Normal 3 2 2 2 2 4 3" xfId="1077"/>
    <cellStyle name="Normal 3 2 2 2 2 4 3 2" xfId="2060"/>
    <cellStyle name="Normal 3 2 2 2 2 4 3 2 2" xfId="3852"/>
    <cellStyle name="Normal 3 2 2 2 2 4 3 2 2 2" xfId="7511"/>
    <cellStyle name="Normal 3 2 2 2 2 4 3 2 2 2 2" xfId="14771"/>
    <cellStyle name="Normal 3 2 2 2 2 4 3 2 2 2 2 2" xfId="29149"/>
    <cellStyle name="Normal 3 2 2 2 2 4 3 2 2 2 2 2 2" xfId="57883"/>
    <cellStyle name="Normal 3 2 2 2 2 4 3 2 2 2 2 3" xfId="43559"/>
    <cellStyle name="Normal 3 2 2 2 2 4 3 2 2 2 3" xfId="21986"/>
    <cellStyle name="Normal 3 2 2 2 2 4 3 2 2 2 3 2" xfId="50721"/>
    <cellStyle name="Normal 3 2 2 2 2 4 3 2 2 2 4" xfId="36397"/>
    <cellStyle name="Normal 3 2 2 2 2 4 3 2 2 3" xfId="11184"/>
    <cellStyle name="Normal 3 2 2 2 2 4 3 2 2 3 2" xfId="25567"/>
    <cellStyle name="Normal 3 2 2 2 2 4 3 2 2 3 2 2" xfId="54302"/>
    <cellStyle name="Normal 3 2 2 2 2 4 3 2 2 3 3" xfId="39978"/>
    <cellStyle name="Normal 3 2 2 2 2 4 3 2 2 4" xfId="18404"/>
    <cellStyle name="Normal 3 2 2 2 2 4 3 2 2 4 2" xfId="47140"/>
    <cellStyle name="Normal 3 2 2 2 2 4 3 2 2 5" xfId="32816"/>
    <cellStyle name="Normal 3 2 2 2 2 4 3 2 3" xfId="5721"/>
    <cellStyle name="Normal 3 2 2 2 2 4 3 2 3 2" xfId="12981"/>
    <cellStyle name="Normal 3 2 2 2 2 4 3 2 3 2 2" xfId="27359"/>
    <cellStyle name="Normal 3 2 2 2 2 4 3 2 3 2 2 2" xfId="56093"/>
    <cellStyle name="Normal 3 2 2 2 2 4 3 2 3 2 3" xfId="41769"/>
    <cellStyle name="Normal 3 2 2 2 2 4 3 2 3 3" xfId="20196"/>
    <cellStyle name="Normal 3 2 2 2 2 4 3 2 3 3 2" xfId="48931"/>
    <cellStyle name="Normal 3 2 2 2 2 4 3 2 3 4" xfId="34607"/>
    <cellStyle name="Normal 3 2 2 2 2 4 3 2 4" xfId="9394"/>
    <cellStyle name="Normal 3 2 2 2 2 4 3 2 4 2" xfId="23777"/>
    <cellStyle name="Normal 3 2 2 2 2 4 3 2 4 2 2" xfId="52512"/>
    <cellStyle name="Normal 3 2 2 2 2 4 3 2 4 3" xfId="38188"/>
    <cellStyle name="Normal 3 2 2 2 2 4 3 2 5" xfId="16614"/>
    <cellStyle name="Normal 3 2 2 2 2 4 3 2 5 2" xfId="45350"/>
    <cellStyle name="Normal 3 2 2 2 2 4 3 2 6" xfId="31026"/>
    <cellStyle name="Normal 3 2 2 2 2 4 3 3" xfId="2956"/>
    <cellStyle name="Normal 3 2 2 2 2 4 3 3 2" xfId="6616"/>
    <cellStyle name="Normal 3 2 2 2 2 4 3 3 2 2" xfId="13876"/>
    <cellStyle name="Normal 3 2 2 2 2 4 3 3 2 2 2" xfId="28254"/>
    <cellStyle name="Normal 3 2 2 2 2 4 3 3 2 2 2 2" xfId="56988"/>
    <cellStyle name="Normal 3 2 2 2 2 4 3 3 2 2 3" xfId="42664"/>
    <cellStyle name="Normal 3 2 2 2 2 4 3 3 2 3" xfId="21091"/>
    <cellStyle name="Normal 3 2 2 2 2 4 3 3 2 3 2" xfId="49826"/>
    <cellStyle name="Normal 3 2 2 2 2 4 3 3 2 4" xfId="35502"/>
    <cellStyle name="Normal 3 2 2 2 2 4 3 3 3" xfId="10289"/>
    <cellStyle name="Normal 3 2 2 2 2 4 3 3 3 2" xfId="24672"/>
    <cellStyle name="Normal 3 2 2 2 2 4 3 3 3 2 2" xfId="53407"/>
    <cellStyle name="Normal 3 2 2 2 2 4 3 3 3 3" xfId="39083"/>
    <cellStyle name="Normal 3 2 2 2 2 4 3 3 4" xfId="17509"/>
    <cellStyle name="Normal 3 2 2 2 2 4 3 3 4 2" xfId="46245"/>
    <cellStyle name="Normal 3 2 2 2 2 4 3 3 5" xfId="31921"/>
    <cellStyle name="Normal 3 2 2 2 2 4 3 4" xfId="4821"/>
    <cellStyle name="Normal 3 2 2 2 2 4 3 4 2" xfId="12086"/>
    <cellStyle name="Normal 3 2 2 2 2 4 3 4 2 2" xfId="26464"/>
    <cellStyle name="Normal 3 2 2 2 2 4 3 4 2 2 2" xfId="55198"/>
    <cellStyle name="Normal 3 2 2 2 2 4 3 4 2 3" xfId="40874"/>
    <cellStyle name="Normal 3 2 2 2 2 4 3 4 3" xfId="19301"/>
    <cellStyle name="Normal 3 2 2 2 2 4 3 4 3 2" xfId="48036"/>
    <cellStyle name="Normal 3 2 2 2 2 4 3 4 4" xfId="33712"/>
    <cellStyle name="Normal 3 2 2 2 2 4 3 5" xfId="8493"/>
    <cellStyle name="Normal 3 2 2 2 2 4 3 5 2" xfId="22882"/>
    <cellStyle name="Normal 3 2 2 2 2 4 3 5 2 2" xfId="51617"/>
    <cellStyle name="Normal 3 2 2 2 2 4 3 5 3" xfId="37293"/>
    <cellStyle name="Normal 3 2 2 2 2 4 3 6" xfId="15719"/>
    <cellStyle name="Normal 3 2 2 2 2 4 3 6 2" xfId="44455"/>
    <cellStyle name="Normal 3 2 2 2 2 4 3 7" xfId="30131"/>
    <cellStyle name="Normal 3 2 2 2 2 4 4" xfId="1608"/>
    <cellStyle name="Normal 3 2 2 2 2 4 4 2" xfId="3405"/>
    <cellStyle name="Normal 3 2 2 2 2 4 4 2 2" xfId="7064"/>
    <cellStyle name="Normal 3 2 2 2 2 4 4 2 2 2" xfId="14324"/>
    <cellStyle name="Normal 3 2 2 2 2 4 4 2 2 2 2" xfId="28702"/>
    <cellStyle name="Normal 3 2 2 2 2 4 4 2 2 2 2 2" xfId="57436"/>
    <cellStyle name="Normal 3 2 2 2 2 4 4 2 2 2 3" xfId="43112"/>
    <cellStyle name="Normal 3 2 2 2 2 4 4 2 2 3" xfId="21539"/>
    <cellStyle name="Normal 3 2 2 2 2 4 4 2 2 3 2" xfId="50274"/>
    <cellStyle name="Normal 3 2 2 2 2 4 4 2 2 4" xfId="35950"/>
    <cellStyle name="Normal 3 2 2 2 2 4 4 2 3" xfId="10737"/>
    <cellStyle name="Normal 3 2 2 2 2 4 4 2 3 2" xfId="25120"/>
    <cellStyle name="Normal 3 2 2 2 2 4 4 2 3 2 2" xfId="53855"/>
    <cellStyle name="Normal 3 2 2 2 2 4 4 2 3 3" xfId="39531"/>
    <cellStyle name="Normal 3 2 2 2 2 4 4 2 4" xfId="17957"/>
    <cellStyle name="Normal 3 2 2 2 2 4 4 2 4 2" xfId="46693"/>
    <cellStyle name="Normal 3 2 2 2 2 4 4 2 5" xfId="32369"/>
    <cellStyle name="Normal 3 2 2 2 2 4 4 3" xfId="5274"/>
    <cellStyle name="Normal 3 2 2 2 2 4 4 3 2" xfId="12534"/>
    <cellStyle name="Normal 3 2 2 2 2 4 4 3 2 2" xfId="26912"/>
    <cellStyle name="Normal 3 2 2 2 2 4 4 3 2 2 2" xfId="55646"/>
    <cellStyle name="Normal 3 2 2 2 2 4 4 3 2 3" xfId="41322"/>
    <cellStyle name="Normal 3 2 2 2 2 4 4 3 3" xfId="19749"/>
    <cellStyle name="Normal 3 2 2 2 2 4 4 3 3 2" xfId="48484"/>
    <cellStyle name="Normal 3 2 2 2 2 4 4 3 4" xfId="34160"/>
    <cellStyle name="Normal 3 2 2 2 2 4 4 4" xfId="8947"/>
    <cellStyle name="Normal 3 2 2 2 2 4 4 4 2" xfId="23330"/>
    <cellStyle name="Normal 3 2 2 2 2 4 4 4 2 2" xfId="52065"/>
    <cellStyle name="Normal 3 2 2 2 2 4 4 4 3" xfId="37741"/>
    <cellStyle name="Normal 3 2 2 2 2 4 4 5" xfId="16167"/>
    <cellStyle name="Normal 3 2 2 2 2 4 4 5 2" xfId="44903"/>
    <cellStyle name="Normal 3 2 2 2 2 4 4 6" xfId="30579"/>
    <cellStyle name="Normal 3 2 2 2 2 4 5" xfId="2509"/>
    <cellStyle name="Normal 3 2 2 2 2 4 5 2" xfId="6169"/>
    <cellStyle name="Normal 3 2 2 2 2 4 5 2 2" xfId="13429"/>
    <cellStyle name="Normal 3 2 2 2 2 4 5 2 2 2" xfId="27807"/>
    <cellStyle name="Normal 3 2 2 2 2 4 5 2 2 2 2" xfId="56541"/>
    <cellStyle name="Normal 3 2 2 2 2 4 5 2 2 3" xfId="42217"/>
    <cellStyle name="Normal 3 2 2 2 2 4 5 2 3" xfId="20644"/>
    <cellStyle name="Normal 3 2 2 2 2 4 5 2 3 2" xfId="49379"/>
    <cellStyle name="Normal 3 2 2 2 2 4 5 2 4" xfId="35055"/>
    <cellStyle name="Normal 3 2 2 2 2 4 5 3" xfId="9842"/>
    <cellStyle name="Normal 3 2 2 2 2 4 5 3 2" xfId="24225"/>
    <cellStyle name="Normal 3 2 2 2 2 4 5 3 2 2" xfId="52960"/>
    <cellStyle name="Normal 3 2 2 2 2 4 5 3 3" xfId="38636"/>
    <cellStyle name="Normal 3 2 2 2 2 4 5 4" xfId="17062"/>
    <cellStyle name="Normal 3 2 2 2 2 4 5 4 2" xfId="45798"/>
    <cellStyle name="Normal 3 2 2 2 2 4 5 5" xfId="31474"/>
    <cellStyle name="Normal 3 2 2 2 2 4 6" xfId="4372"/>
    <cellStyle name="Normal 3 2 2 2 2 4 6 2" xfId="11639"/>
    <cellStyle name="Normal 3 2 2 2 2 4 6 2 2" xfId="26017"/>
    <cellStyle name="Normal 3 2 2 2 2 4 6 2 2 2" xfId="54751"/>
    <cellStyle name="Normal 3 2 2 2 2 4 6 2 3" xfId="40427"/>
    <cellStyle name="Normal 3 2 2 2 2 4 6 3" xfId="18854"/>
    <cellStyle name="Normal 3 2 2 2 2 4 6 3 2" xfId="47589"/>
    <cellStyle name="Normal 3 2 2 2 2 4 6 4" xfId="33265"/>
    <cellStyle name="Normal 3 2 2 2 2 4 7" xfId="8042"/>
    <cellStyle name="Normal 3 2 2 2 2 4 7 2" xfId="22435"/>
    <cellStyle name="Normal 3 2 2 2 2 4 7 2 2" xfId="51170"/>
    <cellStyle name="Normal 3 2 2 2 2 4 7 3" xfId="36846"/>
    <cellStyle name="Normal 3 2 2 2 2 4 8" xfId="15272"/>
    <cellStyle name="Normal 3 2 2 2 2 4 8 2" xfId="44008"/>
    <cellStyle name="Normal 3 2 2 2 2 4 9" xfId="29684"/>
    <cellStyle name="Normal 3 2 2 2 2 5" xfId="738"/>
    <cellStyle name="Normal 3 2 2 2 2 5 2" xfId="1189"/>
    <cellStyle name="Normal 3 2 2 2 2 5 2 2" xfId="2172"/>
    <cellStyle name="Normal 3 2 2 2 2 5 2 2 2" xfId="3964"/>
    <cellStyle name="Normal 3 2 2 2 2 5 2 2 2 2" xfId="7623"/>
    <cellStyle name="Normal 3 2 2 2 2 5 2 2 2 2 2" xfId="14883"/>
    <cellStyle name="Normal 3 2 2 2 2 5 2 2 2 2 2 2" xfId="29261"/>
    <cellStyle name="Normal 3 2 2 2 2 5 2 2 2 2 2 2 2" xfId="57995"/>
    <cellStyle name="Normal 3 2 2 2 2 5 2 2 2 2 2 3" xfId="43671"/>
    <cellStyle name="Normal 3 2 2 2 2 5 2 2 2 2 3" xfId="22098"/>
    <cellStyle name="Normal 3 2 2 2 2 5 2 2 2 2 3 2" xfId="50833"/>
    <cellStyle name="Normal 3 2 2 2 2 5 2 2 2 2 4" xfId="36509"/>
    <cellStyle name="Normal 3 2 2 2 2 5 2 2 2 3" xfId="11296"/>
    <cellStyle name="Normal 3 2 2 2 2 5 2 2 2 3 2" xfId="25679"/>
    <cellStyle name="Normal 3 2 2 2 2 5 2 2 2 3 2 2" xfId="54414"/>
    <cellStyle name="Normal 3 2 2 2 2 5 2 2 2 3 3" xfId="40090"/>
    <cellStyle name="Normal 3 2 2 2 2 5 2 2 2 4" xfId="18516"/>
    <cellStyle name="Normal 3 2 2 2 2 5 2 2 2 4 2" xfId="47252"/>
    <cellStyle name="Normal 3 2 2 2 2 5 2 2 2 5" xfId="32928"/>
    <cellStyle name="Normal 3 2 2 2 2 5 2 2 3" xfId="5833"/>
    <cellStyle name="Normal 3 2 2 2 2 5 2 2 3 2" xfId="13093"/>
    <cellStyle name="Normal 3 2 2 2 2 5 2 2 3 2 2" xfId="27471"/>
    <cellStyle name="Normal 3 2 2 2 2 5 2 2 3 2 2 2" xfId="56205"/>
    <cellStyle name="Normal 3 2 2 2 2 5 2 2 3 2 3" xfId="41881"/>
    <cellStyle name="Normal 3 2 2 2 2 5 2 2 3 3" xfId="20308"/>
    <cellStyle name="Normal 3 2 2 2 2 5 2 2 3 3 2" xfId="49043"/>
    <cellStyle name="Normal 3 2 2 2 2 5 2 2 3 4" xfId="34719"/>
    <cellStyle name="Normal 3 2 2 2 2 5 2 2 4" xfId="9506"/>
    <cellStyle name="Normal 3 2 2 2 2 5 2 2 4 2" xfId="23889"/>
    <cellStyle name="Normal 3 2 2 2 2 5 2 2 4 2 2" xfId="52624"/>
    <cellStyle name="Normal 3 2 2 2 2 5 2 2 4 3" xfId="38300"/>
    <cellStyle name="Normal 3 2 2 2 2 5 2 2 5" xfId="16726"/>
    <cellStyle name="Normal 3 2 2 2 2 5 2 2 5 2" xfId="45462"/>
    <cellStyle name="Normal 3 2 2 2 2 5 2 2 6" xfId="31138"/>
    <cellStyle name="Normal 3 2 2 2 2 5 2 3" xfId="3068"/>
    <cellStyle name="Normal 3 2 2 2 2 5 2 3 2" xfId="6728"/>
    <cellStyle name="Normal 3 2 2 2 2 5 2 3 2 2" xfId="13988"/>
    <cellStyle name="Normal 3 2 2 2 2 5 2 3 2 2 2" xfId="28366"/>
    <cellStyle name="Normal 3 2 2 2 2 5 2 3 2 2 2 2" xfId="57100"/>
    <cellStyle name="Normal 3 2 2 2 2 5 2 3 2 2 3" xfId="42776"/>
    <cellStyle name="Normal 3 2 2 2 2 5 2 3 2 3" xfId="21203"/>
    <cellStyle name="Normal 3 2 2 2 2 5 2 3 2 3 2" xfId="49938"/>
    <cellStyle name="Normal 3 2 2 2 2 5 2 3 2 4" xfId="35614"/>
    <cellStyle name="Normal 3 2 2 2 2 5 2 3 3" xfId="10401"/>
    <cellStyle name="Normal 3 2 2 2 2 5 2 3 3 2" xfId="24784"/>
    <cellStyle name="Normal 3 2 2 2 2 5 2 3 3 2 2" xfId="53519"/>
    <cellStyle name="Normal 3 2 2 2 2 5 2 3 3 3" xfId="39195"/>
    <cellStyle name="Normal 3 2 2 2 2 5 2 3 4" xfId="17621"/>
    <cellStyle name="Normal 3 2 2 2 2 5 2 3 4 2" xfId="46357"/>
    <cellStyle name="Normal 3 2 2 2 2 5 2 3 5" xfId="32033"/>
    <cellStyle name="Normal 3 2 2 2 2 5 2 4" xfId="4933"/>
    <cellStyle name="Normal 3 2 2 2 2 5 2 4 2" xfId="12198"/>
    <cellStyle name="Normal 3 2 2 2 2 5 2 4 2 2" xfId="26576"/>
    <cellStyle name="Normal 3 2 2 2 2 5 2 4 2 2 2" xfId="55310"/>
    <cellStyle name="Normal 3 2 2 2 2 5 2 4 2 3" xfId="40986"/>
    <cellStyle name="Normal 3 2 2 2 2 5 2 4 3" xfId="19413"/>
    <cellStyle name="Normal 3 2 2 2 2 5 2 4 3 2" xfId="48148"/>
    <cellStyle name="Normal 3 2 2 2 2 5 2 4 4" xfId="33824"/>
    <cellStyle name="Normal 3 2 2 2 2 5 2 5" xfId="8605"/>
    <cellStyle name="Normal 3 2 2 2 2 5 2 5 2" xfId="22994"/>
    <cellStyle name="Normal 3 2 2 2 2 5 2 5 2 2" xfId="51729"/>
    <cellStyle name="Normal 3 2 2 2 2 5 2 5 3" xfId="37405"/>
    <cellStyle name="Normal 3 2 2 2 2 5 2 6" xfId="15831"/>
    <cellStyle name="Normal 3 2 2 2 2 5 2 6 2" xfId="44567"/>
    <cellStyle name="Normal 3 2 2 2 2 5 2 7" xfId="30243"/>
    <cellStyle name="Normal 3 2 2 2 2 5 3" xfId="1725"/>
    <cellStyle name="Normal 3 2 2 2 2 5 3 2" xfId="3517"/>
    <cellStyle name="Normal 3 2 2 2 2 5 3 2 2" xfId="7176"/>
    <cellStyle name="Normal 3 2 2 2 2 5 3 2 2 2" xfId="14436"/>
    <cellStyle name="Normal 3 2 2 2 2 5 3 2 2 2 2" xfId="28814"/>
    <cellStyle name="Normal 3 2 2 2 2 5 3 2 2 2 2 2" xfId="57548"/>
    <cellStyle name="Normal 3 2 2 2 2 5 3 2 2 2 3" xfId="43224"/>
    <cellStyle name="Normal 3 2 2 2 2 5 3 2 2 3" xfId="21651"/>
    <cellStyle name="Normal 3 2 2 2 2 5 3 2 2 3 2" xfId="50386"/>
    <cellStyle name="Normal 3 2 2 2 2 5 3 2 2 4" xfId="36062"/>
    <cellStyle name="Normal 3 2 2 2 2 5 3 2 3" xfId="10849"/>
    <cellStyle name="Normal 3 2 2 2 2 5 3 2 3 2" xfId="25232"/>
    <cellStyle name="Normal 3 2 2 2 2 5 3 2 3 2 2" xfId="53967"/>
    <cellStyle name="Normal 3 2 2 2 2 5 3 2 3 3" xfId="39643"/>
    <cellStyle name="Normal 3 2 2 2 2 5 3 2 4" xfId="18069"/>
    <cellStyle name="Normal 3 2 2 2 2 5 3 2 4 2" xfId="46805"/>
    <cellStyle name="Normal 3 2 2 2 2 5 3 2 5" xfId="32481"/>
    <cellStyle name="Normal 3 2 2 2 2 5 3 3" xfId="5386"/>
    <cellStyle name="Normal 3 2 2 2 2 5 3 3 2" xfId="12646"/>
    <cellStyle name="Normal 3 2 2 2 2 5 3 3 2 2" xfId="27024"/>
    <cellStyle name="Normal 3 2 2 2 2 5 3 3 2 2 2" xfId="55758"/>
    <cellStyle name="Normal 3 2 2 2 2 5 3 3 2 3" xfId="41434"/>
    <cellStyle name="Normal 3 2 2 2 2 5 3 3 3" xfId="19861"/>
    <cellStyle name="Normal 3 2 2 2 2 5 3 3 3 2" xfId="48596"/>
    <cellStyle name="Normal 3 2 2 2 2 5 3 3 4" xfId="34272"/>
    <cellStyle name="Normal 3 2 2 2 2 5 3 4" xfId="9059"/>
    <cellStyle name="Normal 3 2 2 2 2 5 3 4 2" xfId="23442"/>
    <cellStyle name="Normal 3 2 2 2 2 5 3 4 2 2" xfId="52177"/>
    <cellStyle name="Normal 3 2 2 2 2 5 3 4 3" xfId="37853"/>
    <cellStyle name="Normal 3 2 2 2 2 5 3 5" xfId="16279"/>
    <cellStyle name="Normal 3 2 2 2 2 5 3 5 2" xfId="45015"/>
    <cellStyle name="Normal 3 2 2 2 2 5 3 6" xfId="30691"/>
    <cellStyle name="Normal 3 2 2 2 2 5 4" xfId="2621"/>
    <cellStyle name="Normal 3 2 2 2 2 5 4 2" xfId="6281"/>
    <cellStyle name="Normal 3 2 2 2 2 5 4 2 2" xfId="13541"/>
    <cellStyle name="Normal 3 2 2 2 2 5 4 2 2 2" xfId="27919"/>
    <cellStyle name="Normal 3 2 2 2 2 5 4 2 2 2 2" xfId="56653"/>
    <cellStyle name="Normal 3 2 2 2 2 5 4 2 2 3" xfId="42329"/>
    <cellStyle name="Normal 3 2 2 2 2 5 4 2 3" xfId="20756"/>
    <cellStyle name="Normal 3 2 2 2 2 5 4 2 3 2" xfId="49491"/>
    <cellStyle name="Normal 3 2 2 2 2 5 4 2 4" xfId="35167"/>
    <cellStyle name="Normal 3 2 2 2 2 5 4 3" xfId="9954"/>
    <cellStyle name="Normal 3 2 2 2 2 5 4 3 2" xfId="24337"/>
    <cellStyle name="Normal 3 2 2 2 2 5 4 3 2 2" xfId="53072"/>
    <cellStyle name="Normal 3 2 2 2 2 5 4 3 3" xfId="38748"/>
    <cellStyle name="Normal 3 2 2 2 2 5 4 4" xfId="17174"/>
    <cellStyle name="Normal 3 2 2 2 2 5 4 4 2" xfId="45910"/>
    <cellStyle name="Normal 3 2 2 2 2 5 4 5" xfId="31586"/>
    <cellStyle name="Normal 3 2 2 2 2 5 5" xfId="4485"/>
    <cellStyle name="Normal 3 2 2 2 2 5 5 2" xfId="11751"/>
    <cellStyle name="Normal 3 2 2 2 2 5 5 2 2" xfId="26129"/>
    <cellStyle name="Normal 3 2 2 2 2 5 5 2 2 2" xfId="54863"/>
    <cellStyle name="Normal 3 2 2 2 2 5 5 2 3" xfId="40539"/>
    <cellStyle name="Normal 3 2 2 2 2 5 5 3" xfId="18966"/>
    <cellStyle name="Normal 3 2 2 2 2 5 5 3 2" xfId="47701"/>
    <cellStyle name="Normal 3 2 2 2 2 5 5 4" xfId="33377"/>
    <cellStyle name="Normal 3 2 2 2 2 5 6" xfId="8158"/>
    <cellStyle name="Normal 3 2 2 2 2 5 6 2" xfId="22547"/>
    <cellStyle name="Normal 3 2 2 2 2 5 6 2 2" xfId="51282"/>
    <cellStyle name="Normal 3 2 2 2 2 5 6 3" xfId="36958"/>
    <cellStyle name="Normal 3 2 2 2 2 5 7" xfId="15384"/>
    <cellStyle name="Normal 3 2 2 2 2 5 7 2" xfId="44120"/>
    <cellStyle name="Normal 3 2 2 2 2 5 8" xfId="29796"/>
    <cellStyle name="Normal 3 2 2 2 2 6" xfId="965"/>
    <cellStyle name="Normal 3 2 2 2 2 6 2" xfId="1948"/>
    <cellStyle name="Normal 3 2 2 2 2 6 2 2" xfId="3740"/>
    <cellStyle name="Normal 3 2 2 2 2 6 2 2 2" xfId="7399"/>
    <cellStyle name="Normal 3 2 2 2 2 6 2 2 2 2" xfId="14659"/>
    <cellStyle name="Normal 3 2 2 2 2 6 2 2 2 2 2" xfId="29037"/>
    <cellStyle name="Normal 3 2 2 2 2 6 2 2 2 2 2 2" xfId="57771"/>
    <cellStyle name="Normal 3 2 2 2 2 6 2 2 2 2 3" xfId="43447"/>
    <cellStyle name="Normal 3 2 2 2 2 6 2 2 2 3" xfId="21874"/>
    <cellStyle name="Normal 3 2 2 2 2 6 2 2 2 3 2" xfId="50609"/>
    <cellStyle name="Normal 3 2 2 2 2 6 2 2 2 4" xfId="36285"/>
    <cellStyle name="Normal 3 2 2 2 2 6 2 2 3" xfId="11072"/>
    <cellStyle name="Normal 3 2 2 2 2 6 2 2 3 2" xfId="25455"/>
    <cellStyle name="Normal 3 2 2 2 2 6 2 2 3 2 2" xfId="54190"/>
    <cellStyle name="Normal 3 2 2 2 2 6 2 2 3 3" xfId="39866"/>
    <cellStyle name="Normal 3 2 2 2 2 6 2 2 4" xfId="18292"/>
    <cellStyle name="Normal 3 2 2 2 2 6 2 2 4 2" xfId="47028"/>
    <cellStyle name="Normal 3 2 2 2 2 6 2 2 5" xfId="32704"/>
    <cellStyle name="Normal 3 2 2 2 2 6 2 3" xfId="5609"/>
    <cellStyle name="Normal 3 2 2 2 2 6 2 3 2" xfId="12869"/>
    <cellStyle name="Normal 3 2 2 2 2 6 2 3 2 2" xfId="27247"/>
    <cellStyle name="Normal 3 2 2 2 2 6 2 3 2 2 2" xfId="55981"/>
    <cellStyle name="Normal 3 2 2 2 2 6 2 3 2 3" xfId="41657"/>
    <cellStyle name="Normal 3 2 2 2 2 6 2 3 3" xfId="20084"/>
    <cellStyle name="Normal 3 2 2 2 2 6 2 3 3 2" xfId="48819"/>
    <cellStyle name="Normal 3 2 2 2 2 6 2 3 4" xfId="34495"/>
    <cellStyle name="Normal 3 2 2 2 2 6 2 4" xfId="9282"/>
    <cellStyle name="Normal 3 2 2 2 2 6 2 4 2" xfId="23665"/>
    <cellStyle name="Normal 3 2 2 2 2 6 2 4 2 2" xfId="52400"/>
    <cellStyle name="Normal 3 2 2 2 2 6 2 4 3" xfId="38076"/>
    <cellStyle name="Normal 3 2 2 2 2 6 2 5" xfId="16502"/>
    <cellStyle name="Normal 3 2 2 2 2 6 2 5 2" xfId="45238"/>
    <cellStyle name="Normal 3 2 2 2 2 6 2 6" xfId="30914"/>
    <cellStyle name="Normal 3 2 2 2 2 6 3" xfId="2844"/>
    <cellStyle name="Normal 3 2 2 2 2 6 3 2" xfId="6504"/>
    <cellStyle name="Normal 3 2 2 2 2 6 3 2 2" xfId="13764"/>
    <cellStyle name="Normal 3 2 2 2 2 6 3 2 2 2" xfId="28142"/>
    <cellStyle name="Normal 3 2 2 2 2 6 3 2 2 2 2" xfId="56876"/>
    <cellStyle name="Normal 3 2 2 2 2 6 3 2 2 3" xfId="42552"/>
    <cellStyle name="Normal 3 2 2 2 2 6 3 2 3" xfId="20979"/>
    <cellStyle name="Normal 3 2 2 2 2 6 3 2 3 2" xfId="49714"/>
    <cellStyle name="Normal 3 2 2 2 2 6 3 2 4" xfId="35390"/>
    <cellStyle name="Normal 3 2 2 2 2 6 3 3" xfId="10177"/>
    <cellStyle name="Normal 3 2 2 2 2 6 3 3 2" xfId="24560"/>
    <cellStyle name="Normal 3 2 2 2 2 6 3 3 2 2" xfId="53295"/>
    <cellStyle name="Normal 3 2 2 2 2 6 3 3 3" xfId="38971"/>
    <cellStyle name="Normal 3 2 2 2 2 6 3 4" xfId="17397"/>
    <cellStyle name="Normal 3 2 2 2 2 6 3 4 2" xfId="46133"/>
    <cellStyle name="Normal 3 2 2 2 2 6 3 5" xfId="31809"/>
    <cellStyle name="Normal 3 2 2 2 2 6 4" xfId="4709"/>
    <cellStyle name="Normal 3 2 2 2 2 6 4 2" xfId="11974"/>
    <cellStyle name="Normal 3 2 2 2 2 6 4 2 2" xfId="26352"/>
    <cellStyle name="Normal 3 2 2 2 2 6 4 2 2 2" xfId="55086"/>
    <cellStyle name="Normal 3 2 2 2 2 6 4 2 3" xfId="40762"/>
    <cellStyle name="Normal 3 2 2 2 2 6 4 3" xfId="19189"/>
    <cellStyle name="Normal 3 2 2 2 2 6 4 3 2" xfId="47924"/>
    <cellStyle name="Normal 3 2 2 2 2 6 4 4" xfId="33600"/>
    <cellStyle name="Normal 3 2 2 2 2 6 5" xfId="8381"/>
    <cellStyle name="Normal 3 2 2 2 2 6 5 2" xfId="22770"/>
    <cellStyle name="Normal 3 2 2 2 2 6 5 2 2" xfId="51505"/>
    <cellStyle name="Normal 3 2 2 2 2 6 5 3" xfId="37181"/>
    <cellStyle name="Normal 3 2 2 2 2 6 6" xfId="15607"/>
    <cellStyle name="Normal 3 2 2 2 2 6 6 2" xfId="44343"/>
    <cellStyle name="Normal 3 2 2 2 2 6 7" xfId="30019"/>
    <cellStyle name="Normal 3 2 2 2 2 7" xfId="1479"/>
    <cellStyle name="Normal 3 2 2 2 2 7 2" xfId="3293"/>
    <cellStyle name="Normal 3 2 2 2 2 7 2 2" xfId="6952"/>
    <cellStyle name="Normal 3 2 2 2 2 7 2 2 2" xfId="14212"/>
    <cellStyle name="Normal 3 2 2 2 2 7 2 2 2 2" xfId="28590"/>
    <cellStyle name="Normal 3 2 2 2 2 7 2 2 2 2 2" xfId="57324"/>
    <cellStyle name="Normal 3 2 2 2 2 7 2 2 2 3" xfId="43000"/>
    <cellStyle name="Normal 3 2 2 2 2 7 2 2 3" xfId="21427"/>
    <cellStyle name="Normal 3 2 2 2 2 7 2 2 3 2" xfId="50162"/>
    <cellStyle name="Normal 3 2 2 2 2 7 2 2 4" xfId="35838"/>
    <cellStyle name="Normal 3 2 2 2 2 7 2 3" xfId="10625"/>
    <cellStyle name="Normal 3 2 2 2 2 7 2 3 2" xfId="25008"/>
    <cellStyle name="Normal 3 2 2 2 2 7 2 3 2 2" xfId="53743"/>
    <cellStyle name="Normal 3 2 2 2 2 7 2 3 3" xfId="39419"/>
    <cellStyle name="Normal 3 2 2 2 2 7 2 4" xfId="17845"/>
    <cellStyle name="Normal 3 2 2 2 2 7 2 4 2" xfId="46581"/>
    <cellStyle name="Normal 3 2 2 2 2 7 2 5" xfId="32257"/>
    <cellStyle name="Normal 3 2 2 2 2 7 3" xfId="5161"/>
    <cellStyle name="Normal 3 2 2 2 2 7 3 2" xfId="12422"/>
    <cellStyle name="Normal 3 2 2 2 2 7 3 2 2" xfId="26800"/>
    <cellStyle name="Normal 3 2 2 2 2 7 3 2 2 2" xfId="55534"/>
    <cellStyle name="Normal 3 2 2 2 2 7 3 2 3" xfId="41210"/>
    <cellStyle name="Normal 3 2 2 2 2 7 3 3" xfId="19637"/>
    <cellStyle name="Normal 3 2 2 2 2 7 3 3 2" xfId="48372"/>
    <cellStyle name="Normal 3 2 2 2 2 7 3 4" xfId="34048"/>
    <cellStyle name="Normal 3 2 2 2 2 7 4" xfId="8834"/>
    <cellStyle name="Normal 3 2 2 2 2 7 4 2" xfId="23218"/>
    <cellStyle name="Normal 3 2 2 2 2 7 4 2 2" xfId="51953"/>
    <cellStyle name="Normal 3 2 2 2 2 7 4 3" xfId="37629"/>
    <cellStyle name="Normal 3 2 2 2 2 7 5" xfId="16055"/>
    <cellStyle name="Normal 3 2 2 2 2 7 5 2" xfId="44791"/>
    <cellStyle name="Normal 3 2 2 2 2 7 6" xfId="30467"/>
    <cellStyle name="Normal 3 2 2 2 2 8" xfId="2397"/>
    <cellStyle name="Normal 3 2 2 2 2 8 2" xfId="6057"/>
    <cellStyle name="Normal 3 2 2 2 2 8 2 2" xfId="13317"/>
    <cellStyle name="Normal 3 2 2 2 2 8 2 2 2" xfId="27695"/>
    <cellStyle name="Normal 3 2 2 2 2 8 2 2 2 2" xfId="56429"/>
    <cellStyle name="Normal 3 2 2 2 2 8 2 2 3" xfId="42105"/>
    <cellStyle name="Normal 3 2 2 2 2 8 2 3" xfId="20532"/>
    <cellStyle name="Normal 3 2 2 2 2 8 2 3 2" xfId="49267"/>
    <cellStyle name="Normal 3 2 2 2 2 8 2 4" xfId="34943"/>
    <cellStyle name="Normal 3 2 2 2 2 8 3" xfId="9730"/>
    <cellStyle name="Normal 3 2 2 2 2 8 3 2" xfId="24113"/>
    <cellStyle name="Normal 3 2 2 2 2 8 3 2 2" xfId="52848"/>
    <cellStyle name="Normal 3 2 2 2 2 8 3 3" xfId="38524"/>
    <cellStyle name="Normal 3 2 2 2 2 8 4" xfId="16950"/>
    <cellStyle name="Normal 3 2 2 2 2 8 4 2" xfId="45686"/>
    <cellStyle name="Normal 3 2 2 2 2 8 5" xfId="31362"/>
    <cellStyle name="Normal 3 2 2 2 2 9" xfId="4251"/>
    <cellStyle name="Normal 3 2 2 2 2 9 2" xfId="11526"/>
    <cellStyle name="Normal 3 2 2 2 2 9 2 2" xfId="25905"/>
    <cellStyle name="Normal 3 2 2 2 2 9 2 2 2" xfId="54639"/>
    <cellStyle name="Normal 3 2 2 2 2 9 2 3" xfId="40315"/>
    <cellStyle name="Normal 3 2 2 2 2 9 3" xfId="18742"/>
    <cellStyle name="Normal 3 2 2 2 2 9 3 2" xfId="47477"/>
    <cellStyle name="Normal 3 2 2 2 2 9 4" xfId="33153"/>
    <cellStyle name="Normal 3 2 2 2 3" xfId="352"/>
    <cellStyle name="Normal 3 2 2 2 3 10" xfId="15174"/>
    <cellStyle name="Normal 3 2 2 2 3 10 2" xfId="43910"/>
    <cellStyle name="Normal 3 2 2 2 3 11" xfId="29586"/>
    <cellStyle name="Normal 3 2 2 2 3 2" xfId="452"/>
    <cellStyle name="Normal 3 2 2 2 3 2 10" xfId="29642"/>
    <cellStyle name="Normal 3 2 2 2 3 2 2" xfId="652"/>
    <cellStyle name="Normal 3 2 2 2 3 2 2 2" xfId="924"/>
    <cellStyle name="Normal 3 2 2 2 3 2 2 2 2" xfId="1371"/>
    <cellStyle name="Normal 3 2 2 2 3 2 2 2 2 2" xfId="2354"/>
    <cellStyle name="Normal 3 2 2 2 3 2 2 2 2 2 2" xfId="4146"/>
    <cellStyle name="Normal 3 2 2 2 3 2 2 2 2 2 2 2" xfId="7805"/>
    <cellStyle name="Normal 3 2 2 2 3 2 2 2 2 2 2 2 2" xfId="15065"/>
    <cellStyle name="Normal 3 2 2 2 3 2 2 2 2 2 2 2 2 2" xfId="29443"/>
    <cellStyle name="Normal 3 2 2 2 3 2 2 2 2 2 2 2 2 2 2" xfId="58177"/>
    <cellStyle name="Normal 3 2 2 2 3 2 2 2 2 2 2 2 2 3" xfId="43853"/>
    <cellStyle name="Normal 3 2 2 2 3 2 2 2 2 2 2 2 3" xfId="22280"/>
    <cellStyle name="Normal 3 2 2 2 3 2 2 2 2 2 2 2 3 2" xfId="51015"/>
    <cellStyle name="Normal 3 2 2 2 3 2 2 2 2 2 2 2 4" xfId="36691"/>
    <cellStyle name="Normal 3 2 2 2 3 2 2 2 2 2 2 3" xfId="11478"/>
    <cellStyle name="Normal 3 2 2 2 3 2 2 2 2 2 2 3 2" xfId="25861"/>
    <cellStyle name="Normal 3 2 2 2 3 2 2 2 2 2 2 3 2 2" xfId="54596"/>
    <cellStyle name="Normal 3 2 2 2 3 2 2 2 2 2 2 3 3" xfId="40272"/>
    <cellStyle name="Normal 3 2 2 2 3 2 2 2 2 2 2 4" xfId="18698"/>
    <cellStyle name="Normal 3 2 2 2 3 2 2 2 2 2 2 4 2" xfId="47434"/>
    <cellStyle name="Normal 3 2 2 2 3 2 2 2 2 2 2 5" xfId="33110"/>
    <cellStyle name="Normal 3 2 2 2 3 2 2 2 2 2 3" xfId="6015"/>
    <cellStyle name="Normal 3 2 2 2 3 2 2 2 2 2 3 2" xfId="13275"/>
    <cellStyle name="Normal 3 2 2 2 3 2 2 2 2 2 3 2 2" xfId="27653"/>
    <cellStyle name="Normal 3 2 2 2 3 2 2 2 2 2 3 2 2 2" xfId="56387"/>
    <cellStyle name="Normal 3 2 2 2 3 2 2 2 2 2 3 2 3" xfId="42063"/>
    <cellStyle name="Normal 3 2 2 2 3 2 2 2 2 2 3 3" xfId="20490"/>
    <cellStyle name="Normal 3 2 2 2 3 2 2 2 2 2 3 3 2" xfId="49225"/>
    <cellStyle name="Normal 3 2 2 2 3 2 2 2 2 2 3 4" xfId="34901"/>
    <cellStyle name="Normal 3 2 2 2 3 2 2 2 2 2 4" xfId="9688"/>
    <cellStyle name="Normal 3 2 2 2 3 2 2 2 2 2 4 2" xfId="24071"/>
    <cellStyle name="Normal 3 2 2 2 3 2 2 2 2 2 4 2 2" xfId="52806"/>
    <cellStyle name="Normal 3 2 2 2 3 2 2 2 2 2 4 3" xfId="38482"/>
    <cellStyle name="Normal 3 2 2 2 3 2 2 2 2 2 5" xfId="16908"/>
    <cellStyle name="Normal 3 2 2 2 3 2 2 2 2 2 5 2" xfId="45644"/>
    <cellStyle name="Normal 3 2 2 2 3 2 2 2 2 2 6" xfId="31320"/>
    <cellStyle name="Normal 3 2 2 2 3 2 2 2 2 3" xfId="3250"/>
    <cellStyle name="Normal 3 2 2 2 3 2 2 2 2 3 2" xfId="6910"/>
    <cellStyle name="Normal 3 2 2 2 3 2 2 2 2 3 2 2" xfId="14170"/>
    <cellStyle name="Normal 3 2 2 2 3 2 2 2 2 3 2 2 2" xfId="28548"/>
    <cellStyle name="Normal 3 2 2 2 3 2 2 2 2 3 2 2 2 2" xfId="57282"/>
    <cellStyle name="Normal 3 2 2 2 3 2 2 2 2 3 2 2 3" xfId="42958"/>
    <cellStyle name="Normal 3 2 2 2 3 2 2 2 2 3 2 3" xfId="21385"/>
    <cellStyle name="Normal 3 2 2 2 3 2 2 2 2 3 2 3 2" xfId="50120"/>
    <cellStyle name="Normal 3 2 2 2 3 2 2 2 2 3 2 4" xfId="35796"/>
    <cellStyle name="Normal 3 2 2 2 3 2 2 2 2 3 3" xfId="10583"/>
    <cellStyle name="Normal 3 2 2 2 3 2 2 2 2 3 3 2" xfId="24966"/>
    <cellStyle name="Normal 3 2 2 2 3 2 2 2 2 3 3 2 2" xfId="53701"/>
    <cellStyle name="Normal 3 2 2 2 3 2 2 2 2 3 3 3" xfId="39377"/>
    <cellStyle name="Normal 3 2 2 2 3 2 2 2 2 3 4" xfId="17803"/>
    <cellStyle name="Normal 3 2 2 2 3 2 2 2 2 3 4 2" xfId="46539"/>
    <cellStyle name="Normal 3 2 2 2 3 2 2 2 2 3 5" xfId="32215"/>
    <cellStyle name="Normal 3 2 2 2 3 2 2 2 2 4" xfId="5115"/>
    <cellStyle name="Normal 3 2 2 2 3 2 2 2 2 4 2" xfId="12380"/>
    <cellStyle name="Normal 3 2 2 2 3 2 2 2 2 4 2 2" xfId="26758"/>
    <cellStyle name="Normal 3 2 2 2 3 2 2 2 2 4 2 2 2" xfId="55492"/>
    <cellStyle name="Normal 3 2 2 2 3 2 2 2 2 4 2 3" xfId="41168"/>
    <cellStyle name="Normal 3 2 2 2 3 2 2 2 2 4 3" xfId="19595"/>
    <cellStyle name="Normal 3 2 2 2 3 2 2 2 2 4 3 2" xfId="48330"/>
    <cellStyle name="Normal 3 2 2 2 3 2 2 2 2 4 4" xfId="34006"/>
    <cellStyle name="Normal 3 2 2 2 3 2 2 2 2 5" xfId="8787"/>
    <cellStyle name="Normal 3 2 2 2 3 2 2 2 2 5 2" xfId="23176"/>
    <cellStyle name="Normal 3 2 2 2 3 2 2 2 2 5 2 2" xfId="51911"/>
    <cellStyle name="Normal 3 2 2 2 3 2 2 2 2 5 3" xfId="37587"/>
    <cellStyle name="Normal 3 2 2 2 3 2 2 2 2 6" xfId="16013"/>
    <cellStyle name="Normal 3 2 2 2 3 2 2 2 2 6 2" xfId="44749"/>
    <cellStyle name="Normal 3 2 2 2 3 2 2 2 2 7" xfId="30425"/>
    <cellStyle name="Normal 3 2 2 2 3 2 2 2 3" xfId="1907"/>
    <cellStyle name="Normal 3 2 2 2 3 2 2 2 3 2" xfId="3699"/>
    <cellStyle name="Normal 3 2 2 2 3 2 2 2 3 2 2" xfId="7358"/>
    <cellStyle name="Normal 3 2 2 2 3 2 2 2 3 2 2 2" xfId="14618"/>
    <cellStyle name="Normal 3 2 2 2 3 2 2 2 3 2 2 2 2" xfId="28996"/>
    <cellStyle name="Normal 3 2 2 2 3 2 2 2 3 2 2 2 2 2" xfId="57730"/>
    <cellStyle name="Normal 3 2 2 2 3 2 2 2 3 2 2 2 3" xfId="43406"/>
    <cellStyle name="Normal 3 2 2 2 3 2 2 2 3 2 2 3" xfId="21833"/>
    <cellStyle name="Normal 3 2 2 2 3 2 2 2 3 2 2 3 2" xfId="50568"/>
    <cellStyle name="Normal 3 2 2 2 3 2 2 2 3 2 2 4" xfId="36244"/>
    <cellStyle name="Normal 3 2 2 2 3 2 2 2 3 2 3" xfId="11031"/>
    <cellStyle name="Normal 3 2 2 2 3 2 2 2 3 2 3 2" xfId="25414"/>
    <cellStyle name="Normal 3 2 2 2 3 2 2 2 3 2 3 2 2" xfId="54149"/>
    <cellStyle name="Normal 3 2 2 2 3 2 2 2 3 2 3 3" xfId="39825"/>
    <cellStyle name="Normal 3 2 2 2 3 2 2 2 3 2 4" xfId="18251"/>
    <cellStyle name="Normal 3 2 2 2 3 2 2 2 3 2 4 2" xfId="46987"/>
    <cellStyle name="Normal 3 2 2 2 3 2 2 2 3 2 5" xfId="32663"/>
    <cellStyle name="Normal 3 2 2 2 3 2 2 2 3 3" xfId="5568"/>
    <cellStyle name="Normal 3 2 2 2 3 2 2 2 3 3 2" xfId="12828"/>
    <cellStyle name="Normal 3 2 2 2 3 2 2 2 3 3 2 2" xfId="27206"/>
    <cellStyle name="Normal 3 2 2 2 3 2 2 2 3 3 2 2 2" xfId="55940"/>
    <cellStyle name="Normal 3 2 2 2 3 2 2 2 3 3 2 3" xfId="41616"/>
    <cellStyle name="Normal 3 2 2 2 3 2 2 2 3 3 3" xfId="20043"/>
    <cellStyle name="Normal 3 2 2 2 3 2 2 2 3 3 3 2" xfId="48778"/>
    <cellStyle name="Normal 3 2 2 2 3 2 2 2 3 3 4" xfId="34454"/>
    <cellStyle name="Normal 3 2 2 2 3 2 2 2 3 4" xfId="9241"/>
    <cellStyle name="Normal 3 2 2 2 3 2 2 2 3 4 2" xfId="23624"/>
    <cellStyle name="Normal 3 2 2 2 3 2 2 2 3 4 2 2" xfId="52359"/>
    <cellStyle name="Normal 3 2 2 2 3 2 2 2 3 4 3" xfId="38035"/>
    <cellStyle name="Normal 3 2 2 2 3 2 2 2 3 5" xfId="16461"/>
    <cellStyle name="Normal 3 2 2 2 3 2 2 2 3 5 2" xfId="45197"/>
    <cellStyle name="Normal 3 2 2 2 3 2 2 2 3 6" xfId="30873"/>
    <cellStyle name="Normal 3 2 2 2 3 2 2 2 4" xfId="2803"/>
    <cellStyle name="Normal 3 2 2 2 3 2 2 2 4 2" xfId="6463"/>
    <cellStyle name="Normal 3 2 2 2 3 2 2 2 4 2 2" xfId="13723"/>
    <cellStyle name="Normal 3 2 2 2 3 2 2 2 4 2 2 2" xfId="28101"/>
    <cellStyle name="Normal 3 2 2 2 3 2 2 2 4 2 2 2 2" xfId="56835"/>
    <cellStyle name="Normal 3 2 2 2 3 2 2 2 4 2 2 3" xfId="42511"/>
    <cellStyle name="Normal 3 2 2 2 3 2 2 2 4 2 3" xfId="20938"/>
    <cellStyle name="Normal 3 2 2 2 3 2 2 2 4 2 3 2" xfId="49673"/>
    <cellStyle name="Normal 3 2 2 2 3 2 2 2 4 2 4" xfId="35349"/>
    <cellStyle name="Normal 3 2 2 2 3 2 2 2 4 3" xfId="10136"/>
    <cellStyle name="Normal 3 2 2 2 3 2 2 2 4 3 2" xfId="24519"/>
    <cellStyle name="Normal 3 2 2 2 3 2 2 2 4 3 2 2" xfId="53254"/>
    <cellStyle name="Normal 3 2 2 2 3 2 2 2 4 3 3" xfId="38930"/>
    <cellStyle name="Normal 3 2 2 2 3 2 2 2 4 4" xfId="17356"/>
    <cellStyle name="Normal 3 2 2 2 3 2 2 2 4 4 2" xfId="46092"/>
    <cellStyle name="Normal 3 2 2 2 3 2 2 2 4 5" xfId="31768"/>
    <cellStyle name="Normal 3 2 2 2 3 2 2 2 5" xfId="4668"/>
    <cellStyle name="Normal 3 2 2 2 3 2 2 2 5 2" xfId="11933"/>
    <cellStyle name="Normal 3 2 2 2 3 2 2 2 5 2 2" xfId="26311"/>
    <cellStyle name="Normal 3 2 2 2 3 2 2 2 5 2 2 2" xfId="55045"/>
    <cellStyle name="Normal 3 2 2 2 3 2 2 2 5 2 3" xfId="40721"/>
    <cellStyle name="Normal 3 2 2 2 3 2 2 2 5 3" xfId="19148"/>
    <cellStyle name="Normal 3 2 2 2 3 2 2 2 5 3 2" xfId="47883"/>
    <cellStyle name="Normal 3 2 2 2 3 2 2 2 5 4" xfId="33559"/>
    <cellStyle name="Normal 3 2 2 2 3 2 2 2 6" xfId="8340"/>
    <cellStyle name="Normal 3 2 2 2 3 2 2 2 6 2" xfId="22729"/>
    <cellStyle name="Normal 3 2 2 2 3 2 2 2 6 2 2" xfId="51464"/>
    <cellStyle name="Normal 3 2 2 2 3 2 2 2 6 3" xfId="37140"/>
    <cellStyle name="Normal 3 2 2 2 3 2 2 2 7" xfId="15566"/>
    <cellStyle name="Normal 3 2 2 2 3 2 2 2 7 2" xfId="44302"/>
    <cellStyle name="Normal 3 2 2 2 3 2 2 2 8" xfId="29978"/>
    <cellStyle name="Normal 3 2 2 2 3 2 2 3" xfId="1147"/>
    <cellStyle name="Normal 3 2 2 2 3 2 2 3 2" xfId="2130"/>
    <cellStyle name="Normal 3 2 2 2 3 2 2 3 2 2" xfId="3922"/>
    <cellStyle name="Normal 3 2 2 2 3 2 2 3 2 2 2" xfId="7581"/>
    <cellStyle name="Normal 3 2 2 2 3 2 2 3 2 2 2 2" xfId="14841"/>
    <cellStyle name="Normal 3 2 2 2 3 2 2 3 2 2 2 2 2" xfId="29219"/>
    <cellStyle name="Normal 3 2 2 2 3 2 2 3 2 2 2 2 2 2" xfId="57953"/>
    <cellStyle name="Normal 3 2 2 2 3 2 2 3 2 2 2 2 3" xfId="43629"/>
    <cellStyle name="Normal 3 2 2 2 3 2 2 3 2 2 2 3" xfId="22056"/>
    <cellStyle name="Normal 3 2 2 2 3 2 2 3 2 2 2 3 2" xfId="50791"/>
    <cellStyle name="Normal 3 2 2 2 3 2 2 3 2 2 2 4" xfId="36467"/>
    <cellStyle name="Normal 3 2 2 2 3 2 2 3 2 2 3" xfId="11254"/>
    <cellStyle name="Normal 3 2 2 2 3 2 2 3 2 2 3 2" xfId="25637"/>
    <cellStyle name="Normal 3 2 2 2 3 2 2 3 2 2 3 2 2" xfId="54372"/>
    <cellStyle name="Normal 3 2 2 2 3 2 2 3 2 2 3 3" xfId="40048"/>
    <cellStyle name="Normal 3 2 2 2 3 2 2 3 2 2 4" xfId="18474"/>
    <cellStyle name="Normal 3 2 2 2 3 2 2 3 2 2 4 2" xfId="47210"/>
    <cellStyle name="Normal 3 2 2 2 3 2 2 3 2 2 5" xfId="32886"/>
    <cellStyle name="Normal 3 2 2 2 3 2 2 3 2 3" xfId="5791"/>
    <cellStyle name="Normal 3 2 2 2 3 2 2 3 2 3 2" xfId="13051"/>
    <cellStyle name="Normal 3 2 2 2 3 2 2 3 2 3 2 2" xfId="27429"/>
    <cellStyle name="Normal 3 2 2 2 3 2 2 3 2 3 2 2 2" xfId="56163"/>
    <cellStyle name="Normal 3 2 2 2 3 2 2 3 2 3 2 3" xfId="41839"/>
    <cellStyle name="Normal 3 2 2 2 3 2 2 3 2 3 3" xfId="20266"/>
    <cellStyle name="Normal 3 2 2 2 3 2 2 3 2 3 3 2" xfId="49001"/>
    <cellStyle name="Normal 3 2 2 2 3 2 2 3 2 3 4" xfId="34677"/>
    <cellStyle name="Normal 3 2 2 2 3 2 2 3 2 4" xfId="9464"/>
    <cellStyle name="Normal 3 2 2 2 3 2 2 3 2 4 2" xfId="23847"/>
    <cellStyle name="Normal 3 2 2 2 3 2 2 3 2 4 2 2" xfId="52582"/>
    <cellStyle name="Normal 3 2 2 2 3 2 2 3 2 4 3" xfId="38258"/>
    <cellStyle name="Normal 3 2 2 2 3 2 2 3 2 5" xfId="16684"/>
    <cellStyle name="Normal 3 2 2 2 3 2 2 3 2 5 2" xfId="45420"/>
    <cellStyle name="Normal 3 2 2 2 3 2 2 3 2 6" xfId="31096"/>
    <cellStyle name="Normal 3 2 2 2 3 2 2 3 3" xfId="3026"/>
    <cellStyle name="Normal 3 2 2 2 3 2 2 3 3 2" xfId="6686"/>
    <cellStyle name="Normal 3 2 2 2 3 2 2 3 3 2 2" xfId="13946"/>
    <cellStyle name="Normal 3 2 2 2 3 2 2 3 3 2 2 2" xfId="28324"/>
    <cellStyle name="Normal 3 2 2 2 3 2 2 3 3 2 2 2 2" xfId="57058"/>
    <cellStyle name="Normal 3 2 2 2 3 2 2 3 3 2 2 3" xfId="42734"/>
    <cellStyle name="Normal 3 2 2 2 3 2 2 3 3 2 3" xfId="21161"/>
    <cellStyle name="Normal 3 2 2 2 3 2 2 3 3 2 3 2" xfId="49896"/>
    <cellStyle name="Normal 3 2 2 2 3 2 2 3 3 2 4" xfId="35572"/>
    <cellStyle name="Normal 3 2 2 2 3 2 2 3 3 3" xfId="10359"/>
    <cellStyle name="Normal 3 2 2 2 3 2 2 3 3 3 2" xfId="24742"/>
    <cellStyle name="Normal 3 2 2 2 3 2 2 3 3 3 2 2" xfId="53477"/>
    <cellStyle name="Normal 3 2 2 2 3 2 2 3 3 3 3" xfId="39153"/>
    <cellStyle name="Normal 3 2 2 2 3 2 2 3 3 4" xfId="17579"/>
    <cellStyle name="Normal 3 2 2 2 3 2 2 3 3 4 2" xfId="46315"/>
    <cellStyle name="Normal 3 2 2 2 3 2 2 3 3 5" xfId="31991"/>
    <cellStyle name="Normal 3 2 2 2 3 2 2 3 4" xfId="4891"/>
    <cellStyle name="Normal 3 2 2 2 3 2 2 3 4 2" xfId="12156"/>
    <cellStyle name="Normal 3 2 2 2 3 2 2 3 4 2 2" xfId="26534"/>
    <cellStyle name="Normal 3 2 2 2 3 2 2 3 4 2 2 2" xfId="55268"/>
    <cellStyle name="Normal 3 2 2 2 3 2 2 3 4 2 3" xfId="40944"/>
    <cellStyle name="Normal 3 2 2 2 3 2 2 3 4 3" xfId="19371"/>
    <cellStyle name="Normal 3 2 2 2 3 2 2 3 4 3 2" xfId="48106"/>
    <cellStyle name="Normal 3 2 2 2 3 2 2 3 4 4" xfId="33782"/>
    <cellStyle name="Normal 3 2 2 2 3 2 2 3 5" xfId="8563"/>
    <cellStyle name="Normal 3 2 2 2 3 2 2 3 5 2" xfId="22952"/>
    <cellStyle name="Normal 3 2 2 2 3 2 2 3 5 2 2" xfId="51687"/>
    <cellStyle name="Normal 3 2 2 2 3 2 2 3 5 3" xfId="37363"/>
    <cellStyle name="Normal 3 2 2 2 3 2 2 3 6" xfId="15789"/>
    <cellStyle name="Normal 3 2 2 2 3 2 2 3 6 2" xfId="44525"/>
    <cellStyle name="Normal 3 2 2 2 3 2 2 3 7" xfId="30201"/>
    <cellStyle name="Normal 3 2 2 2 3 2 2 4" xfId="1679"/>
    <cellStyle name="Normal 3 2 2 2 3 2 2 4 2" xfId="3475"/>
    <cellStyle name="Normal 3 2 2 2 3 2 2 4 2 2" xfId="7134"/>
    <cellStyle name="Normal 3 2 2 2 3 2 2 4 2 2 2" xfId="14394"/>
    <cellStyle name="Normal 3 2 2 2 3 2 2 4 2 2 2 2" xfId="28772"/>
    <cellStyle name="Normal 3 2 2 2 3 2 2 4 2 2 2 2 2" xfId="57506"/>
    <cellStyle name="Normal 3 2 2 2 3 2 2 4 2 2 2 3" xfId="43182"/>
    <cellStyle name="Normal 3 2 2 2 3 2 2 4 2 2 3" xfId="21609"/>
    <cellStyle name="Normal 3 2 2 2 3 2 2 4 2 2 3 2" xfId="50344"/>
    <cellStyle name="Normal 3 2 2 2 3 2 2 4 2 2 4" xfId="36020"/>
    <cellStyle name="Normal 3 2 2 2 3 2 2 4 2 3" xfId="10807"/>
    <cellStyle name="Normal 3 2 2 2 3 2 2 4 2 3 2" xfId="25190"/>
    <cellStyle name="Normal 3 2 2 2 3 2 2 4 2 3 2 2" xfId="53925"/>
    <cellStyle name="Normal 3 2 2 2 3 2 2 4 2 3 3" xfId="39601"/>
    <cellStyle name="Normal 3 2 2 2 3 2 2 4 2 4" xfId="18027"/>
    <cellStyle name="Normal 3 2 2 2 3 2 2 4 2 4 2" xfId="46763"/>
    <cellStyle name="Normal 3 2 2 2 3 2 2 4 2 5" xfId="32439"/>
    <cellStyle name="Normal 3 2 2 2 3 2 2 4 3" xfId="5344"/>
    <cellStyle name="Normal 3 2 2 2 3 2 2 4 3 2" xfId="12604"/>
    <cellStyle name="Normal 3 2 2 2 3 2 2 4 3 2 2" xfId="26982"/>
    <cellStyle name="Normal 3 2 2 2 3 2 2 4 3 2 2 2" xfId="55716"/>
    <cellStyle name="Normal 3 2 2 2 3 2 2 4 3 2 3" xfId="41392"/>
    <cellStyle name="Normal 3 2 2 2 3 2 2 4 3 3" xfId="19819"/>
    <cellStyle name="Normal 3 2 2 2 3 2 2 4 3 3 2" xfId="48554"/>
    <cellStyle name="Normal 3 2 2 2 3 2 2 4 3 4" xfId="34230"/>
    <cellStyle name="Normal 3 2 2 2 3 2 2 4 4" xfId="9017"/>
    <cellStyle name="Normal 3 2 2 2 3 2 2 4 4 2" xfId="23400"/>
    <cellStyle name="Normal 3 2 2 2 3 2 2 4 4 2 2" xfId="52135"/>
    <cellStyle name="Normal 3 2 2 2 3 2 2 4 4 3" xfId="37811"/>
    <cellStyle name="Normal 3 2 2 2 3 2 2 4 5" xfId="16237"/>
    <cellStyle name="Normal 3 2 2 2 3 2 2 4 5 2" xfId="44973"/>
    <cellStyle name="Normal 3 2 2 2 3 2 2 4 6" xfId="30649"/>
    <cellStyle name="Normal 3 2 2 2 3 2 2 5" xfId="2579"/>
    <cellStyle name="Normal 3 2 2 2 3 2 2 5 2" xfId="6239"/>
    <cellStyle name="Normal 3 2 2 2 3 2 2 5 2 2" xfId="13499"/>
    <cellStyle name="Normal 3 2 2 2 3 2 2 5 2 2 2" xfId="27877"/>
    <cellStyle name="Normal 3 2 2 2 3 2 2 5 2 2 2 2" xfId="56611"/>
    <cellStyle name="Normal 3 2 2 2 3 2 2 5 2 2 3" xfId="42287"/>
    <cellStyle name="Normal 3 2 2 2 3 2 2 5 2 3" xfId="20714"/>
    <cellStyle name="Normal 3 2 2 2 3 2 2 5 2 3 2" xfId="49449"/>
    <cellStyle name="Normal 3 2 2 2 3 2 2 5 2 4" xfId="35125"/>
    <cellStyle name="Normal 3 2 2 2 3 2 2 5 3" xfId="9912"/>
    <cellStyle name="Normal 3 2 2 2 3 2 2 5 3 2" xfId="24295"/>
    <cellStyle name="Normal 3 2 2 2 3 2 2 5 3 2 2" xfId="53030"/>
    <cellStyle name="Normal 3 2 2 2 3 2 2 5 3 3" xfId="38706"/>
    <cellStyle name="Normal 3 2 2 2 3 2 2 5 4" xfId="17132"/>
    <cellStyle name="Normal 3 2 2 2 3 2 2 5 4 2" xfId="45868"/>
    <cellStyle name="Normal 3 2 2 2 3 2 2 5 5" xfId="31544"/>
    <cellStyle name="Normal 3 2 2 2 3 2 2 6" xfId="4442"/>
    <cellStyle name="Normal 3 2 2 2 3 2 2 6 2" xfId="11709"/>
    <cellStyle name="Normal 3 2 2 2 3 2 2 6 2 2" xfId="26087"/>
    <cellStyle name="Normal 3 2 2 2 3 2 2 6 2 2 2" xfId="54821"/>
    <cellStyle name="Normal 3 2 2 2 3 2 2 6 2 3" xfId="40497"/>
    <cellStyle name="Normal 3 2 2 2 3 2 2 6 3" xfId="18924"/>
    <cellStyle name="Normal 3 2 2 2 3 2 2 6 3 2" xfId="47659"/>
    <cellStyle name="Normal 3 2 2 2 3 2 2 6 4" xfId="33335"/>
    <cellStyle name="Normal 3 2 2 2 3 2 2 7" xfId="8113"/>
    <cellStyle name="Normal 3 2 2 2 3 2 2 7 2" xfId="22505"/>
    <cellStyle name="Normal 3 2 2 2 3 2 2 7 2 2" xfId="51240"/>
    <cellStyle name="Normal 3 2 2 2 3 2 2 7 3" xfId="36916"/>
    <cellStyle name="Normal 3 2 2 2 3 2 2 8" xfId="15342"/>
    <cellStyle name="Normal 3 2 2 2 3 2 2 8 2" xfId="44078"/>
    <cellStyle name="Normal 3 2 2 2 3 2 2 9" xfId="29754"/>
    <cellStyle name="Normal 3 2 2 2 3 2 3" xfId="810"/>
    <cellStyle name="Normal 3 2 2 2 3 2 3 2" xfId="1259"/>
    <cellStyle name="Normal 3 2 2 2 3 2 3 2 2" xfId="2242"/>
    <cellStyle name="Normal 3 2 2 2 3 2 3 2 2 2" xfId="4034"/>
    <cellStyle name="Normal 3 2 2 2 3 2 3 2 2 2 2" xfId="7693"/>
    <cellStyle name="Normal 3 2 2 2 3 2 3 2 2 2 2 2" xfId="14953"/>
    <cellStyle name="Normal 3 2 2 2 3 2 3 2 2 2 2 2 2" xfId="29331"/>
    <cellStyle name="Normal 3 2 2 2 3 2 3 2 2 2 2 2 2 2" xfId="58065"/>
    <cellStyle name="Normal 3 2 2 2 3 2 3 2 2 2 2 2 3" xfId="43741"/>
    <cellStyle name="Normal 3 2 2 2 3 2 3 2 2 2 2 3" xfId="22168"/>
    <cellStyle name="Normal 3 2 2 2 3 2 3 2 2 2 2 3 2" xfId="50903"/>
    <cellStyle name="Normal 3 2 2 2 3 2 3 2 2 2 2 4" xfId="36579"/>
    <cellStyle name="Normal 3 2 2 2 3 2 3 2 2 2 3" xfId="11366"/>
    <cellStyle name="Normal 3 2 2 2 3 2 3 2 2 2 3 2" xfId="25749"/>
    <cellStyle name="Normal 3 2 2 2 3 2 3 2 2 2 3 2 2" xfId="54484"/>
    <cellStyle name="Normal 3 2 2 2 3 2 3 2 2 2 3 3" xfId="40160"/>
    <cellStyle name="Normal 3 2 2 2 3 2 3 2 2 2 4" xfId="18586"/>
    <cellStyle name="Normal 3 2 2 2 3 2 3 2 2 2 4 2" xfId="47322"/>
    <cellStyle name="Normal 3 2 2 2 3 2 3 2 2 2 5" xfId="32998"/>
    <cellStyle name="Normal 3 2 2 2 3 2 3 2 2 3" xfId="5903"/>
    <cellStyle name="Normal 3 2 2 2 3 2 3 2 2 3 2" xfId="13163"/>
    <cellStyle name="Normal 3 2 2 2 3 2 3 2 2 3 2 2" xfId="27541"/>
    <cellStyle name="Normal 3 2 2 2 3 2 3 2 2 3 2 2 2" xfId="56275"/>
    <cellStyle name="Normal 3 2 2 2 3 2 3 2 2 3 2 3" xfId="41951"/>
    <cellStyle name="Normal 3 2 2 2 3 2 3 2 2 3 3" xfId="20378"/>
    <cellStyle name="Normal 3 2 2 2 3 2 3 2 2 3 3 2" xfId="49113"/>
    <cellStyle name="Normal 3 2 2 2 3 2 3 2 2 3 4" xfId="34789"/>
    <cellStyle name="Normal 3 2 2 2 3 2 3 2 2 4" xfId="9576"/>
    <cellStyle name="Normal 3 2 2 2 3 2 3 2 2 4 2" xfId="23959"/>
    <cellStyle name="Normal 3 2 2 2 3 2 3 2 2 4 2 2" xfId="52694"/>
    <cellStyle name="Normal 3 2 2 2 3 2 3 2 2 4 3" xfId="38370"/>
    <cellStyle name="Normal 3 2 2 2 3 2 3 2 2 5" xfId="16796"/>
    <cellStyle name="Normal 3 2 2 2 3 2 3 2 2 5 2" xfId="45532"/>
    <cellStyle name="Normal 3 2 2 2 3 2 3 2 2 6" xfId="31208"/>
    <cellStyle name="Normal 3 2 2 2 3 2 3 2 3" xfId="3138"/>
    <cellStyle name="Normal 3 2 2 2 3 2 3 2 3 2" xfId="6798"/>
    <cellStyle name="Normal 3 2 2 2 3 2 3 2 3 2 2" xfId="14058"/>
    <cellStyle name="Normal 3 2 2 2 3 2 3 2 3 2 2 2" xfId="28436"/>
    <cellStyle name="Normal 3 2 2 2 3 2 3 2 3 2 2 2 2" xfId="57170"/>
    <cellStyle name="Normal 3 2 2 2 3 2 3 2 3 2 2 3" xfId="42846"/>
    <cellStyle name="Normal 3 2 2 2 3 2 3 2 3 2 3" xfId="21273"/>
    <cellStyle name="Normal 3 2 2 2 3 2 3 2 3 2 3 2" xfId="50008"/>
    <cellStyle name="Normal 3 2 2 2 3 2 3 2 3 2 4" xfId="35684"/>
    <cellStyle name="Normal 3 2 2 2 3 2 3 2 3 3" xfId="10471"/>
    <cellStyle name="Normal 3 2 2 2 3 2 3 2 3 3 2" xfId="24854"/>
    <cellStyle name="Normal 3 2 2 2 3 2 3 2 3 3 2 2" xfId="53589"/>
    <cellStyle name="Normal 3 2 2 2 3 2 3 2 3 3 3" xfId="39265"/>
    <cellStyle name="Normal 3 2 2 2 3 2 3 2 3 4" xfId="17691"/>
    <cellStyle name="Normal 3 2 2 2 3 2 3 2 3 4 2" xfId="46427"/>
    <cellStyle name="Normal 3 2 2 2 3 2 3 2 3 5" xfId="32103"/>
    <cellStyle name="Normal 3 2 2 2 3 2 3 2 4" xfId="5003"/>
    <cellStyle name="Normal 3 2 2 2 3 2 3 2 4 2" xfId="12268"/>
    <cellStyle name="Normal 3 2 2 2 3 2 3 2 4 2 2" xfId="26646"/>
    <cellStyle name="Normal 3 2 2 2 3 2 3 2 4 2 2 2" xfId="55380"/>
    <cellStyle name="Normal 3 2 2 2 3 2 3 2 4 2 3" xfId="41056"/>
    <cellStyle name="Normal 3 2 2 2 3 2 3 2 4 3" xfId="19483"/>
    <cellStyle name="Normal 3 2 2 2 3 2 3 2 4 3 2" xfId="48218"/>
    <cellStyle name="Normal 3 2 2 2 3 2 3 2 4 4" xfId="33894"/>
    <cellStyle name="Normal 3 2 2 2 3 2 3 2 5" xfId="8675"/>
    <cellStyle name="Normal 3 2 2 2 3 2 3 2 5 2" xfId="23064"/>
    <cellStyle name="Normal 3 2 2 2 3 2 3 2 5 2 2" xfId="51799"/>
    <cellStyle name="Normal 3 2 2 2 3 2 3 2 5 3" xfId="37475"/>
    <cellStyle name="Normal 3 2 2 2 3 2 3 2 6" xfId="15901"/>
    <cellStyle name="Normal 3 2 2 2 3 2 3 2 6 2" xfId="44637"/>
    <cellStyle name="Normal 3 2 2 2 3 2 3 2 7" xfId="30313"/>
    <cellStyle name="Normal 3 2 2 2 3 2 3 3" xfId="1795"/>
    <cellStyle name="Normal 3 2 2 2 3 2 3 3 2" xfId="3587"/>
    <cellStyle name="Normal 3 2 2 2 3 2 3 3 2 2" xfId="7246"/>
    <cellStyle name="Normal 3 2 2 2 3 2 3 3 2 2 2" xfId="14506"/>
    <cellStyle name="Normal 3 2 2 2 3 2 3 3 2 2 2 2" xfId="28884"/>
    <cellStyle name="Normal 3 2 2 2 3 2 3 3 2 2 2 2 2" xfId="57618"/>
    <cellStyle name="Normal 3 2 2 2 3 2 3 3 2 2 2 3" xfId="43294"/>
    <cellStyle name="Normal 3 2 2 2 3 2 3 3 2 2 3" xfId="21721"/>
    <cellStyle name="Normal 3 2 2 2 3 2 3 3 2 2 3 2" xfId="50456"/>
    <cellStyle name="Normal 3 2 2 2 3 2 3 3 2 2 4" xfId="36132"/>
    <cellStyle name="Normal 3 2 2 2 3 2 3 3 2 3" xfId="10919"/>
    <cellStyle name="Normal 3 2 2 2 3 2 3 3 2 3 2" xfId="25302"/>
    <cellStyle name="Normal 3 2 2 2 3 2 3 3 2 3 2 2" xfId="54037"/>
    <cellStyle name="Normal 3 2 2 2 3 2 3 3 2 3 3" xfId="39713"/>
    <cellStyle name="Normal 3 2 2 2 3 2 3 3 2 4" xfId="18139"/>
    <cellStyle name="Normal 3 2 2 2 3 2 3 3 2 4 2" xfId="46875"/>
    <cellStyle name="Normal 3 2 2 2 3 2 3 3 2 5" xfId="32551"/>
    <cellStyle name="Normal 3 2 2 2 3 2 3 3 3" xfId="5456"/>
    <cellStyle name="Normal 3 2 2 2 3 2 3 3 3 2" xfId="12716"/>
    <cellStyle name="Normal 3 2 2 2 3 2 3 3 3 2 2" xfId="27094"/>
    <cellStyle name="Normal 3 2 2 2 3 2 3 3 3 2 2 2" xfId="55828"/>
    <cellStyle name="Normal 3 2 2 2 3 2 3 3 3 2 3" xfId="41504"/>
    <cellStyle name="Normal 3 2 2 2 3 2 3 3 3 3" xfId="19931"/>
    <cellStyle name="Normal 3 2 2 2 3 2 3 3 3 3 2" xfId="48666"/>
    <cellStyle name="Normal 3 2 2 2 3 2 3 3 3 4" xfId="34342"/>
    <cellStyle name="Normal 3 2 2 2 3 2 3 3 4" xfId="9129"/>
    <cellStyle name="Normal 3 2 2 2 3 2 3 3 4 2" xfId="23512"/>
    <cellStyle name="Normal 3 2 2 2 3 2 3 3 4 2 2" xfId="52247"/>
    <cellStyle name="Normal 3 2 2 2 3 2 3 3 4 3" xfId="37923"/>
    <cellStyle name="Normal 3 2 2 2 3 2 3 3 5" xfId="16349"/>
    <cellStyle name="Normal 3 2 2 2 3 2 3 3 5 2" xfId="45085"/>
    <cellStyle name="Normal 3 2 2 2 3 2 3 3 6" xfId="30761"/>
    <cellStyle name="Normal 3 2 2 2 3 2 3 4" xfId="2691"/>
    <cellStyle name="Normal 3 2 2 2 3 2 3 4 2" xfId="6351"/>
    <cellStyle name="Normal 3 2 2 2 3 2 3 4 2 2" xfId="13611"/>
    <cellStyle name="Normal 3 2 2 2 3 2 3 4 2 2 2" xfId="27989"/>
    <cellStyle name="Normal 3 2 2 2 3 2 3 4 2 2 2 2" xfId="56723"/>
    <cellStyle name="Normal 3 2 2 2 3 2 3 4 2 2 3" xfId="42399"/>
    <cellStyle name="Normal 3 2 2 2 3 2 3 4 2 3" xfId="20826"/>
    <cellStyle name="Normal 3 2 2 2 3 2 3 4 2 3 2" xfId="49561"/>
    <cellStyle name="Normal 3 2 2 2 3 2 3 4 2 4" xfId="35237"/>
    <cellStyle name="Normal 3 2 2 2 3 2 3 4 3" xfId="10024"/>
    <cellStyle name="Normal 3 2 2 2 3 2 3 4 3 2" xfId="24407"/>
    <cellStyle name="Normal 3 2 2 2 3 2 3 4 3 2 2" xfId="53142"/>
    <cellStyle name="Normal 3 2 2 2 3 2 3 4 3 3" xfId="38818"/>
    <cellStyle name="Normal 3 2 2 2 3 2 3 4 4" xfId="17244"/>
    <cellStyle name="Normal 3 2 2 2 3 2 3 4 4 2" xfId="45980"/>
    <cellStyle name="Normal 3 2 2 2 3 2 3 4 5" xfId="31656"/>
    <cellStyle name="Normal 3 2 2 2 3 2 3 5" xfId="4555"/>
    <cellStyle name="Normal 3 2 2 2 3 2 3 5 2" xfId="11821"/>
    <cellStyle name="Normal 3 2 2 2 3 2 3 5 2 2" xfId="26199"/>
    <cellStyle name="Normal 3 2 2 2 3 2 3 5 2 2 2" xfId="54933"/>
    <cellStyle name="Normal 3 2 2 2 3 2 3 5 2 3" xfId="40609"/>
    <cellStyle name="Normal 3 2 2 2 3 2 3 5 3" xfId="19036"/>
    <cellStyle name="Normal 3 2 2 2 3 2 3 5 3 2" xfId="47771"/>
    <cellStyle name="Normal 3 2 2 2 3 2 3 5 4" xfId="33447"/>
    <cellStyle name="Normal 3 2 2 2 3 2 3 6" xfId="8228"/>
    <cellStyle name="Normal 3 2 2 2 3 2 3 6 2" xfId="22617"/>
    <cellStyle name="Normal 3 2 2 2 3 2 3 6 2 2" xfId="51352"/>
    <cellStyle name="Normal 3 2 2 2 3 2 3 6 3" xfId="37028"/>
    <cellStyle name="Normal 3 2 2 2 3 2 3 7" xfId="15454"/>
    <cellStyle name="Normal 3 2 2 2 3 2 3 7 2" xfId="44190"/>
    <cellStyle name="Normal 3 2 2 2 3 2 3 8" xfId="29866"/>
    <cellStyle name="Normal 3 2 2 2 3 2 4" xfId="1035"/>
    <cellStyle name="Normal 3 2 2 2 3 2 4 2" xfId="2018"/>
    <cellStyle name="Normal 3 2 2 2 3 2 4 2 2" xfId="3810"/>
    <cellStyle name="Normal 3 2 2 2 3 2 4 2 2 2" xfId="7469"/>
    <cellStyle name="Normal 3 2 2 2 3 2 4 2 2 2 2" xfId="14729"/>
    <cellStyle name="Normal 3 2 2 2 3 2 4 2 2 2 2 2" xfId="29107"/>
    <cellStyle name="Normal 3 2 2 2 3 2 4 2 2 2 2 2 2" xfId="57841"/>
    <cellStyle name="Normal 3 2 2 2 3 2 4 2 2 2 2 3" xfId="43517"/>
    <cellStyle name="Normal 3 2 2 2 3 2 4 2 2 2 3" xfId="21944"/>
    <cellStyle name="Normal 3 2 2 2 3 2 4 2 2 2 3 2" xfId="50679"/>
    <cellStyle name="Normal 3 2 2 2 3 2 4 2 2 2 4" xfId="36355"/>
    <cellStyle name="Normal 3 2 2 2 3 2 4 2 2 3" xfId="11142"/>
    <cellStyle name="Normal 3 2 2 2 3 2 4 2 2 3 2" xfId="25525"/>
    <cellStyle name="Normal 3 2 2 2 3 2 4 2 2 3 2 2" xfId="54260"/>
    <cellStyle name="Normal 3 2 2 2 3 2 4 2 2 3 3" xfId="39936"/>
    <cellStyle name="Normal 3 2 2 2 3 2 4 2 2 4" xfId="18362"/>
    <cellStyle name="Normal 3 2 2 2 3 2 4 2 2 4 2" xfId="47098"/>
    <cellStyle name="Normal 3 2 2 2 3 2 4 2 2 5" xfId="32774"/>
    <cellStyle name="Normal 3 2 2 2 3 2 4 2 3" xfId="5679"/>
    <cellStyle name="Normal 3 2 2 2 3 2 4 2 3 2" xfId="12939"/>
    <cellStyle name="Normal 3 2 2 2 3 2 4 2 3 2 2" xfId="27317"/>
    <cellStyle name="Normal 3 2 2 2 3 2 4 2 3 2 2 2" xfId="56051"/>
    <cellStyle name="Normal 3 2 2 2 3 2 4 2 3 2 3" xfId="41727"/>
    <cellStyle name="Normal 3 2 2 2 3 2 4 2 3 3" xfId="20154"/>
    <cellStyle name="Normal 3 2 2 2 3 2 4 2 3 3 2" xfId="48889"/>
    <cellStyle name="Normal 3 2 2 2 3 2 4 2 3 4" xfId="34565"/>
    <cellStyle name="Normal 3 2 2 2 3 2 4 2 4" xfId="9352"/>
    <cellStyle name="Normal 3 2 2 2 3 2 4 2 4 2" xfId="23735"/>
    <cellStyle name="Normal 3 2 2 2 3 2 4 2 4 2 2" xfId="52470"/>
    <cellStyle name="Normal 3 2 2 2 3 2 4 2 4 3" xfId="38146"/>
    <cellStyle name="Normal 3 2 2 2 3 2 4 2 5" xfId="16572"/>
    <cellStyle name="Normal 3 2 2 2 3 2 4 2 5 2" xfId="45308"/>
    <cellStyle name="Normal 3 2 2 2 3 2 4 2 6" xfId="30984"/>
    <cellStyle name="Normal 3 2 2 2 3 2 4 3" xfId="2914"/>
    <cellStyle name="Normal 3 2 2 2 3 2 4 3 2" xfId="6574"/>
    <cellStyle name="Normal 3 2 2 2 3 2 4 3 2 2" xfId="13834"/>
    <cellStyle name="Normal 3 2 2 2 3 2 4 3 2 2 2" xfId="28212"/>
    <cellStyle name="Normal 3 2 2 2 3 2 4 3 2 2 2 2" xfId="56946"/>
    <cellStyle name="Normal 3 2 2 2 3 2 4 3 2 2 3" xfId="42622"/>
    <cellStyle name="Normal 3 2 2 2 3 2 4 3 2 3" xfId="21049"/>
    <cellStyle name="Normal 3 2 2 2 3 2 4 3 2 3 2" xfId="49784"/>
    <cellStyle name="Normal 3 2 2 2 3 2 4 3 2 4" xfId="35460"/>
    <cellStyle name="Normal 3 2 2 2 3 2 4 3 3" xfId="10247"/>
    <cellStyle name="Normal 3 2 2 2 3 2 4 3 3 2" xfId="24630"/>
    <cellStyle name="Normal 3 2 2 2 3 2 4 3 3 2 2" xfId="53365"/>
    <cellStyle name="Normal 3 2 2 2 3 2 4 3 3 3" xfId="39041"/>
    <cellStyle name="Normal 3 2 2 2 3 2 4 3 4" xfId="17467"/>
    <cellStyle name="Normal 3 2 2 2 3 2 4 3 4 2" xfId="46203"/>
    <cellStyle name="Normal 3 2 2 2 3 2 4 3 5" xfId="31879"/>
    <cellStyle name="Normal 3 2 2 2 3 2 4 4" xfId="4779"/>
    <cellStyle name="Normal 3 2 2 2 3 2 4 4 2" xfId="12044"/>
    <cellStyle name="Normal 3 2 2 2 3 2 4 4 2 2" xfId="26422"/>
    <cellStyle name="Normal 3 2 2 2 3 2 4 4 2 2 2" xfId="55156"/>
    <cellStyle name="Normal 3 2 2 2 3 2 4 4 2 3" xfId="40832"/>
    <cellStyle name="Normal 3 2 2 2 3 2 4 4 3" xfId="19259"/>
    <cellStyle name="Normal 3 2 2 2 3 2 4 4 3 2" xfId="47994"/>
    <cellStyle name="Normal 3 2 2 2 3 2 4 4 4" xfId="33670"/>
    <cellStyle name="Normal 3 2 2 2 3 2 4 5" xfId="8451"/>
    <cellStyle name="Normal 3 2 2 2 3 2 4 5 2" xfId="22840"/>
    <cellStyle name="Normal 3 2 2 2 3 2 4 5 2 2" xfId="51575"/>
    <cellStyle name="Normal 3 2 2 2 3 2 4 5 3" xfId="37251"/>
    <cellStyle name="Normal 3 2 2 2 3 2 4 6" xfId="15677"/>
    <cellStyle name="Normal 3 2 2 2 3 2 4 6 2" xfId="44413"/>
    <cellStyle name="Normal 3 2 2 2 3 2 4 7" xfId="30089"/>
    <cellStyle name="Normal 3 2 2 2 3 2 5" xfId="1559"/>
    <cellStyle name="Normal 3 2 2 2 3 2 5 2" xfId="3363"/>
    <cellStyle name="Normal 3 2 2 2 3 2 5 2 2" xfId="7022"/>
    <cellStyle name="Normal 3 2 2 2 3 2 5 2 2 2" xfId="14282"/>
    <cellStyle name="Normal 3 2 2 2 3 2 5 2 2 2 2" xfId="28660"/>
    <cellStyle name="Normal 3 2 2 2 3 2 5 2 2 2 2 2" xfId="57394"/>
    <cellStyle name="Normal 3 2 2 2 3 2 5 2 2 2 3" xfId="43070"/>
    <cellStyle name="Normal 3 2 2 2 3 2 5 2 2 3" xfId="21497"/>
    <cellStyle name="Normal 3 2 2 2 3 2 5 2 2 3 2" xfId="50232"/>
    <cellStyle name="Normal 3 2 2 2 3 2 5 2 2 4" xfId="35908"/>
    <cellStyle name="Normal 3 2 2 2 3 2 5 2 3" xfId="10695"/>
    <cellStyle name="Normal 3 2 2 2 3 2 5 2 3 2" xfId="25078"/>
    <cellStyle name="Normal 3 2 2 2 3 2 5 2 3 2 2" xfId="53813"/>
    <cellStyle name="Normal 3 2 2 2 3 2 5 2 3 3" xfId="39489"/>
    <cellStyle name="Normal 3 2 2 2 3 2 5 2 4" xfId="17915"/>
    <cellStyle name="Normal 3 2 2 2 3 2 5 2 4 2" xfId="46651"/>
    <cellStyle name="Normal 3 2 2 2 3 2 5 2 5" xfId="32327"/>
    <cellStyle name="Normal 3 2 2 2 3 2 5 3" xfId="5232"/>
    <cellStyle name="Normal 3 2 2 2 3 2 5 3 2" xfId="12492"/>
    <cellStyle name="Normal 3 2 2 2 3 2 5 3 2 2" xfId="26870"/>
    <cellStyle name="Normal 3 2 2 2 3 2 5 3 2 2 2" xfId="55604"/>
    <cellStyle name="Normal 3 2 2 2 3 2 5 3 2 3" xfId="41280"/>
    <cellStyle name="Normal 3 2 2 2 3 2 5 3 3" xfId="19707"/>
    <cellStyle name="Normal 3 2 2 2 3 2 5 3 3 2" xfId="48442"/>
    <cellStyle name="Normal 3 2 2 2 3 2 5 3 4" xfId="34118"/>
    <cellStyle name="Normal 3 2 2 2 3 2 5 4" xfId="8905"/>
    <cellStyle name="Normal 3 2 2 2 3 2 5 4 2" xfId="23288"/>
    <cellStyle name="Normal 3 2 2 2 3 2 5 4 2 2" xfId="52023"/>
    <cellStyle name="Normal 3 2 2 2 3 2 5 4 3" xfId="37699"/>
    <cellStyle name="Normal 3 2 2 2 3 2 5 5" xfId="16125"/>
    <cellStyle name="Normal 3 2 2 2 3 2 5 5 2" xfId="44861"/>
    <cellStyle name="Normal 3 2 2 2 3 2 5 6" xfId="30537"/>
    <cellStyle name="Normal 3 2 2 2 3 2 6" xfId="2467"/>
    <cellStyle name="Normal 3 2 2 2 3 2 6 2" xfId="6127"/>
    <cellStyle name="Normal 3 2 2 2 3 2 6 2 2" xfId="13387"/>
    <cellStyle name="Normal 3 2 2 2 3 2 6 2 2 2" xfId="27765"/>
    <cellStyle name="Normal 3 2 2 2 3 2 6 2 2 2 2" xfId="56499"/>
    <cellStyle name="Normal 3 2 2 2 3 2 6 2 2 3" xfId="42175"/>
    <cellStyle name="Normal 3 2 2 2 3 2 6 2 3" xfId="20602"/>
    <cellStyle name="Normal 3 2 2 2 3 2 6 2 3 2" xfId="49337"/>
    <cellStyle name="Normal 3 2 2 2 3 2 6 2 4" xfId="35013"/>
    <cellStyle name="Normal 3 2 2 2 3 2 6 3" xfId="9800"/>
    <cellStyle name="Normal 3 2 2 2 3 2 6 3 2" xfId="24183"/>
    <cellStyle name="Normal 3 2 2 2 3 2 6 3 2 2" xfId="52918"/>
    <cellStyle name="Normal 3 2 2 2 3 2 6 3 3" xfId="38594"/>
    <cellStyle name="Normal 3 2 2 2 3 2 6 4" xfId="17020"/>
    <cellStyle name="Normal 3 2 2 2 3 2 6 4 2" xfId="45756"/>
    <cellStyle name="Normal 3 2 2 2 3 2 6 5" xfId="31432"/>
    <cellStyle name="Normal 3 2 2 2 3 2 7" xfId="4326"/>
    <cellStyle name="Normal 3 2 2 2 3 2 7 2" xfId="11596"/>
    <cellStyle name="Normal 3 2 2 2 3 2 7 2 2" xfId="25975"/>
    <cellStyle name="Normal 3 2 2 2 3 2 7 2 2 2" xfId="54709"/>
    <cellStyle name="Normal 3 2 2 2 3 2 7 2 3" xfId="40385"/>
    <cellStyle name="Normal 3 2 2 2 3 2 7 3" xfId="18812"/>
    <cellStyle name="Normal 3 2 2 2 3 2 7 3 2" xfId="47547"/>
    <cellStyle name="Normal 3 2 2 2 3 2 7 4" xfId="33223"/>
    <cellStyle name="Normal 3 2 2 2 3 2 8" xfId="7995"/>
    <cellStyle name="Normal 3 2 2 2 3 2 8 2" xfId="22393"/>
    <cellStyle name="Normal 3 2 2 2 3 2 8 2 2" xfId="51128"/>
    <cellStyle name="Normal 3 2 2 2 3 2 8 3" xfId="36804"/>
    <cellStyle name="Normal 3 2 2 2 3 2 9" xfId="15230"/>
    <cellStyle name="Normal 3 2 2 2 3 2 9 2" xfId="43966"/>
    <cellStyle name="Normal 3 2 2 2 3 3" xfId="591"/>
    <cellStyle name="Normal 3 2 2 2 3 3 2" xfId="868"/>
    <cellStyle name="Normal 3 2 2 2 3 3 2 2" xfId="1315"/>
    <cellStyle name="Normal 3 2 2 2 3 3 2 2 2" xfId="2298"/>
    <cellStyle name="Normal 3 2 2 2 3 3 2 2 2 2" xfId="4090"/>
    <cellStyle name="Normal 3 2 2 2 3 3 2 2 2 2 2" xfId="7749"/>
    <cellStyle name="Normal 3 2 2 2 3 3 2 2 2 2 2 2" xfId="15009"/>
    <cellStyle name="Normal 3 2 2 2 3 3 2 2 2 2 2 2 2" xfId="29387"/>
    <cellStyle name="Normal 3 2 2 2 3 3 2 2 2 2 2 2 2 2" xfId="58121"/>
    <cellStyle name="Normal 3 2 2 2 3 3 2 2 2 2 2 2 3" xfId="43797"/>
    <cellStyle name="Normal 3 2 2 2 3 3 2 2 2 2 2 3" xfId="22224"/>
    <cellStyle name="Normal 3 2 2 2 3 3 2 2 2 2 2 3 2" xfId="50959"/>
    <cellStyle name="Normal 3 2 2 2 3 3 2 2 2 2 2 4" xfId="36635"/>
    <cellStyle name="Normal 3 2 2 2 3 3 2 2 2 2 3" xfId="11422"/>
    <cellStyle name="Normal 3 2 2 2 3 3 2 2 2 2 3 2" xfId="25805"/>
    <cellStyle name="Normal 3 2 2 2 3 3 2 2 2 2 3 2 2" xfId="54540"/>
    <cellStyle name="Normal 3 2 2 2 3 3 2 2 2 2 3 3" xfId="40216"/>
    <cellStyle name="Normal 3 2 2 2 3 3 2 2 2 2 4" xfId="18642"/>
    <cellStyle name="Normal 3 2 2 2 3 3 2 2 2 2 4 2" xfId="47378"/>
    <cellStyle name="Normal 3 2 2 2 3 3 2 2 2 2 5" xfId="33054"/>
    <cellStyle name="Normal 3 2 2 2 3 3 2 2 2 3" xfId="5959"/>
    <cellStyle name="Normal 3 2 2 2 3 3 2 2 2 3 2" xfId="13219"/>
    <cellStyle name="Normal 3 2 2 2 3 3 2 2 2 3 2 2" xfId="27597"/>
    <cellStyle name="Normal 3 2 2 2 3 3 2 2 2 3 2 2 2" xfId="56331"/>
    <cellStyle name="Normal 3 2 2 2 3 3 2 2 2 3 2 3" xfId="42007"/>
    <cellStyle name="Normal 3 2 2 2 3 3 2 2 2 3 3" xfId="20434"/>
    <cellStyle name="Normal 3 2 2 2 3 3 2 2 2 3 3 2" xfId="49169"/>
    <cellStyle name="Normal 3 2 2 2 3 3 2 2 2 3 4" xfId="34845"/>
    <cellStyle name="Normal 3 2 2 2 3 3 2 2 2 4" xfId="9632"/>
    <cellStyle name="Normal 3 2 2 2 3 3 2 2 2 4 2" xfId="24015"/>
    <cellStyle name="Normal 3 2 2 2 3 3 2 2 2 4 2 2" xfId="52750"/>
    <cellStyle name="Normal 3 2 2 2 3 3 2 2 2 4 3" xfId="38426"/>
    <cellStyle name="Normal 3 2 2 2 3 3 2 2 2 5" xfId="16852"/>
    <cellStyle name="Normal 3 2 2 2 3 3 2 2 2 5 2" xfId="45588"/>
    <cellStyle name="Normal 3 2 2 2 3 3 2 2 2 6" xfId="31264"/>
    <cellStyle name="Normal 3 2 2 2 3 3 2 2 3" xfId="3194"/>
    <cellStyle name="Normal 3 2 2 2 3 3 2 2 3 2" xfId="6854"/>
    <cellStyle name="Normal 3 2 2 2 3 3 2 2 3 2 2" xfId="14114"/>
    <cellStyle name="Normal 3 2 2 2 3 3 2 2 3 2 2 2" xfId="28492"/>
    <cellStyle name="Normal 3 2 2 2 3 3 2 2 3 2 2 2 2" xfId="57226"/>
    <cellStyle name="Normal 3 2 2 2 3 3 2 2 3 2 2 3" xfId="42902"/>
    <cellStyle name="Normal 3 2 2 2 3 3 2 2 3 2 3" xfId="21329"/>
    <cellStyle name="Normal 3 2 2 2 3 3 2 2 3 2 3 2" xfId="50064"/>
    <cellStyle name="Normal 3 2 2 2 3 3 2 2 3 2 4" xfId="35740"/>
    <cellStyle name="Normal 3 2 2 2 3 3 2 2 3 3" xfId="10527"/>
    <cellStyle name="Normal 3 2 2 2 3 3 2 2 3 3 2" xfId="24910"/>
    <cellStyle name="Normal 3 2 2 2 3 3 2 2 3 3 2 2" xfId="53645"/>
    <cellStyle name="Normal 3 2 2 2 3 3 2 2 3 3 3" xfId="39321"/>
    <cellStyle name="Normal 3 2 2 2 3 3 2 2 3 4" xfId="17747"/>
    <cellStyle name="Normal 3 2 2 2 3 3 2 2 3 4 2" xfId="46483"/>
    <cellStyle name="Normal 3 2 2 2 3 3 2 2 3 5" xfId="32159"/>
    <cellStyle name="Normal 3 2 2 2 3 3 2 2 4" xfId="5059"/>
    <cellStyle name="Normal 3 2 2 2 3 3 2 2 4 2" xfId="12324"/>
    <cellStyle name="Normal 3 2 2 2 3 3 2 2 4 2 2" xfId="26702"/>
    <cellStyle name="Normal 3 2 2 2 3 3 2 2 4 2 2 2" xfId="55436"/>
    <cellStyle name="Normal 3 2 2 2 3 3 2 2 4 2 3" xfId="41112"/>
    <cellStyle name="Normal 3 2 2 2 3 3 2 2 4 3" xfId="19539"/>
    <cellStyle name="Normal 3 2 2 2 3 3 2 2 4 3 2" xfId="48274"/>
    <cellStyle name="Normal 3 2 2 2 3 3 2 2 4 4" xfId="33950"/>
    <cellStyle name="Normal 3 2 2 2 3 3 2 2 5" xfId="8731"/>
    <cellStyle name="Normal 3 2 2 2 3 3 2 2 5 2" xfId="23120"/>
    <cellStyle name="Normal 3 2 2 2 3 3 2 2 5 2 2" xfId="51855"/>
    <cellStyle name="Normal 3 2 2 2 3 3 2 2 5 3" xfId="37531"/>
    <cellStyle name="Normal 3 2 2 2 3 3 2 2 6" xfId="15957"/>
    <cellStyle name="Normal 3 2 2 2 3 3 2 2 6 2" xfId="44693"/>
    <cellStyle name="Normal 3 2 2 2 3 3 2 2 7" xfId="30369"/>
    <cellStyle name="Normal 3 2 2 2 3 3 2 3" xfId="1851"/>
    <cellStyle name="Normal 3 2 2 2 3 3 2 3 2" xfId="3643"/>
    <cellStyle name="Normal 3 2 2 2 3 3 2 3 2 2" xfId="7302"/>
    <cellStyle name="Normal 3 2 2 2 3 3 2 3 2 2 2" xfId="14562"/>
    <cellStyle name="Normal 3 2 2 2 3 3 2 3 2 2 2 2" xfId="28940"/>
    <cellStyle name="Normal 3 2 2 2 3 3 2 3 2 2 2 2 2" xfId="57674"/>
    <cellStyle name="Normal 3 2 2 2 3 3 2 3 2 2 2 3" xfId="43350"/>
    <cellStyle name="Normal 3 2 2 2 3 3 2 3 2 2 3" xfId="21777"/>
    <cellStyle name="Normal 3 2 2 2 3 3 2 3 2 2 3 2" xfId="50512"/>
    <cellStyle name="Normal 3 2 2 2 3 3 2 3 2 2 4" xfId="36188"/>
    <cellStyle name="Normal 3 2 2 2 3 3 2 3 2 3" xfId="10975"/>
    <cellStyle name="Normal 3 2 2 2 3 3 2 3 2 3 2" xfId="25358"/>
    <cellStyle name="Normal 3 2 2 2 3 3 2 3 2 3 2 2" xfId="54093"/>
    <cellStyle name="Normal 3 2 2 2 3 3 2 3 2 3 3" xfId="39769"/>
    <cellStyle name="Normal 3 2 2 2 3 3 2 3 2 4" xfId="18195"/>
    <cellStyle name="Normal 3 2 2 2 3 3 2 3 2 4 2" xfId="46931"/>
    <cellStyle name="Normal 3 2 2 2 3 3 2 3 2 5" xfId="32607"/>
    <cellStyle name="Normal 3 2 2 2 3 3 2 3 3" xfId="5512"/>
    <cellStyle name="Normal 3 2 2 2 3 3 2 3 3 2" xfId="12772"/>
    <cellStyle name="Normal 3 2 2 2 3 3 2 3 3 2 2" xfId="27150"/>
    <cellStyle name="Normal 3 2 2 2 3 3 2 3 3 2 2 2" xfId="55884"/>
    <cellStyle name="Normal 3 2 2 2 3 3 2 3 3 2 3" xfId="41560"/>
    <cellStyle name="Normal 3 2 2 2 3 3 2 3 3 3" xfId="19987"/>
    <cellStyle name="Normal 3 2 2 2 3 3 2 3 3 3 2" xfId="48722"/>
    <cellStyle name="Normal 3 2 2 2 3 3 2 3 3 4" xfId="34398"/>
    <cellStyle name="Normal 3 2 2 2 3 3 2 3 4" xfId="9185"/>
    <cellStyle name="Normal 3 2 2 2 3 3 2 3 4 2" xfId="23568"/>
    <cellStyle name="Normal 3 2 2 2 3 3 2 3 4 2 2" xfId="52303"/>
    <cellStyle name="Normal 3 2 2 2 3 3 2 3 4 3" xfId="37979"/>
    <cellStyle name="Normal 3 2 2 2 3 3 2 3 5" xfId="16405"/>
    <cellStyle name="Normal 3 2 2 2 3 3 2 3 5 2" xfId="45141"/>
    <cellStyle name="Normal 3 2 2 2 3 3 2 3 6" xfId="30817"/>
    <cellStyle name="Normal 3 2 2 2 3 3 2 4" xfId="2747"/>
    <cellStyle name="Normal 3 2 2 2 3 3 2 4 2" xfId="6407"/>
    <cellStyle name="Normal 3 2 2 2 3 3 2 4 2 2" xfId="13667"/>
    <cellStyle name="Normal 3 2 2 2 3 3 2 4 2 2 2" xfId="28045"/>
    <cellStyle name="Normal 3 2 2 2 3 3 2 4 2 2 2 2" xfId="56779"/>
    <cellStyle name="Normal 3 2 2 2 3 3 2 4 2 2 3" xfId="42455"/>
    <cellStyle name="Normal 3 2 2 2 3 3 2 4 2 3" xfId="20882"/>
    <cellStyle name="Normal 3 2 2 2 3 3 2 4 2 3 2" xfId="49617"/>
    <cellStyle name="Normal 3 2 2 2 3 3 2 4 2 4" xfId="35293"/>
    <cellStyle name="Normal 3 2 2 2 3 3 2 4 3" xfId="10080"/>
    <cellStyle name="Normal 3 2 2 2 3 3 2 4 3 2" xfId="24463"/>
    <cellStyle name="Normal 3 2 2 2 3 3 2 4 3 2 2" xfId="53198"/>
    <cellStyle name="Normal 3 2 2 2 3 3 2 4 3 3" xfId="38874"/>
    <cellStyle name="Normal 3 2 2 2 3 3 2 4 4" xfId="17300"/>
    <cellStyle name="Normal 3 2 2 2 3 3 2 4 4 2" xfId="46036"/>
    <cellStyle name="Normal 3 2 2 2 3 3 2 4 5" xfId="31712"/>
    <cellStyle name="Normal 3 2 2 2 3 3 2 5" xfId="4612"/>
    <cellStyle name="Normal 3 2 2 2 3 3 2 5 2" xfId="11877"/>
    <cellStyle name="Normal 3 2 2 2 3 3 2 5 2 2" xfId="26255"/>
    <cellStyle name="Normal 3 2 2 2 3 3 2 5 2 2 2" xfId="54989"/>
    <cellStyle name="Normal 3 2 2 2 3 3 2 5 2 3" xfId="40665"/>
    <cellStyle name="Normal 3 2 2 2 3 3 2 5 3" xfId="19092"/>
    <cellStyle name="Normal 3 2 2 2 3 3 2 5 3 2" xfId="47827"/>
    <cellStyle name="Normal 3 2 2 2 3 3 2 5 4" xfId="33503"/>
    <cellStyle name="Normal 3 2 2 2 3 3 2 6" xfId="8284"/>
    <cellStyle name="Normal 3 2 2 2 3 3 2 6 2" xfId="22673"/>
    <cellStyle name="Normal 3 2 2 2 3 3 2 6 2 2" xfId="51408"/>
    <cellStyle name="Normal 3 2 2 2 3 3 2 6 3" xfId="37084"/>
    <cellStyle name="Normal 3 2 2 2 3 3 2 7" xfId="15510"/>
    <cellStyle name="Normal 3 2 2 2 3 3 2 7 2" xfId="44246"/>
    <cellStyle name="Normal 3 2 2 2 3 3 2 8" xfId="29922"/>
    <cellStyle name="Normal 3 2 2 2 3 3 3" xfId="1091"/>
    <cellStyle name="Normal 3 2 2 2 3 3 3 2" xfId="2074"/>
    <cellStyle name="Normal 3 2 2 2 3 3 3 2 2" xfId="3866"/>
    <cellStyle name="Normal 3 2 2 2 3 3 3 2 2 2" xfId="7525"/>
    <cellStyle name="Normal 3 2 2 2 3 3 3 2 2 2 2" xfId="14785"/>
    <cellStyle name="Normal 3 2 2 2 3 3 3 2 2 2 2 2" xfId="29163"/>
    <cellStyle name="Normal 3 2 2 2 3 3 3 2 2 2 2 2 2" xfId="57897"/>
    <cellStyle name="Normal 3 2 2 2 3 3 3 2 2 2 2 3" xfId="43573"/>
    <cellStyle name="Normal 3 2 2 2 3 3 3 2 2 2 3" xfId="22000"/>
    <cellStyle name="Normal 3 2 2 2 3 3 3 2 2 2 3 2" xfId="50735"/>
    <cellStyle name="Normal 3 2 2 2 3 3 3 2 2 2 4" xfId="36411"/>
    <cellStyle name="Normal 3 2 2 2 3 3 3 2 2 3" xfId="11198"/>
    <cellStyle name="Normal 3 2 2 2 3 3 3 2 2 3 2" xfId="25581"/>
    <cellStyle name="Normal 3 2 2 2 3 3 3 2 2 3 2 2" xfId="54316"/>
    <cellStyle name="Normal 3 2 2 2 3 3 3 2 2 3 3" xfId="39992"/>
    <cellStyle name="Normal 3 2 2 2 3 3 3 2 2 4" xfId="18418"/>
    <cellStyle name="Normal 3 2 2 2 3 3 3 2 2 4 2" xfId="47154"/>
    <cellStyle name="Normal 3 2 2 2 3 3 3 2 2 5" xfId="32830"/>
    <cellStyle name="Normal 3 2 2 2 3 3 3 2 3" xfId="5735"/>
    <cellStyle name="Normal 3 2 2 2 3 3 3 2 3 2" xfId="12995"/>
    <cellStyle name="Normal 3 2 2 2 3 3 3 2 3 2 2" xfId="27373"/>
    <cellStyle name="Normal 3 2 2 2 3 3 3 2 3 2 2 2" xfId="56107"/>
    <cellStyle name="Normal 3 2 2 2 3 3 3 2 3 2 3" xfId="41783"/>
    <cellStyle name="Normal 3 2 2 2 3 3 3 2 3 3" xfId="20210"/>
    <cellStyle name="Normal 3 2 2 2 3 3 3 2 3 3 2" xfId="48945"/>
    <cellStyle name="Normal 3 2 2 2 3 3 3 2 3 4" xfId="34621"/>
    <cellStyle name="Normal 3 2 2 2 3 3 3 2 4" xfId="9408"/>
    <cellStyle name="Normal 3 2 2 2 3 3 3 2 4 2" xfId="23791"/>
    <cellStyle name="Normal 3 2 2 2 3 3 3 2 4 2 2" xfId="52526"/>
    <cellStyle name="Normal 3 2 2 2 3 3 3 2 4 3" xfId="38202"/>
    <cellStyle name="Normal 3 2 2 2 3 3 3 2 5" xfId="16628"/>
    <cellStyle name="Normal 3 2 2 2 3 3 3 2 5 2" xfId="45364"/>
    <cellStyle name="Normal 3 2 2 2 3 3 3 2 6" xfId="31040"/>
    <cellStyle name="Normal 3 2 2 2 3 3 3 3" xfId="2970"/>
    <cellStyle name="Normal 3 2 2 2 3 3 3 3 2" xfId="6630"/>
    <cellStyle name="Normal 3 2 2 2 3 3 3 3 2 2" xfId="13890"/>
    <cellStyle name="Normal 3 2 2 2 3 3 3 3 2 2 2" xfId="28268"/>
    <cellStyle name="Normal 3 2 2 2 3 3 3 3 2 2 2 2" xfId="57002"/>
    <cellStyle name="Normal 3 2 2 2 3 3 3 3 2 2 3" xfId="42678"/>
    <cellStyle name="Normal 3 2 2 2 3 3 3 3 2 3" xfId="21105"/>
    <cellStyle name="Normal 3 2 2 2 3 3 3 3 2 3 2" xfId="49840"/>
    <cellStyle name="Normal 3 2 2 2 3 3 3 3 2 4" xfId="35516"/>
    <cellStyle name="Normal 3 2 2 2 3 3 3 3 3" xfId="10303"/>
    <cellStyle name="Normal 3 2 2 2 3 3 3 3 3 2" xfId="24686"/>
    <cellStyle name="Normal 3 2 2 2 3 3 3 3 3 2 2" xfId="53421"/>
    <cellStyle name="Normal 3 2 2 2 3 3 3 3 3 3" xfId="39097"/>
    <cellStyle name="Normal 3 2 2 2 3 3 3 3 4" xfId="17523"/>
    <cellStyle name="Normal 3 2 2 2 3 3 3 3 4 2" xfId="46259"/>
    <cellStyle name="Normal 3 2 2 2 3 3 3 3 5" xfId="31935"/>
    <cellStyle name="Normal 3 2 2 2 3 3 3 4" xfId="4835"/>
    <cellStyle name="Normal 3 2 2 2 3 3 3 4 2" xfId="12100"/>
    <cellStyle name="Normal 3 2 2 2 3 3 3 4 2 2" xfId="26478"/>
    <cellStyle name="Normal 3 2 2 2 3 3 3 4 2 2 2" xfId="55212"/>
    <cellStyle name="Normal 3 2 2 2 3 3 3 4 2 3" xfId="40888"/>
    <cellStyle name="Normal 3 2 2 2 3 3 3 4 3" xfId="19315"/>
    <cellStyle name="Normal 3 2 2 2 3 3 3 4 3 2" xfId="48050"/>
    <cellStyle name="Normal 3 2 2 2 3 3 3 4 4" xfId="33726"/>
    <cellStyle name="Normal 3 2 2 2 3 3 3 5" xfId="8507"/>
    <cellStyle name="Normal 3 2 2 2 3 3 3 5 2" xfId="22896"/>
    <cellStyle name="Normal 3 2 2 2 3 3 3 5 2 2" xfId="51631"/>
    <cellStyle name="Normal 3 2 2 2 3 3 3 5 3" xfId="37307"/>
    <cellStyle name="Normal 3 2 2 2 3 3 3 6" xfId="15733"/>
    <cellStyle name="Normal 3 2 2 2 3 3 3 6 2" xfId="44469"/>
    <cellStyle name="Normal 3 2 2 2 3 3 3 7" xfId="30145"/>
    <cellStyle name="Normal 3 2 2 2 3 3 4" xfId="1623"/>
    <cellStyle name="Normal 3 2 2 2 3 3 4 2" xfId="3419"/>
    <cellStyle name="Normal 3 2 2 2 3 3 4 2 2" xfId="7078"/>
    <cellStyle name="Normal 3 2 2 2 3 3 4 2 2 2" xfId="14338"/>
    <cellStyle name="Normal 3 2 2 2 3 3 4 2 2 2 2" xfId="28716"/>
    <cellStyle name="Normal 3 2 2 2 3 3 4 2 2 2 2 2" xfId="57450"/>
    <cellStyle name="Normal 3 2 2 2 3 3 4 2 2 2 3" xfId="43126"/>
    <cellStyle name="Normal 3 2 2 2 3 3 4 2 2 3" xfId="21553"/>
    <cellStyle name="Normal 3 2 2 2 3 3 4 2 2 3 2" xfId="50288"/>
    <cellStyle name="Normal 3 2 2 2 3 3 4 2 2 4" xfId="35964"/>
    <cellStyle name="Normal 3 2 2 2 3 3 4 2 3" xfId="10751"/>
    <cellStyle name="Normal 3 2 2 2 3 3 4 2 3 2" xfId="25134"/>
    <cellStyle name="Normal 3 2 2 2 3 3 4 2 3 2 2" xfId="53869"/>
    <cellStyle name="Normal 3 2 2 2 3 3 4 2 3 3" xfId="39545"/>
    <cellStyle name="Normal 3 2 2 2 3 3 4 2 4" xfId="17971"/>
    <cellStyle name="Normal 3 2 2 2 3 3 4 2 4 2" xfId="46707"/>
    <cellStyle name="Normal 3 2 2 2 3 3 4 2 5" xfId="32383"/>
    <cellStyle name="Normal 3 2 2 2 3 3 4 3" xfId="5288"/>
    <cellStyle name="Normal 3 2 2 2 3 3 4 3 2" xfId="12548"/>
    <cellStyle name="Normal 3 2 2 2 3 3 4 3 2 2" xfId="26926"/>
    <cellStyle name="Normal 3 2 2 2 3 3 4 3 2 2 2" xfId="55660"/>
    <cellStyle name="Normal 3 2 2 2 3 3 4 3 2 3" xfId="41336"/>
    <cellStyle name="Normal 3 2 2 2 3 3 4 3 3" xfId="19763"/>
    <cellStyle name="Normal 3 2 2 2 3 3 4 3 3 2" xfId="48498"/>
    <cellStyle name="Normal 3 2 2 2 3 3 4 3 4" xfId="34174"/>
    <cellStyle name="Normal 3 2 2 2 3 3 4 4" xfId="8961"/>
    <cellStyle name="Normal 3 2 2 2 3 3 4 4 2" xfId="23344"/>
    <cellStyle name="Normal 3 2 2 2 3 3 4 4 2 2" xfId="52079"/>
    <cellStyle name="Normal 3 2 2 2 3 3 4 4 3" xfId="37755"/>
    <cellStyle name="Normal 3 2 2 2 3 3 4 5" xfId="16181"/>
    <cellStyle name="Normal 3 2 2 2 3 3 4 5 2" xfId="44917"/>
    <cellStyle name="Normal 3 2 2 2 3 3 4 6" xfId="30593"/>
    <cellStyle name="Normal 3 2 2 2 3 3 5" xfId="2523"/>
    <cellStyle name="Normal 3 2 2 2 3 3 5 2" xfId="6183"/>
    <cellStyle name="Normal 3 2 2 2 3 3 5 2 2" xfId="13443"/>
    <cellStyle name="Normal 3 2 2 2 3 3 5 2 2 2" xfId="27821"/>
    <cellStyle name="Normal 3 2 2 2 3 3 5 2 2 2 2" xfId="56555"/>
    <cellStyle name="Normal 3 2 2 2 3 3 5 2 2 3" xfId="42231"/>
    <cellStyle name="Normal 3 2 2 2 3 3 5 2 3" xfId="20658"/>
    <cellStyle name="Normal 3 2 2 2 3 3 5 2 3 2" xfId="49393"/>
    <cellStyle name="Normal 3 2 2 2 3 3 5 2 4" xfId="35069"/>
    <cellStyle name="Normal 3 2 2 2 3 3 5 3" xfId="9856"/>
    <cellStyle name="Normal 3 2 2 2 3 3 5 3 2" xfId="24239"/>
    <cellStyle name="Normal 3 2 2 2 3 3 5 3 2 2" xfId="52974"/>
    <cellStyle name="Normal 3 2 2 2 3 3 5 3 3" xfId="38650"/>
    <cellStyle name="Normal 3 2 2 2 3 3 5 4" xfId="17076"/>
    <cellStyle name="Normal 3 2 2 2 3 3 5 4 2" xfId="45812"/>
    <cellStyle name="Normal 3 2 2 2 3 3 5 5" xfId="31488"/>
    <cellStyle name="Normal 3 2 2 2 3 3 6" xfId="4386"/>
    <cellStyle name="Normal 3 2 2 2 3 3 6 2" xfId="11653"/>
    <cellStyle name="Normal 3 2 2 2 3 3 6 2 2" xfId="26031"/>
    <cellStyle name="Normal 3 2 2 2 3 3 6 2 2 2" xfId="54765"/>
    <cellStyle name="Normal 3 2 2 2 3 3 6 2 3" xfId="40441"/>
    <cellStyle name="Normal 3 2 2 2 3 3 6 3" xfId="18868"/>
    <cellStyle name="Normal 3 2 2 2 3 3 6 3 2" xfId="47603"/>
    <cellStyle name="Normal 3 2 2 2 3 3 6 4" xfId="33279"/>
    <cellStyle name="Normal 3 2 2 2 3 3 7" xfId="8057"/>
    <cellStyle name="Normal 3 2 2 2 3 3 7 2" xfId="22449"/>
    <cellStyle name="Normal 3 2 2 2 3 3 7 2 2" xfId="51184"/>
    <cellStyle name="Normal 3 2 2 2 3 3 7 3" xfId="36860"/>
    <cellStyle name="Normal 3 2 2 2 3 3 8" xfId="15286"/>
    <cellStyle name="Normal 3 2 2 2 3 3 8 2" xfId="44022"/>
    <cellStyle name="Normal 3 2 2 2 3 3 9" xfId="29698"/>
    <cellStyle name="Normal 3 2 2 2 3 4" xfId="753"/>
    <cellStyle name="Normal 3 2 2 2 3 4 2" xfId="1203"/>
    <cellStyle name="Normal 3 2 2 2 3 4 2 2" xfId="2186"/>
    <cellStyle name="Normal 3 2 2 2 3 4 2 2 2" xfId="3978"/>
    <cellStyle name="Normal 3 2 2 2 3 4 2 2 2 2" xfId="7637"/>
    <cellStyle name="Normal 3 2 2 2 3 4 2 2 2 2 2" xfId="14897"/>
    <cellStyle name="Normal 3 2 2 2 3 4 2 2 2 2 2 2" xfId="29275"/>
    <cellStyle name="Normal 3 2 2 2 3 4 2 2 2 2 2 2 2" xfId="58009"/>
    <cellStyle name="Normal 3 2 2 2 3 4 2 2 2 2 2 3" xfId="43685"/>
    <cellStyle name="Normal 3 2 2 2 3 4 2 2 2 2 3" xfId="22112"/>
    <cellStyle name="Normal 3 2 2 2 3 4 2 2 2 2 3 2" xfId="50847"/>
    <cellStyle name="Normal 3 2 2 2 3 4 2 2 2 2 4" xfId="36523"/>
    <cellStyle name="Normal 3 2 2 2 3 4 2 2 2 3" xfId="11310"/>
    <cellStyle name="Normal 3 2 2 2 3 4 2 2 2 3 2" xfId="25693"/>
    <cellStyle name="Normal 3 2 2 2 3 4 2 2 2 3 2 2" xfId="54428"/>
    <cellStyle name="Normal 3 2 2 2 3 4 2 2 2 3 3" xfId="40104"/>
    <cellStyle name="Normal 3 2 2 2 3 4 2 2 2 4" xfId="18530"/>
    <cellStyle name="Normal 3 2 2 2 3 4 2 2 2 4 2" xfId="47266"/>
    <cellStyle name="Normal 3 2 2 2 3 4 2 2 2 5" xfId="32942"/>
    <cellStyle name="Normal 3 2 2 2 3 4 2 2 3" xfId="5847"/>
    <cellStyle name="Normal 3 2 2 2 3 4 2 2 3 2" xfId="13107"/>
    <cellStyle name="Normal 3 2 2 2 3 4 2 2 3 2 2" xfId="27485"/>
    <cellStyle name="Normal 3 2 2 2 3 4 2 2 3 2 2 2" xfId="56219"/>
    <cellStyle name="Normal 3 2 2 2 3 4 2 2 3 2 3" xfId="41895"/>
    <cellStyle name="Normal 3 2 2 2 3 4 2 2 3 3" xfId="20322"/>
    <cellStyle name="Normal 3 2 2 2 3 4 2 2 3 3 2" xfId="49057"/>
    <cellStyle name="Normal 3 2 2 2 3 4 2 2 3 4" xfId="34733"/>
    <cellStyle name="Normal 3 2 2 2 3 4 2 2 4" xfId="9520"/>
    <cellStyle name="Normal 3 2 2 2 3 4 2 2 4 2" xfId="23903"/>
    <cellStyle name="Normal 3 2 2 2 3 4 2 2 4 2 2" xfId="52638"/>
    <cellStyle name="Normal 3 2 2 2 3 4 2 2 4 3" xfId="38314"/>
    <cellStyle name="Normal 3 2 2 2 3 4 2 2 5" xfId="16740"/>
    <cellStyle name="Normal 3 2 2 2 3 4 2 2 5 2" xfId="45476"/>
    <cellStyle name="Normal 3 2 2 2 3 4 2 2 6" xfId="31152"/>
    <cellStyle name="Normal 3 2 2 2 3 4 2 3" xfId="3082"/>
    <cellStyle name="Normal 3 2 2 2 3 4 2 3 2" xfId="6742"/>
    <cellStyle name="Normal 3 2 2 2 3 4 2 3 2 2" xfId="14002"/>
    <cellStyle name="Normal 3 2 2 2 3 4 2 3 2 2 2" xfId="28380"/>
    <cellStyle name="Normal 3 2 2 2 3 4 2 3 2 2 2 2" xfId="57114"/>
    <cellStyle name="Normal 3 2 2 2 3 4 2 3 2 2 3" xfId="42790"/>
    <cellStyle name="Normal 3 2 2 2 3 4 2 3 2 3" xfId="21217"/>
    <cellStyle name="Normal 3 2 2 2 3 4 2 3 2 3 2" xfId="49952"/>
    <cellStyle name="Normal 3 2 2 2 3 4 2 3 2 4" xfId="35628"/>
    <cellStyle name="Normal 3 2 2 2 3 4 2 3 3" xfId="10415"/>
    <cellStyle name="Normal 3 2 2 2 3 4 2 3 3 2" xfId="24798"/>
    <cellStyle name="Normal 3 2 2 2 3 4 2 3 3 2 2" xfId="53533"/>
    <cellStyle name="Normal 3 2 2 2 3 4 2 3 3 3" xfId="39209"/>
    <cellStyle name="Normal 3 2 2 2 3 4 2 3 4" xfId="17635"/>
    <cellStyle name="Normal 3 2 2 2 3 4 2 3 4 2" xfId="46371"/>
    <cellStyle name="Normal 3 2 2 2 3 4 2 3 5" xfId="32047"/>
    <cellStyle name="Normal 3 2 2 2 3 4 2 4" xfId="4947"/>
    <cellStyle name="Normal 3 2 2 2 3 4 2 4 2" xfId="12212"/>
    <cellStyle name="Normal 3 2 2 2 3 4 2 4 2 2" xfId="26590"/>
    <cellStyle name="Normal 3 2 2 2 3 4 2 4 2 2 2" xfId="55324"/>
    <cellStyle name="Normal 3 2 2 2 3 4 2 4 2 3" xfId="41000"/>
    <cellStyle name="Normal 3 2 2 2 3 4 2 4 3" xfId="19427"/>
    <cellStyle name="Normal 3 2 2 2 3 4 2 4 3 2" xfId="48162"/>
    <cellStyle name="Normal 3 2 2 2 3 4 2 4 4" xfId="33838"/>
    <cellStyle name="Normal 3 2 2 2 3 4 2 5" xfId="8619"/>
    <cellStyle name="Normal 3 2 2 2 3 4 2 5 2" xfId="23008"/>
    <cellStyle name="Normal 3 2 2 2 3 4 2 5 2 2" xfId="51743"/>
    <cellStyle name="Normal 3 2 2 2 3 4 2 5 3" xfId="37419"/>
    <cellStyle name="Normal 3 2 2 2 3 4 2 6" xfId="15845"/>
    <cellStyle name="Normal 3 2 2 2 3 4 2 6 2" xfId="44581"/>
    <cellStyle name="Normal 3 2 2 2 3 4 2 7" xfId="30257"/>
    <cellStyle name="Normal 3 2 2 2 3 4 3" xfId="1739"/>
    <cellStyle name="Normal 3 2 2 2 3 4 3 2" xfId="3531"/>
    <cellStyle name="Normal 3 2 2 2 3 4 3 2 2" xfId="7190"/>
    <cellStyle name="Normal 3 2 2 2 3 4 3 2 2 2" xfId="14450"/>
    <cellStyle name="Normal 3 2 2 2 3 4 3 2 2 2 2" xfId="28828"/>
    <cellStyle name="Normal 3 2 2 2 3 4 3 2 2 2 2 2" xfId="57562"/>
    <cellStyle name="Normal 3 2 2 2 3 4 3 2 2 2 3" xfId="43238"/>
    <cellStyle name="Normal 3 2 2 2 3 4 3 2 2 3" xfId="21665"/>
    <cellStyle name="Normal 3 2 2 2 3 4 3 2 2 3 2" xfId="50400"/>
    <cellStyle name="Normal 3 2 2 2 3 4 3 2 2 4" xfId="36076"/>
    <cellStyle name="Normal 3 2 2 2 3 4 3 2 3" xfId="10863"/>
    <cellStyle name="Normal 3 2 2 2 3 4 3 2 3 2" xfId="25246"/>
    <cellStyle name="Normal 3 2 2 2 3 4 3 2 3 2 2" xfId="53981"/>
    <cellStyle name="Normal 3 2 2 2 3 4 3 2 3 3" xfId="39657"/>
    <cellStyle name="Normal 3 2 2 2 3 4 3 2 4" xfId="18083"/>
    <cellStyle name="Normal 3 2 2 2 3 4 3 2 4 2" xfId="46819"/>
    <cellStyle name="Normal 3 2 2 2 3 4 3 2 5" xfId="32495"/>
    <cellStyle name="Normal 3 2 2 2 3 4 3 3" xfId="5400"/>
    <cellStyle name="Normal 3 2 2 2 3 4 3 3 2" xfId="12660"/>
    <cellStyle name="Normal 3 2 2 2 3 4 3 3 2 2" xfId="27038"/>
    <cellStyle name="Normal 3 2 2 2 3 4 3 3 2 2 2" xfId="55772"/>
    <cellStyle name="Normal 3 2 2 2 3 4 3 3 2 3" xfId="41448"/>
    <cellStyle name="Normal 3 2 2 2 3 4 3 3 3" xfId="19875"/>
    <cellStyle name="Normal 3 2 2 2 3 4 3 3 3 2" xfId="48610"/>
    <cellStyle name="Normal 3 2 2 2 3 4 3 3 4" xfId="34286"/>
    <cellStyle name="Normal 3 2 2 2 3 4 3 4" xfId="9073"/>
    <cellStyle name="Normal 3 2 2 2 3 4 3 4 2" xfId="23456"/>
    <cellStyle name="Normal 3 2 2 2 3 4 3 4 2 2" xfId="52191"/>
    <cellStyle name="Normal 3 2 2 2 3 4 3 4 3" xfId="37867"/>
    <cellStyle name="Normal 3 2 2 2 3 4 3 5" xfId="16293"/>
    <cellStyle name="Normal 3 2 2 2 3 4 3 5 2" xfId="45029"/>
    <cellStyle name="Normal 3 2 2 2 3 4 3 6" xfId="30705"/>
    <cellStyle name="Normal 3 2 2 2 3 4 4" xfId="2635"/>
    <cellStyle name="Normal 3 2 2 2 3 4 4 2" xfId="6295"/>
    <cellStyle name="Normal 3 2 2 2 3 4 4 2 2" xfId="13555"/>
    <cellStyle name="Normal 3 2 2 2 3 4 4 2 2 2" xfId="27933"/>
    <cellStyle name="Normal 3 2 2 2 3 4 4 2 2 2 2" xfId="56667"/>
    <cellStyle name="Normal 3 2 2 2 3 4 4 2 2 3" xfId="42343"/>
    <cellStyle name="Normal 3 2 2 2 3 4 4 2 3" xfId="20770"/>
    <cellStyle name="Normal 3 2 2 2 3 4 4 2 3 2" xfId="49505"/>
    <cellStyle name="Normal 3 2 2 2 3 4 4 2 4" xfId="35181"/>
    <cellStyle name="Normal 3 2 2 2 3 4 4 3" xfId="9968"/>
    <cellStyle name="Normal 3 2 2 2 3 4 4 3 2" xfId="24351"/>
    <cellStyle name="Normal 3 2 2 2 3 4 4 3 2 2" xfId="53086"/>
    <cellStyle name="Normal 3 2 2 2 3 4 4 3 3" xfId="38762"/>
    <cellStyle name="Normal 3 2 2 2 3 4 4 4" xfId="17188"/>
    <cellStyle name="Normal 3 2 2 2 3 4 4 4 2" xfId="45924"/>
    <cellStyle name="Normal 3 2 2 2 3 4 4 5" xfId="31600"/>
    <cellStyle name="Normal 3 2 2 2 3 4 5" xfId="4499"/>
    <cellStyle name="Normal 3 2 2 2 3 4 5 2" xfId="11765"/>
    <cellStyle name="Normal 3 2 2 2 3 4 5 2 2" xfId="26143"/>
    <cellStyle name="Normal 3 2 2 2 3 4 5 2 2 2" xfId="54877"/>
    <cellStyle name="Normal 3 2 2 2 3 4 5 2 3" xfId="40553"/>
    <cellStyle name="Normal 3 2 2 2 3 4 5 3" xfId="18980"/>
    <cellStyle name="Normal 3 2 2 2 3 4 5 3 2" xfId="47715"/>
    <cellStyle name="Normal 3 2 2 2 3 4 5 4" xfId="33391"/>
    <cellStyle name="Normal 3 2 2 2 3 4 6" xfId="8172"/>
    <cellStyle name="Normal 3 2 2 2 3 4 6 2" xfId="22561"/>
    <cellStyle name="Normal 3 2 2 2 3 4 6 2 2" xfId="51296"/>
    <cellStyle name="Normal 3 2 2 2 3 4 6 3" xfId="36972"/>
    <cellStyle name="Normal 3 2 2 2 3 4 7" xfId="15398"/>
    <cellStyle name="Normal 3 2 2 2 3 4 7 2" xfId="44134"/>
    <cellStyle name="Normal 3 2 2 2 3 4 8" xfId="29810"/>
    <cellStyle name="Normal 3 2 2 2 3 5" xfId="979"/>
    <cellStyle name="Normal 3 2 2 2 3 5 2" xfId="1962"/>
    <cellStyle name="Normal 3 2 2 2 3 5 2 2" xfId="3754"/>
    <cellStyle name="Normal 3 2 2 2 3 5 2 2 2" xfId="7413"/>
    <cellStyle name="Normal 3 2 2 2 3 5 2 2 2 2" xfId="14673"/>
    <cellStyle name="Normal 3 2 2 2 3 5 2 2 2 2 2" xfId="29051"/>
    <cellStyle name="Normal 3 2 2 2 3 5 2 2 2 2 2 2" xfId="57785"/>
    <cellStyle name="Normal 3 2 2 2 3 5 2 2 2 2 3" xfId="43461"/>
    <cellStyle name="Normal 3 2 2 2 3 5 2 2 2 3" xfId="21888"/>
    <cellStyle name="Normal 3 2 2 2 3 5 2 2 2 3 2" xfId="50623"/>
    <cellStyle name="Normal 3 2 2 2 3 5 2 2 2 4" xfId="36299"/>
    <cellStyle name="Normal 3 2 2 2 3 5 2 2 3" xfId="11086"/>
    <cellStyle name="Normal 3 2 2 2 3 5 2 2 3 2" xfId="25469"/>
    <cellStyle name="Normal 3 2 2 2 3 5 2 2 3 2 2" xfId="54204"/>
    <cellStyle name="Normal 3 2 2 2 3 5 2 2 3 3" xfId="39880"/>
    <cellStyle name="Normal 3 2 2 2 3 5 2 2 4" xfId="18306"/>
    <cellStyle name="Normal 3 2 2 2 3 5 2 2 4 2" xfId="47042"/>
    <cellStyle name="Normal 3 2 2 2 3 5 2 2 5" xfId="32718"/>
    <cellStyle name="Normal 3 2 2 2 3 5 2 3" xfId="5623"/>
    <cellStyle name="Normal 3 2 2 2 3 5 2 3 2" xfId="12883"/>
    <cellStyle name="Normal 3 2 2 2 3 5 2 3 2 2" xfId="27261"/>
    <cellStyle name="Normal 3 2 2 2 3 5 2 3 2 2 2" xfId="55995"/>
    <cellStyle name="Normal 3 2 2 2 3 5 2 3 2 3" xfId="41671"/>
    <cellStyle name="Normal 3 2 2 2 3 5 2 3 3" xfId="20098"/>
    <cellStyle name="Normal 3 2 2 2 3 5 2 3 3 2" xfId="48833"/>
    <cellStyle name="Normal 3 2 2 2 3 5 2 3 4" xfId="34509"/>
    <cellStyle name="Normal 3 2 2 2 3 5 2 4" xfId="9296"/>
    <cellStyle name="Normal 3 2 2 2 3 5 2 4 2" xfId="23679"/>
    <cellStyle name="Normal 3 2 2 2 3 5 2 4 2 2" xfId="52414"/>
    <cellStyle name="Normal 3 2 2 2 3 5 2 4 3" xfId="38090"/>
    <cellStyle name="Normal 3 2 2 2 3 5 2 5" xfId="16516"/>
    <cellStyle name="Normal 3 2 2 2 3 5 2 5 2" xfId="45252"/>
    <cellStyle name="Normal 3 2 2 2 3 5 2 6" xfId="30928"/>
    <cellStyle name="Normal 3 2 2 2 3 5 3" xfId="2858"/>
    <cellStyle name="Normal 3 2 2 2 3 5 3 2" xfId="6518"/>
    <cellStyle name="Normal 3 2 2 2 3 5 3 2 2" xfId="13778"/>
    <cellStyle name="Normal 3 2 2 2 3 5 3 2 2 2" xfId="28156"/>
    <cellStyle name="Normal 3 2 2 2 3 5 3 2 2 2 2" xfId="56890"/>
    <cellStyle name="Normal 3 2 2 2 3 5 3 2 2 3" xfId="42566"/>
    <cellStyle name="Normal 3 2 2 2 3 5 3 2 3" xfId="20993"/>
    <cellStyle name="Normal 3 2 2 2 3 5 3 2 3 2" xfId="49728"/>
    <cellStyle name="Normal 3 2 2 2 3 5 3 2 4" xfId="35404"/>
    <cellStyle name="Normal 3 2 2 2 3 5 3 3" xfId="10191"/>
    <cellStyle name="Normal 3 2 2 2 3 5 3 3 2" xfId="24574"/>
    <cellStyle name="Normal 3 2 2 2 3 5 3 3 2 2" xfId="53309"/>
    <cellStyle name="Normal 3 2 2 2 3 5 3 3 3" xfId="38985"/>
    <cellStyle name="Normal 3 2 2 2 3 5 3 4" xfId="17411"/>
    <cellStyle name="Normal 3 2 2 2 3 5 3 4 2" xfId="46147"/>
    <cellStyle name="Normal 3 2 2 2 3 5 3 5" xfId="31823"/>
    <cellStyle name="Normal 3 2 2 2 3 5 4" xfId="4723"/>
    <cellStyle name="Normal 3 2 2 2 3 5 4 2" xfId="11988"/>
    <cellStyle name="Normal 3 2 2 2 3 5 4 2 2" xfId="26366"/>
    <cellStyle name="Normal 3 2 2 2 3 5 4 2 2 2" xfId="55100"/>
    <cellStyle name="Normal 3 2 2 2 3 5 4 2 3" xfId="40776"/>
    <cellStyle name="Normal 3 2 2 2 3 5 4 3" xfId="19203"/>
    <cellStyle name="Normal 3 2 2 2 3 5 4 3 2" xfId="47938"/>
    <cellStyle name="Normal 3 2 2 2 3 5 4 4" xfId="33614"/>
    <cellStyle name="Normal 3 2 2 2 3 5 5" xfId="8395"/>
    <cellStyle name="Normal 3 2 2 2 3 5 5 2" xfId="22784"/>
    <cellStyle name="Normal 3 2 2 2 3 5 5 2 2" xfId="51519"/>
    <cellStyle name="Normal 3 2 2 2 3 5 5 3" xfId="37195"/>
    <cellStyle name="Normal 3 2 2 2 3 5 6" xfId="15621"/>
    <cellStyle name="Normal 3 2 2 2 3 5 6 2" xfId="44357"/>
    <cellStyle name="Normal 3 2 2 2 3 5 7" xfId="30033"/>
    <cellStyle name="Normal 3 2 2 2 3 6" xfId="1498"/>
    <cellStyle name="Normal 3 2 2 2 3 6 2" xfId="3307"/>
    <cellStyle name="Normal 3 2 2 2 3 6 2 2" xfId="6966"/>
    <cellStyle name="Normal 3 2 2 2 3 6 2 2 2" xfId="14226"/>
    <cellStyle name="Normal 3 2 2 2 3 6 2 2 2 2" xfId="28604"/>
    <cellStyle name="Normal 3 2 2 2 3 6 2 2 2 2 2" xfId="57338"/>
    <cellStyle name="Normal 3 2 2 2 3 6 2 2 2 3" xfId="43014"/>
    <cellStyle name="Normal 3 2 2 2 3 6 2 2 3" xfId="21441"/>
    <cellStyle name="Normal 3 2 2 2 3 6 2 2 3 2" xfId="50176"/>
    <cellStyle name="Normal 3 2 2 2 3 6 2 2 4" xfId="35852"/>
    <cellStyle name="Normal 3 2 2 2 3 6 2 3" xfId="10639"/>
    <cellStyle name="Normal 3 2 2 2 3 6 2 3 2" xfId="25022"/>
    <cellStyle name="Normal 3 2 2 2 3 6 2 3 2 2" xfId="53757"/>
    <cellStyle name="Normal 3 2 2 2 3 6 2 3 3" xfId="39433"/>
    <cellStyle name="Normal 3 2 2 2 3 6 2 4" xfId="17859"/>
    <cellStyle name="Normal 3 2 2 2 3 6 2 4 2" xfId="46595"/>
    <cellStyle name="Normal 3 2 2 2 3 6 2 5" xfId="32271"/>
    <cellStyle name="Normal 3 2 2 2 3 6 3" xfId="5175"/>
    <cellStyle name="Normal 3 2 2 2 3 6 3 2" xfId="12436"/>
    <cellStyle name="Normal 3 2 2 2 3 6 3 2 2" xfId="26814"/>
    <cellStyle name="Normal 3 2 2 2 3 6 3 2 2 2" xfId="55548"/>
    <cellStyle name="Normal 3 2 2 2 3 6 3 2 3" xfId="41224"/>
    <cellStyle name="Normal 3 2 2 2 3 6 3 3" xfId="19651"/>
    <cellStyle name="Normal 3 2 2 2 3 6 3 3 2" xfId="48386"/>
    <cellStyle name="Normal 3 2 2 2 3 6 3 4" xfId="34062"/>
    <cellStyle name="Normal 3 2 2 2 3 6 4" xfId="8849"/>
    <cellStyle name="Normal 3 2 2 2 3 6 4 2" xfId="23232"/>
    <cellStyle name="Normal 3 2 2 2 3 6 4 2 2" xfId="51967"/>
    <cellStyle name="Normal 3 2 2 2 3 6 4 3" xfId="37643"/>
    <cellStyle name="Normal 3 2 2 2 3 6 5" xfId="16069"/>
    <cellStyle name="Normal 3 2 2 2 3 6 5 2" xfId="44805"/>
    <cellStyle name="Normal 3 2 2 2 3 6 6" xfId="30481"/>
    <cellStyle name="Normal 3 2 2 2 3 7" xfId="2411"/>
    <cellStyle name="Normal 3 2 2 2 3 7 2" xfId="6071"/>
    <cellStyle name="Normal 3 2 2 2 3 7 2 2" xfId="13331"/>
    <cellStyle name="Normal 3 2 2 2 3 7 2 2 2" xfId="27709"/>
    <cellStyle name="Normal 3 2 2 2 3 7 2 2 2 2" xfId="56443"/>
    <cellStyle name="Normal 3 2 2 2 3 7 2 2 3" xfId="42119"/>
    <cellStyle name="Normal 3 2 2 2 3 7 2 3" xfId="20546"/>
    <cellStyle name="Normal 3 2 2 2 3 7 2 3 2" xfId="49281"/>
    <cellStyle name="Normal 3 2 2 2 3 7 2 4" xfId="34957"/>
    <cellStyle name="Normal 3 2 2 2 3 7 3" xfId="9744"/>
    <cellStyle name="Normal 3 2 2 2 3 7 3 2" xfId="24127"/>
    <cellStyle name="Normal 3 2 2 2 3 7 3 2 2" xfId="52862"/>
    <cellStyle name="Normal 3 2 2 2 3 7 3 3" xfId="38538"/>
    <cellStyle name="Normal 3 2 2 2 3 7 4" xfId="16964"/>
    <cellStyle name="Normal 3 2 2 2 3 7 4 2" xfId="45700"/>
    <cellStyle name="Normal 3 2 2 2 3 7 5" xfId="31376"/>
    <cellStyle name="Normal 3 2 2 2 3 8" xfId="4268"/>
    <cellStyle name="Normal 3 2 2 2 3 8 2" xfId="11540"/>
    <cellStyle name="Normal 3 2 2 2 3 8 2 2" xfId="25919"/>
    <cellStyle name="Normal 3 2 2 2 3 8 2 2 2" xfId="54653"/>
    <cellStyle name="Normal 3 2 2 2 3 8 2 3" xfId="40329"/>
    <cellStyle name="Normal 3 2 2 2 3 8 3" xfId="18756"/>
    <cellStyle name="Normal 3 2 2 2 3 8 3 2" xfId="47491"/>
    <cellStyle name="Normal 3 2 2 2 3 8 4" xfId="33167"/>
    <cellStyle name="Normal 3 2 2 2 3 9" xfId="7936"/>
    <cellStyle name="Normal 3 2 2 2 3 9 2" xfId="22337"/>
    <cellStyle name="Normal 3 2 2 2 3 9 2 2" xfId="51072"/>
    <cellStyle name="Normal 3 2 2 2 3 9 3" xfId="36748"/>
    <cellStyle name="Normal 3 2 2 2 4" xfId="424"/>
    <cellStyle name="Normal 3 2 2 2 4 10" xfId="29614"/>
    <cellStyle name="Normal 3 2 2 2 4 2" xfId="624"/>
    <cellStyle name="Normal 3 2 2 2 4 2 2" xfId="896"/>
    <cellStyle name="Normal 3 2 2 2 4 2 2 2" xfId="1343"/>
    <cellStyle name="Normal 3 2 2 2 4 2 2 2 2" xfId="2326"/>
    <cellStyle name="Normal 3 2 2 2 4 2 2 2 2 2" xfId="4118"/>
    <cellStyle name="Normal 3 2 2 2 4 2 2 2 2 2 2" xfId="7777"/>
    <cellStyle name="Normal 3 2 2 2 4 2 2 2 2 2 2 2" xfId="15037"/>
    <cellStyle name="Normal 3 2 2 2 4 2 2 2 2 2 2 2 2" xfId="29415"/>
    <cellStyle name="Normal 3 2 2 2 4 2 2 2 2 2 2 2 2 2" xfId="58149"/>
    <cellStyle name="Normal 3 2 2 2 4 2 2 2 2 2 2 2 3" xfId="43825"/>
    <cellStyle name="Normal 3 2 2 2 4 2 2 2 2 2 2 3" xfId="22252"/>
    <cellStyle name="Normal 3 2 2 2 4 2 2 2 2 2 2 3 2" xfId="50987"/>
    <cellStyle name="Normal 3 2 2 2 4 2 2 2 2 2 2 4" xfId="36663"/>
    <cellStyle name="Normal 3 2 2 2 4 2 2 2 2 2 3" xfId="11450"/>
    <cellStyle name="Normal 3 2 2 2 4 2 2 2 2 2 3 2" xfId="25833"/>
    <cellStyle name="Normal 3 2 2 2 4 2 2 2 2 2 3 2 2" xfId="54568"/>
    <cellStyle name="Normal 3 2 2 2 4 2 2 2 2 2 3 3" xfId="40244"/>
    <cellStyle name="Normal 3 2 2 2 4 2 2 2 2 2 4" xfId="18670"/>
    <cellStyle name="Normal 3 2 2 2 4 2 2 2 2 2 4 2" xfId="47406"/>
    <cellStyle name="Normal 3 2 2 2 4 2 2 2 2 2 5" xfId="33082"/>
    <cellStyle name="Normal 3 2 2 2 4 2 2 2 2 3" xfId="5987"/>
    <cellStyle name="Normal 3 2 2 2 4 2 2 2 2 3 2" xfId="13247"/>
    <cellStyle name="Normal 3 2 2 2 4 2 2 2 2 3 2 2" xfId="27625"/>
    <cellStyle name="Normal 3 2 2 2 4 2 2 2 2 3 2 2 2" xfId="56359"/>
    <cellStyle name="Normal 3 2 2 2 4 2 2 2 2 3 2 3" xfId="42035"/>
    <cellStyle name="Normal 3 2 2 2 4 2 2 2 2 3 3" xfId="20462"/>
    <cellStyle name="Normal 3 2 2 2 4 2 2 2 2 3 3 2" xfId="49197"/>
    <cellStyle name="Normal 3 2 2 2 4 2 2 2 2 3 4" xfId="34873"/>
    <cellStyle name="Normal 3 2 2 2 4 2 2 2 2 4" xfId="9660"/>
    <cellStyle name="Normal 3 2 2 2 4 2 2 2 2 4 2" xfId="24043"/>
    <cellStyle name="Normal 3 2 2 2 4 2 2 2 2 4 2 2" xfId="52778"/>
    <cellStyle name="Normal 3 2 2 2 4 2 2 2 2 4 3" xfId="38454"/>
    <cellStyle name="Normal 3 2 2 2 4 2 2 2 2 5" xfId="16880"/>
    <cellStyle name="Normal 3 2 2 2 4 2 2 2 2 5 2" xfId="45616"/>
    <cellStyle name="Normal 3 2 2 2 4 2 2 2 2 6" xfId="31292"/>
    <cellStyle name="Normal 3 2 2 2 4 2 2 2 3" xfId="3222"/>
    <cellStyle name="Normal 3 2 2 2 4 2 2 2 3 2" xfId="6882"/>
    <cellStyle name="Normal 3 2 2 2 4 2 2 2 3 2 2" xfId="14142"/>
    <cellStyle name="Normal 3 2 2 2 4 2 2 2 3 2 2 2" xfId="28520"/>
    <cellStyle name="Normal 3 2 2 2 4 2 2 2 3 2 2 2 2" xfId="57254"/>
    <cellStyle name="Normal 3 2 2 2 4 2 2 2 3 2 2 3" xfId="42930"/>
    <cellStyle name="Normal 3 2 2 2 4 2 2 2 3 2 3" xfId="21357"/>
    <cellStyle name="Normal 3 2 2 2 4 2 2 2 3 2 3 2" xfId="50092"/>
    <cellStyle name="Normal 3 2 2 2 4 2 2 2 3 2 4" xfId="35768"/>
    <cellStyle name="Normal 3 2 2 2 4 2 2 2 3 3" xfId="10555"/>
    <cellStyle name="Normal 3 2 2 2 4 2 2 2 3 3 2" xfId="24938"/>
    <cellStyle name="Normal 3 2 2 2 4 2 2 2 3 3 2 2" xfId="53673"/>
    <cellStyle name="Normal 3 2 2 2 4 2 2 2 3 3 3" xfId="39349"/>
    <cellStyle name="Normal 3 2 2 2 4 2 2 2 3 4" xfId="17775"/>
    <cellStyle name="Normal 3 2 2 2 4 2 2 2 3 4 2" xfId="46511"/>
    <cellStyle name="Normal 3 2 2 2 4 2 2 2 3 5" xfId="32187"/>
    <cellStyle name="Normal 3 2 2 2 4 2 2 2 4" xfId="5087"/>
    <cellStyle name="Normal 3 2 2 2 4 2 2 2 4 2" xfId="12352"/>
    <cellStyle name="Normal 3 2 2 2 4 2 2 2 4 2 2" xfId="26730"/>
    <cellStyle name="Normal 3 2 2 2 4 2 2 2 4 2 2 2" xfId="55464"/>
    <cellStyle name="Normal 3 2 2 2 4 2 2 2 4 2 3" xfId="41140"/>
    <cellStyle name="Normal 3 2 2 2 4 2 2 2 4 3" xfId="19567"/>
    <cellStyle name="Normal 3 2 2 2 4 2 2 2 4 3 2" xfId="48302"/>
    <cellStyle name="Normal 3 2 2 2 4 2 2 2 4 4" xfId="33978"/>
    <cellStyle name="Normal 3 2 2 2 4 2 2 2 5" xfId="8759"/>
    <cellStyle name="Normal 3 2 2 2 4 2 2 2 5 2" xfId="23148"/>
    <cellStyle name="Normal 3 2 2 2 4 2 2 2 5 2 2" xfId="51883"/>
    <cellStyle name="Normal 3 2 2 2 4 2 2 2 5 3" xfId="37559"/>
    <cellStyle name="Normal 3 2 2 2 4 2 2 2 6" xfId="15985"/>
    <cellStyle name="Normal 3 2 2 2 4 2 2 2 6 2" xfId="44721"/>
    <cellStyle name="Normal 3 2 2 2 4 2 2 2 7" xfId="30397"/>
    <cellStyle name="Normal 3 2 2 2 4 2 2 3" xfId="1879"/>
    <cellStyle name="Normal 3 2 2 2 4 2 2 3 2" xfId="3671"/>
    <cellStyle name="Normal 3 2 2 2 4 2 2 3 2 2" xfId="7330"/>
    <cellStyle name="Normal 3 2 2 2 4 2 2 3 2 2 2" xfId="14590"/>
    <cellStyle name="Normal 3 2 2 2 4 2 2 3 2 2 2 2" xfId="28968"/>
    <cellStyle name="Normal 3 2 2 2 4 2 2 3 2 2 2 2 2" xfId="57702"/>
    <cellStyle name="Normal 3 2 2 2 4 2 2 3 2 2 2 3" xfId="43378"/>
    <cellStyle name="Normal 3 2 2 2 4 2 2 3 2 2 3" xfId="21805"/>
    <cellStyle name="Normal 3 2 2 2 4 2 2 3 2 2 3 2" xfId="50540"/>
    <cellStyle name="Normal 3 2 2 2 4 2 2 3 2 2 4" xfId="36216"/>
    <cellStyle name="Normal 3 2 2 2 4 2 2 3 2 3" xfId="11003"/>
    <cellStyle name="Normal 3 2 2 2 4 2 2 3 2 3 2" xfId="25386"/>
    <cellStyle name="Normal 3 2 2 2 4 2 2 3 2 3 2 2" xfId="54121"/>
    <cellStyle name="Normal 3 2 2 2 4 2 2 3 2 3 3" xfId="39797"/>
    <cellStyle name="Normal 3 2 2 2 4 2 2 3 2 4" xfId="18223"/>
    <cellStyle name="Normal 3 2 2 2 4 2 2 3 2 4 2" xfId="46959"/>
    <cellStyle name="Normal 3 2 2 2 4 2 2 3 2 5" xfId="32635"/>
    <cellStyle name="Normal 3 2 2 2 4 2 2 3 3" xfId="5540"/>
    <cellStyle name="Normal 3 2 2 2 4 2 2 3 3 2" xfId="12800"/>
    <cellStyle name="Normal 3 2 2 2 4 2 2 3 3 2 2" xfId="27178"/>
    <cellStyle name="Normal 3 2 2 2 4 2 2 3 3 2 2 2" xfId="55912"/>
    <cellStyle name="Normal 3 2 2 2 4 2 2 3 3 2 3" xfId="41588"/>
    <cellStyle name="Normal 3 2 2 2 4 2 2 3 3 3" xfId="20015"/>
    <cellStyle name="Normal 3 2 2 2 4 2 2 3 3 3 2" xfId="48750"/>
    <cellStyle name="Normal 3 2 2 2 4 2 2 3 3 4" xfId="34426"/>
    <cellStyle name="Normal 3 2 2 2 4 2 2 3 4" xfId="9213"/>
    <cellStyle name="Normal 3 2 2 2 4 2 2 3 4 2" xfId="23596"/>
    <cellStyle name="Normal 3 2 2 2 4 2 2 3 4 2 2" xfId="52331"/>
    <cellStyle name="Normal 3 2 2 2 4 2 2 3 4 3" xfId="38007"/>
    <cellStyle name="Normal 3 2 2 2 4 2 2 3 5" xfId="16433"/>
    <cellStyle name="Normal 3 2 2 2 4 2 2 3 5 2" xfId="45169"/>
    <cellStyle name="Normal 3 2 2 2 4 2 2 3 6" xfId="30845"/>
    <cellStyle name="Normal 3 2 2 2 4 2 2 4" xfId="2775"/>
    <cellStyle name="Normal 3 2 2 2 4 2 2 4 2" xfId="6435"/>
    <cellStyle name="Normal 3 2 2 2 4 2 2 4 2 2" xfId="13695"/>
    <cellStyle name="Normal 3 2 2 2 4 2 2 4 2 2 2" xfId="28073"/>
    <cellStyle name="Normal 3 2 2 2 4 2 2 4 2 2 2 2" xfId="56807"/>
    <cellStyle name="Normal 3 2 2 2 4 2 2 4 2 2 3" xfId="42483"/>
    <cellStyle name="Normal 3 2 2 2 4 2 2 4 2 3" xfId="20910"/>
    <cellStyle name="Normal 3 2 2 2 4 2 2 4 2 3 2" xfId="49645"/>
    <cellStyle name="Normal 3 2 2 2 4 2 2 4 2 4" xfId="35321"/>
    <cellStyle name="Normal 3 2 2 2 4 2 2 4 3" xfId="10108"/>
    <cellStyle name="Normal 3 2 2 2 4 2 2 4 3 2" xfId="24491"/>
    <cellStyle name="Normal 3 2 2 2 4 2 2 4 3 2 2" xfId="53226"/>
    <cellStyle name="Normal 3 2 2 2 4 2 2 4 3 3" xfId="38902"/>
    <cellStyle name="Normal 3 2 2 2 4 2 2 4 4" xfId="17328"/>
    <cellStyle name="Normal 3 2 2 2 4 2 2 4 4 2" xfId="46064"/>
    <cellStyle name="Normal 3 2 2 2 4 2 2 4 5" xfId="31740"/>
    <cellStyle name="Normal 3 2 2 2 4 2 2 5" xfId="4640"/>
    <cellStyle name="Normal 3 2 2 2 4 2 2 5 2" xfId="11905"/>
    <cellStyle name="Normal 3 2 2 2 4 2 2 5 2 2" xfId="26283"/>
    <cellStyle name="Normal 3 2 2 2 4 2 2 5 2 2 2" xfId="55017"/>
    <cellStyle name="Normal 3 2 2 2 4 2 2 5 2 3" xfId="40693"/>
    <cellStyle name="Normal 3 2 2 2 4 2 2 5 3" xfId="19120"/>
    <cellStyle name="Normal 3 2 2 2 4 2 2 5 3 2" xfId="47855"/>
    <cellStyle name="Normal 3 2 2 2 4 2 2 5 4" xfId="33531"/>
    <cellStyle name="Normal 3 2 2 2 4 2 2 6" xfId="8312"/>
    <cellStyle name="Normal 3 2 2 2 4 2 2 6 2" xfId="22701"/>
    <cellStyle name="Normal 3 2 2 2 4 2 2 6 2 2" xfId="51436"/>
    <cellStyle name="Normal 3 2 2 2 4 2 2 6 3" xfId="37112"/>
    <cellStyle name="Normal 3 2 2 2 4 2 2 7" xfId="15538"/>
    <cellStyle name="Normal 3 2 2 2 4 2 2 7 2" xfId="44274"/>
    <cellStyle name="Normal 3 2 2 2 4 2 2 8" xfId="29950"/>
    <cellStyle name="Normal 3 2 2 2 4 2 3" xfId="1119"/>
    <cellStyle name="Normal 3 2 2 2 4 2 3 2" xfId="2102"/>
    <cellStyle name="Normal 3 2 2 2 4 2 3 2 2" xfId="3894"/>
    <cellStyle name="Normal 3 2 2 2 4 2 3 2 2 2" xfId="7553"/>
    <cellStyle name="Normal 3 2 2 2 4 2 3 2 2 2 2" xfId="14813"/>
    <cellStyle name="Normal 3 2 2 2 4 2 3 2 2 2 2 2" xfId="29191"/>
    <cellStyle name="Normal 3 2 2 2 4 2 3 2 2 2 2 2 2" xfId="57925"/>
    <cellStyle name="Normal 3 2 2 2 4 2 3 2 2 2 2 3" xfId="43601"/>
    <cellStyle name="Normal 3 2 2 2 4 2 3 2 2 2 3" xfId="22028"/>
    <cellStyle name="Normal 3 2 2 2 4 2 3 2 2 2 3 2" xfId="50763"/>
    <cellStyle name="Normal 3 2 2 2 4 2 3 2 2 2 4" xfId="36439"/>
    <cellStyle name="Normal 3 2 2 2 4 2 3 2 2 3" xfId="11226"/>
    <cellStyle name="Normal 3 2 2 2 4 2 3 2 2 3 2" xfId="25609"/>
    <cellStyle name="Normal 3 2 2 2 4 2 3 2 2 3 2 2" xfId="54344"/>
    <cellStyle name="Normal 3 2 2 2 4 2 3 2 2 3 3" xfId="40020"/>
    <cellStyle name="Normal 3 2 2 2 4 2 3 2 2 4" xfId="18446"/>
    <cellStyle name="Normal 3 2 2 2 4 2 3 2 2 4 2" xfId="47182"/>
    <cellStyle name="Normal 3 2 2 2 4 2 3 2 2 5" xfId="32858"/>
    <cellStyle name="Normal 3 2 2 2 4 2 3 2 3" xfId="5763"/>
    <cellStyle name="Normal 3 2 2 2 4 2 3 2 3 2" xfId="13023"/>
    <cellStyle name="Normal 3 2 2 2 4 2 3 2 3 2 2" xfId="27401"/>
    <cellStyle name="Normal 3 2 2 2 4 2 3 2 3 2 2 2" xfId="56135"/>
    <cellStyle name="Normal 3 2 2 2 4 2 3 2 3 2 3" xfId="41811"/>
    <cellStyle name="Normal 3 2 2 2 4 2 3 2 3 3" xfId="20238"/>
    <cellStyle name="Normal 3 2 2 2 4 2 3 2 3 3 2" xfId="48973"/>
    <cellStyle name="Normal 3 2 2 2 4 2 3 2 3 4" xfId="34649"/>
    <cellStyle name="Normal 3 2 2 2 4 2 3 2 4" xfId="9436"/>
    <cellStyle name="Normal 3 2 2 2 4 2 3 2 4 2" xfId="23819"/>
    <cellStyle name="Normal 3 2 2 2 4 2 3 2 4 2 2" xfId="52554"/>
    <cellStyle name="Normal 3 2 2 2 4 2 3 2 4 3" xfId="38230"/>
    <cellStyle name="Normal 3 2 2 2 4 2 3 2 5" xfId="16656"/>
    <cellStyle name="Normal 3 2 2 2 4 2 3 2 5 2" xfId="45392"/>
    <cellStyle name="Normal 3 2 2 2 4 2 3 2 6" xfId="31068"/>
    <cellStyle name="Normal 3 2 2 2 4 2 3 3" xfId="2998"/>
    <cellStyle name="Normal 3 2 2 2 4 2 3 3 2" xfId="6658"/>
    <cellStyle name="Normal 3 2 2 2 4 2 3 3 2 2" xfId="13918"/>
    <cellStyle name="Normal 3 2 2 2 4 2 3 3 2 2 2" xfId="28296"/>
    <cellStyle name="Normal 3 2 2 2 4 2 3 3 2 2 2 2" xfId="57030"/>
    <cellStyle name="Normal 3 2 2 2 4 2 3 3 2 2 3" xfId="42706"/>
    <cellStyle name="Normal 3 2 2 2 4 2 3 3 2 3" xfId="21133"/>
    <cellStyle name="Normal 3 2 2 2 4 2 3 3 2 3 2" xfId="49868"/>
    <cellStyle name="Normal 3 2 2 2 4 2 3 3 2 4" xfId="35544"/>
    <cellStyle name="Normal 3 2 2 2 4 2 3 3 3" xfId="10331"/>
    <cellStyle name="Normal 3 2 2 2 4 2 3 3 3 2" xfId="24714"/>
    <cellStyle name="Normal 3 2 2 2 4 2 3 3 3 2 2" xfId="53449"/>
    <cellStyle name="Normal 3 2 2 2 4 2 3 3 3 3" xfId="39125"/>
    <cellStyle name="Normal 3 2 2 2 4 2 3 3 4" xfId="17551"/>
    <cellStyle name="Normal 3 2 2 2 4 2 3 3 4 2" xfId="46287"/>
    <cellStyle name="Normal 3 2 2 2 4 2 3 3 5" xfId="31963"/>
    <cellStyle name="Normal 3 2 2 2 4 2 3 4" xfId="4863"/>
    <cellStyle name="Normal 3 2 2 2 4 2 3 4 2" xfId="12128"/>
    <cellStyle name="Normal 3 2 2 2 4 2 3 4 2 2" xfId="26506"/>
    <cellStyle name="Normal 3 2 2 2 4 2 3 4 2 2 2" xfId="55240"/>
    <cellStyle name="Normal 3 2 2 2 4 2 3 4 2 3" xfId="40916"/>
    <cellStyle name="Normal 3 2 2 2 4 2 3 4 3" xfId="19343"/>
    <cellStyle name="Normal 3 2 2 2 4 2 3 4 3 2" xfId="48078"/>
    <cellStyle name="Normal 3 2 2 2 4 2 3 4 4" xfId="33754"/>
    <cellStyle name="Normal 3 2 2 2 4 2 3 5" xfId="8535"/>
    <cellStyle name="Normal 3 2 2 2 4 2 3 5 2" xfId="22924"/>
    <cellStyle name="Normal 3 2 2 2 4 2 3 5 2 2" xfId="51659"/>
    <cellStyle name="Normal 3 2 2 2 4 2 3 5 3" xfId="37335"/>
    <cellStyle name="Normal 3 2 2 2 4 2 3 6" xfId="15761"/>
    <cellStyle name="Normal 3 2 2 2 4 2 3 6 2" xfId="44497"/>
    <cellStyle name="Normal 3 2 2 2 4 2 3 7" xfId="30173"/>
    <cellStyle name="Normal 3 2 2 2 4 2 4" xfId="1651"/>
    <cellStyle name="Normal 3 2 2 2 4 2 4 2" xfId="3447"/>
    <cellStyle name="Normal 3 2 2 2 4 2 4 2 2" xfId="7106"/>
    <cellStyle name="Normal 3 2 2 2 4 2 4 2 2 2" xfId="14366"/>
    <cellStyle name="Normal 3 2 2 2 4 2 4 2 2 2 2" xfId="28744"/>
    <cellStyle name="Normal 3 2 2 2 4 2 4 2 2 2 2 2" xfId="57478"/>
    <cellStyle name="Normal 3 2 2 2 4 2 4 2 2 2 3" xfId="43154"/>
    <cellStyle name="Normal 3 2 2 2 4 2 4 2 2 3" xfId="21581"/>
    <cellStyle name="Normal 3 2 2 2 4 2 4 2 2 3 2" xfId="50316"/>
    <cellStyle name="Normal 3 2 2 2 4 2 4 2 2 4" xfId="35992"/>
    <cellStyle name="Normal 3 2 2 2 4 2 4 2 3" xfId="10779"/>
    <cellStyle name="Normal 3 2 2 2 4 2 4 2 3 2" xfId="25162"/>
    <cellStyle name="Normal 3 2 2 2 4 2 4 2 3 2 2" xfId="53897"/>
    <cellStyle name="Normal 3 2 2 2 4 2 4 2 3 3" xfId="39573"/>
    <cellStyle name="Normal 3 2 2 2 4 2 4 2 4" xfId="17999"/>
    <cellStyle name="Normal 3 2 2 2 4 2 4 2 4 2" xfId="46735"/>
    <cellStyle name="Normal 3 2 2 2 4 2 4 2 5" xfId="32411"/>
    <cellStyle name="Normal 3 2 2 2 4 2 4 3" xfId="5316"/>
    <cellStyle name="Normal 3 2 2 2 4 2 4 3 2" xfId="12576"/>
    <cellStyle name="Normal 3 2 2 2 4 2 4 3 2 2" xfId="26954"/>
    <cellStyle name="Normal 3 2 2 2 4 2 4 3 2 2 2" xfId="55688"/>
    <cellStyle name="Normal 3 2 2 2 4 2 4 3 2 3" xfId="41364"/>
    <cellStyle name="Normal 3 2 2 2 4 2 4 3 3" xfId="19791"/>
    <cellStyle name="Normal 3 2 2 2 4 2 4 3 3 2" xfId="48526"/>
    <cellStyle name="Normal 3 2 2 2 4 2 4 3 4" xfId="34202"/>
    <cellStyle name="Normal 3 2 2 2 4 2 4 4" xfId="8989"/>
    <cellStyle name="Normal 3 2 2 2 4 2 4 4 2" xfId="23372"/>
    <cellStyle name="Normal 3 2 2 2 4 2 4 4 2 2" xfId="52107"/>
    <cellStyle name="Normal 3 2 2 2 4 2 4 4 3" xfId="37783"/>
    <cellStyle name="Normal 3 2 2 2 4 2 4 5" xfId="16209"/>
    <cellStyle name="Normal 3 2 2 2 4 2 4 5 2" xfId="44945"/>
    <cellStyle name="Normal 3 2 2 2 4 2 4 6" xfId="30621"/>
    <cellStyle name="Normal 3 2 2 2 4 2 5" xfId="2551"/>
    <cellStyle name="Normal 3 2 2 2 4 2 5 2" xfId="6211"/>
    <cellStyle name="Normal 3 2 2 2 4 2 5 2 2" xfId="13471"/>
    <cellStyle name="Normal 3 2 2 2 4 2 5 2 2 2" xfId="27849"/>
    <cellStyle name="Normal 3 2 2 2 4 2 5 2 2 2 2" xfId="56583"/>
    <cellStyle name="Normal 3 2 2 2 4 2 5 2 2 3" xfId="42259"/>
    <cellStyle name="Normal 3 2 2 2 4 2 5 2 3" xfId="20686"/>
    <cellStyle name="Normal 3 2 2 2 4 2 5 2 3 2" xfId="49421"/>
    <cellStyle name="Normal 3 2 2 2 4 2 5 2 4" xfId="35097"/>
    <cellStyle name="Normal 3 2 2 2 4 2 5 3" xfId="9884"/>
    <cellStyle name="Normal 3 2 2 2 4 2 5 3 2" xfId="24267"/>
    <cellStyle name="Normal 3 2 2 2 4 2 5 3 2 2" xfId="53002"/>
    <cellStyle name="Normal 3 2 2 2 4 2 5 3 3" xfId="38678"/>
    <cellStyle name="Normal 3 2 2 2 4 2 5 4" xfId="17104"/>
    <cellStyle name="Normal 3 2 2 2 4 2 5 4 2" xfId="45840"/>
    <cellStyle name="Normal 3 2 2 2 4 2 5 5" xfId="31516"/>
    <cellStyle name="Normal 3 2 2 2 4 2 6" xfId="4414"/>
    <cellStyle name="Normal 3 2 2 2 4 2 6 2" xfId="11681"/>
    <cellStyle name="Normal 3 2 2 2 4 2 6 2 2" xfId="26059"/>
    <cellStyle name="Normal 3 2 2 2 4 2 6 2 2 2" xfId="54793"/>
    <cellStyle name="Normal 3 2 2 2 4 2 6 2 3" xfId="40469"/>
    <cellStyle name="Normal 3 2 2 2 4 2 6 3" xfId="18896"/>
    <cellStyle name="Normal 3 2 2 2 4 2 6 3 2" xfId="47631"/>
    <cellStyle name="Normal 3 2 2 2 4 2 6 4" xfId="33307"/>
    <cellStyle name="Normal 3 2 2 2 4 2 7" xfId="8085"/>
    <cellStyle name="Normal 3 2 2 2 4 2 7 2" xfId="22477"/>
    <cellStyle name="Normal 3 2 2 2 4 2 7 2 2" xfId="51212"/>
    <cellStyle name="Normal 3 2 2 2 4 2 7 3" xfId="36888"/>
    <cellStyle name="Normal 3 2 2 2 4 2 8" xfId="15314"/>
    <cellStyle name="Normal 3 2 2 2 4 2 8 2" xfId="44050"/>
    <cellStyle name="Normal 3 2 2 2 4 2 9" xfId="29726"/>
    <cellStyle name="Normal 3 2 2 2 4 3" xfId="782"/>
    <cellStyle name="Normal 3 2 2 2 4 3 2" xfId="1231"/>
    <cellStyle name="Normal 3 2 2 2 4 3 2 2" xfId="2214"/>
    <cellStyle name="Normal 3 2 2 2 4 3 2 2 2" xfId="4006"/>
    <cellStyle name="Normal 3 2 2 2 4 3 2 2 2 2" xfId="7665"/>
    <cellStyle name="Normal 3 2 2 2 4 3 2 2 2 2 2" xfId="14925"/>
    <cellStyle name="Normal 3 2 2 2 4 3 2 2 2 2 2 2" xfId="29303"/>
    <cellStyle name="Normal 3 2 2 2 4 3 2 2 2 2 2 2 2" xfId="58037"/>
    <cellStyle name="Normal 3 2 2 2 4 3 2 2 2 2 2 3" xfId="43713"/>
    <cellStyle name="Normal 3 2 2 2 4 3 2 2 2 2 3" xfId="22140"/>
    <cellStyle name="Normal 3 2 2 2 4 3 2 2 2 2 3 2" xfId="50875"/>
    <cellStyle name="Normal 3 2 2 2 4 3 2 2 2 2 4" xfId="36551"/>
    <cellStyle name="Normal 3 2 2 2 4 3 2 2 2 3" xfId="11338"/>
    <cellStyle name="Normal 3 2 2 2 4 3 2 2 2 3 2" xfId="25721"/>
    <cellStyle name="Normal 3 2 2 2 4 3 2 2 2 3 2 2" xfId="54456"/>
    <cellStyle name="Normal 3 2 2 2 4 3 2 2 2 3 3" xfId="40132"/>
    <cellStyle name="Normal 3 2 2 2 4 3 2 2 2 4" xfId="18558"/>
    <cellStyle name="Normal 3 2 2 2 4 3 2 2 2 4 2" xfId="47294"/>
    <cellStyle name="Normal 3 2 2 2 4 3 2 2 2 5" xfId="32970"/>
    <cellStyle name="Normal 3 2 2 2 4 3 2 2 3" xfId="5875"/>
    <cellStyle name="Normal 3 2 2 2 4 3 2 2 3 2" xfId="13135"/>
    <cellStyle name="Normal 3 2 2 2 4 3 2 2 3 2 2" xfId="27513"/>
    <cellStyle name="Normal 3 2 2 2 4 3 2 2 3 2 2 2" xfId="56247"/>
    <cellStyle name="Normal 3 2 2 2 4 3 2 2 3 2 3" xfId="41923"/>
    <cellStyle name="Normal 3 2 2 2 4 3 2 2 3 3" xfId="20350"/>
    <cellStyle name="Normal 3 2 2 2 4 3 2 2 3 3 2" xfId="49085"/>
    <cellStyle name="Normal 3 2 2 2 4 3 2 2 3 4" xfId="34761"/>
    <cellStyle name="Normal 3 2 2 2 4 3 2 2 4" xfId="9548"/>
    <cellStyle name="Normal 3 2 2 2 4 3 2 2 4 2" xfId="23931"/>
    <cellStyle name="Normal 3 2 2 2 4 3 2 2 4 2 2" xfId="52666"/>
    <cellStyle name="Normal 3 2 2 2 4 3 2 2 4 3" xfId="38342"/>
    <cellStyle name="Normal 3 2 2 2 4 3 2 2 5" xfId="16768"/>
    <cellStyle name="Normal 3 2 2 2 4 3 2 2 5 2" xfId="45504"/>
    <cellStyle name="Normal 3 2 2 2 4 3 2 2 6" xfId="31180"/>
    <cellStyle name="Normal 3 2 2 2 4 3 2 3" xfId="3110"/>
    <cellStyle name="Normal 3 2 2 2 4 3 2 3 2" xfId="6770"/>
    <cellStyle name="Normal 3 2 2 2 4 3 2 3 2 2" xfId="14030"/>
    <cellStyle name="Normal 3 2 2 2 4 3 2 3 2 2 2" xfId="28408"/>
    <cellStyle name="Normal 3 2 2 2 4 3 2 3 2 2 2 2" xfId="57142"/>
    <cellStyle name="Normal 3 2 2 2 4 3 2 3 2 2 3" xfId="42818"/>
    <cellStyle name="Normal 3 2 2 2 4 3 2 3 2 3" xfId="21245"/>
    <cellStyle name="Normal 3 2 2 2 4 3 2 3 2 3 2" xfId="49980"/>
    <cellStyle name="Normal 3 2 2 2 4 3 2 3 2 4" xfId="35656"/>
    <cellStyle name="Normal 3 2 2 2 4 3 2 3 3" xfId="10443"/>
    <cellStyle name="Normal 3 2 2 2 4 3 2 3 3 2" xfId="24826"/>
    <cellStyle name="Normal 3 2 2 2 4 3 2 3 3 2 2" xfId="53561"/>
    <cellStyle name="Normal 3 2 2 2 4 3 2 3 3 3" xfId="39237"/>
    <cellStyle name="Normal 3 2 2 2 4 3 2 3 4" xfId="17663"/>
    <cellStyle name="Normal 3 2 2 2 4 3 2 3 4 2" xfId="46399"/>
    <cellStyle name="Normal 3 2 2 2 4 3 2 3 5" xfId="32075"/>
    <cellStyle name="Normal 3 2 2 2 4 3 2 4" xfId="4975"/>
    <cellStyle name="Normal 3 2 2 2 4 3 2 4 2" xfId="12240"/>
    <cellStyle name="Normal 3 2 2 2 4 3 2 4 2 2" xfId="26618"/>
    <cellStyle name="Normal 3 2 2 2 4 3 2 4 2 2 2" xfId="55352"/>
    <cellStyle name="Normal 3 2 2 2 4 3 2 4 2 3" xfId="41028"/>
    <cellStyle name="Normal 3 2 2 2 4 3 2 4 3" xfId="19455"/>
    <cellStyle name="Normal 3 2 2 2 4 3 2 4 3 2" xfId="48190"/>
    <cellStyle name="Normal 3 2 2 2 4 3 2 4 4" xfId="33866"/>
    <cellStyle name="Normal 3 2 2 2 4 3 2 5" xfId="8647"/>
    <cellStyle name="Normal 3 2 2 2 4 3 2 5 2" xfId="23036"/>
    <cellStyle name="Normal 3 2 2 2 4 3 2 5 2 2" xfId="51771"/>
    <cellStyle name="Normal 3 2 2 2 4 3 2 5 3" xfId="37447"/>
    <cellStyle name="Normal 3 2 2 2 4 3 2 6" xfId="15873"/>
    <cellStyle name="Normal 3 2 2 2 4 3 2 6 2" xfId="44609"/>
    <cellStyle name="Normal 3 2 2 2 4 3 2 7" xfId="30285"/>
    <cellStyle name="Normal 3 2 2 2 4 3 3" xfId="1767"/>
    <cellStyle name="Normal 3 2 2 2 4 3 3 2" xfId="3559"/>
    <cellStyle name="Normal 3 2 2 2 4 3 3 2 2" xfId="7218"/>
    <cellStyle name="Normal 3 2 2 2 4 3 3 2 2 2" xfId="14478"/>
    <cellStyle name="Normal 3 2 2 2 4 3 3 2 2 2 2" xfId="28856"/>
    <cellStyle name="Normal 3 2 2 2 4 3 3 2 2 2 2 2" xfId="57590"/>
    <cellStyle name="Normal 3 2 2 2 4 3 3 2 2 2 3" xfId="43266"/>
    <cellStyle name="Normal 3 2 2 2 4 3 3 2 2 3" xfId="21693"/>
    <cellStyle name="Normal 3 2 2 2 4 3 3 2 2 3 2" xfId="50428"/>
    <cellStyle name="Normal 3 2 2 2 4 3 3 2 2 4" xfId="36104"/>
    <cellStyle name="Normal 3 2 2 2 4 3 3 2 3" xfId="10891"/>
    <cellStyle name="Normal 3 2 2 2 4 3 3 2 3 2" xfId="25274"/>
    <cellStyle name="Normal 3 2 2 2 4 3 3 2 3 2 2" xfId="54009"/>
    <cellStyle name="Normal 3 2 2 2 4 3 3 2 3 3" xfId="39685"/>
    <cellStyle name="Normal 3 2 2 2 4 3 3 2 4" xfId="18111"/>
    <cellStyle name="Normal 3 2 2 2 4 3 3 2 4 2" xfId="46847"/>
    <cellStyle name="Normal 3 2 2 2 4 3 3 2 5" xfId="32523"/>
    <cellStyle name="Normal 3 2 2 2 4 3 3 3" xfId="5428"/>
    <cellStyle name="Normal 3 2 2 2 4 3 3 3 2" xfId="12688"/>
    <cellStyle name="Normal 3 2 2 2 4 3 3 3 2 2" xfId="27066"/>
    <cellStyle name="Normal 3 2 2 2 4 3 3 3 2 2 2" xfId="55800"/>
    <cellStyle name="Normal 3 2 2 2 4 3 3 3 2 3" xfId="41476"/>
    <cellStyle name="Normal 3 2 2 2 4 3 3 3 3" xfId="19903"/>
    <cellStyle name="Normal 3 2 2 2 4 3 3 3 3 2" xfId="48638"/>
    <cellStyle name="Normal 3 2 2 2 4 3 3 3 4" xfId="34314"/>
    <cellStyle name="Normal 3 2 2 2 4 3 3 4" xfId="9101"/>
    <cellStyle name="Normal 3 2 2 2 4 3 3 4 2" xfId="23484"/>
    <cellStyle name="Normal 3 2 2 2 4 3 3 4 2 2" xfId="52219"/>
    <cellStyle name="Normal 3 2 2 2 4 3 3 4 3" xfId="37895"/>
    <cellStyle name="Normal 3 2 2 2 4 3 3 5" xfId="16321"/>
    <cellStyle name="Normal 3 2 2 2 4 3 3 5 2" xfId="45057"/>
    <cellStyle name="Normal 3 2 2 2 4 3 3 6" xfId="30733"/>
    <cellStyle name="Normal 3 2 2 2 4 3 4" xfId="2663"/>
    <cellStyle name="Normal 3 2 2 2 4 3 4 2" xfId="6323"/>
    <cellStyle name="Normal 3 2 2 2 4 3 4 2 2" xfId="13583"/>
    <cellStyle name="Normal 3 2 2 2 4 3 4 2 2 2" xfId="27961"/>
    <cellStyle name="Normal 3 2 2 2 4 3 4 2 2 2 2" xfId="56695"/>
    <cellStyle name="Normal 3 2 2 2 4 3 4 2 2 3" xfId="42371"/>
    <cellStyle name="Normal 3 2 2 2 4 3 4 2 3" xfId="20798"/>
    <cellStyle name="Normal 3 2 2 2 4 3 4 2 3 2" xfId="49533"/>
    <cellStyle name="Normal 3 2 2 2 4 3 4 2 4" xfId="35209"/>
    <cellStyle name="Normal 3 2 2 2 4 3 4 3" xfId="9996"/>
    <cellStyle name="Normal 3 2 2 2 4 3 4 3 2" xfId="24379"/>
    <cellStyle name="Normal 3 2 2 2 4 3 4 3 2 2" xfId="53114"/>
    <cellStyle name="Normal 3 2 2 2 4 3 4 3 3" xfId="38790"/>
    <cellStyle name="Normal 3 2 2 2 4 3 4 4" xfId="17216"/>
    <cellStyle name="Normal 3 2 2 2 4 3 4 4 2" xfId="45952"/>
    <cellStyle name="Normal 3 2 2 2 4 3 4 5" xfId="31628"/>
    <cellStyle name="Normal 3 2 2 2 4 3 5" xfId="4527"/>
    <cellStyle name="Normal 3 2 2 2 4 3 5 2" xfId="11793"/>
    <cellStyle name="Normal 3 2 2 2 4 3 5 2 2" xfId="26171"/>
    <cellStyle name="Normal 3 2 2 2 4 3 5 2 2 2" xfId="54905"/>
    <cellStyle name="Normal 3 2 2 2 4 3 5 2 3" xfId="40581"/>
    <cellStyle name="Normal 3 2 2 2 4 3 5 3" xfId="19008"/>
    <cellStyle name="Normal 3 2 2 2 4 3 5 3 2" xfId="47743"/>
    <cellStyle name="Normal 3 2 2 2 4 3 5 4" xfId="33419"/>
    <cellStyle name="Normal 3 2 2 2 4 3 6" xfId="8200"/>
    <cellStyle name="Normal 3 2 2 2 4 3 6 2" xfId="22589"/>
    <cellStyle name="Normal 3 2 2 2 4 3 6 2 2" xfId="51324"/>
    <cellStyle name="Normal 3 2 2 2 4 3 6 3" xfId="37000"/>
    <cellStyle name="Normal 3 2 2 2 4 3 7" xfId="15426"/>
    <cellStyle name="Normal 3 2 2 2 4 3 7 2" xfId="44162"/>
    <cellStyle name="Normal 3 2 2 2 4 3 8" xfId="29838"/>
    <cellStyle name="Normal 3 2 2 2 4 4" xfId="1007"/>
    <cellStyle name="Normal 3 2 2 2 4 4 2" xfId="1990"/>
    <cellStyle name="Normal 3 2 2 2 4 4 2 2" xfId="3782"/>
    <cellStyle name="Normal 3 2 2 2 4 4 2 2 2" xfId="7441"/>
    <cellStyle name="Normal 3 2 2 2 4 4 2 2 2 2" xfId="14701"/>
    <cellStyle name="Normal 3 2 2 2 4 4 2 2 2 2 2" xfId="29079"/>
    <cellStyle name="Normal 3 2 2 2 4 4 2 2 2 2 2 2" xfId="57813"/>
    <cellStyle name="Normal 3 2 2 2 4 4 2 2 2 2 3" xfId="43489"/>
    <cellStyle name="Normal 3 2 2 2 4 4 2 2 2 3" xfId="21916"/>
    <cellStyle name="Normal 3 2 2 2 4 4 2 2 2 3 2" xfId="50651"/>
    <cellStyle name="Normal 3 2 2 2 4 4 2 2 2 4" xfId="36327"/>
    <cellStyle name="Normal 3 2 2 2 4 4 2 2 3" xfId="11114"/>
    <cellStyle name="Normal 3 2 2 2 4 4 2 2 3 2" xfId="25497"/>
    <cellStyle name="Normal 3 2 2 2 4 4 2 2 3 2 2" xfId="54232"/>
    <cellStyle name="Normal 3 2 2 2 4 4 2 2 3 3" xfId="39908"/>
    <cellStyle name="Normal 3 2 2 2 4 4 2 2 4" xfId="18334"/>
    <cellStyle name="Normal 3 2 2 2 4 4 2 2 4 2" xfId="47070"/>
    <cellStyle name="Normal 3 2 2 2 4 4 2 2 5" xfId="32746"/>
    <cellStyle name="Normal 3 2 2 2 4 4 2 3" xfId="5651"/>
    <cellStyle name="Normal 3 2 2 2 4 4 2 3 2" xfId="12911"/>
    <cellStyle name="Normal 3 2 2 2 4 4 2 3 2 2" xfId="27289"/>
    <cellStyle name="Normal 3 2 2 2 4 4 2 3 2 2 2" xfId="56023"/>
    <cellStyle name="Normal 3 2 2 2 4 4 2 3 2 3" xfId="41699"/>
    <cellStyle name="Normal 3 2 2 2 4 4 2 3 3" xfId="20126"/>
    <cellStyle name="Normal 3 2 2 2 4 4 2 3 3 2" xfId="48861"/>
    <cellStyle name="Normal 3 2 2 2 4 4 2 3 4" xfId="34537"/>
    <cellStyle name="Normal 3 2 2 2 4 4 2 4" xfId="9324"/>
    <cellStyle name="Normal 3 2 2 2 4 4 2 4 2" xfId="23707"/>
    <cellStyle name="Normal 3 2 2 2 4 4 2 4 2 2" xfId="52442"/>
    <cellStyle name="Normal 3 2 2 2 4 4 2 4 3" xfId="38118"/>
    <cellStyle name="Normal 3 2 2 2 4 4 2 5" xfId="16544"/>
    <cellStyle name="Normal 3 2 2 2 4 4 2 5 2" xfId="45280"/>
    <cellStyle name="Normal 3 2 2 2 4 4 2 6" xfId="30956"/>
    <cellStyle name="Normal 3 2 2 2 4 4 3" xfId="2886"/>
    <cellStyle name="Normal 3 2 2 2 4 4 3 2" xfId="6546"/>
    <cellStyle name="Normal 3 2 2 2 4 4 3 2 2" xfId="13806"/>
    <cellStyle name="Normal 3 2 2 2 4 4 3 2 2 2" xfId="28184"/>
    <cellStyle name="Normal 3 2 2 2 4 4 3 2 2 2 2" xfId="56918"/>
    <cellStyle name="Normal 3 2 2 2 4 4 3 2 2 3" xfId="42594"/>
    <cellStyle name="Normal 3 2 2 2 4 4 3 2 3" xfId="21021"/>
    <cellStyle name="Normal 3 2 2 2 4 4 3 2 3 2" xfId="49756"/>
    <cellStyle name="Normal 3 2 2 2 4 4 3 2 4" xfId="35432"/>
    <cellStyle name="Normal 3 2 2 2 4 4 3 3" xfId="10219"/>
    <cellStyle name="Normal 3 2 2 2 4 4 3 3 2" xfId="24602"/>
    <cellStyle name="Normal 3 2 2 2 4 4 3 3 2 2" xfId="53337"/>
    <cellStyle name="Normal 3 2 2 2 4 4 3 3 3" xfId="39013"/>
    <cellStyle name="Normal 3 2 2 2 4 4 3 4" xfId="17439"/>
    <cellStyle name="Normal 3 2 2 2 4 4 3 4 2" xfId="46175"/>
    <cellStyle name="Normal 3 2 2 2 4 4 3 5" xfId="31851"/>
    <cellStyle name="Normal 3 2 2 2 4 4 4" xfId="4751"/>
    <cellStyle name="Normal 3 2 2 2 4 4 4 2" xfId="12016"/>
    <cellStyle name="Normal 3 2 2 2 4 4 4 2 2" xfId="26394"/>
    <cellStyle name="Normal 3 2 2 2 4 4 4 2 2 2" xfId="55128"/>
    <cellStyle name="Normal 3 2 2 2 4 4 4 2 3" xfId="40804"/>
    <cellStyle name="Normal 3 2 2 2 4 4 4 3" xfId="19231"/>
    <cellStyle name="Normal 3 2 2 2 4 4 4 3 2" xfId="47966"/>
    <cellStyle name="Normal 3 2 2 2 4 4 4 4" xfId="33642"/>
    <cellStyle name="Normal 3 2 2 2 4 4 5" xfId="8423"/>
    <cellStyle name="Normal 3 2 2 2 4 4 5 2" xfId="22812"/>
    <cellStyle name="Normal 3 2 2 2 4 4 5 2 2" xfId="51547"/>
    <cellStyle name="Normal 3 2 2 2 4 4 5 3" xfId="37223"/>
    <cellStyle name="Normal 3 2 2 2 4 4 6" xfId="15649"/>
    <cellStyle name="Normal 3 2 2 2 4 4 6 2" xfId="44385"/>
    <cellStyle name="Normal 3 2 2 2 4 4 7" xfId="30061"/>
    <cellStyle name="Normal 3 2 2 2 4 5" xfId="1531"/>
    <cellStyle name="Normal 3 2 2 2 4 5 2" xfId="3335"/>
    <cellStyle name="Normal 3 2 2 2 4 5 2 2" xfId="6994"/>
    <cellStyle name="Normal 3 2 2 2 4 5 2 2 2" xfId="14254"/>
    <cellStyle name="Normal 3 2 2 2 4 5 2 2 2 2" xfId="28632"/>
    <cellStyle name="Normal 3 2 2 2 4 5 2 2 2 2 2" xfId="57366"/>
    <cellStyle name="Normal 3 2 2 2 4 5 2 2 2 3" xfId="43042"/>
    <cellStyle name="Normal 3 2 2 2 4 5 2 2 3" xfId="21469"/>
    <cellStyle name="Normal 3 2 2 2 4 5 2 2 3 2" xfId="50204"/>
    <cellStyle name="Normal 3 2 2 2 4 5 2 2 4" xfId="35880"/>
    <cellStyle name="Normal 3 2 2 2 4 5 2 3" xfId="10667"/>
    <cellStyle name="Normal 3 2 2 2 4 5 2 3 2" xfId="25050"/>
    <cellStyle name="Normal 3 2 2 2 4 5 2 3 2 2" xfId="53785"/>
    <cellStyle name="Normal 3 2 2 2 4 5 2 3 3" xfId="39461"/>
    <cellStyle name="Normal 3 2 2 2 4 5 2 4" xfId="17887"/>
    <cellStyle name="Normal 3 2 2 2 4 5 2 4 2" xfId="46623"/>
    <cellStyle name="Normal 3 2 2 2 4 5 2 5" xfId="32299"/>
    <cellStyle name="Normal 3 2 2 2 4 5 3" xfId="5204"/>
    <cellStyle name="Normal 3 2 2 2 4 5 3 2" xfId="12464"/>
    <cellStyle name="Normal 3 2 2 2 4 5 3 2 2" xfId="26842"/>
    <cellStyle name="Normal 3 2 2 2 4 5 3 2 2 2" xfId="55576"/>
    <cellStyle name="Normal 3 2 2 2 4 5 3 2 3" xfId="41252"/>
    <cellStyle name="Normal 3 2 2 2 4 5 3 3" xfId="19679"/>
    <cellStyle name="Normal 3 2 2 2 4 5 3 3 2" xfId="48414"/>
    <cellStyle name="Normal 3 2 2 2 4 5 3 4" xfId="34090"/>
    <cellStyle name="Normal 3 2 2 2 4 5 4" xfId="8877"/>
    <cellStyle name="Normal 3 2 2 2 4 5 4 2" xfId="23260"/>
    <cellStyle name="Normal 3 2 2 2 4 5 4 2 2" xfId="51995"/>
    <cellStyle name="Normal 3 2 2 2 4 5 4 3" xfId="37671"/>
    <cellStyle name="Normal 3 2 2 2 4 5 5" xfId="16097"/>
    <cellStyle name="Normal 3 2 2 2 4 5 5 2" xfId="44833"/>
    <cellStyle name="Normal 3 2 2 2 4 5 6" xfId="30509"/>
    <cellStyle name="Normal 3 2 2 2 4 6" xfId="2439"/>
    <cellStyle name="Normal 3 2 2 2 4 6 2" xfId="6099"/>
    <cellStyle name="Normal 3 2 2 2 4 6 2 2" xfId="13359"/>
    <cellStyle name="Normal 3 2 2 2 4 6 2 2 2" xfId="27737"/>
    <cellStyle name="Normal 3 2 2 2 4 6 2 2 2 2" xfId="56471"/>
    <cellStyle name="Normal 3 2 2 2 4 6 2 2 3" xfId="42147"/>
    <cellStyle name="Normal 3 2 2 2 4 6 2 3" xfId="20574"/>
    <cellStyle name="Normal 3 2 2 2 4 6 2 3 2" xfId="49309"/>
    <cellStyle name="Normal 3 2 2 2 4 6 2 4" xfId="34985"/>
    <cellStyle name="Normal 3 2 2 2 4 6 3" xfId="9772"/>
    <cellStyle name="Normal 3 2 2 2 4 6 3 2" xfId="24155"/>
    <cellStyle name="Normal 3 2 2 2 4 6 3 2 2" xfId="52890"/>
    <cellStyle name="Normal 3 2 2 2 4 6 3 3" xfId="38566"/>
    <cellStyle name="Normal 3 2 2 2 4 6 4" xfId="16992"/>
    <cellStyle name="Normal 3 2 2 2 4 6 4 2" xfId="45728"/>
    <cellStyle name="Normal 3 2 2 2 4 6 5" xfId="31404"/>
    <cellStyle name="Normal 3 2 2 2 4 7" xfId="4298"/>
    <cellStyle name="Normal 3 2 2 2 4 7 2" xfId="11568"/>
    <cellStyle name="Normal 3 2 2 2 4 7 2 2" xfId="25947"/>
    <cellStyle name="Normal 3 2 2 2 4 7 2 2 2" xfId="54681"/>
    <cellStyle name="Normal 3 2 2 2 4 7 2 3" xfId="40357"/>
    <cellStyle name="Normal 3 2 2 2 4 7 3" xfId="18784"/>
    <cellStyle name="Normal 3 2 2 2 4 7 3 2" xfId="47519"/>
    <cellStyle name="Normal 3 2 2 2 4 7 4" xfId="33195"/>
    <cellStyle name="Normal 3 2 2 2 4 8" xfId="7967"/>
    <cellStyle name="Normal 3 2 2 2 4 8 2" xfId="22365"/>
    <cellStyle name="Normal 3 2 2 2 4 8 2 2" xfId="51100"/>
    <cellStyle name="Normal 3 2 2 2 4 8 3" xfId="36776"/>
    <cellStyle name="Normal 3 2 2 2 4 9" xfId="15202"/>
    <cellStyle name="Normal 3 2 2 2 4 9 2" xfId="43938"/>
    <cellStyle name="Normal 3 2 2 2 5" xfId="545"/>
    <cellStyle name="Normal 3 2 2 2 5 2" xfId="839"/>
    <cellStyle name="Normal 3 2 2 2 5 2 2" xfId="1287"/>
    <cellStyle name="Normal 3 2 2 2 5 2 2 2" xfId="2270"/>
    <cellStyle name="Normal 3 2 2 2 5 2 2 2 2" xfId="4062"/>
    <cellStyle name="Normal 3 2 2 2 5 2 2 2 2 2" xfId="7721"/>
    <cellStyle name="Normal 3 2 2 2 5 2 2 2 2 2 2" xfId="14981"/>
    <cellStyle name="Normal 3 2 2 2 5 2 2 2 2 2 2 2" xfId="29359"/>
    <cellStyle name="Normal 3 2 2 2 5 2 2 2 2 2 2 2 2" xfId="58093"/>
    <cellStyle name="Normal 3 2 2 2 5 2 2 2 2 2 2 3" xfId="43769"/>
    <cellStyle name="Normal 3 2 2 2 5 2 2 2 2 2 3" xfId="22196"/>
    <cellStyle name="Normal 3 2 2 2 5 2 2 2 2 2 3 2" xfId="50931"/>
    <cellStyle name="Normal 3 2 2 2 5 2 2 2 2 2 4" xfId="36607"/>
    <cellStyle name="Normal 3 2 2 2 5 2 2 2 2 3" xfId="11394"/>
    <cellStyle name="Normal 3 2 2 2 5 2 2 2 2 3 2" xfId="25777"/>
    <cellStyle name="Normal 3 2 2 2 5 2 2 2 2 3 2 2" xfId="54512"/>
    <cellStyle name="Normal 3 2 2 2 5 2 2 2 2 3 3" xfId="40188"/>
    <cellStyle name="Normal 3 2 2 2 5 2 2 2 2 4" xfId="18614"/>
    <cellStyle name="Normal 3 2 2 2 5 2 2 2 2 4 2" xfId="47350"/>
    <cellStyle name="Normal 3 2 2 2 5 2 2 2 2 5" xfId="33026"/>
    <cellStyle name="Normal 3 2 2 2 5 2 2 2 3" xfId="5931"/>
    <cellStyle name="Normal 3 2 2 2 5 2 2 2 3 2" xfId="13191"/>
    <cellStyle name="Normal 3 2 2 2 5 2 2 2 3 2 2" xfId="27569"/>
    <cellStyle name="Normal 3 2 2 2 5 2 2 2 3 2 2 2" xfId="56303"/>
    <cellStyle name="Normal 3 2 2 2 5 2 2 2 3 2 3" xfId="41979"/>
    <cellStyle name="Normal 3 2 2 2 5 2 2 2 3 3" xfId="20406"/>
    <cellStyle name="Normal 3 2 2 2 5 2 2 2 3 3 2" xfId="49141"/>
    <cellStyle name="Normal 3 2 2 2 5 2 2 2 3 4" xfId="34817"/>
    <cellStyle name="Normal 3 2 2 2 5 2 2 2 4" xfId="9604"/>
    <cellStyle name="Normal 3 2 2 2 5 2 2 2 4 2" xfId="23987"/>
    <cellStyle name="Normal 3 2 2 2 5 2 2 2 4 2 2" xfId="52722"/>
    <cellStyle name="Normal 3 2 2 2 5 2 2 2 4 3" xfId="38398"/>
    <cellStyle name="Normal 3 2 2 2 5 2 2 2 5" xfId="16824"/>
    <cellStyle name="Normal 3 2 2 2 5 2 2 2 5 2" xfId="45560"/>
    <cellStyle name="Normal 3 2 2 2 5 2 2 2 6" xfId="31236"/>
    <cellStyle name="Normal 3 2 2 2 5 2 2 3" xfId="3166"/>
    <cellStyle name="Normal 3 2 2 2 5 2 2 3 2" xfId="6826"/>
    <cellStyle name="Normal 3 2 2 2 5 2 2 3 2 2" xfId="14086"/>
    <cellStyle name="Normal 3 2 2 2 5 2 2 3 2 2 2" xfId="28464"/>
    <cellStyle name="Normal 3 2 2 2 5 2 2 3 2 2 2 2" xfId="57198"/>
    <cellStyle name="Normal 3 2 2 2 5 2 2 3 2 2 3" xfId="42874"/>
    <cellStyle name="Normal 3 2 2 2 5 2 2 3 2 3" xfId="21301"/>
    <cellStyle name="Normal 3 2 2 2 5 2 2 3 2 3 2" xfId="50036"/>
    <cellStyle name="Normal 3 2 2 2 5 2 2 3 2 4" xfId="35712"/>
    <cellStyle name="Normal 3 2 2 2 5 2 2 3 3" xfId="10499"/>
    <cellStyle name="Normal 3 2 2 2 5 2 2 3 3 2" xfId="24882"/>
    <cellStyle name="Normal 3 2 2 2 5 2 2 3 3 2 2" xfId="53617"/>
    <cellStyle name="Normal 3 2 2 2 5 2 2 3 3 3" xfId="39293"/>
    <cellStyle name="Normal 3 2 2 2 5 2 2 3 4" xfId="17719"/>
    <cellStyle name="Normal 3 2 2 2 5 2 2 3 4 2" xfId="46455"/>
    <cellStyle name="Normal 3 2 2 2 5 2 2 3 5" xfId="32131"/>
    <cellStyle name="Normal 3 2 2 2 5 2 2 4" xfId="5031"/>
    <cellStyle name="Normal 3 2 2 2 5 2 2 4 2" xfId="12296"/>
    <cellStyle name="Normal 3 2 2 2 5 2 2 4 2 2" xfId="26674"/>
    <cellStyle name="Normal 3 2 2 2 5 2 2 4 2 2 2" xfId="55408"/>
    <cellStyle name="Normal 3 2 2 2 5 2 2 4 2 3" xfId="41084"/>
    <cellStyle name="Normal 3 2 2 2 5 2 2 4 3" xfId="19511"/>
    <cellStyle name="Normal 3 2 2 2 5 2 2 4 3 2" xfId="48246"/>
    <cellStyle name="Normal 3 2 2 2 5 2 2 4 4" xfId="33922"/>
    <cellStyle name="Normal 3 2 2 2 5 2 2 5" xfId="8703"/>
    <cellStyle name="Normal 3 2 2 2 5 2 2 5 2" xfId="23092"/>
    <cellStyle name="Normal 3 2 2 2 5 2 2 5 2 2" xfId="51827"/>
    <cellStyle name="Normal 3 2 2 2 5 2 2 5 3" xfId="37503"/>
    <cellStyle name="Normal 3 2 2 2 5 2 2 6" xfId="15929"/>
    <cellStyle name="Normal 3 2 2 2 5 2 2 6 2" xfId="44665"/>
    <cellStyle name="Normal 3 2 2 2 5 2 2 7" xfId="30341"/>
    <cellStyle name="Normal 3 2 2 2 5 2 3" xfId="1823"/>
    <cellStyle name="Normal 3 2 2 2 5 2 3 2" xfId="3615"/>
    <cellStyle name="Normal 3 2 2 2 5 2 3 2 2" xfId="7274"/>
    <cellStyle name="Normal 3 2 2 2 5 2 3 2 2 2" xfId="14534"/>
    <cellStyle name="Normal 3 2 2 2 5 2 3 2 2 2 2" xfId="28912"/>
    <cellStyle name="Normal 3 2 2 2 5 2 3 2 2 2 2 2" xfId="57646"/>
    <cellStyle name="Normal 3 2 2 2 5 2 3 2 2 2 3" xfId="43322"/>
    <cellStyle name="Normal 3 2 2 2 5 2 3 2 2 3" xfId="21749"/>
    <cellStyle name="Normal 3 2 2 2 5 2 3 2 2 3 2" xfId="50484"/>
    <cellStyle name="Normal 3 2 2 2 5 2 3 2 2 4" xfId="36160"/>
    <cellStyle name="Normal 3 2 2 2 5 2 3 2 3" xfId="10947"/>
    <cellStyle name="Normal 3 2 2 2 5 2 3 2 3 2" xfId="25330"/>
    <cellStyle name="Normal 3 2 2 2 5 2 3 2 3 2 2" xfId="54065"/>
    <cellStyle name="Normal 3 2 2 2 5 2 3 2 3 3" xfId="39741"/>
    <cellStyle name="Normal 3 2 2 2 5 2 3 2 4" xfId="18167"/>
    <cellStyle name="Normal 3 2 2 2 5 2 3 2 4 2" xfId="46903"/>
    <cellStyle name="Normal 3 2 2 2 5 2 3 2 5" xfId="32579"/>
    <cellStyle name="Normal 3 2 2 2 5 2 3 3" xfId="5484"/>
    <cellStyle name="Normal 3 2 2 2 5 2 3 3 2" xfId="12744"/>
    <cellStyle name="Normal 3 2 2 2 5 2 3 3 2 2" xfId="27122"/>
    <cellStyle name="Normal 3 2 2 2 5 2 3 3 2 2 2" xfId="55856"/>
    <cellStyle name="Normal 3 2 2 2 5 2 3 3 2 3" xfId="41532"/>
    <cellStyle name="Normal 3 2 2 2 5 2 3 3 3" xfId="19959"/>
    <cellStyle name="Normal 3 2 2 2 5 2 3 3 3 2" xfId="48694"/>
    <cellStyle name="Normal 3 2 2 2 5 2 3 3 4" xfId="34370"/>
    <cellStyle name="Normal 3 2 2 2 5 2 3 4" xfId="9157"/>
    <cellStyle name="Normal 3 2 2 2 5 2 3 4 2" xfId="23540"/>
    <cellStyle name="Normal 3 2 2 2 5 2 3 4 2 2" xfId="52275"/>
    <cellStyle name="Normal 3 2 2 2 5 2 3 4 3" xfId="37951"/>
    <cellStyle name="Normal 3 2 2 2 5 2 3 5" xfId="16377"/>
    <cellStyle name="Normal 3 2 2 2 5 2 3 5 2" xfId="45113"/>
    <cellStyle name="Normal 3 2 2 2 5 2 3 6" xfId="30789"/>
    <cellStyle name="Normal 3 2 2 2 5 2 4" xfId="2719"/>
    <cellStyle name="Normal 3 2 2 2 5 2 4 2" xfId="6379"/>
    <cellStyle name="Normal 3 2 2 2 5 2 4 2 2" xfId="13639"/>
    <cellStyle name="Normal 3 2 2 2 5 2 4 2 2 2" xfId="28017"/>
    <cellStyle name="Normal 3 2 2 2 5 2 4 2 2 2 2" xfId="56751"/>
    <cellStyle name="Normal 3 2 2 2 5 2 4 2 2 3" xfId="42427"/>
    <cellStyle name="Normal 3 2 2 2 5 2 4 2 3" xfId="20854"/>
    <cellStyle name="Normal 3 2 2 2 5 2 4 2 3 2" xfId="49589"/>
    <cellStyle name="Normal 3 2 2 2 5 2 4 2 4" xfId="35265"/>
    <cellStyle name="Normal 3 2 2 2 5 2 4 3" xfId="10052"/>
    <cellStyle name="Normal 3 2 2 2 5 2 4 3 2" xfId="24435"/>
    <cellStyle name="Normal 3 2 2 2 5 2 4 3 2 2" xfId="53170"/>
    <cellStyle name="Normal 3 2 2 2 5 2 4 3 3" xfId="38846"/>
    <cellStyle name="Normal 3 2 2 2 5 2 4 4" xfId="17272"/>
    <cellStyle name="Normal 3 2 2 2 5 2 4 4 2" xfId="46008"/>
    <cellStyle name="Normal 3 2 2 2 5 2 4 5" xfId="31684"/>
    <cellStyle name="Normal 3 2 2 2 5 2 5" xfId="4584"/>
    <cellStyle name="Normal 3 2 2 2 5 2 5 2" xfId="11849"/>
    <cellStyle name="Normal 3 2 2 2 5 2 5 2 2" xfId="26227"/>
    <cellStyle name="Normal 3 2 2 2 5 2 5 2 2 2" xfId="54961"/>
    <cellStyle name="Normal 3 2 2 2 5 2 5 2 3" xfId="40637"/>
    <cellStyle name="Normal 3 2 2 2 5 2 5 3" xfId="19064"/>
    <cellStyle name="Normal 3 2 2 2 5 2 5 3 2" xfId="47799"/>
    <cellStyle name="Normal 3 2 2 2 5 2 5 4" xfId="33475"/>
    <cellStyle name="Normal 3 2 2 2 5 2 6" xfId="8256"/>
    <cellStyle name="Normal 3 2 2 2 5 2 6 2" xfId="22645"/>
    <cellStyle name="Normal 3 2 2 2 5 2 6 2 2" xfId="51380"/>
    <cellStyle name="Normal 3 2 2 2 5 2 6 3" xfId="37056"/>
    <cellStyle name="Normal 3 2 2 2 5 2 7" xfId="15482"/>
    <cellStyle name="Normal 3 2 2 2 5 2 7 2" xfId="44218"/>
    <cellStyle name="Normal 3 2 2 2 5 2 8" xfId="29894"/>
    <cellStyle name="Normal 3 2 2 2 5 3" xfId="1063"/>
    <cellStyle name="Normal 3 2 2 2 5 3 2" xfId="2046"/>
    <cellStyle name="Normal 3 2 2 2 5 3 2 2" xfId="3838"/>
    <cellStyle name="Normal 3 2 2 2 5 3 2 2 2" xfId="7497"/>
    <cellStyle name="Normal 3 2 2 2 5 3 2 2 2 2" xfId="14757"/>
    <cellStyle name="Normal 3 2 2 2 5 3 2 2 2 2 2" xfId="29135"/>
    <cellStyle name="Normal 3 2 2 2 5 3 2 2 2 2 2 2" xfId="57869"/>
    <cellStyle name="Normal 3 2 2 2 5 3 2 2 2 2 3" xfId="43545"/>
    <cellStyle name="Normal 3 2 2 2 5 3 2 2 2 3" xfId="21972"/>
    <cellStyle name="Normal 3 2 2 2 5 3 2 2 2 3 2" xfId="50707"/>
    <cellStyle name="Normal 3 2 2 2 5 3 2 2 2 4" xfId="36383"/>
    <cellStyle name="Normal 3 2 2 2 5 3 2 2 3" xfId="11170"/>
    <cellStyle name="Normal 3 2 2 2 5 3 2 2 3 2" xfId="25553"/>
    <cellStyle name="Normal 3 2 2 2 5 3 2 2 3 2 2" xfId="54288"/>
    <cellStyle name="Normal 3 2 2 2 5 3 2 2 3 3" xfId="39964"/>
    <cellStyle name="Normal 3 2 2 2 5 3 2 2 4" xfId="18390"/>
    <cellStyle name="Normal 3 2 2 2 5 3 2 2 4 2" xfId="47126"/>
    <cellStyle name="Normal 3 2 2 2 5 3 2 2 5" xfId="32802"/>
    <cellStyle name="Normal 3 2 2 2 5 3 2 3" xfId="5707"/>
    <cellStyle name="Normal 3 2 2 2 5 3 2 3 2" xfId="12967"/>
    <cellStyle name="Normal 3 2 2 2 5 3 2 3 2 2" xfId="27345"/>
    <cellStyle name="Normal 3 2 2 2 5 3 2 3 2 2 2" xfId="56079"/>
    <cellStyle name="Normal 3 2 2 2 5 3 2 3 2 3" xfId="41755"/>
    <cellStyle name="Normal 3 2 2 2 5 3 2 3 3" xfId="20182"/>
    <cellStyle name="Normal 3 2 2 2 5 3 2 3 3 2" xfId="48917"/>
    <cellStyle name="Normal 3 2 2 2 5 3 2 3 4" xfId="34593"/>
    <cellStyle name="Normal 3 2 2 2 5 3 2 4" xfId="9380"/>
    <cellStyle name="Normal 3 2 2 2 5 3 2 4 2" xfId="23763"/>
    <cellStyle name="Normal 3 2 2 2 5 3 2 4 2 2" xfId="52498"/>
    <cellStyle name="Normal 3 2 2 2 5 3 2 4 3" xfId="38174"/>
    <cellStyle name="Normal 3 2 2 2 5 3 2 5" xfId="16600"/>
    <cellStyle name="Normal 3 2 2 2 5 3 2 5 2" xfId="45336"/>
    <cellStyle name="Normal 3 2 2 2 5 3 2 6" xfId="31012"/>
    <cellStyle name="Normal 3 2 2 2 5 3 3" xfId="2942"/>
    <cellStyle name="Normal 3 2 2 2 5 3 3 2" xfId="6602"/>
    <cellStyle name="Normal 3 2 2 2 5 3 3 2 2" xfId="13862"/>
    <cellStyle name="Normal 3 2 2 2 5 3 3 2 2 2" xfId="28240"/>
    <cellStyle name="Normal 3 2 2 2 5 3 3 2 2 2 2" xfId="56974"/>
    <cellStyle name="Normal 3 2 2 2 5 3 3 2 2 3" xfId="42650"/>
    <cellStyle name="Normal 3 2 2 2 5 3 3 2 3" xfId="21077"/>
    <cellStyle name="Normal 3 2 2 2 5 3 3 2 3 2" xfId="49812"/>
    <cellStyle name="Normal 3 2 2 2 5 3 3 2 4" xfId="35488"/>
    <cellStyle name="Normal 3 2 2 2 5 3 3 3" xfId="10275"/>
    <cellStyle name="Normal 3 2 2 2 5 3 3 3 2" xfId="24658"/>
    <cellStyle name="Normal 3 2 2 2 5 3 3 3 2 2" xfId="53393"/>
    <cellStyle name="Normal 3 2 2 2 5 3 3 3 3" xfId="39069"/>
    <cellStyle name="Normal 3 2 2 2 5 3 3 4" xfId="17495"/>
    <cellStyle name="Normal 3 2 2 2 5 3 3 4 2" xfId="46231"/>
    <cellStyle name="Normal 3 2 2 2 5 3 3 5" xfId="31907"/>
    <cellStyle name="Normal 3 2 2 2 5 3 4" xfId="4807"/>
    <cellStyle name="Normal 3 2 2 2 5 3 4 2" xfId="12072"/>
    <cellStyle name="Normal 3 2 2 2 5 3 4 2 2" xfId="26450"/>
    <cellStyle name="Normal 3 2 2 2 5 3 4 2 2 2" xfId="55184"/>
    <cellStyle name="Normal 3 2 2 2 5 3 4 2 3" xfId="40860"/>
    <cellStyle name="Normal 3 2 2 2 5 3 4 3" xfId="19287"/>
    <cellStyle name="Normal 3 2 2 2 5 3 4 3 2" xfId="48022"/>
    <cellStyle name="Normal 3 2 2 2 5 3 4 4" xfId="33698"/>
    <cellStyle name="Normal 3 2 2 2 5 3 5" xfId="8479"/>
    <cellStyle name="Normal 3 2 2 2 5 3 5 2" xfId="22868"/>
    <cellStyle name="Normal 3 2 2 2 5 3 5 2 2" xfId="51603"/>
    <cellStyle name="Normal 3 2 2 2 5 3 5 3" xfId="37279"/>
    <cellStyle name="Normal 3 2 2 2 5 3 6" xfId="15705"/>
    <cellStyle name="Normal 3 2 2 2 5 3 6 2" xfId="44441"/>
    <cellStyle name="Normal 3 2 2 2 5 3 7" xfId="30117"/>
    <cellStyle name="Normal 3 2 2 2 5 4" xfId="1594"/>
    <cellStyle name="Normal 3 2 2 2 5 4 2" xfId="3391"/>
    <cellStyle name="Normal 3 2 2 2 5 4 2 2" xfId="7050"/>
    <cellStyle name="Normal 3 2 2 2 5 4 2 2 2" xfId="14310"/>
    <cellStyle name="Normal 3 2 2 2 5 4 2 2 2 2" xfId="28688"/>
    <cellStyle name="Normal 3 2 2 2 5 4 2 2 2 2 2" xfId="57422"/>
    <cellStyle name="Normal 3 2 2 2 5 4 2 2 2 3" xfId="43098"/>
    <cellStyle name="Normal 3 2 2 2 5 4 2 2 3" xfId="21525"/>
    <cellStyle name="Normal 3 2 2 2 5 4 2 2 3 2" xfId="50260"/>
    <cellStyle name="Normal 3 2 2 2 5 4 2 2 4" xfId="35936"/>
    <cellStyle name="Normal 3 2 2 2 5 4 2 3" xfId="10723"/>
    <cellStyle name="Normal 3 2 2 2 5 4 2 3 2" xfId="25106"/>
    <cellStyle name="Normal 3 2 2 2 5 4 2 3 2 2" xfId="53841"/>
    <cellStyle name="Normal 3 2 2 2 5 4 2 3 3" xfId="39517"/>
    <cellStyle name="Normal 3 2 2 2 5 4 2 4" xfId="17943"/>
    <cellStyle name="Normal 3 2 2 2 5 4 2 4 2" xfId="46679"/>
    <cellStyle name="Normal 3 2 2 2 5 4 2 5" xfId="32355"/>
    <cellStyle name="Normal 3 2 2 2 5 4 3" xfId="5260"/>
    <cellStyle name="Normal 3 2 2 2 5 4 3 2" xfId="12520"/>
    <cellStyle name="Normal 3 2 2 2 5 4 3 2 2" xfId="26898"/>
    <cellStyle name="Normal 3 2 2 2 5 4 3 2 2 2" xfId="55632"/>
    <cellStyle name="Normal 3 2 2 2 5 4 3 2 3" xfId="41308"/>
    <cellStyle name="Normal 3 2 2 2 5 4 3 3" xfId="19735"/>
    <cellStyle name="Normal 3 2 2 2 5 4 3 3 2" xfId="48470"/>
    <cellStyle name="Normal 3 2 2 2 5 4 3 4" xfId="34146"/>
    <cellStyle name="Normal 3 2 2 2 5 4 4" xfId="8933"/>
    <cellStyle name="Normal 3 2 2 2 5 4 4 2" xfId="23316"/>
    <cellStyle name="Normal 3 2 2 2 5 4 4 2 2" xfId="52051"/>
    <cellStyle name="Normal 3 2 2 2 5 4 4 3" xfId="37727"/>
    <cellStyle name="Normal 3 2 2 2 5 4 5" xfId="16153"/>
    <cellStyle name="Normal 3 2 2 2 5 4 5 2" xfId="44889"/>
    <cellStyle name="Normal 3 2 2 2 5 4 6" xfId="30565"/>
    <cellStyle name="Normal 3 2 2 2 5 5" xfId="2495"/>
    <cellStyle name="Normal 3 2 2 2 5 5 2" xfId="6155"/>
    <cellStyle name="Normal 3 2 2 2 5 5 2 2" xfId="13415"/>
    <cellStyle name="Normal 3 2 2 2 5 5 2 2 2" xfId="27793"/>
    <cellStyle name="Normal 3 2 2 2 5 5 2 2 2 2" xfId="56527"/>
    <cellStyle name="Normal 3 2 2 2 5 5 2 2 3" xfId="42203"/>
    <cellStyle name="Normal 3 2 2 2 5 5 2 3" xfId="20630"/>
    <cellStyle name="Normal 3 2 2 2 5 5 2 3 2" xfId="49365"/>
    <cellStyle name="Normal 3 2 2 2 5 5 2 4" xfId="35041"/>
    <cellStyle name="Normal 3 2 2 2 5 5 3" xfId="9828"/>
    <cellStyle name="Normal 3 2 2 2 5 5 3 2" xfId="24211"/>
    <cellStyle name="Normal 3 2 2 2 5 5 3 2 2" xfId="52946"/>
    <cellStyle name="Normal 3 2 2 2 5 5 3 3" xfId="38622"/>
    <cellStyle name="Normal 3 2 2 2 5 5 4" xfId="17048"/>
    <cellStyle name="Normal 3 2 2 2 5 5 4 2" xfId="45784"/>
    <cellStyle name="Normal 3 2 2 2 5 5 5" xfId="31460"/>
    <cellStyle name="Normal 3 2 2 2 5 6" xfId="4357"/>
    <cellStyle name="Normal 3 2 2 2 5 6 2" xfId="11625"/>
    <cellStyle name="Normal 3 2 2 2 5 6 2 2" xfId="26003"/>
    <cellStyle name="Normal 3 2 2 2 5 6 2 2 2" xfId="54737"/>
    <cellStyle name="Normal 3 2 2 2 5 6 2 3" xfId="40413"/>
    <cellStyle name="Normal 3 2 2 2 5 6 3" xfId="18840"/>
    <cellStyle name="Normal 3 2 2 2 5 6 3 2" xfId="47575"/>
    <cellStyle name="Normal 3 2 2 2 5 6 4" xfId="33251"/>
    <cellStyle name="Normal 3 2 2 2 5 7" xfId="8028"/>
    <cellStyle name="Normal 3 2 2 2 5 7 2" xfId="22421"/>
    <cellStyle name="Normal 3 2 2 2 5 7 2 2" xfId="51156"/>
    <cellStyle name="Normal 3 2 2 2 5 7 3" xfId="36832"/>
    <cellStyle name="Normal 3 2 2 2 5 8" xfId="15258"/>
    <cellStyle name="Normal 3 2 2 2 5 8 2" xfId="43994"/>
    <cellStyle name="Normal 3 2 2 2 5 9" xfId="29670"/>
    <cellStyle name="Normal 3 2 2 2 6" xfId="724"/>
    <cellStyle name="Normal 3 2 2 2 6 2" xfId="1175"/>
    <cellStyle name="Normal 3 2 2 2 6 2 2" xfId="2158"/>
    <cellStyle name="Normal 3 2 2 2 6 2 2 2" xfId="3950"/>
    <cellStyle name="Normal 3 2 2 2 6 2 2 2 2" xfId="7609"/>
    <cellStyle name="Normal 3 2 2 2 6 2 2 2 2 2" xfId="14869"/>
    <cellStyle name="Normal 3 2 2 2 6 2 2 2 2 2 2" xfId="29247"/>
    <cellStyle name="Normal 3 2 2 2 6 2 2 2 2 2 2 2" xfId="57981"/>
    <cellStyle name="Normal 3 2 2 2 6 2 2 2 2 2 3" xfId="43657"/>
    <cellStyle name="Normal 3 2 2 2 6 2 2 2 2 3" xfId="22084"/>
    <cellStyle name="Normal 3 2 2 2 6 2 2 2 2 3 2" xfId="50819"/>
    <cellStyle name="Normal 3 2 2 2 6 2 2 2 2 4" xfId="36495"/>
    <cellStyle name="Normal 3 2 2 2 6 2 2 2 3" xfId="11282"/>
    <cellStyle name="Normal 3 2 2 2 6 2 2 2 3 2" xfId="25665"/>
    <cellStyle name="Normal 3 2 2 2 6 2 2 2 3 2 2" xfId="54400"/>
    <cellStyle name="Normal 3 2 2 2 6 2 2 2 3 3" xfId="40076"/>
    <cellStyle name="Normal 3 2 2 2 6 2 2 2 4" xfId="18502"/>
    <cellStyle name="Normal 3 2 2 2 6 2 2 2 4 2" xfId="47238"/>
    <cellStyle name="Normal 3 2 2 2 6 2 2 2 5" xfId="32914"/>
    <cellStyle name="Normal 3 2 2 2 6 2 2 3" xfId="5819"/>
    <cellStyle name="Normal 3 2 2 2 6 2 2 3 2" xfId="13079"/>
    <cellStyle name="Normal 3 2 2 2 6 2 2 3 2 2" xfId="27457"/>
    <cellStyle name="Normal 3 2 2 2 6 2 2 3 2 2 2" xfId="56191"/>
    <cellStyle name="Normal 3 2 2 2 6 2 2 3 2 3" xfId="41867"/>
    <cellStyle name="Normal 3 2 2 2 6 2 2 3 3" xfId="20294"/>
    <cellStyle name="Normal 3 2 2 2 6 2 2 3 3 2" xfId="49029"/>
    <cellStyle name="Normal 3 2 2 2 6 2 2 3 4" xfId="34705"/>
    <cellStyle name="Normal 3 2 2 2 6 2 2 4" xfId="9492"/>
    <cellStyle name="Normal 3 2 2 2 6 2 2 4 2" xfId="23875"/>
    <cellStyle name="Normal 3 2 2 2 6 2 2 4 2 2" xfId="52610"/>
    <cellStyle name="Normal 3 2 2 2 6 2 2 4 3" xfId="38286"/>
    <cellStyle name="Normal 3 2 2 2 6 2 2 5" xfId="16712"/>
    <cellStyle name="Normal 3 2 2 2 6 2 2 5 2" xfId="45448"/>
    <cellStyle name="Normal 3 2 2 2 6 2 2 6" xfId="31124"/>
    <cellStyle name="Normal 3 2 2 2 6 2 3" xfId="3054"/>
    <cellStyle name="Normal 3 2 2 2 6 2 3 2" xfId="6714"/>
    <cellStyle name="Normal 3 2 2 2 6 2 3 2 2" xfId="13974"/>
    <cellStyle name="Normal 3 2 2 2 6 2 3 2 2 2" xfId="28352"/>
    <cellStyle name="Normal 3 2 2 2 6 2 3 2 2 2 2" xfId="57086"/>
    <cellStyle name="Normal 3 2 2 2 6 2 3 2 2 3" xfId="42762"/>
    <cellStyle name="Normal 3 2 2 2 6 2 3 2 3" xfId="21189"/>
    <cellStyle name="Normal 3 2 2 2 6 2 3 2 3 2" xfId="49924"/>
    <cellStyle name="Normal 3 2 2 2 6 2 3 2 4" xfId="35600"/>
    <cellStyle name="Normal 3 2 2 2 6 2 3 3" xfId="10387"/>
    <cellStyle name="Normal 3 2 2 2 6 2 3 3 2" xfId="24770"/>
    <cellStyle name="Normal 3 2 2 2 6 2 3 3 2 2" xfId="53505"/>
    <cellStyle name="Normal 3 2 2 2 6 2 3 3 3" xfId="39181"/>
    <cellStyle name="Normal 3 2 2 2 6 2 3 4" xfId="17607"/>
    <cellStyle name="Normal 3 2 2 2 6 2 3 4 2" xfId="46343"/>
    <cellStyle name="Normal 3 2 2 2 6 2 3 5" xfId="32019"/>
    <cellStyle name="Normal 3 2 2 2 6 2 4" xfId="4919"/>
    <cellStyle name="Normal 3 2 2 2 6 2 4 2" xfId="12184"/>
    <cellStyle name="Normal 3 2 2 2 6 2 4 2 2" xfId="26562"/>
    <cellStyle name="Normal 3 2 2 2 6 2 4 2 2 2" xfId="55296"/>
    <cellStyle name="Normal 3 2 2 2 6 2 4 2 3" xfId="40972"/>
    <cellStyle name="Normal 3 2 2 2 6 2 4 3" xfId="19399"/>
    <cellStyle name="Normal 3 2 2 2 6 2 4 3 2" xfId="48134"/>
    <cellStyle name="Normal 3 2 2 2 6 2 4 4" xfId="33810"/>
    <cellStyle name="Normal 3 2 2 2 6 2 5" xfId="8591"/>
    <cellStyle name="Normal 3 2 2 2 6 2 5 2" xfId="22980"/>
    <cellStyle name="Normal 3 2 2 2 6 2 5 2 2" xfId="51715"/>
    <cellStyle name="Normal 3 2 2 2 6 2 5 3" xfId="37391"/>
    <cellStyle name="Normal 3 2 2 2 6 2 6" xfId="15817"/>
    <cellStyle name="Normal 3 2 2 2 6 2 6 2" xfId="44553"/>
    <cellStyle name="Normal 3 2 2 2 6 2 7" xfId="30229"/>
    <cellStyle name="Normal 3 2 2 2 6 3" xfId="1711"/>
    <cellStyle name="Normal 3 2 2 2 6 3 2" xfId="3503"/>
    <cellStyle name="Normal 3 2 2 2 6 3 2 2" xfId="7162"/>
    <cellStyle name="Normal 3 2 2 2 6 3 2 2 2" xfId="14422"/>
    <cellStyle name="Normal 3 2 2 2 6 3 2 2 2 2" xfId="28800"/>
    <cellStyle name="Normal 3 2 2 2 6 3 2 2 2 2 2" xfId="57534"/>
    <cellStyle name="Normal 3 2 2 2 6 3 2 2 2 3" xfId="43210"/>
    <cellStyle name="Normal 3 2 2 2 6 3 2 2 3" xfId="21637"/>
    <cellStyle name="Normal 3 2 2 2 6 3 2 2 3 2" xfId="50372"/>
    <cellStyle name="Normal 3 2 2 2 6 3 2 2 4" xfId="36048"/>
    <cellStyle name="Normal 3 2 2 2 6 3 2 3" xfId="10835"/>
    <cellStyle name="Normal 3 2 2 2 6 3 2 3 2" xfId="25218"/>
    <cellStyle name="Normal 3 2 2 2 6 3 2 3 2 2" xfId="53953"/>
    <cellStyle name="Normal 3 2 2 2 6 3 2 3 3" xfId="39629"/>
    <cellStyle name="Normal 3 2 2 2 6 3 2 4" xfId="18055"/>
    <cellStyle name="Normal 3 2 2 2 6 3 2 4 2" xfId="46791"/>
    <cellStyle name="Normal 3 2 2 2 6 3 2 5" xfId="32467"/>
    <cellStyle name="Normal 3 2 2 2 6 3 3" xfId="5372"/>
    <cellStyle name="Normal 3 2 2 2 6 3 3 2" xfId="12632"/>
    <cellStyle name="Normal 3 2 2 2 6 3 3 2 2" xfId="27010"/>
    <cellStyle name="Normal 3 2 2 2 6 3 3 2 2 2" xfId="55744"/>
    <cellStyle name="Normal 3 2 2 2 6 3 3 2 3" xfId="41420"/>
    <cellStyle name="Normal 3 2 2 2 6 3 3 3" xfId="19847"/>
    <cellStyle name="Normal 3 2 2 2 6 3 3 3 2" xfId="48582"/>
    <cellStyle name="Normal 3 2 2 2 6 3 3 4" xfId="34258"/>
    <cellStyle name="Normal 3 2 2 2 6 3 4" xfId="9045"/>
    <cellStyle name="Normal 3 2 2 2 6 3 4 2" xfId="23428"/>
    <cellStyle name="Normal 3 2 2 2 6 3 4 2 2" xfId="52163"/>
    <cellStyle name="Normal 3 2 2 2 6 3 4 3" xfId="37839"/>
    <cellStyle name="Normal 3 2 2 2 6 3 5" xfId="16265"/>
    <cellStyle name="Normal 3 2 2 2 6 3 5 2" xfId="45001"/>
    <cellStyle name="Normal 3 2 2 2 6 3 6" xfId="30677"/>
    <cellStyle name="Normal 3 2 2 2 6 4" xfId="2607"/>
    <cellStyle name="Normal 3 2 2 2 6 4 2" xfId="6267"/>
    <cellStyle name="Normal 3 2 2 2 6 4 2 2" xfId="13527"/>
    <cellStyle name="Normal 3 2 2 2 6 4 2 2 2" xfId="27905"/>
    <cellStyle name="Normal 3 2 2 2 6 4 2 2 2 2" xfId="56639"/>
    <cellStyle name="Normal 3 2 2 2 6 4 2 2 3" xfId="42315"/>
    <cellStyle name="Normal 3 2 2 2 6 4 2 3" xfId="20742"/>
    <cellStyle name="Normal 3 2 2 2 6 4 2 3 2" xfId="49477"/>
    <cellStyle name="Normal 3 2 2 2 6 4 2 4" xfId="35153"/>
    <cellStyle name="Normal 3 2 2 2 6 4 3" xfId="9940"/>
    <cellStyle name="Normal 3 2 2 2 6 4 3 2" xfId="24323"/>
    <cellStyle name="Normal 3 2 2 2 6 4 3 2 2" xfId="53058"/>
    <cellStyle name="Normal 3 2 2 2 6 4 3 3" xfId="38734"/>
    <cellStyle name="Normal 3 2 2 2 6 4 4" xfId="17160"/>
    <cellStyle name="Normal 3 2 2 2 6 4 4 2" xfId="45896"/>
    <cellStyle name="Normal 3 2 2 2 6 4 5" xfId="31572"/>
    <cellStyle name="Normal 3 2 2 2 6 5" xfId="4471"/>
    <cellStyle name="Normal 3 2 2 2 6 5 2" xfId="11737"/>
    <cellStyle name="Normal 3 2 2 2 6 5 2 2" xfId="26115"/>
    <cellStyle name="Normal 3 2 2 2 6 5 2 2 2" xfId="54849"/>
    <cellStyle name="Normal 3 2 2 2 6 5 2 3" xfId="40525"/>
    <cellStyle name="Normal 3 2 2 2 6 5 3" xfId="18952"/>
    <cellStyle name="Normal 3 2 2 2 6 5 3 2" xfId="47687"/>
    <cellStyle name="Normal 3 2 2 2 6 5 4" xfId="33363"/>
    <cellStyle name="Normal 3 2 2 2 6 6" xfId="8144"/>
    <cellStyle name="Normal 3 2 2 2 6 6 2" xfId="22533"/>
    <cellStyle name="Normal 3 2 2 2 6 6 2 2" xfId="51268"/>
    <cellStyle name="Normal 3 2 2 2 6 6 3" xfId="36944"/>
    <cellStyle name="Normal 3 2 2 2 6 7" xfId="15370"/>
    <cellStyle name="Normal 3 2 2 2 6 7 2" xfId="44106"/>
    <cellStyle name="Normal 3 2 2 2 6 8" xfId="29782"/>
    <cellStyle name="Normal 3 2 2 2 7" xfId="951"/>
    <cellStyle name="Normal 3 2 2 2 7 2" xfId="1934"/>
    <cellStyle name="Normal 3 2 2 2 7 2 2" xfId="3726"/>
    <cellStyle name="Normal 3 2 2 2 7 2 2 2" xfId="7385"/>
    <cellStyle name="Normal 3 2 2 2 7 2 2 2 2" xfId="14645"/>
    <cellStyle name="Normal 3 2 2 2 7 2 2 2 2 2" xfId="29023"/>
    <cellStyle name="Normal 3 2 2 2 7 2 2 2 2 2 2" xfId="57757"/>
    <cellStyle name="Normal 3 2 2 2 7 2 2 2 2 3" xfId="43433"/>
    <cellStyle name="Normal 3 2 2 2 7 2 2 2 3" xfId="21860"/>
    <cellStyle name="Normal 3 2 2 2 7 2 2 2 3 2" xfId="50595"/>
    <cellStyle name="Normal 3 2 2 2 7 2 2 2 4" xfId="36271"/>
    <cellStyle name="Normal 3 2 2 2 7 2 2 3" xfId="11058"/>
    <cellStyle name="Normal 3 2 2 2 7 2 2 3 2" xfId="25441"/>
    <cellStyle name="Normal 3 2 2 2 7 2 2 3 2 2" xfId="54176"/>
    <cellStyle name="Normal 3 2 2 2 7 2 2 3 3" xfId="39852"/>
    <cellStyle name="Normal 3 2 2 2 7 2 2 4" xfId="18278"/>
    <cellStyle name="Normal 3 2 2 2 7 2 2 4 2" xfId="47014"/>
    <cellStyle name="Normal 3 2 2 2 7 2 2 5" xfId="32690"/>
    <cellStyle name="Normal 3 2 2 2 7 2 3" xfId="5595"/>
    <cellStyle name="Normal 3 2 2 2 7 2 3 2" xfId="12855"/>
    <cellStyle name="Normal 3 2 2 2 7 2 3 2 2" xfId="27233"/>
    <cellStyle name="Normal 3 2 2 2 7 2 3 2 2 2" xfId="55967"/>
    <cellStyle name="Normal 3 2 2 2 7 2 3 2 3" xfId="41643"/>
    <cellStyle name="Normal 3 2 2 2 7 2 3 3" xfId="20070"/>
    <cellStyle name="Normal 3 2 2 2 7 2 3 3 2" xfId="48805"/>
    <cellStyle name="Normal 3 2 2 2 7 2 3 4" xfId="34481"/>
    <cellStyle name="Normal 3 2 2 2 7 2 4" xfId="9268"/>
    <cellStyle name="Normal 3 2 2 2 7 2 4 2" xfId="23651"/>
    <cellStyle name="Normal 3 2 2 2 7 2 4 2 2" xfId="52386"/>
    <cellStyle name="Normal 3 2 2 2 7 2 4 3" xfId="38062"/>
    <cellStyle name="Normal 3 2 2 2 7 2 5" xfId="16488"/>
    <cellStyle name="Normal 3 2 2 2 7 2 5 2" xfId="45224"/>
    <cellStyle name="Normal 3 2 2 2 7 2 6" xfId="30900"/>
    <cellStyle name="Normal 3 2 2 2 7 3" xfId="2830"/>
    <cellStyle name="Normal 3 2 2 2 7 3 2" xfId="6490"/>
    <cellStyle name="Normal 3 2 2 2 7 3 2 2" xfId="13750"/>
    <cellStyle name="Normal 3 2 2 2 7 3 2 2 2" xfId="28128"/>
    <cellStyle name="Normal 3 2 2 2 7 3 2 2 2 2" xfId="56862"/>
    <cellStyle name="Normal 3 2 2 2 7 3 2 2 3" xfId="42538"/>
    <cellStyle name="Normal 3 2 2 2 7 3 2 3" xfId="20965"/>
    <cellStyle name="Normal 3 2 2 2 7 3 2 3 2" xfId="49700"/>
    <cellStyle name="Normal 3 2 2 2 7 3 2 4" xfId="35376"/>
    <cellStyle name="Normal 3 2 2 2 7 3 3" xfId="10163"/>
    <cellStyle name="Normal 3 2 2 2 7 3 3 2" xfId="24546"/>
    <cellStyle name="Normal 3 2 2 2 7 3 3 2 2" xfId="53281"/>
    <cellStyle name="Normal 3 2 2 2 7 3 3 3" xfId="38957"/>
    <cellStyle name="Normal 3 2 2 2 7 3 4" xfId="17383"/>
    <cellStyle name="Normal 3 2 2 2 7 3 4 2" xfId="46119"/>
    <cellStyle name="Normal 3 2 2 2 7 3 5" xfId="31795"/>
    <cellStyle name="Normal 3 2 2 2 7 4" xfId="4695"/>
    <cellStyle name="Normal 3 2 2 2 7 4 2" xfId="11960"/>
    <cellStyle name="Normal 3 2 2 2 7 4 2 2" xfId="26338"/>
    <cellStyle name="Normal 3 2 2 2 7 4 2 2 2" xfId="55072"/>
    <cellStyle name="Normal 3 2 2 2 7 4 2 3" xfId="40748"/>
    <cellStyle name="Normal 3 2 2 2 7 4 3" xfId="19175"/>
    <cellStyle name="Normal 3 2 2 2 7 4 3 2" xfId="47910"/>
    <cellStyle name="Normal 3 2 2 2 7 4 4" xfId="33586"/>
    <cellStyle name="Normal 3 2 2 2 7 5" xfId="8367"/>
    <cellStyle name="Normal 3 2 2 2 7 5 2" xfId="22756"/>
    <cellStyle name="Normal 3 2 2 2 7 5 2 2" xfId="51491"/>
    <cellStyle name="Normal 3 2 2 2 7 5 3" xfId="37167"/>
    <cellStyle name="Normal 3 2 2 2 7 6" xfId="15593"/>
    <cellStyle name="Normal 3 2 2 2 7 6 2" xfId="44329"/>
    <cellStyle name="Normal 3 2 2 2 7 7" xfId="30005"/>
    <cellStyle name="Normal 3 2 2 2 8" xfId="1455"/>
    <cellStyle name="Normal 3 2 2 2 8 2" xfId="3279"/>
    <cellStyle name="Normal 3 2 2 2 8 2 2" xfId="6938"/>
    <cellStyle name="Normal 3 2 2 2 8 2 2 2" xfId="14198"/>
    <cellStyle name="Normal 3 2 2 2 8 2 2 2 2" xfId="28576"/>
    <cellStyle name="Normal 3 2 2 2 8 2 2 2 2 2" xfId="57310"/>
    <cellStyle name="Normal 3 2 2 2 8 2 2 2 3" xfId="42986"/>
    <cellStyle name="Normal 3 2 2 2 8 2 2 3" xfId="21413"/>
    <cellStyle name="Normal 3 2 2 2 8 2 2 3 2" xfId="50148"/>
    <cellStyle name="Normal 3 2 2 2 8 2 2 4" xfId="35824"/>
    <cellStyle name="Normal 3 2 2 2 8 2 3" xfId="10611"/>
    <cellStyle name="Normal 3 2 2 2 8 2 3 2" xfId="24994"/>
    <cellStyle name="Normal 3 2 2 2 8 2 3 2 2" xfId="53729"/>
    <cellStyle name="Normal 3 2 2 2 8 2 3 3" xfId="39405"/>
    <cellStyle name="Normal 3 2 2 2 8 2 4" xfId="17831"/>
    <cellStyle name="Normal 3 2 2 2 8 2 4 2" xfId="46567"/>
    <cellStyle name="Normal 3 2 2 2 8 2 5" xfId="32243"/>
    <cellStyle name="Normal 3 2 2 2 8 3" xfId="5146"/>
    <cellStyle name="Normal 3 2 2 2 8 3 2" xfId="12408"/>
    <cellStyle name="Normal 3 2 2 2 8 3 2 2" xfId="26786"/>
    <cellStyle name="Normal 3 2 2 2 8 3 2 2 2" xfId="55520"/>
    <cellStyle name="Normal 3 2 2 2 8 3 2 3" xfId="41196"/>
    <cellStyle name="Normal 3 2 2 2 8 3 3" xfId="19623"/>
    <cellStyle name="Normal 3 2 2 2 8 3 3 2" xfId="48358"/>
    <cellStyle name="Normal 3 2 2 2 8 3 4" xfId="34034"/>
    <cellStyle name="Normal 3 2 2 2 8 4" xfId="8818"/>
    <cellStyle name="Normal 3 2 2 2 8 4 2" xfId="23204"/>
    <cellStyle name="Normal 3 2 2 2 8 4 2 2" xfId="51939"/>
    <cellStyle name="Normal 3 2 2 2 8 4 3" xfId="37615"/>
    <cellStyle name="Normal 3 2 2 2 8 5" xfId="16041"/>
    <cellStyle name="Normal 3 2 2 2 8 5 2" xfId="44777"/>
    <cellStyle name="Normal 3 2 2 2 8 6" xfId="30453"/>
    <cellStyle name="Normal 3 2 2 2 9" xfId="2383"/>
    <cellStyle name="Normal 3 2 2 2 9 2" xfId="6043"/>
    <cellStyle name="Normal 3 2 2 2 9 2 2" xfId="13303"/>
    <cellStyle name="Normal 3 2 2 2 9 2 2 2" xfId="27681"/>
    <cellStyle name="Normal 3 2 2 2 9 2 2 2 2" xfId="56415"/>
    <cellStyle name="Normal 3 2 2 2 9 2 2 3" xfId="42091"/>
    <cellStyle name="Normal 3 2 2 2 9 2 3" xfId="20518"/>
    <cellStyle name="Normal 3 2 2 2 9 2 3 2" xfId="49253"/>
    <cellStyle name="Normal 3 2 2 2 9 2 4" xfId="34929"/>
    <cellStyle name="Normal 3 2 2 2 9 3" xfId="9716"/>
    <cellStyle name="Normal 3 2 2 2 9 3 2" xfId="24099"/>
    <cellStyle name="Normal 3 2 2 2 9 3 2 2" xfId="52834"/>
    <cellStyle name="Normal 3 2 2 2 9 3 3" xfId="38510"/>
    <cellStyle name="Normal 3 2 2 2 9 4" xfId="16936"/>
    <cellStyle name="Normal 3 2 2 2 9 4 2" xfId="45672"/>
    <cellStyle name="Normal 3 2 2 2 9 5" xfId="31348"/>
    <cellStyle name="Normal 3 2 2 3" xfId="269"/>
    <cellStyle name="Normal 3 2 2 3 10" xfId="7911"/>
    <cellStyle name="Normal 3 2 2 3 10 2" xfId="22316"/>
    <cellStyle name="Normal 3 2 2 3 10 2 2" xfId="51051"/>
    <cellStyle name="Normal 3 2 2 3 10 3" xfId="36727"/>
    <cellStyle name="Normal 3 2 2 3 11" xfId="15153"/>
    <cellStyle name="Normal 3 2 2 3 11 2" xfId="43889"/>
    <cellStyle name="Normal 3 2 2 3 12" xfId="29565"/>
    <cellStyle name="Normal 3 2 2 3 2" xfId="359"/>
    <cellStyle name="Normal 3 2 2 3 2 10" xfId="15181"/>
    <cellStyle name="Normal 3 2 2 3 2 10 2" xfId="43917"/>
    <cellStyle name="Normal 3 2 2 3 2 11" xfId="29593"/>
    <cellStyle name="Normal 3 2 2 3 2 2" xfId="459"/>
    <cellStyle name="Normal 3 2 2 3 2 2 10" xfId="29649"/>
    <cellStyle name="Normal 3 2 2 3 2 2 2" xfId="659"/>
    <cellStyle name="Normal 3 2 2 3 2 2 2 2" xfId="931"/>
    <cellStyle name="Normal 3 2 2 3 2 2 2 2 2" xfId="1378"/>
    <cellStyle name="Normal 3 2 2 3 2 2 2 2 2 2" xfId="2361"/>
    <cellStyle name="Normal 3 2 2 3 2 2 2 2 2 2 2" xfId="4153"/>
    <cellStyle name="Normal 3 2 2 3 2 2 2 2 2 2 2 2" xfId="7812"/>
    <cellStyle name="Normal 3 2 2 3 2 2 2 2 2 2 2 2 2" xfId="15072"/>
    <cellStyle name="Normal 3 2 2 3 2 2 2 2 2 2 2 2 2 2" xfId="29450"/>
    <cellStyle name="Normal 3 2 2 3 2 2 2 2 2 2 2 2 2 2 2" xfId="58184"/>
    <cellStyle name="Normal 3 2 2 3 2 2 2 2 2 2 2 2 2 3" xfId="43860"/>
    <cellStyle name="Normal 3 2 2 3 2 2 2 2 2 2 2 2 3" xfId="22287"/>
    <cellStyle name="Normal 3 2 2 3 2 2 2 2 2 2 2 2 3 2" xfId="51022"/>
    <cellStyle name="Normal 3 2 2 3 2 2 2 2 2 2 2 2 4" xfId="36698"/>
    <cellStyle name="Normal 3 2 2 3 2 2 2 2 2 2 2 3" xfId="11485"/>
    <cellStyle name="Normal 3 2 2 3 2 2 2 2 2 2 2 3 2" xfId="25868"/>
    <cellStyle name="Normal 3 2 2 3 2 2 2 2 2 2 2 3 2 2" xfId="54603"/>
    <cellStyle name="Normal 3 2 2 3 2 2 2 2 2 2 2 3 3" xfId="40279"/>
    <cellStyle name="Normal 3 2 2 3 2 2 2 2 2 2 2 4" xfId="18705"/>
    <cellStyle name="Normal 3 2 2 3 2 2 2 2 2 2 2 4 2" xfId="47441"/>
    <cellStyle name="Normal 3 2 2 3 2 2 2 2 2 2 2 5" xfId="33117"/>
    <cellStyle name="Normal 3 2 2 3 2 2 2 2 2 2 3" xfId="6022"/>
    <cellStyle name="Normal 3 2 2 3 2 2 2 2 2 2 3 2" xfId="13282"/>
    <cellStyle name="Normal 3 2 2 3 2 2 2 2 2 2 3 2 2" xfId="27660"/>
    <cellStyle name="Normal 3 2 2 3 2 2 2 2 2 2 3 2 2 2" xfId="56394"/>
    <cellStyle name="Normal 3 2 2 3 2 2 2 2 2 2 3 2 3" xfId="42070"/>
    <cellStyle name="Normal 3 2 2 3 2 2 2 2 2 2 3 3" xfId="20497"/>
    <cellStyle name="Normal 3 2 2 3 2 2 2 2 2 2 3 3 2" xfId="49232"/>
    <cellStyle name="Normal 3 2 2 3 2 2 2 2 2 2 3 4" xfId="34908"/>
    <cellStyle name="Normal 3 2 2 3 2 2 2 2 2 2 4" xfId="9695"/>
    <cellStyle name="Normal 3 2 2 3 2 2 2 2 2 2 4 2" xfId="24078"/>
    <cellStyle name="Normal 3 2 2 3 2 2 2 2 2 2 4 2 2" xfId="52813"/>
    <cellStyle name="Normal 3 2 2 3 2 2 2 2 2 2 4 3" xfId="38489"/>
    <cellStyle name="Normal 3 2 2 3 2 2 2 2 2 2 5" xfId="16915"/>
    <cellStyle name="Normal 3 2 2 3 2 2 2 2 2 2 5 2" xfId="45651"/>
    <cellStyle name="Normal 3 2 2 3 2 2 2 2 2 2 6" xfId="31327"/>
    <cellStyle name="Normal 3 2 2 3 2 2 2 2 2 3" xfId="3257"/>
    <cellStyle name="Normal 3 2 2 3 2 2 2 2 2 3 2" xfId="6917"/>
    <cellStyle name="Normal 3 2 2 3 2 2 2 2 2 3 2 2" xfId="14177"/>
    <cellStyle name="Normal 3 2 2 3 2 2 2 2 2 3 2 2 2" xfId="28555"/>
    <cellStyle name="Normal 3 2 2 3 2 2 2 2 2 3 2 2 2 2" xfId="57289"/>
    <cellStyle name="Normal 3 2 2 3 2 2 2 2 2 3 2 2 3" xfId="42965"/>
    <cellStyle name="Normal 3 2 2 3 2 2 2 2 2 3 2 3" xfId="21392"/>
    <cellStyle name="Normal 3 2 2 3 2 2 2 2 2 3 2 3 2" xfId="50127"/>
    <cellStyle name="Normal 3 2 2 3 2 2 2 2 2 3 2 4" xfId="35803"/>
    <cellStyle name="Normal 3 2 2 3 2 2 2 2 2 3 3" xfId="10590"/>
    <cellStyle name="Normal 3 2 2 3 2 2 2 2 2 3 3 2" xfId="24973"/>
    <cellStyle name="Normal 3 2 2 3 2 2 2 2 2 3 3 2 2" xfId="53708"/>
    <cellStyle name="Normal 3 2 2 3 2 2 2 2 2 3 3 3" xfId="39384"/>
    <cellStyle name="Normal 3 2 2 3 2 2 2 2 2 3 4" xfId="17810"/>
    <cellStyle name="Normal 3 2 2 3 2 2 2 2 2 3 4 2" xfId="46546"/>
    <cellStyle name="Normal 3 2 2 3 2 2 2 2 2 3 5" xfId="32222"/>
    <cellStyle name="Normal 3 2 2 3 2 2 2 2 2 4" xfId="5122"/>
    <cellStyle name="Normal 3 2 2 3 2 2 2 2 2 4 2" xfId="12387"/>
    <cellStyle name="Normal 3 2 2 3 2 2 2 2 2 4 2 2" xfId="26765"/>
    <cellStyle name="Normal 3 2 2 3 2 2 2 2 2 4 2 2 2" xfId="55499"/>
    <cellStyle name="Normal 3 2 2 3 2 2 2 2 2 4 2 3" xfId="41175"/>
    <cellStyle name="Normal 3 2 2 3 2 2 2 2 2 4 3" xfId="19602"/>
    <cellStyle name="Normal 3 2 2 3 2 2 2 2 2 4 3 2" xfId="48337"/>
    <cellStyle name="Normal 3 2 2 3 2 2 2 2 2 4 4" xfId="34013"/>
    <cellStyle name="Normal 3 2 2 3 2 2 2 2 2 5" xfId="8794"/>
    <cellStyle name="Normal 3 2 2 3 2 2 2 2 2 5 2" xfId="23183"/>
    <cellStyle name="Normal 3 2 2 3 2 2 2 2 2 5 2 2" xfId="51918"/>
    <cellStyle name="Normal 3 2 2 3 2 2 2 2 2 5 3" xfId="37594"/>
    <cellStyle name="Normal 3 2 2 3 2 2 2 2 2 6" xfId="16020"/>
    <cellStyle name="Normal 3 2 2 3 2 2 2 2 2 6 2" xfId="44756"/>
    <cellStyle name="Normal 3 2 2 3 2 2 2 2 2 7" xfId="30432"/>
    <cellStyle name="Normal 3 2 2 3 2 2 2 2 3" xfId="1914"/>
    <cellStyle name="Normal 3 2 2 3 2 2 2 2 3 2" xfId="3706"/>
    <cellStyle name="Normal 3 2 2 3 2 2 2 2 3 2 2" xfId="7365"/>
    <cellStyle name="Normal 3 2 2 3 2 2 2 2 3 2 2 2" xfId="14625"/>
    <cellStyle name="Normal 3 2 2 3 2 2 2 2 3 2 2 2 2" xfId="29003"/>
    <cellStyle name="Normal 3 2 2 3 2 2 2 2 3 2 2 2 2 2" xfId="57737"/>
    <cellStyle name="Normal 3 2 2 3 2 2 2 2 3 2 2 2 3" xfId="43413"/>
    <cellStyle name="Normal 3 2 2 3 2 2 2 2 3 2 2 3" xfId="21840"/>
    <cellStyle name="Normal 3 2 2 3 2 2 2 2 3 2 2 3 2" xfId="50575"/>
    <cellStyle name="Normal 3 2 2 3 2 2 2 2 3 2 2 4" xfId="36251"/>
    <cellStyle name="Normal 3 2 2 3 2 2 2 2 3 2 3" xfId="11038"/>
    <cellStyle name="Normal 3 2 2 3 2 2 2 2 3 2 3 2" xfId="25421"/>
    <cellStyle name="Normal 3 2 2 3 2 2 2 2 3 2 3 2 2" xfId="54156"/>
    <cellStyle name="Normal 3 2 2 3 2 2 2 2 3 2 3 3" xfId="39832"/>
    <cellStyle name="Normal 3 2 2 3 2 2 2 2 3 2 4" xfId="18258"/>
    <cellStyle name="Normal 3 2 2 3 2 2 2 2 3 2 4 2" xfId="46994"/>
    <cellStyle name="Normal 3 2 2 3 2 2 2 2 3 2 5" xfId="32670"/>
    <cellStyle name="Normal 3 2 2 3 2 2 2 2 3 3" xfId="5575"/>
    <cellStyle name="Normal 3 2 2 3 2 2 2 2 3 3 2" xfId="12835"/>
    <cellStyle name="Normal 3 2 2 3 2 2 2 2 3 3 2 2" xfId="27213"/>
    <cellStyle name="Normal 3 2 2 3 2 2 2 2 3 3 2 2 2" xfId="55947"/>
    <cellStyle name="Normal 3 2 2 3 2 2 2 2 3 3 2 3" xfId="41623"/>
    <cellStyle name="Normal 3 2 2 3 2 2 2 2 3 3 3" xfId="20050"/>
    <cellStyle name="Normal 3 2 2 3 2 2 2 2 3 3 3 2" xfId="48785"/>
    <cellStyle name="Normal 3 2 2 3 2 2 2 2 3 3 4" xfId="34461"/>
    <cellStyle name="Normal 3 2 2 3 2 2 2 2 3 4" xfId="9248"/>
    <cellStyle name="Normal 3 2 2 3 2 2 2 2 3 4 2" xfId="23631"/>
    <cellStyle name="Normal 3 2 2 3 2 2 2 2 3 4 2 2" xfId="52366"/>
    <cellStyle name="Normal 3 2 2 3 2 2 2 2 3 4 3" xfId="38042"/>
    <cellStyle name="Normal 3 2 2 3 2 2 2 2 3 5" xfId="16468"/>
    <cellStyle name="Normal 3 2 2 3 2 2 2 2 3 5 2" xfId="45204"/>
    <cellStyle name="Normal 3 2 2 3 2 2 2 2 3 6" xfId="30880"/>
    <cellStyle name="Normal 3 2 2 3 2 2 2 2 4" xfId="2810"/>
    <cellStyle name="Normal 3 2 2 3 2 2 2 2 4 2" xfId="6470"/>
    <cellStyle name="Normal 3 2 2 3 2 2 2 2 4 2 2" xfId="13730"/>
    <cellStyle name="Normal 3 2 2 3 2 2 2 2 4 2 2 2" xfId="28108"/>
    <cellStyle name="Normal 3 2 2 3 2 2 2 2 4 2 2 2 2" xfId="56842"/>
    <cellStyle name="Normal 3 2 2 3 2 2 2 2 4 2 2 3" xfId="42518"/>
    <cellStyle name="Normal 3 2 2 3 2 2 2 2 4 2 3" xfId="20945"/>
    <cellStyle name="Normal 3 2 2 3 2 2 2 2 4 2 3 2" xfId="49680"/>
    <cellStyle name="Normal 3 2 2 3 2 2 2 2 4 2 4" xfId="35356"/>
    <cellStyle name="Normal 3 2 2 3 2 2 2 2 4 3" xfId="10143"/>
    <cellStyle name="Normal 3 2 2 3 2 2 2 2 4 3 2" xfId="24526"/>
    <cellStyle name="Normal 3 2 2 3 2 2 2 2 4 3 2 2" xfId="53261"/>
    <cellStyle name="Normal 3 2 2 3 2 2 2 2 4 3 3" xfId="38937"/>
    <cellStyle name="Normal 3 2 2 3 2 2 2 2 4 4" xfId="17363"/>
    <cellStyle name="Normal 3 2 2 3 2 2 2 2 4 4 2" xfId="46099"/>
    <cellStyle name="Normal 3 2 2 3 2 2 2 2 4 5" xfId="31775"/>
    <cellStyle name="Normal 3 2 2 3 2 2 2 2 5" xfId="4675"/>
    <cellStyle name="Normal 3 2 2 3 2 2 2 2 5 2" xfId="11940"/>
    <cellStyle name="Normal 3 2 2 3 2 2 2 2 5 2 2" xfId="26318"/>
    <cellStyle name="Normal 3 2 2 3 2 2 2 2 5 2 2 2" xfId="55052"/>
    <cellStyle name="Normal 3 2 2 3 2 2 2 2 5 2 3" xfId="40728"/>
    <cellStyle name="Normal 3 2 2 3 2 2 2 2 5 3" xfId="19155"/>
    <cellStyle name="Normal 3 2 2 3 2 2 2 2 5 3 2" xfId="47890"/>
    <cellStyle name="Normal 3 2 2 3 2 2 2 2 5 4" xfId="33566"/>
    <cellStyle name="Normal 3 2 2 3 2 2 2 2 6" xfId="8347"/>
    <cellStyle name="Normal 3 2 2 3 2 2 2 2 6 2" xfId="22736"/>
    <cellStyle name="Normal 3 2 2 3 2 2 2 2 6 2 2" xfId="51471"/>
    <cellStyle name="Normal 3 2 2 3 2 2 2 2 6 3" xfId="37147"/>
    <cellStyle name="Normal 3 2 2 3 2 2 2 2 7" xfId="15573"/>
    <cellStyle name="Normal 3 2 2 3 2 2 2 2 7 2" xfId="44309"/>
    <cellStyle name="Normal 3 2 2 3 2 2 2 2 8" xfId="29985"/>
    <cellStyle name="Normal 3 2 2 3 2 2 2 3" xfId="1154"/>
    <cellStyle name="Normal 3 2 2 3 2 2 2 3 2" xfId="2137"/>
    <cellStyle name="Normal 3 2 2 3 2 2 2 3 2 2" xfId="3929"/>
    <cellStyle name="Normal 3 2 2 3 2 2 2 3 2 2 2" xfId="7588"/>
    <cellStyle name="Normal 3 2 2 3 2 2 2 3 2 2 2 2" xfId="14848"/>
    <cellStyle name="Normal 3 2 2 3 2 2 2 3 2 2 2 2 2" xfId="29226"/>
    <cellStyle name="Normal 3 2 2 3 2 2 2 3 2 2 2 2 2 2" xfId="57960"/>
    <cellStyle name="Normal 3 2 2 3 2 2 2 3 2 2 2 2 3" xfId="43636"/>
    <cellStyle name="Normal 3 2 2 3 2 2 2 3 2 2 2 3" xfId="22063"/>
    <cellStyle name="Normal 3 2 2 3 2 2 2 3 2 2 2 3 2" xfId="50798"/>
    <cellStyle name="Normal 3 2 2 3 2 2 2 3 2 2 2 4" xfId="36474"/>
    <cellStyle name="Normal 3 2 2 3 2 2 2 3 2 2 3" xfId="11261"/>
    <cellStyle name="Normal 3 2 2 3 2 2 2 3 2 2 3 2" xfId="25644"/>
    <cellStyle name="Normal 3 2 2 3 2 2 2 3 2 2 3 2 2" xfId="54379"/>
    <cellStyle name="Normal 3 2 2 3 2 2 2 3 2 2 3 3" xfId="40055"/>
    <cellStyle name="Normal 3 2 2 3 2 2 2 3 2 2 4" xfId="18481"/>
    <cellStyle name="Normal 3 2 2 3 2 2 2 3 2 2 4 2" xfId="47217"/>
    <cellStyle name="Normal 3 2 2 3 2 2 2 3 2 2 5" xfId="32893"/>
    <cellStyle name="Normal 3 2 2 3 2 2 2 3 2 3" xfId="5798"/>
    <cellStyle name="Normal 3 2 2 3 2 2 2 3 2 3 2" xfId="13058"/>
    <cellStyle name="Normal 3 2 2 3 2 2 2 3 2 3 2 2" xfId="27436"/>
    <cellStyle name="Normal 3 2 2 3 2 2 2 3 2 3 2 2 2" xfId="56170"/>
    <cellStyle name="Normal 3 2 2 3 2 2 2 3 2 3 2 3" xfId="41846"/>
    <cellStyle name="Normal 3 2 2 3 2 2 2 3 2 3 3" xfId="20273"/>
    <cellStyle name="Normal 3 2 2 3 2 2 2 3 2 3 3 2" xfId="49008"/>
    <cellStyle name="Normal 3 2 2 3 2 2 2 3 2 3 4" xfId="34684"/>
    <cellStyle name="Normal 3 2 2 3 2 2 2 3 2 4" xfId="9471"/>
    <cellStyle name="Normal 3 2 2 3 2 2 2 3 2 4 2" xfId="23854"/>
    <cellStyle name="Normal 3 2 2 3 2 2 2 3 2 4 2 2" xfId="52589"/>
    <cellStyle name="Normal 3 2 2 3 2 2 2 3 2 4 3" xfId="38265"/>
    <cellStyle name="Normal 3 2 2 3 2 2 2 3 2 5" xfId="16691"/>
    <cellStyle name="Normal 3 2 2 3 2 2 2 3 2 5 2" xfId="45427"/>
    <cellStyle name="Normal 3 2 2 3 2 2 2 3 2 6" xfId="31103"/>
    <cellStyle name="Normal 3 2 2 3 2 2 2 3 3" xfId="3033"/>
    <cellStyle name="Normal 3 2 2 3 2 2 2 3 3 2" xfId="6693"/>
    <cellStyle name="Normal 3 2 2 3 2 2 2 3 3 2 2" xfId="13953"/>
    <cellStyle name="Normal 3 2 2 3 2 2 2 3 3 2 2 2" xfId="28331"/>
    <cellStyle name="Normal 3 2 2 3 2 2 2 3 3 2 2 2 2" xfId="57065"/>
    <cellStyle name="Normal 3 2 2 3 2 2 2 3 3 2 2 3" xfId="42741"/>
    <cellStyle name="Normal 3 2 2 3 2 2 2 3 3 2 3" xfId="21168"/>
    <cellStyle name="Normal 3 2 2 3 2 2 2 3 3 2 3 2" xfId="49903"/>
    <cellStyle name="Normal 3 2 2 3 2 2 2 3 3 2 4" xfId="35579"/>
    <cellStyle name="Normal 3 2 2 3 2 2 2 3 3 3" xfId="10366"/>
    <cellStyle name="Normal 3 2 2 3 2 2 2 3 3 3 2" xfId="24749"/>
    <cellStyle name="Normal 3 2 2 3 2 2 2 3 3 3 2 2" xfId="53484"/>
    <cellStyle name="Normal 3 2 2 3 2 2 2 3 3 3 3" xfId="39160"/>
    <cellStyle name="Normal 3 2 2 3 2 2 2 3 3 4" xfId="17586"/>
    <cellStyle name="Normal 3 2 2 3 2 2 2 3 3 4 2" xfId="46322"/>
    <cellStyle name="Normal 3 2 2 3 2 2 2 3 3 5" xfId="31998"/>
    <cellStyle name="Normal 3 2 2 3 2 2 2 3 4" xfId="4898"/>
    <cellStyle name="Normal 3 2 2 3 2 2 2 3 4 2" xfId="12163"/>
    <cellStyle name="Normal 3 2 2 3 2 2 2 3 4 2 2" xfId="26541"/>
    <cellStyle name="Normal 3 2 2 3 2 2 2 3 4 2 2 2" xfId="55275"/>
    <cellStyle name="Normal 3 2 2 3 2 2 2 3 4 2 3" xfId="40951"/>
    <cellStyle name="Normal 3 2 2 3 2 2 2 3 4 3" xfId="19378"/>
    <cellStyle name="Normal 3 2 2 3 2 2 2 3 4 3 2" xfId="48113"/>
    <cellStyle name="Normal 3 2 2 3 2 2 2 3 4 4" xfId="33789"/>
    <cellStyle name="Normal 3 2 2 3 2 2 2 3 5" xfId="8570"/>
    <cellStyle name="Normal 3 2 2 3 2 2 2 3 5 2" xfId="22959"/>
    <cellStyle name="Normal 3 2 2 3 2 2 2 3 5 2 2" xfId="51694"/>
    <cellStyle name="Normal 3 2 2 3 2 2 2 3 5 3" xfId="37370"/>
    <cellStyle name="Normal 3 2 2 3 2 2 2 3 6" xfId="15796"/>
    <cellStyle name="Normal 3 2 2 3 2 2 2 3 6 2" xfId="44532"/>
    <cellStyle name="Normal 3 2 2 3 2 2 2 3 7" xfId="30208"/>
    <cellStyle name="Normal 3 2 2 3 2 2 2 4" xfId="1686"/>
    <cellStyle name="Normal 3 2 2 3 2 2 2 4 2" xfId="3482"/>
    <cellStyle name="Normal 3 2 2 3 2 2 2 4 2 2" xfId="7141"/>
    <cellStyle name="Normal 3 2 2 3 2 2 2 4 2 2 2" xfId="14401"/>
    <cellStyle name="Normal 3 2 2 3 2 2 2 4 2 2 2 2" xfId="28779"/>
    <cellStyle name="Normal 3 2 2 3 2 2 2 4 2 2 2 2 2" xfId="57513"/>
    <cellStyle name="Normal 3 2 2 3 2 2 2 4 2 2 2 3" xfId="43189"/>
    <cellStyle name="Normal 3 2 2 3 2 2 2 4 2 2 3" xfId="21616"/>
    <cellStyle name="Normal 3 2 2 3 2 2 2 4 2 2 3 2" xfId="50351"/>
    <cellStyle name="Normal 3 2 2 3 2 2 2 4 2 2 4" xfId="36027"/>
    <cellStyle name="Normal 3 2 2 3 2 2 2 4 2 3" xfId="10814"/>
    <cellStyle name="Normal 3 2 2 3 2 2 2 4 2 3 2" xfId="25197"/>
    <cellStyle name="Normal 3 2 2 3 2 2 2 4 2 3 2 2" xfId="53932"/>
    <cellStyle name="Normal 3 2 2 3 2 2 2 4 2 3 3" xfId="39608"/>
    <cellStyle name="Normal 3 2 2 3 2 2 2 4 2 4" xfId="18034"/>
    <cellStyle name="Normal 3 2 2 3 2 2 2 4 2 4 2" xfId="46770"/>
    <cellStyle name="Normal 3 2 2 3 2 2 2 4 2 5" xfId="32446"/>
    <cellStyle name="Normal 3 2 2 3 2 2 2 4 3" xfId="5351"/>
    <cellStyle name="Normal 3 2 2 3 2 2 2 4 3 2" xfId="12611"/>
    <cellStyle name="Normal 3 2 2 3 2 2 2 4 3 2 2" xfId="26989"/>
    <cellStyle name="Normal 3 2 2 3 2 2 2 4 3 2 2 2" xfId="55723"/>
    <cellStyle name="Normal 3 2 2 3 2 2 2 4 3 2 3" xfId="41399"/>
    <cellStyle name="Normal 3 2 2 3 2 2 2 4 3 3" xfId="19826"/>
    <cellStyle name="Normal 3 2 2 3 2 2 2 4 3 3 2" xfId="48561"/>
    <cellStyle name="Normal 3 2 2 3 2 2 2 4 3 4" xfId="34237"/>
    <cellStyle name="Normal 3 2 2 3 2 2 2 4 4" xfId="9024"/>
    <cellStyle name="Normal 3 2 2 3 2 2 2 4 4 2" xfId="23407"/>
    <cellStyle name="Normal 3 2 2 3 2 2 2 4 4 2 2" xfId="52142"/>
    <cellStyle name="Normal 3 2 2 3 2 2 2 4 4 3" xfId="37818"/>
    <cellStyle name="Normal 3 2 2 3 2 2 2 4 5" xfId="16244"/>
    <cellStyle name="Normal 3 2 2 3 2 2 2 4 5 2" xfId="44980"/>
    <cellStyle name="Normal 3 2 2 3 2 2 2 4 6" xfId="30656"/>
    <cellStyle name="Normal 3 2 2 3 2 2 2 5" xfId="2586"/>
    <cellStyle name="Normal 3 2 2 3 2 2 2 5 2" xfId="6246"/>
    <cellStyle name="Normal 3 2 2 3 2 2 2 5 2 2" xfId="13506"/>
    <cellStyle name="Normal 3 2 2 3 2 2 2 5 2 2 2" xfId="27884"/>
    <cellStyle name="Normal 3 2 2 3 2 2 2 5 2 2 2 2" xfId="56618"/>
    <cellStyle name="Normal 3 2 2 3 2 2 2 5 2 2 3" xfId="42294"/>
    <cellStyle name="Normal 3 2 2 3 2 2 2 5 2 3" xfId="20721"/>
    <cellStyle name="Normal 3 2 2 3 2 2 2 5 2 3 2" xfId="49456"/>
    <cellStyle name="Normal 3 2 2 3 2 2 2 5 2 4" xfId="35132"/>
    <cellStyle name="Normal 3 2 2 3 2 2 2 5 3" xfId="9919"/>
    <cellStyle name="Normal 3 2 2 3 2 2 2 5 3 2" xfId="24302"/>
    <cellStyle name="Normal 3 2 2 3 2 2 2 5 3 2 2" xfId="53037"/>
    <cellStyle name="Normal 3 2 2 3 2 2 2 5 3 3" xfId="38713"/>
    <cellStyle name="Normal 3 2 2 3 2 2 2 5 4" xfId="17139"/>
    <cellStyle name="Normal 3 2 2 3 2 2 2 5 4 2" xfId="45875"/>
    <cellStyle name="Normal 3 2 2 3 2 2 2 5 5" xfId="31551"/>
    <cellStyle name="Normal 3 2 2 3 2 2 2 6" xfId="4449"/>
    <cellStyle name="Normal 3 2 2 3 2 2 2 6 2" xfId="11716"/>
    <cellStyle name="Normal 3 2 2 3 2 2 2 6 2 2" xfId="26094"/>
    <cellStyle name="Normal 3 2 2 3 2 2 2 6 2 2 2" xfId="54828"/>
    <cellStyle name="Normal 3 2 2 3 2 2 2 6 2 3" xfId="40504"/>
    <cellStyle name="Normal 3 2 2 3 2 2 2 6 3" xfId="18931"/>
    <cellStyle name="Normal 3 2 2 3 2 2 2 6 3 2" xfId="47666"/>
    <cellStyle name="Normal 3 2 2 3 2 2 2 6 4" xfId="33342"/>
    <cellStyle name="Normal 3 2 2 3 2 2 2 7" xfId="8120"/>
    <cellStyle name="Normal 3 2 2 3 2 2 2 7 2" xfId="22512"/>
    <cellStyle name="Normal 3 2 2 3 2 2 2 7 2 2" xfId="51247"/>
    <cellStyle name="Normal 3 2 2 3 2 2 2 7 3" xfId="36923"/>
    <cellStyle name="Normal 3 2 2 3 2 2 2 8" xfId="15349"/>
    <cellStyle name="Normal 3 2 2 3 2 2 2 8 2" xfId="44085"/>
    <cellStyle name="Normal 3 2 2 3 2 2 2 9" xfId="29761"/>
    <cellStyle name="Normal 3 2 2 3 2 2 3" xfId="817"/>
    <cellStyle name="Normal 3 2 2 3 2 2 3 2" xfId="1266"/>
    <cellStyle name="Normal 3 2 2 3 2 2 3 2 2" xfId="2249"/>
    <cellStyle name="Normal 3 2 2 3 2 2 3 2 2 2" xfId="4041"/>
    <cellStyle name="Normal 3 2 2 3 2 2 3 2 2 2 2" xfId="7700"/>
    <cellStyle name="Normal 3 2 2 3 2 2 3 2 2 2 2 2" xfId="14960"/>
    <cellStyle name="Normal 3 2 2 3 2 2 3 2 2 2 2 2 2" xfId="29338"/>
    <cellStyle name="Normal 3 2 2 3 2 2 3 2 2 2 2 2 2 2" xfId="58072"/>
    <cellStyle name="Normal 3 2 2 3 2 2 3 2 2 2 2 2 3" xfId="43748"/>
    <cellStyle name="Normal 3 2 2 3 2 2 3 2 2 2 2 3" xfId="22175"/>
    <cellStyle name="Normal 3 2 2 3 2 2 3 2 2 2 2 3 2" xfId="50910"/>
    <cellStyle name="Normal 3 2 2 3 2 2 3 2 2 2 2 4" xfId="36586"/>
    <cellStyle name="Normal 3 2 2 3 2 2 3 2 2 2 3" xfId="11373"/>
    <cellStyle name="Normal 3 2 2 3 2 2 3 2 2 2 3 2" xfId="25756"/>
    <cellStyle name="Normal 3 2 2 3 2 2 3 2 2 2 3 2 2" xfId="54491"/>
    <cellStyle name="Normal 3 2 2 3 2 2 3 2 2 2 3 3" xfId="40167"/>
    <cellStyle name="Normal 3 2 2 3 2 2 3 2 2 2 4" xfId="18593"/>
    <cellStyle name="Normal 3 2 2 3 2 2 3 2 2 2 4 2" xfId="47329"/>
    <cellStyle name="Normal 3 2 2 3 2 2 3 2 2 2 5" xfId="33005"/>
    <cellStyle name="Normal 3 2 2 3 2 2 3 2 2 3" xfId="5910"/>
    <cellStyle name="Normal 3 2 2 3 2 2 3 2 2 3 2" xfId="13170"/>
    <cellStyle name="Normal 3 2 2 3 2 2 3 2 2 3 2 2" xfId="27548"/>
    <cellStyle name="Normal 3 2 2 3 2 2 3 2 2 3 2 2 2" xfId="56282"/>
    <cellStyle name="Normal 3 2 2 3 2 2 3 2 2 3 2 3" xfId="41958"/>
    <cellStyle name="Normal 3 2 2 3 2 2 3 2 2 3 3" xfId="20385"/>
    <cellStyle name="Normal 3 2 2 3 2 2 3 2 2 3 3 2" xfId="49120"/>
    <cellStyle name="Normal 3 2 2 3 2 2 3 2 2 3 4" xfId="34796"/>
    <cellStyle name="Normal 3 2 2 3 2 2 3 2 2 4" xfId="9583"/>
    <cellStyle name="Normal 3 2 2 3 2 2 3 2 2 4 2" xfId="23966"/>
    <cellStyle name="Normal 3 2 2 3 2 2 3 2 2 4 2 2" xfId="52701"/>
    <cellStyle name="Normal 3 2 2 3 2 2 3 2 2 4 3" xfId="38377"/>
    <cellStyle name="Normal 3 2 2 3 2 2 3 2 2 5" xfId="16803"/>
    <cellStyle name="Normal 3 2 2 3 2 2 3 2 2 5 2" xfId="45539"/>
    <cellStyle name="Normal 3 2 2 3 2 2 3 2 2 6" xfId="31215"/>
    <cellStyle name="Normal 3 2 2 3 2 2 3 2 3" xfId="3145"/>
    <cellStyle name="Normal 3 2 2 3 2 2 3 2 3 2" xfId="6805"/>
    <cellStyle name="Normal 3 2 2 3 2 2 3 2 3 2 2" xfId="14065"/>
    <cellStyle name="Normal 3 2 2 3 2 2 3 2 3 2 2 2" xfId="28443"/>
    <cellStyle name="Normal 3 2 2 3 2 2 3 2 3 2 2 2 2" xfId="57177"/>
    <cellStyle name="Normal 3 2 2 3 2 2 3 2 3 2 2 3" xfId="42853"/>
    <cellStyle name="Normal 3 2 2 3 2 2 3 2 3 2 3" xfId="21280"/>
    <cellStyle name="Normal 3 2 2 3 2 2 3 2 3 2 3 2" xfId="50015"/>
    <cellStyle name="Normal 3 2 2 3 2 2 3 2 3 2 4" xfId="35691"/>
    <cellStyle name="Normal 3 2 2 3 2 2 3 2 3 3" xfId="10478"/>
    <cellStyle name="Normal 3 2 2 3 2 2 3 2 3 3 2" xfId="24861"/>
    <cellStyle name="Normal 3 2 2 3 2 2 3 2 3 3 2 2" xfId="53596"/>
    <cellStyle name="Normal 3 2 2 3 2 2 3 2 3 3 3" xfId="39272"/>
    <cellStyle name="Normal 3 2 2 3 2 2 3 2 3 4" xfId="17698"/>
    <cellStyle name="Normal 3 2 2 3 2 2 3 2 3 4 2" xfId="46434"/>
    <cellStyle name="Normal 3 2 2 3 2 2 3 2 3 5" xfId="32110"/>
    <cellStyle name="Normal 3 2 2 3 2 2 3 2 4" xfId="5010"/>
    <cellStyle name="Normal 3 2 2 3 2 2 3 2 4 2" xfId="12275"/>
    <cellStyle name="Normal 3 2 2 3 2 2 3 2 4 2 2" xfId="26653"/>
    <cellStyle name="Normal 3 2 2 3 2 2 3 2 4 2 2 2" xfId="55387"/>
    <cellStyle name="Normal 3 2 2 3 2 2 3 2 4 2 3" xfId="41063"/>
    <cellStyle name="Normal 3 2 2 3 2 2 3 2 4 3" xfId="19490"/>
    <cellStyle name="Normal 3 2 2 3 2 2 3 2 4 3 2" xfId="48225"/>
    <cellStyle name="Normal 3 2 2 3 2 2 3 2 4 4" xfId="33901"/>
    <cellStyle name="Normal 3 2 2 3 2 2 3 2 5" xfId="8682"/>
    <cellStyle name="Normal 3 2 2 3 2 2 3 2 5 2" xfId="23071"/>
    <cellStyle name="Normal 3 2 2 3 2 2 3 2 5 2 2" xfId="51806"/>
    <cellStyle name="Normal 3 2 2 3 2 2 3 2 5 3" xfId="37482"/>
    <cellStyle name="Normal 3 2 2 3 2 2 3 2 6" xfId="15908"/>
    <cellStyle name="Normal 3 2 2 3 2 2 3 2 6 2" xfId="44644"/>
    <cellStyle name="Normal 3 2 2 3 2 2 3 2 7" xfId="30320"/>
    <cellStyle name="Normal 3 2 2 3 2 2 3 3" xfId="1802"/>
    <cellStyle name="Normal 3 2 2 3 2 2 3 3 2" xfId="3594"/>
    <cellStyle name="Normal 3 2 2 3 2 2 3 3 2 2" xfId="7253"/>
    <cellStyle name="Normal 3 2 2 3 2 2 3 3 2 2 2" xfId="14513"/>
    <cellStyle name="Normal 3 2 2 3 2 2 3 3 2 2 2 2" xfId="28891"/>
    <cellStyle name="Normal 3 2 2 3 2 2 3 3 2 2 2 2 2" xfId="57625"/>
    <cellStyle name="Normal 3 2 2 3 2 2 3 3 2 2 2 3" xfId="43301"/>
    <cellStyle name="Normal 3 2 2 3 2 2 3 3 2 2 3" xfId="21728"/>
    <cellStyle name="Normal 3 2 2 3 2 2 3 3 2 2 3 2" xfId="50463"/>
    <cellStyle name="Normal 3 2 2 3 2 2 3 3 2 2 4" xfId="36139"/>
    <cellStyle name="Normal 3 2 2 3 2 2 3 3 2 3" xfId="10926"/>
    <cellStyle name="Normal 3 2 2 3 2 2 3 3 2 3 2" xfId="25309"/>
    <cellStyle name="Normal 3 2 2 3 2 2 3 3 2 3 2 2" xfId="54044"/>
    <cellStyle name="Normal 3 2 2 3 2 2 3 3 2 3 3" xfId="39720"/>
    <cellStyle name="Normal 3 2 2 3 2 2 3 3 2 4" xfId="18146"/>
    <cellStyle name="Normal 3 2 2 3 2 2 3 3 2 4 2" xfId="46882"/>
    <cellStyle name="Normal 3 2 2 3 2 2 3 3 2 5" xfId="32558"/>
    <cellStyle name="Normal 3 2 2 3 2 2 3 3 3" xfId="5463"/>
    <cellStyle name="Normal 3 2 2 3 2 2 3 3 3 2" xfId="12723"/>
    <cellStyle name="Normal 3 2 2 3 2 2 3 3 3 2 2" xfId="27101"/>
    <cellStyle name="Normal 3 2 2 3 2 2 3 3 3 2 2 2" xfId="55835"/>
    <cellStyle name="Normal 3 2 2 3 2 2 3 3 3 2 3" xfId="41511"/>
    <cellStyle name="Normal 3 2 2 3 2 2 3 3 3 3" xfId="19938"/>
    <cellStyle name="Normal 3 2 2 3 2 2 3 3 3 3 2" xfId="48673"/>
    <cellStyle name="Normal 3 2 2 3 2 2 3 3 3 4" xfId="34349"/>
    <cellStyle name="Normal 3 2 2 3 2 2 3 3 4" xfId="9136"/>
    <cellStyle name="Normal 3 2 2 3 2 2 3 3 4 2" xfId="23519"/>
    <cellStyle name="Normal 3 2 2 3 2 2 3 3 4 2 2" xfId="52254"/>
    <cellStyle name="Normal 3 2 2 3 2 2 3 3 4 3" xfId="37930"/>
    <cellStyle name="Normal 3 2 2 3 2 2 3 3 5" xfId="16356"/>
    <cellStyle name="Normal 3 2 2 3 2 2 3 3 5 2" xfId="45092"/>
    <cellStyle name="Normal 3 2 2 3 2 2 3 3 6" xfId="30768"/>
    <cellStyle name="Normal 3 2 2 3 2 2 3 4" xfId="2698"/>
    <cellStyle name="Normal 3 2 2 3 2 2 3 4 2" xfId="6358"/>
    <cellStyle name="Normal 3 2 2 3 2 2 3 4 2 2" xfId="13618"/>
    <cellStyle name="Normal 3 2 2 3 2 2 3 4 2 2 2" xfId="27996"/>
    <cellStyle name="Normal 3 2 2 3 2 2 3 4 2 2 2 2" xfId="56730"/>
    <cellStyle name="Normal 3 2 2 3 2 2 3 4 2 2 3" xfId="42406"/>
    <cellStyle name="Normal 3 2 2 3 2 2 3 4 2 3" xfId="20833"/>
    <cellStyle name="Normal 3 2 2 3 2 2 3 4 2 3 2" xfId="49568"/>
    <cellStyle name="Normal 3 2 2 3 2 2 3 4 2 4" xfId="35244"/>
    <cellStyle name="Normal 3 2 2 3 2 2 3 4 3" xfId="10031"/>
    <cellStyle name="Normal 3 2 2 3 2 2 3 4 3 2" xfId="24414"/>
    <cellStyle name="Normal 3 2 2 3 2 2 3 4 3 2 2" xfId="53149"/>
    <cellStyle name="Normal 3 2 2 3 2 2 3 4 3 3" xfId="38825"/>
    <cellStyle name="Normal 3 2 2 3 2 2 3 4 4" xfId="17251"/>
    <cellStyle name="Normal 3 2 2 3 2 2 3 4 4 2" xfId="45987"/>
    <cellStyle name="Normal 3 2 2 3 2 2 3 4 5" xfId="31663"/>
    <cellStyle name="Normal 3 2 2 3 2 2 3 5" xfId="4562"/>
    <cellStyle name="Normal 3 2 2 3 2 2 3 5 2" xfId="11828"/>
    <cellStyle name="Normal 3 2 2 3 2 2 3 5 2 2" xfId="26206"/>
    <cellStyle name="Normal 3 2 2 3 2 2 3 5 2 2 2" xfId="54940"/>
    <cellStyle name="Normal 3 2 2 3 2 2 3 5 2 3" xfId="40616"/>
    <cellStyle name="Normal 3 2 2 3 2 2 3 5 3" xfId="19043"/>
    <cellStyle name="Normal 3 2 2 3 2 2 3 5 3 2" xfId="47778"/>
    <cellStyle name="Normal 3 2 2 3 2 2 3 5 4" xfId="33454"/>
    <cellStyle name="Normal 3 2 2 3 2 2 3 6" xfId="8235"/>
    <cellStyle name="Normal 3 2 2 3 2 2 3 6 2" xfId="22624"/>
    <cellStyle name="Normal 3 2 2 3 2 2 3 6 2 2" xfId="51359"/>
    <cellStyle name="Normal 3 2 2 3 2 2 3 6 3" xfId="37035"/>
    <cellStyle name="Normal 3 2 2 3 2 2 3 7" xfId="15461"/>
    <cellStyle name="Normal 3 2 2 3 2 2 3 7 2" xfId="44197"/>
    <cellStyle name="Normal 3 2 2 3 2 2 3 8" xfId="29873"/>
    <cellStyle name="Normal 3 2 2 3 2 2 4" xfId="1042"/>
    <cellStyle name="Normal 3 2 2 3 2 2 4 2" xfId="2025"/>
    <cellStyle name="Normal 3 2 2 3 2 2 4 2 2" xfId="3817"/>
    <cellStyle name="Normal 3 2 2 3 2 2 4 2 2 2" xfId="7476"/>
    <cellStyle name="Normal 3 2 2 3 2 2 4 2 2 2 2" xfId="14736"/>
    <cellStyle name="Normal 3 2 2 3 2 2 4 2 2 2 2 2" xfId="29114"/>
    <cellStyle name="Normal 3 2 2 3 2 2 4 2 2 2 2 2 2" xfId="57848"/>
    <cellStyle name="Normal 3 2 2 3 2 2 4 2 2 2 2 3" xfId="43524"/>
    <cellStyle name="Normal 3 2 2 3 2 2 4 2 2 2 3" xfId="21951"/>
    <cellStyle name="Normal 3 2 2 3 2 2 4 2 2 2 3 2" xfId="50686"/>
    <cellStyle name="Normal 3 2 2 3 2 2 4 2 2 2 4" xfId="36362"/>
    <cellStyle name="Normal 3 2 2 3 2 2 4 2 2 3" xfId="11149"/>
    <cellStyle name="Normal 3 2 2 3 2 2 4 2 2 3 2" xfId="25532"/>
    <cellStyle name="Normal 3 2 2 3 2 2 4 2 2 3 2 2" xfId="54267"/>
    <cellStyle name="Normal 3 2 2 3 2 2 4 2 2 3 3" xfId="39943"/>
    <cellStyle name="Normal 3 2 2 3 2 2 4 2 2 4" xfId="18369"/>
    <cellStyle name="Normal 3 2 2 3 2 2 4 2 2 4 2" xfId="47105"/>
    <cellStyle name="Normal 3 2 2 3 2 2 4 2 2 5" xfId="32781"/>
    <cellStyle name="Normal 3 2 2 3 2 2 4 2 3" xfId="5686"/>
    <cellStyle name="Normal 3 2 2 3 2 2 4 2 3 2" xfId="12946"/>
    <cellStyle name="Normal 3 2 2 3 2 2 4 2 3 2 2" xfId="27324"/>
    <cellStyle name="Normal 3 2 2 3 2 2 4 2 3 2 2 2" xfId="56058"/>
    <cellStyle name="Normal 3 2 2 3 2 2 4 2 3 2 3" xfId="41734"/>
    <cellStyle name="Normal 3 2 2 3 2 2 4 2 3 3" xfId="20161"/>
    <cellStyle name="Normal 3 2 2 3 2 2 4 2 3 3 2" xfId="48896"/>
    <cellStyle name="Normal 3 2 2 3 2 2 4 2 3 4" xfId="34572"/>
    <cellStyle name="Normal 3 2 2 3 2 2 4 2 4" xfId="9359"/>
    <cellStyle name="Normal 3 2 2 3 2 2 4 2 4 2" xfId="23742"/>
    <cellStyle name="Normal 3 2 2 3 2 2 4 2 4 2 2" xfId="52477"/>
    <cellStyle name="Normal 3 2 2 3 2 2 4 2 4 3" xfId="38153"/>
    <cellStyle name="Normal 3 2 2 3 2 2 4 2 5" xfId="16579"/>
    <cellStyle name="Normal 3 2 2 3 2 2 4 2 5 2" xfId="45315"/>
    <cellStyle name="Normal 3 2 2 3 2 2 4 2 6" xfId="30991"/>
    <cellStyle name="Normal 3 2 2 3 2 2 4 3" xfId="2921"/>
    <cellStyle name="Normal 3 2 2 3 2 2 4 3 2" xfId="6581"/>
    <cellStyle name="Normal 3 2 2 3 2 2 4 3 2 2" xfId="13841"/>
    <cellStyle name="Normal 3 2 2 3 2 2 4 3 2 2 2" xfId="28219"/>
    <cellStyle name="Normal 3 2 2 3 2 2 4 3 2 2 2 2" xfId="56953"/>
    <cellStyle name="Normal 3 2 2 3 2 2 4 3 2 2 3" xfId="42629"/>
    <cellStyle name="Normal 3 2 2 3 2 2 4 3 2 3" xfId="21056"/>
    <cellStyle name="Normal 3 2 2 3 2 2 4 3 2 3 2" xfId="49791"/>
    <cellStyle name="Normal 3 2 2 3 2 2 4 3 2 4" xfId="35467"/>
    <cellStyle name="Normal 3 2 2 3 2 2 4 3 3" xfId="10254"/>
    <cellStyle name="Normal 3 2 2 3 2 2 4 3 3 2" xfId="24637"/>
    <cellStyle name="Normal 3 2 2 3 2 2 4 3 3 2 2" xfId="53372"/>
    <cellStyle name="Normal 3 2 2 3 2 2 4 3 3 3" xfId="39048"/>
    <cellStyle name="Normal 3 2 2 3 2 2 4 3 4" xfId="17474"/>
    <cellStyle name="Normal 3 2 2 3 2 2 4 3 4 2" xfId="46210"/>
    <cellStyle name="Normal 3 2 2 3 2 2 4 3 5" xfId="31886"/>
    <cellStyle name="Normal 3 2 2 3 2 2 4 4" xfId="4786"/>
    <cellStyle name="Normal 3 2 2 3 2 2 4 4 2" xfId="12051"/>
    <cellStyle name="Normal 3 2 2 3 2 2 4 4 2 2" xfId="26429"/>
    <cellStyle name="Normal 3 2 2 3 2 2 4 4 2 2 2" xfId="55163"/>
    <cellStyle name="Normal 3 2 2 3 2 2 4 4 2 3" xfId="40839"/>
    <cellStyle name="Normal 3 2 2 3 2 2 4 4 3" xfId="19266"/>
    <cellStyle name="Normal 3 2 2 3 2 2 4 4 3 2" xfId="48001"/>
    <cellStyle name="Normal 3 2 2 3 2 2 4 4 4" xfId="33677"/>
    <cellStyle name="Normal 3 2 2 3 2 2 4 5" xfId="8458"/>
    <cellStyle name="Normal 3 2 2 3 2 2 4 5 2" xfId="22847"/>
    <cellStyle name="Normal 3 2 2 3 2 2 4 5 2 2" xfId="51582"/>
    <cellStyle name="Normal 3 2 2 3 2 2 4 5 3" xfId="37258"/>
    <cellStyle name="Normal 3 2 2 3 2 2 4 6" xfId="15684"/>
    <cellStyle name="Normal 3 2 2 3 2 2 4 6 2" xfId="44420"/>
    <cellStyle name="Normal 3 2 2 3 2 2 4 7" xfId="30096"/>
    <cellStyle name="Normal 3 2 2 3 2 2 5" xfId="1566"/>
    <cellStyle name="Normal 3 2 2 3 2 2 5 2" xfId="3370"/>
    <cellStyle name="Normal 3 2 2 3 2 2 5 2 2" xfId="7029"/>
    <cellStyle name="Normal 3 2 2 3 2 2 5 2 2 2" xfId="14289"/>
    <cellStyle name="Normal 3 2 2 3 2 2 5 2 2 2 2" xfId="28667"/>
    <cellStyle name="Normal 3 2 2 3 2 2 5 2 2 2 2 2" xfId="57401"/>
    <cellStyle name="Normal 3 2 2 3 2 2 5 2 2 2 3" xfId="43077"/>
    <cellStyle name="Normal 3 2 2 3 2 2 5 2 2 3" xfId="21504"/>
    <cellStyle name="Normal 3 2 2 3 2 2 5 2 2 3 2" xfId="50239"/>
    <cellStyle name="Normal 3 2 2 3 2 2 5 2 2 4" xfId="35915"/>
    <cellStyle name="Normal 3 2 2 3 2 2 5 2 3" xfId="10702"/>
    <cellStyle name="Normal 3 2 2 3 2 2 5 2 3 2" xfId="25085"/>
    <cellStyle name="Normal 3 2 2 3 2 2 5 2 3 2 2" xfId="53820"/>
    <cellStyle name="Normal 3 2 2 3 2 2 5 2 3 3" xfId="39496"/>
    <cellStyle name="Normal 3 2 2 3 2 2 5 2 4" xfId="17922"/>
    <cellStyle name="Normal 3 2 2 3 2 2 5 2 4 2" xfId="46658"/>
    <cellStyle name="Normal 3 2 2 3 2 2 5 2 5" xfId="32334"/>
    <cellStyle name="Normal 3 2 2 3 2 2 5 3" xfId="5239"/>
    <cellStyle name="Normal 3 2 2 3 2 2 5 3 2" xfId="12499"/>
    <cellStyle name="Normal 3 2 2 3 2 2 5 3 2 2" xfId="26877"/>
    <cellStyle name="Normal 3 2 2 3 2 2 5 3 2 2 2" xfId="55611"/>
    <cellStyle name="Normal 3 2 2 3 2 2 5 3 2 3" xfId="41287"/>
    <cellStyle name="Normal 3 2 2 3 2 2 5 3 3" xfId="19714"/>
    <cellStyle name="Normal 3 2 2 3 2 2 5 3 3 2" xfId="48449"/>
    <cellStyle name="Normal 3 2 2 3 2 2 5 3 4" xfId="34125"/>
    <cellStyle name="Normal 3 2 2 3 2 2 5 4" xfId="8912"/>
    <cellStyle name="Normal 3 2 2 3 2 2 5 4 2" xfId="23295"/>
    <cellStyle name="Normal 3 2 2 3 2 2 5 4 2 2" xfId="52030"/>
    <cellStyle name="Normal 3 2 2 3 2 2 5 4 3" xfId="37706"/>
    <cellStyle name="Normal 3 2 2 3 2 2 5 5" xfId="16132"/>
    <cellStyle name="Normal 3 2 2 3 2 2 5 5 2" xfId="44868"/>
    <cellStyle name="Normal 3 2 2 3 2 2 5 6" xfId="30544"/>
    <cellStyle name="Normal 3 2 2 3 2 2 6" xfId="2474"/>
    <cellStyle name="Normal 3 2 2 3 2 2 6 2" xfId="6134"/>
    <cellStyle name="Normal 3 2 2 3 2 2 6 2 2" xfId="13394"/>
    <cellStyle name="Normal 3 2 2 3 2 2 6 2 2 2" xfId="27772"/>
    <cellStyle name="Normal 3 2 2 3 2 2 6 2 2 2 2" xfId="56506"/>
    <cellStyle name="Normal 3 2 2 3 2 2 6 2 2 3" xfId="42182"/>
    <cellStyle name="Normal 3 2 2 3 2 2 6 2 3" xfId="20609"/>
    <cellStyle name="Normal 3 2 2 3 2 2 6 2 3 2" xfId="49344"/>
    <cellStyle name="Normal 3 2 2 3 2 2 6 2 4" xfId="35020"/>
    <cellStyle name="Normal 3 2 2 3 2 2 6 3" xfId="9807"/>
    <cellStyle name="Normal 3 2 2 3 2 2 6 3 2" xfId="24190"/>
    <cellStyle name="Normal 3 2 2 3 2 2 6 3 2 2" xfId="52925"/>
    <cellStyle name="Normal 3 2 2 3 2 2 6 3 3" xfId="38601"/>
    <cellStyle name="Normal 3 2 2 3 2 2 6 4" xfId="17027"/>
    <cellStyle name="Normal 3 2 2 3 2 2 6 4 2" xfId="45763"/>
    <cellStyle name="Normal 3 2 2 3 2 2 6 5" xfId="31439"/>
    <cellStyle name="Normal 3 2 2 3 2 2 7" xfId="4333"/>
    <cellStyle name="Normal 3 2 2 3 2 2 7 2" xfId="11603"/>
    <cellStyle name="Normal 3 2 2 3 2 2 7 2 2" xfId="25982"/>
    <cellStyle name="Normal 3 2 2 3 2 2 7 2 2 2" xfId="54716"/>
    <cellStyle name="Normal 3 2 2 3 2 2 7 2 3" xfId="40392"/>
    <cellStyle name="Normal 3 2 2 3 2 2 7 3" xfId="18819"/>
    <cellStyle name="Normal 3 2 2 3 2 2 7 3 2" xfId="47554"/>
    <cellStyle name="Normal 3 2 2 3 2 2 7 4" xfId="33230"/>
    <cellStyle name="Normal 3 2 2 3 2 2 8" xfId="8002"/>
    <cellStyle name="Normal 3 2 2 3 2 2 8 2" xfId="22400"/>
    <cellStyle name="Normal 3 2 2 3 2 2 8 2 2" xfId="51135"/>
    <cellStyle name="Normal 3 2 2 3 2 2 8 3" xfId="36811"/>
    <cellStyle name="Normal 3 2 2 3 2 2 9" xfId="15237"/>
    <cellStyle name="Normal 3 2 2 3 2 2 9 2" xfId="43973"/>
    <cellStyle name="Normal 3 2 2 3 2 3" xfId="598"/>
    <cellStyle name="Normal 3 2 2 3 2 3 2" xfId="875"/>
    <cellStyle name="Normal 3 2 2 3 2 3 2 2" xfId="1322"/>
    <cellStyle name="Normal 3 2 2 3 2 3 2 2 2" xfId="2305"/>
    <cellStyle name="Normal 3 2 2 3 2 3 2 2 2 2" xfId="4097"/>
    <cellStyle name="Normal 3 2 2 3 2 3 2 2 2 2 2" xfId="7756"/>
    <cellStyle name="Normal 3 2 2 3 2 3 2 2 2 2 2 2" xfId="15016"/>
    <cellStyle name="Normal 3 2 2 3 2 3 2 2 2 2 2 2 2" xfId="29394"/>
    <cellStyle name="Normal 3 2 2 3 2 3 2 2 2 2 2 2 2 2" xfId="58128"/>
    <cellStyle name="Normal 3 2 2 3 2 3 2 2 2 2 2 2 3" xfId="43804"/>
    <cellStyle name="Normal 3 2 2 3 2 3 2 2 2 2 2 3" xfId="22231"/>
    <cellStyle name="Normal 3 2 2 3 2 3 2 2 2 2 2 3 2" xfId="50966"/>
    <cellStyle name="Normal 3 2 2 3 2 3 2 2 2 2 2 4" xfId="36642"/>
    <cellStyle name="Normal 3 2 2 3 2 3 2 2 2 2 3" xfId="11429"/>
    <cellStyle name="Normal 3 2 2 3 2 3 2 2 2 2 3 2" xfId="25812"/>
    <cellStyle name="Normal 3 2 2 3 2 3 2 2 2 2 3 2 2" xfId="54547"/>
    <cellStyle name="Normal 3 2 2 3 2 3 2 2 2 2 3 3" xfId="40223"/>
    <cellStyle name="Normal 3 2 2 3 2 3 2 2 2 2 4" xfId="18649"/>
    <cellStyle name="Normal 3 2 2 3 2 3 2 2 2 2 4 2" xfId="47385"/>
    <cellStyle name="Normal 3 2 2 3 2 3 2 2 2 2 5" xfId="33061"/>
    <cellStyle name="Normal 3 2 2 3 2 3 2 2 2 3" xfId="5966"/>
    <cellStyle name="Normal 3 2 2 3 2 3 2 2 2 3 2" xfId="13226"/>
    <cellStyle name="Normal 3 2 2 3 2 3 2 2 2 3 2 2" xfId="27604"/>
    <cellStyle name="Normal 3 2 2 3 2 3 2 2 2 3 2 2 2" xfId="56338"/>
    <cellStyle name="Normal 3 2 2 3 2 3 2 2 2 3 2 3" xfId="42014"/>
    <cellStyle name="Normal 3 2 2 3 2 3 2 2 2 3 3" xfId="20441"/>
    <cellStyle name="Normal 3 2 2 3 2 3 2 2 2 3 3 2" xfId="49176"/>
    <cellStyle name="Normal 3 2 2 3 2 3 2 2 2 3 4" xfId="34852"/>
    <cellStyle name="Normal 3 2 2 3 2 3 2 2 2 4" xfId="9639"/>
    <cellStyle name="Normal 3 2 2 3 2 3 2 2 2 4 2" xfId="24022"/>
    <cellStyle name="Normal 3 2 2 3 2 3 2 2 2 4 2 2" xfId="52757"/>
    <cellStyle name="Normal 3 2 2 3 2 3 2 2 2 4 3" xfId="38433"/>
    <cellStyle name="Normal 3 2 2 3 2 3 2 2 2 5" xfId="16859"/>
    <cellStyle name="Normal 3 2 2 3 2 3 2 2 2 5 2" xfId="45595"/>
    <cellStyle name="Normal 3 2 2 3 2 3 2 2 2 6" xfId="31271"/>
    <cellStyle name="Normal 3 2 2 3 2 3 2 2 3" xfId="3201"/>
    <cellStyle name="Normal 3 2 2 3 2 3 2 2 3 2" xfId="6861"/>
    <cellStyle name="Normal 3 2 2 3 2 3 2 2 3 2 2" xfId="14121"/>
    <cellStyle name="Normal 3 2 2 3 2 3 2 2 3 2 2 2" xfId="28499"/>
    <cellStyle name="Normal 3 2 2 3 2 3 2 2 3 2 2 2 2" xfId="57233"/>
    <cellStyle name="Normal 3 2 2 3 2 3 2 2 3 2 2 3" xfId="42909"/>
    <cellStyle name="Normal 3 2 2 3 2 3 2 2 3 2 3" xfId="21336"/>
    <cellStyle name="Normal 3 2 2 3 2 3 2 2 3 2 3 2" xfId="50071"/>
    <cellStyle name="Normal 3 2 2 3 2 3 2 2 3 2 4" xfId="35747"/>
    <cellStyle name="Normal 3 2 2 3 2 3 2 2 3 3" xfId="10534"/>
    <cellStyle name="Normal 3 2 2 3 2 3 2 2 3 3 2" xfId="24917"/>
    <cellStyle name="Normal 3 2 2 3 2 3 2 2 3 3 2 2" xfId="53652"/>
    <cellStyle name="Normal 3 2 2 3 2 3 2 2 3 3 3" xfId="39328"/>
    <cellStyle name="Normal 3 2 2 3 2 3 2 2 3 4" xfId="17754"/>
    <cellStyle name="Normal 3 2 2 3 2 3 2 2 3 4 2" xfId="46490"/>
    <cellStyle name="Normal 3 2 2 3 2 3 2 2 3 5" xfId="32166"/>
    <cellStyle name="Normal 3 2 2 3 2 3 2 2 4" xfId="5066"/>
    <cellStyle name="Normal 3 2 2 3 2 3 2 2 4 2" xfId="12331"/>
    <cellStyle name="Normal 3 2 2 3 2 3 2 2 4 2 2" xfId="26709"/>
    <cellStyle name="Normal 3 2 2 3 2 3 2 2 4 2 2 2" xfId="55443"/>
    <cellStyle name="Normal 3 2 2 3 2 3 2 2 4 2 3" xfId="41119"/>
    <cellStyle name="Normal 3 2 2 3 2 3 2 2 4 3" xfId="19546"/>
    <cellStyle name="Normal 3 2 2 3 2 3 2 2 4 3 2" xfId="48281"/>
    <cellStyle name="Normal 3 2 2 3 2 3 2 2 4 4" xfId="33957"/>
    <cellStyle name="Normal 3 2 2 3 2 3 2 2 5" xfId="8738"/>
    <cellStyle name="Normal 3 2 2 3 2 3 2 2 5 2" xfId="23127"/>
    <cellStyle name="Normal 3 2 2 3 2 3 2 2 5 2 2" xfId="51862"/>
    <cellStyle name="Normal 3 2 2 3 2 3 2 2 5 3" xfId="37538"/>
    <cellStyle name="Normal 3 2 2 3 2 3 2 2 6" xfId="15964"/>
    <cellStyle name="Normal 3 2 2 3 2 3 2 2 6 2" xfId="44700"/>
    <cellStyle name="Normal 3 2 2 3 2 3 2 2 7" xfId="30376"/>
    <cellStyle name="Normal 3 2 2 3 2 3 2 3" xfId="1858"/>
    <cellStyle name="Normal 3 2 2 3 2 3 2 3 2" xfId="3650"/>
    <cellStyle name="Normal 3 2 2 3 2 3 2 3 2 2" xfId="7309"/>
    <cellStyle name="Normal 3 2 2 3 2 3 2 3 2 2 2" xfId="14569"/>
    <cellStyle name="Normal 3 2 2 3 2 3 2 3 2 2 2 2" xfId="28947"/>
    <cellStyle name="Normal 3 2 2 3 2 3 2 3 2 2 2 2 2" xfId="57681"/>
    <cellStyle name="Normal 3 2 2 3 2 3 2 3 2 2 2 3" xfId="43357"/>
    <cellStyle name="Normal 3 2 2 3 2 3 2 3 2 2 3" xfId="21784"/>
    <cellStyle name="Normal 3 2 2 3 2 3 2 3 2 2 3 2" xfId="50519"/>
    <cellStyle name="Normal 3 2 2 3 2 3 2 3 2 2 4" xfId="36195"/>
    <cellStyle name="Normal 3 2 2 3 2 3 2 3 2 3" xfId="10982"/>
    <cellStyle name="Normal 3 2 2 3 2 3 2 3 2 3 2" xfId="25365"/>
    <cellStyle name="Normal 3 2 2 3 2 3 2 3 2 3 2 2" xfId="54100"/>
    <cellStyle name="Normal 3 2 2 3 2 3 2 3 2 3 3" xfId="39776"/>
    <cellStyle name="Normal 3 2 2 3 2 3 2 3 2 4" xfId="18202"/>
    <cellStyle name="Normal 3 2 2 3 2 3 2 3 2 4 2" xfId="46938"/>
    <cellStyle name="Normal 3 2 2 3 2 3 2 3 2 5" xfId="32614"/>
    <cellStyle name="Normal 3 2 2 3 2 3 2 3 3" xfId="5519"/>
    <cellStyle name="Normal 3 2 2 3 2 3 2 3 3 2" xfId="12779"/>
    <cellStyle name="Normal 3 2 2 3 2 3 2 3 3 2 2" xfId="27157"/>
    <cellStyle name="Normal 3 2 2 3 2 3 2 3 3 2 2 2" xfId="55891"/>
    <cellStyle name="Normal 3 2 2 3 2 3 2 3 3 2 3" xfId="41567"/>
    <cellStyle name="Normal 3 2 2 3 2 3 2 3 3 3" xfId="19994"/>
    <cellStyle name="Normal 3 2 2 3 2 3 2 3 3 3 2" xfId="48729"/>
    <cellStyle name="Normal 3 2 2 3 2 3 2 3 3 4" xfId="34405"/>
    <cellStyle name="Normal 3 2 2 3 2 3 2 3 4" xfId="9192"/>
    <cellStyle name="Normal 3 2 2 3 2 3 2 3 4 2" xfId="23575"/>
    <cellStyle name="Normal 3 2 2 3 2 3 2 3 4 2 2" xfId="52310"/>
    <cellStyle name="Normal 3 2 2 3 2 3 2 3 4 3" xfId="37986"/>
    <cellStyle name="Normal 3 2 2 3 2 3 2 3 5" xfId="16412"/>
    <cellStyle name="Normal 3 2 2 3 2 3 2 3 5 2" xfId="45148"/>
    <cellStyle name="Normal 3 2 2 3 2 3 2 3 6" xfId="30824"/>
    <cellStyle name="Normal 3 2 2 3 2 3 2 4" xfId="2754"/>
    <cellStyle name="Normal 3 2 2 3 2 3 2 4 2" xfId="6414"/>
    <cellStyle name="Normal 3 2 2 3 2 3 2 4 2 2" xfId="13674"/>
    <cellStyle name="Normal 3 2 2 3 2 3 2 4 2 2 2" xfId="28052"/>
    <cellStyle name="Normal 3 2 2 3 2 3 2 4 2 2 2 2" xfId="56786"/>
    <cellStyle name="Normal 3 2 2 3 2 3 2 4 2 2 3" xfId="42462"/>
    <cellStyle name="Normal 3 2 2 3 2 3 2 4 2 3" xfId="20889"/>
    <cellStyle name="Normal 3 2 2 3 2 3 2 4 2 3 2" xfId="49624"/>
    <cellStyle name="Normal 3 2 2 3 2 3 2 4 2 4" xfId="35300"/>
    <cellStyle name="Normal 3 2 2 3 2 3 2 4 3" xfId="10087"/>
    <cellStyle name="Normal 3 2 2 3 2 3 2 4 3 2" xfId="24470"/>
    <cellStyle name="Normal 3 2 2 3 2 3 2 4 3 2 2" xfId="53205"/>
    <cellStyle name="Normal 3 2 2 3 2 3 2 4 3 3" xfId="38881"/>
    <cellStyle name="Normal 3 2 2 3 2 3 2 4 4" xfId="17307"/>
    <cellStyle name="Normal 3 2 2 3 2 3 2 4 4 2" xfId="46043"/>
    <cellStyle name="Normal 3 2 2 3 2 3 2 4 5" xfId="31719"/>
    <cellStyle name="Normal 3 2 2 3 2 3 2 5" xfId="4619"/>
    <cellStyle name="Normal 3 2 2 3 2 3 2 5 2" xfId="11884"/>
    <cellStyle name="Normal 3 2 2 3 2 3 2 5 2 2" xfId="26262"/>
    <cellStyle name="Normal 3 2 2 3 2 3 2 5 2 2 2" xfId="54996"/>
    <cellStyle name="Normal 3 2 2 3 2 3 2 5 2 3" xfId="40672"/>
    <cellStyle name="Normal 3 2 2 3 2 3 2 5 3" xfId="19099"/>
    <cellStyle name="Normal 3 2 2 3 2 3 2 5 3 2" xfId="47834"/>
    <cellStyle name="Normal 3 2 2 3 2 3 2 5 4" xfId="33510"/>
    <cellStyle name="Normal 3 2 2 3 2 3 2 6" xfId="8291"/>
    <cellStyle name="Normal 3 2 2 3 2 3 2 6 2" xfId="22680"/>
    <cellStyle name="Normal 3 2 2 3 2 3 2 6 2 2" xfId="51415"/>
    <cellStyle name="Normal 3 2 2 3 2 3 2 6 3" xfId="37091"/>
    <cellStyle name="Normal 3 2 2 3 2 3 2 7" xfId="15517"/>
    <cellStyle name="Normal 3 2 2 3 2 3 2 7 2" xfId="44253"/>
    <cellStyle name="Normal 3 2 2 3 2 3 2 8" xfId="29929"/>
    <cellStyle name="Normal 3 2 2 3 2 3 3" xfId="1098"/>
    <cellStyle name="Normal 3 2 2 3 2 3 3 2" xfId="2081"/>
    <cellStyle name="Normal 3 2 2 3 2 3 3 2 2" xfId="3873"/>
    <cellStyle name="Normal 3 2 2 3 2 3 3 2 2 2" xfId="7532"/>
    <cellStyle name="Normal 3 2 2 3 2 3 3 2 2 2 2" xfId="14792"/>
    <cellStyle name="Normal 3 2 2 3 2 3 3 2 2 2 2 2" xfId="29170"/>
    <cellStyle name="Normal 3 2 2 3 2 3 3 2 2 2 2 2 2" xfId="57904"/>
    <cellStyle name="Normal 3 2 2 3 2 3 3 2 2 2 2 3" xfId="43580"/>
    <cellStyle name="Normal 3 2 2 3 2 3 3 2 2 2 3" xfId="22007"/>
    <cellStyle name="Normal 3 2 2 3 2 3 3 2 2 2 3 2" xfId="50742"/>
    <cellStyle name="Normal 3 2 2 3 2 3 3 2 2 2 4" xfId="36418"/>
    <cellStyle name="Normal 3 2 2 3 2 3 3 2 2 3" xfId="11205"/>
    <cellStyle name="Normal 3 2 2 3 2 3 3 2 2 3 2" xfId="25588"/>
    <cellStyle name="Normal 3 2 2 3 2 3 3 2 2 3 2 2" xfId="54323"/>
    <cellStyle name="Normal 3 2 2 3 2 3 3 2 2 3 3" xfId="39999"/>
    <cellStyle name="Normal 3 2 2 3 2 3 3 2 2 4" xfId="18425"/>
    <cellStyle name="Normal 3 2 2 3 2 3 3 2 2 4 2" xfId="47161"/>
    <cellStyle name="Normal 3 2 2 3 2 3 3 2 2 5" xfId="32837"/>
    <cellStyle name="Normal 3 2 2 3 2 3 3 2 3" xfId="5742"/>
    <cellStyle name="Normal 3 2 2 3 2 3 3 2 3 2" xfId="13002"/>
    <cellStyle name="Normal 3 2 2 3 2 3 3 2 3 2 2" xfId="27380"/>
    <cellStyle name="Normal 3 2 2 3 2 3 3 2 3 2 2 2" xfId="56114"/>
    <cellStyle name="Normal 3 2 2 3 2 3 3 2 3 2 3" xfId="41790"/>
    <cellStyle name="Normal 3 2 2 3 2 3 3 2 3 3" xfId="20217"/>
    <cellStyle name="Normal 3 2 2 3 2 3 3 2 3 3 2" xfId="48952"/>
    <cellStyle name="Normal 3 2 2 3 2 3 3 2 3 4" xfId="34628"/>
    <cellStyle name="Normal 3 2 2 3 2 3 3 2 4" xfId="9415"/>
    <cellStyle name="Normal 3 2 2 3 2 3 3 2 4 2" xfId="23798"/>
    <cellStyle name="Normal 3 2 2 3 2 3 3 2 4 2 2" xfId="52533"/>
    <cellStyle name="Normal 3 2 2 3 2 3 3 2 4 3" xfId="38209"/>
    <cellStyle name="Normal 3 2 2 3 2 3 3 2 5" xfId="16635"/>
    <cellStyle name="Normal 3 2 2 3 2 3 3 2 5 2" xfId="45371"/>
    <cellStyle name="Normal 3 2 2 3 2 3 3 2 6" xfId="31047"/>
    <cellStyle name="Normal 3 2 2 3 2 3 3 3" xfId="2977"/>
    <cellStyle name="Normal 3 2 2 3 2 3 3 3 2" xfId="6637"/>
    <cellStyle name="Normal 3 2 2 3 2 3 3 3 2 2" xfId="13897"/>
    <cellStyle name="Normal 3 2 2 3 2 3 3 3 2 2 2" xfId="28275"/>
    <cellStyle name="Normal 3 2 2 3 2 3 3 3 2 2 2 2" xfId="57009"/>
    <cellStyle name="Normal 3 2 2 3 2 3 3 3 2 2 3" xfId="42685"/>
    <cellStyle name="Normal 3 2 2 3 2 3 3 3 2 3" xfId="21112"/>
    <cellStyle name="Normal 3 2 2 3 2 3 3 3 2 3 2" xfId="49847"/>
    <cellStyle name="Normal 3 2 2 3 2 3 3 3 2 4" xfId="35523"/>
    <cellStyle name="Normal 3 2 2 3 2 3 3 3 3" xfId="10310"/>
    <cellStyle name="Normal 3 2 2 3 2 3 3 3 3 2" xfId="24693"/>
    <cellStyle name="Normal 3 2 2 3 2 3 3 3 3 2 2" xfId="53428"/>
    <cellStyle name="Normal 3 2 2 3 2 3 3 3 3 3" xfId="39104"/>
    <cellStyle name="Normal 3 2 2 3 2 3 3 3 4" xfId="17530"/>
    <cellStyle name="Normal 3 2 2 3 2 3 3 3 4 2" xfId="46266"/>
    <cellStyle name="Normal 3 2 2 3 2 3 3 3 5" xfId="31942"/>
    <cellStyle name="Normal 3 2 2 3 2 3 3 4" xfId="4842"/>
    <cellStyle name="Normal 3 2 2 3 2 3 3 4 2" xfId="12107"/>
    <cellStyle name="Normal 3 2 2 3 2 3 3 4 2 2" xfId="26485"/>
    <cellStyle name="Normal 3 2 2 3 2 3 3 4 2 2 2" xfId="55219"/>
    <cellStyle name="Normal 3 2 2 3 2 3 3 4 2 3" xfId="40895"/>
    <cellStyle name="Normal 3 2 2 3 2 3 3 4 3" xfId="19322"/>
    <cellStyle name="Normal 3 2 2 3 2 3 3 4 3 2" xfId="48057"/>
    <cellStyle name="Normal 3 2 2 3 2 3 3 4 4" xfId="33733"/>
    <cellStyle name="Normal 3 2 2 3 2 3 3 5" xfId="8514"/>
    <cellStyle name="Normal 3 2 2 3 2 3 3 5 2" xfId="22903"/>
    <cellStyle name="Normal 3 2 2 3 2 3 3 5 2 2" xfId="51638"/>
    <cellStyle name="Normal 3 2 2 3 2 3 3 5 3" xfId="37314"/>
    <cellStyle name="Normal 3 2 2 3 2 3 3 6" xfId="15740"/>
    <cellStyle name="Normal 3 2 2 3 2 3 3 6 2" xfId="44476"/>
    <cellStyle name="Normal 3 2 2 3 2 3 3 7" xfId="30152"/>
    <cellStyle name="Normal 3 2 2 3 2 3 4" xfId="1630"/>
    <cellStyle name="Normal 3 2 2 3 2 3 4 2" xfId="3426"/>
    <cellStyle name="Normal 3 2 2 3 2 3 4 2 2" xfId="7085"/>
    <cellStyle name="Normal 3 2 2 3 2 3 4 2 2 2" xfId="14345"/>
    <cellStyle name="Normal 3 2 2 3 2 3 4 2 2 2 2" xfId="28723"/>
    <cellStyle name="Normal 3 2 2 3 2 3 4 2 2 2 2 2" xfId="57457"/>
    <cellStyle name="Normal 3 2 2 3 2 3 4 2 2 2 3" xfId="43133"/>
    <cellStyle name="Normal 3 2 2 3 2 3 4 2 2 3" xfId="21560"/>
    <cellStyle name="Normal 3 2 2 3 2 3 4 2 2 3 2" xfId="50295"/>
    <cellStyle name="Normal 3 2 2 3 2 3 4 2 2 4" xfId="35971"/>
    <cellStyle name="Normal 3 2 2 3 2 3 4 2 3" xfId="10758"/>
    <cellStyle name="Normal 3 2 2 3 2 3 4 2 3 2" xfId="25141"/>
    <cellStyle name="Normal 3 2 2 3 2 3 4 2 3 2 2" xfId="53876"/>
    <cellStyle name="Normal 3 2 2 3 2 3 4 2 3 3" xfId="39552"/>
    <cellStyle name="Normal 3 2 2 3 2 3 4 2 4" xfId="17978"/>
    <cellStyle name="Normal 3 2 2 3 2 3 4 2 4 2" xfId="46714"/>
    <cellStyle name="Normal 3 2 2 3 2 3 4 2 5" xfId="32390"/>
    <cellStyle name="Normal 3 2 2 3 2 3 4 3" xfId="5295"/>
    <cellStyle name="Normal 3 2 2 3 2 3 4 3 2" xfId="12555"/>
    <cellStyle name="Normal 3 2 2 3 2 3 4 3 2 2" xfId="26933"/>
    <cellStyle name="Normal 3 2 2 3 2 3 4 3 2 2 2" xfId="55667"/>
    <cellStyle name="Normal 3 2 2 3 2 3 4 3 2 3" xfId="41343"/>
    <cellStyle name="Normal 3 2 2 3 2 3 4 3 3" xfId="19770"/>
    <cellStyle name="Normal 3 2 2 3 2 3 4 3 3 2" xfId="48505"/>
    <cellStyle name="Normal 3 2 2 3 2 3 4 3 4" xfId="34181"/>
    <cellStyle name="Normal 3 2 2 3 2 3 4 4" xfId="8968"/>
    <cellStyle name="Normal 3 2 2 3 2 3 4 4 2" xfId="23351"/>
    <cellStyle name="Normal 3 2 2 3 2 3 4 4 2 2" xfId="52086"/>
    <cellStyle name="Normal 3 2 2 3 2 3 4 4 3" xfId="37762"/>
    <cellStyle name="Normal 3 2 2 3 2 3 4 5" xfId="16188"/>
    <cellStyle name="Normal 3 2 2 3 2 3 4 5 2" xfId="44924"/>
    <cellStyle name="Normal 3 2 2 3 2 3 4 6" xfId="30600"/>
    <cellStyle name="Normal 3 2 2 3 2 3 5" xfId="2530"/>
    <cellStyle name="Normal 3 2 2 3 2 3 5 2" xfId="6190"/>
    <cellStyle name="Normal 3 2 2 3 2 3 5 2 2" xfId="13450"/>
    <cellStyle name="Normal 3 2 2 3 2 3 5 2 2 2" xfId="27828"/>
    <cellStyle name="Normal 3 2 2 3 2 3 5 2 2 2 2" xfId="56562"/>
    <cellStyle name="Normal 3 2 2 3 2 3 5 2 2 3" xfId="42238"/>
    <cellStyle name="Normal 3 2 2 3 2 3 5 2 3" xfId="20665"/>
    <cellStyle name="Normal 3 2 2 3 2 3 5 2 3 2" xfId="49400"/>
    <cellStyle name="Normal 3 2 2 3 2 3 5 2 4" xfId="35076"/>
    <cellStyle name="Normal 3 2 2 3 2 3 5 3" xfId="9863"/>
    <cellStyle name="Normal 3 2 2 3 2 3 5 3 2" xfId="24246"/>
    <cellStyle name="Normal 3 2 2 3 2 3 5 3 2 2" xfId="52981"/>
    <cellStyle name="Normal 3 2 2 3 2 3 5 3 3" xfId="38657"/>
    <cellStyle name="Normal 3 2 2 3 2 3 5 4" xfId="17083"/>
    <cellStyle name="Normal 3 2 2 3 2 3 5 4 2" xfId="45819"/>
    <cellStyle name="Normal 3 2 2 3 2 3 5 5" xfId="31495"/>
    <cellStyle name="Normal 3 2 2 3 2 3 6" xfId="4393"/>
    <cellStyle name="Normal 3 2 2 3 2 3 6 2" xfId="11660"/>
    <cellStyle name="Normal 3 2 2 3 2 3 6 2 2" xfId="26038"/>
    <cellStyle name="Normal 3 2 2 3 2 3 6 2 2 2" xfId="54772"/>
    <cellStyle name="Normal 3 2 2 3 2 3 6 2 3" xfId="40448"/>
    <cellStyle name="Normal 3 2 2 3 2 3 6 3" xfId="18875"/>
    <cellStyle name="Normal 3 2 2 3 2 3 6 3 2" xfId="47610"/>
    <cellStyle name="Normal 3 2 2 3 2 3 6 4" xfId="33286"/>
    <cellStyle name="Normal 3 2 2 3 2 3 7" xfId="8064"/>
    <cellStyle name="Normal 3 2 2 3 2 3 7 2" xfId="22456"/>
    <cellStyle name="Normal 3 2 2 3 2 3 7 2 2" xfId="51191"/>
    <cellStyle name="Normal 3 2 2 3 2 3 7 3" xfId="36867"/>
    <cellStyle name="Normal 3 2 2 3 2 3 8" xfId="15293"/>
    <cellStyle name="Normal 3 2 2 3 2 3 8 2" xfId="44029"/>
    <cellStyle name="Normal 3 2 2 3 2 3 9" xfId="29705"/>
    <cellStyle name="Normal 3 2 2 3 2 4" xfId="760"/>
    <cellStyle name="Normal 3 2 2 3 2 4 2" xfId="1210"/>
    <cellStyle name="Normal 3 2 2 3 2 4 2 2" xfId="2193"/>
    <cellStyle name="Normal 3 2 2 3 2 4 2 2 2" xfId="3985"/>
    <cellStyle name="Normal 3 2 2 3 2 4 2 2 2 2" xfId="7644"/>
    <cellStyle name="Normal 3 2 2 3 2 4 2 2 2 2 2" xfId="14904"/>
    <cellStyle name="Normal 3 2 2 3 2 4 2 2 2 2 2 2" xfId="29282"/>
    <cellStyle name="Normal 3 2 2 3 2 4 2 2 2 2 2 2 2" xfId="58016"/>
    <cellStyle name="Normal 3 2 2 3 2 4 2 2 2 2 2 3" xfId="43692"/>
    <cellStyle name="Normal 3 2 2 3 2 4 2 2 2 2 3" xfId="22119"/>
    <cellStyle name="Normal 3 2 2 3 2 4 2 2 2 2 3 2" xfId="50854"/>
    <cellStyle name="Normal 3 2 2 3 2 4 2 2 2 2 4" xfId="36530"/>
    <cellStyle name="Normal 3 2 2 3 2 4 2 2 2 3" xfId="11317"/>
    <cellStyle name="Normal 3 2 2 3 2 4 2 2 2 3 2" xfId="25700"/>
    <cellStyle name="Normal 3 2 2 3 2 4 2 2 2 3 2 2" xfId="54435"/>
    <cellStyle name="Normal 3 2 2 3 2 4 2 2 2 3 3" xfId="40111"/>
    <cellStyle name="Normal 3 2 2 3 2 4 2 2 2 4" xfId="18537"/>
    <cellStyle name="Normal 3 2 2 3 2 4 2 2 2 4 2" xfId="47273"/>
    <cellStyle name="Normal 3 2 2 3 2 4 2 2 2 5" xfId="32949"/>
    <cellStyle name="Normal 3 2 2 3 2 4 2 2 3" xfId="5854"/>
    <cellStyle name="Normal 3 2 2 3 2 4 2 2 3 2" xfId="13114"/>
    <cellStyle name="Normal 3 2 2 3 2 4 2 2 3 2 2" xfId="27492"/>
    <cellStyle name="Normal 3 2 2 3 2 4 2 2 3 2 2 2" xfId="56226"/>
    <cellStyle name="Normal 3 2 2 3 2 4 2 2 3 2 3" xfId="41902"/>
    <cellStyle name="Normal 3 2 2 3 2 4 2 2 3 3" xfId="20329"/>
    <cellStyle name="Normal 3 2 2 3 2 4 2 2 3 3 2" xfId="49064"/>
    <cellStyle name="Normal 3 2 2 3 2 4 2 2 3 4" xfId="34740"/>
    <cellStyle name="Normal 3 2 2 3 2 4 2 2 4" xfId="9527"/>
    <cellStyle name="Normal 3 2 2 3 2 4 2 2 4 2" xfId="23910"/>
    <cellStyle name="Normal 3 2 2 3 2 4 2 2 4 2 2" xfId="52645"/>
    <cellStyle name="Normal 3 2 2 3 2 4 2 2 4 3" xfId="38321"/>
    <cellStyle name="Normal 3 2 2 3 2 4 2 2 5" xfId="16747"/>
    <cellStyle name="Normal 3 2 2 3 2 4 2 2 5 2" xfId="45483"/>
    <cellStyle name="Normal 3 2 2 3 2 4 2 2 6" xfId="31159"/>
    <cellStyle name="Normal 3 2 2 3 2 4 2 3" xfId="3089"/>
    <cellStyle name="Normal 3 2 2 3 2 4 2 3 2" xfId="6749"/>
    <cellStyle name="Normal 3 2 2 3 2 4 2 3 2 2" xfId="14009"/>
    <cellStyle name="Normal 3 2 2 3 2 4 2 3 2 2 2" xfId="28387"/>
    <cellStyle name="Normal 3 2 2 3 2 4 2 3 2 2 2 2" xfId="57121"/>
    <cellStyle name="Normal 3 2 2 3 2 4 2 3 2 2 3" xfId="42797"/>
    <cellStyle name="Normal 3 2 2 3 2 4 2 3 2 3" xfId="21224"/>
    <cellStyle name="Normal 3 2 2 3 2 4 2 3 2 3 2" xfId="49959"/>
    <cellStyle name="Normal 3 2 2 3 2 4 2 3 2 4" xfId="35635"/>
    <cellStyle name="Normal 3 2 2 3 2 4 2 3 3" xfId="10422"/>
    <cellStyle name="Normal 3 2 2 3 2 4 2 3 3 2" xfId="24805"/>
    <cellStyle name="Normal 3 2 2 3 2 4 2 3 3 2 2" xfId="53540"/>
    <cellStyle name="Normal 3 2 2 3 2 4 2 3 3 3" xfId="39216"/>
    <cellStyle name="Normal 3 2 2 3 2 4 2 3 4" xfId="17642"/>
    <cellStyle name="Normal 3 2 2 3 2 4 2 3 4 2" xfId="46378"/>
    <cellStyle name="Normal 3 2 2 3 2 4 2 3 5" xfId="32054"/>
    <cellStyle name="Normal 3 2 2 3 2 4 2 4" xfId="4954"/>
    <cellStyle name="Normal 3 2 2 3 2 4 2 4 2" xfId="12219"/>
    <cellStyle name="Normal 3 2 2 3 2 4 2 4 2 2" xfId="26597"/>
    <cellStyle name="Normal 3 2 2 3 2 4 2 4 2 2 2" xfId="55331"/>
    <cellStyle name="Normal 3 2 2 3 2 4 2 4 2 3" xfId="41007"/>
    <cellStyle name="Normal 3 2 2 3 2 4 2 4 3" xfId="19434"/>
    <cellStyle name="Normal 3 2 2 3 2 4 2 4 3 2" xfId="48169"/>
    <cellStyle name="Normal 3 2 2 3 2 4 2 4 4" xfId="33845"/>
    <cellStyle name="Normal 3 2 2 3 2 4 2 5" xfId="8626"/>
    <cellStyle name="Normal 3 2 2 3 2 4 2 5 2" xfId="23015"/>
    <cellStyle name="Normal 3 2 2 3 2 4 2 5 2 2" xfId="51750"/>
    <cellStyle name="Normal 3 2 2 3 2 4 2 5 3" xfId="37426"/>
    <cellStyle name="Normal 3 2 2 3 2 4 2 6" xfId="15852"/>
    <cellStyle name="Normal 3 2 2 3 2 4 2 6 2" xfId="44588"/>
    <cellStyle name="Normal 3 2 2 3 2 4 2 7" xfId="30264"/>
    <cellStyle name="Normal 3 2 2 3 2 4 3" xfId="1746"/>
    <cellStyle name="Normal 3 2 2 3 2 4 3 2" xfId="3538"/>
    <cellStyle name="Normal 3 2 2 3 2 4 3 2 2" xfId="7197"/>
    <cellStyle name="Normal 3 2 2 3 2 4 3 2 2 2" xfId="14457"/>
    <cellStyle name="Normal 3 2 2 3 2 4 3 2 2 2 2" xfId="28835"/>
    <cellStyle name="Normal 3 2 2 3 2 4 3 2 2 2 2 2" xfId="57569"/>
    <cellStyle name="Normal 3 2 2 3 2 4 3 2 2 2 3" xfId="43245"/>
    <cellStyle name="Normal 3 2 2 3 2 4 3 2 2 3" xfId="21672"/>
    <cellStyle name="Normal 3 2 2 3 2 4 3 2 2 3 2" xfId="50407"/>
    <cellStyle name="Normal 3 2 2 3 2 4 3 2 2 4" xfId="36083"/>
    <cellStyle name="Normal 3 2 2 3 2 4 3 2 3" xfId="10870"/>
    <cellStyle name="Normal 3 2 2 3 2 4 3 2 3 2" xfId="25253"/>
    <cellStyle name="Normal 3 2 2 3 2 4 3 2 3 2 2" xfId="53988"/>
    <cellStyle name="Normal 3 2 2 3 2 4 3 2 3 3" xfId="39664"/>
    <cellStyle name="Normal 3 2 2 3 2 4 3 2 4" xfId="18090"/>
    <cellStyle name="Normal 3 2 2 3 2 4 3 2 4 2" xfId="46826"/>
    <cellStyle name="Normal 3 2 2 3 2 4 3 2 5" xfId="32502"/>
    <cellStyle name="Normal 3 2 2 3 2 4 3 3" xfId="5407"/>
    <cellStyle name="Normal 3 2 2 3 2 4 3 3 2" xfId="12667"/>
    <cellStyle name="Normal 3 2 2 3 2 4 3 3 2 2" xfId="27045"/>
    <cellStyle name="Normal 3 2 2 3 2 4 3 3 2 2 2" xfId="55779"/>
    <cellStyle name="Normal 3 2 2 3 2 4 3 3 2 3" xfId="41455"/>
    <cellStyle name="Normal 3 2 2 3 2 4 3 3 3" xfId="19882"/>
    <cellStyle name="Normal 3 2 2 3 2 4 3 3 3 2" xfId="48617"/>
    <cellStyle name="Normal 3 2 2 3 2 4 3 3 4" xfId="34293"/>
    <cellStyle name="Normal 3 2 2 3 2 4 3 4" xfId="9080"/>
    <cellStyle name="Normal 3 2 2 3 2 4 3 4 2" xfId="23463"/>
    <cellStyle name="Normal 3 2 2 3 2 4 3 4 2 2" xfId="52198"/>
    <cellStyle name="Normal 3 2 2 3 2 4 3 4 3" xfId="37874"/>
    <cellStyle name="Normal 3 2 2 3 2 4 3 5" xfId="16300"/>
    <cellStyle name="Normal 3 2 2 3 2 4 3 5 2" xfId="45036"/>
    <cellStyle name="Normal 3 2 2 3 2 4 3 6" xfId="30712"/>
    <cellStyle name="Normal 3 2 2 3 2 4 4" xfId="2642"/>
    <cellStyle name="Normal 3 2 2 3 2 4 4 2" xfId="6302"/>
    <cellStyle name="Normal 3 2 2 3 2 4 4 2 2" xfId="13562"/>
    <cellStyle name="Normal 3 2 2 3 2 4 4 2 2 2" xfId="27940"/>
    <cellStyle name="Normal 3 2 2 3 2 4 4 2 2 2 2" xfId="56674"/>
    <cellStyle name="Normal 3 2 2 3 2 4 4 2 2 3" xfId="42350"/>
    <cellStyle name="Normal 3 2 2 3 2 4 4 2 3" xfId="20777"/>
    <cellStyle name="Normal 3 2 2 3 2 4 4 2 3 2" xfId="49512"/>
    <cellStyle name="Normal 3 2 2 3 2 4 4 2 4" xfId="35188"/>
    <cellStyle name="Normal 3 2 2 3 2 4 4 3" xfId="9975"/>
    <cellStyle name="Normal 3 2 2 3 2 4 4 3 2" xfId="24358"/>
    <cellStyle name="Normal 3 2 2 3 2 4 4 3 2 2" xfId="53093"/>
    <cellStyle name="Normal 3 2 2 3 2 4 4 3 3" xfId="38769"/>
    <cellStyle name="Normal 3 2 2 3 2 4 4 4" xfId="17195"/>
    <cellStyle name="Normal 3 2 2 3 2 4 4 4 2" xfId="45931"/>
    <cellStyle name="Normal 3 2 2 3 2 4 4 5" xfId="31607"/>
    <cellStyle name="Normal 3 2 2 3 2 4 5" xfId="4506"/>
    <cellStyle name="Normal 3 2 2 3 2 4 5 2" xfId="11772"/>
    <cellStyle name="Normal 3 2 2 3 2 4 5 2 2" xfId="26150"/>
    <cellStyle name="Normal 3 2 2 3 2 4 5 2 2 2" xfId="54884"/>
    <cellStyle name="Normal 3 2 2 3 2 4 5 2 3" xfId="40560"/>
    <cellStyle name="Normal 3 2 2 3 2 4 5 3" xfId="18987"/>
    <cellStyle name="Normal 3 2 2 3 2 4 5 3 2" xfId="47722"/>
    <cellStyle name="Normal 3 2 2 3 2 4 5 4" xfId="33398"/>
    <cellStyle name="Normal 3 2 2 3 2 4 6" xfId="8179"/>
    <cellStyle name="Normal 3 2 2 3 2 4 6 2" xfId="22568"/>
    <cellStyle name="Normal 3 2 2 3 2 4 6 2 2" xfId="51303"/>
    <cellStyle name="Normal 3 2 2 3 2 4 6 3" xfId="36979"/>
    <cellStyle name="Normal 3 2 2 3 2 4 7" xfId="15405"/>
    <cellStyle name="Normal 3 2 2 3 2 4 7 2" xfId="44141"/>
    <cellStyle name="Normal 3 2 2 3 2 4 8" xfId="29817"/>
    <cellStyle name="Normal 3 2 2 3 2 5" xfId="986"/>
    <cellStyle name="Normal 3 2 2 3 2 5 2" xfId="1969"/>
    <cellStyle name="Normal 3 2 2 3 2 5 2 2" xfId="3761"/>
    <cellStyle name="Normal 3 2 2 3 2 5 2 2 2" xfId="7420"/>
    <cellStyle name="Normal 3 2 2 3 2 5 2 2 2 2" xfId="14680"/>
    <cellStyle name="Normal 3 2 2 3 2 5 2 2 2 2 2" xfId="29058"/>
    <cellStyle name="Normal 3 2 2 3 2 5 2 2 2 2 2 2" xfId="57792"/>
    <cellStyle name="Normal 3 2 2 3 2 5 2 2 2 2 3" xfId="43468"/>
    <cellStyle name="Normal 3 2 2 3 2 5 2 2 2 3" xfId="21895"/>
    <cellStyle name="Normal 3 2 2 3 2 5 2 2 2 3 2" xfId="50630"/>
    <cellStyle name="Normal 3 2 2 3 2 5 2 2 2 4" xfId="36306"/>
    <cellStyle name="Normal 3 2 2 3 2 5 2 2 3" xfId="11093"/>
    <cellStyle name="Normal 3 2 2 3 2 5 2 2 3 2" xfId="25476"/>
    <cellStyle name="Normal 3 2 2 3 2 5 2 2 3 2 2" xfId="54211"/>
    <cellStyle name="Normal 3 2 2 3 2 5 2 2 3 3" xfId="39887"/>
    <cellStyle name="Normal 3 2 2 3 2 5 2 2 4" xfId="18313"/>
    <cellStyle name="Normal 3 2 2 3 2 5 2 2 4 2" xfId="47049"/>
    <cellStyle name="Normal 3 2 2 3 2 5 2 2 5" xfId="32725"/>
    <cellStyle name="Normal 3 2 2 3 2 5 2 3" xfId="5630"/>
    <cellStyle name="Normal 3 2 2 3 2 5 2 3 2" xfId="12890"/>
    <cellStyle name="Normal 3 2 2 3 2 5 2 3 2 2" xfId="27268"/>
    <cellStyle name="Normal 3 2 2 3 2 5 2 3 2 2 2" xfId="56002"/>
    <cellStyle name="Normal 3 2 2 3 2 5 2 3 2 3" xfId="41678"/>
    <cellStyle name="Normal 3 2 2 3 2 5 2 3 3" xfId="20105"/>
    <cellStyle name="Normal 3 2 2 3 2 5 2 3 3 2" xfId="48840"/>
    <cellStyle name="Normal 3 2 2 3 2 5 2 3 4" xfId="34516"/>
    <cellStyle name="Normal 3 2 2 3 2 5 2 4" xfId="9303"/>
    <cellStyle name="Normal 3 2 2 3 2 5 2 4 2" xfId="23686"/>
    <cellStyle name="Normal 3 2 2 3 2 5 2 4 2 2" xfId="52421"/>
    <cellStyle name="Normal 3 2 2 3 2 5 2 4 3" xfId="38097"/>
    <cellStyle name="Normal 3 2 2 3 2 5 2 5" xfId="16523"/>
    <cellStyle name="Normal 3 2 2 3 2 5 2 5 2" xfId="45259"/>
    <cellStyle name="Normal 3 2 2 3 2 5 2 6" xfId="30935"/>
    <cellStyle name="Normal 3 2 2 3 2 5 3" xfId="2865"/>
    <cellStyle name="Normal 3 2 2 3 2 5 3 2" xfId="6525"/>
    <cellStyle name="Normal 3 2 2 3 2 5 3 2 2" xfId="13785"/>
    <cellStyle name="Normal 3 2 2 3 2 5 3 2 2 2" xfId="28163"/>
    <cellStyle name="Normal 3 2 2 3 2 5 3 2 2 2 2" xfId="56897"/>
    <cellStyle name="Normal 3 2 2 3 2 5 3 2 2 3" xfId="42573"/>
    <cellStyle name="Normal 3 2 2 3 2 5 3 2 3" xfId="21000"/>
    <cellStyle name="Normal 3 2 2 3 2 5 3 2 3 2" xfId="49735"/>
    <cellStyle name="Normal 3 2 2 3 2 5 3 2 4" xfId="35411"/>
    <cellStyle name="Normal 3 2 2 3 2 5 3 3" xfId="10198"/>
    <cellStyle name="Normal 3 2 2 3 2 5 3 3 2" xfId="24581"/>
    <cellStyle name="Normal 3 2 2 3 2 5 3 3 2 2" xfId="53316"/>
    <cellStyle name="Normal 3 2 2 3 2 5 3 3 3" xfId="38992"/>
    <cellStyle name="Normal 3 2 2 3 2 5 3 4" xfId="17418"/>
    <cellStyle name="Normal 3 2 2 3 2 5 3 4 2" xfId="46154"/>
    <cellStyle name="Normal 3 2 2 3 2 5 3 5" xfId="31830"/>
    <cellStyle name="Normal 3 2 2 3 2 5 4" xfId="4730"/>
    <cellStyle name="Normal 3 2 2 3 2 5 4 2" xfId="11995"/>
    <cellStyle name="Normal 3 2 2 3 2 5 4 2 2" xfId="26373"/>
    <cellStyle name="Normal 3 2 2 3 2 5 4 2 2 2" xfId="55107"/>
    <cellStyle name="Normal 3 2 2 3 2 5 4 2 3" xfId="40783"/>
    <cellStyle name="Normal 3 2 2 3 2 5 4 3" xfId="19210"/>
    <cellStyle name="Normal 3 2 2 3 2 5 4 3 2" xfId="47945"/>
    <cellStyle name="Normal 3 2 2 3 2 5 4 4" xfId="33621"/>
    <cellStyle name="Normal 3 2 2 3 2 5 5" xfId="8402"/>
    <cellStyle name="Normal 3 2 2 3 2 5 5 2" xfId="22791"/>
    <cellStyle name="Normal 3 2 2 3 2 5 5 2 2" xfId="51526"/>
    <cellStyle name="Normal 3 2 2 3 2 5 5 3" xfId="37202"/>
    <cellStyle name="Normal 3 2 2 3 2 5 6" xfId="15628"/>
    <cellStyle name="Normal 3 2 2 3 2 5 6 2" xfId="44364"/>
    <cellStyle name="Normal 3 2 2 3 2 5 7" xfId="30040"/>
    <cellStyle name="Normal 3 2 2 3 2 6" xfId="1505"/>
    <cellStyle name="Normal 3 2 2 3 2 6 2" xfId="3314"/>
    <cellStyle name="Normal 3 2 2 3 2 6 2 2" xfId="6973"/>
    <cellStyle name="Normal 3 2 2 3 2 6 2 2 2" xfId="14233"/>
    <cellStyle name="Normal 3 2 2 3 2 6 2 2 2 2" xfId="28611"/>
    <cellStyle name="Normal 3 2 2 3 2 6 2 2 2 2 2" xfId="57345"/>
    <cellStyle name="Normal 3 2 2 3 2 6 2 2 2 3" xfId="43021"/>
    <cellStyle name="Normal 3 2 2 3 2 6 2 2 3" xfId="21448"/>
    <cellStyle name="Normal 3 2 2 3 2 6 2 2 3 2" xfId="50183"/>
    <cellStyle name="Normal 3 2 2 3 2 6 2 2 4" xfId="35859"/>
    <cellStyle name="Normal 3 2 2 3 2 6 2 3" xfId="10646"/>
    <cellStyle name="Normal 3 2 2 3 2 6 2 3 2" xfId="25029"/>
    <cellStyle name="Normal 3 2 2 3 2 6 2 3 2 2" xfId="53764"/>
    <cellStyle name="Normal 3 2 2 3 2 6 2 3 3" xfId="39440"/>
    <cellStyle name="Normal 3 2 2 3 2 6 2 4" xfId="17866"/>
    <cellStyle name="Normal 3 2 2 3 2 6 2 4 2" xfId="46602"/>
    <cellStyle name="Normal 3 2 2 3 2 6 2 5" xfId="32278"/>
    <cellStyle name="Normal 3 2 2 3 2 6 3" xfId="5182"/>
    <cellStyle name="Normal 3 2 2 3 2 6 3 2" xfId="12443"/>
    <cellStyle name="Normal 3 2 2 3 2 6 3 2 2" xfId="26821"/>
    <cellStyle name="Normal 3 2 2 3 2 6 3 2 2 2" xfId="55555"/>
    <cellStyle name="Normal 3 2 2 3 2 6 3 2 3" xfId="41231"/>
    <cellStyle name="Normal 3 2 2 3 2 6 3 3" xfId="19658"/>
    <cellStyle name="Normal 3 2 2 3 2 6 3 3 2" xfId="48393"/>
    <cellStyle name="Normal 3 2 2 3 2 6 3 4" xfId="34069"/>
    <cellStyle name="Normal 3 2 2 3 2 6 4" xfId="8856"/>
    <cellStyle name="Normal 3 2 2 3 2 6 4 2" xfId="23239"/>
    <cellStyle name="Normal 3 2 2 3 2 6 4 2 2" xfId="51974"/>
    <cellStyle name="Normal 3 2 2 3 2 6 4 3" xfId="37650"/>
    <cellStyle name="Normal 3 2 2 3 2 6 5" xfId="16076"/>
    <cellStyle name="Normal 3 2 2 3 2 6 5 2" xfId="44812"/>
    <cellStyle name="Normal 3 2 2 3 2 6 6" xfId="30488"/>
    <cellStyle name="Normal 3 2 2 3 2 7" xfId="2418"/>
    <cellStyle name="Normal 3 2 2 3 2 7 2" xfId="6078"/>
    <cellStyle name="Normal 3 2 2 3 2 7 2 2" xfId="13338"/>
    <cellStyle name="Normal 3 2 2 3 2 7 2 2 2" xfId="27716"/>
    <cellStyle name="Normal 3 2 2 3 2 7 2 2 2 2" xfId="56450"/>
    <cellStyle name="Normal 3 2 2 3 2 7 2 2 3" xfId="42126"/>
    <cellStyle name="Normal 3 2 2 3 2 7 2 3" xfId="20553"/>
    <cellStyle name="Normal 3 2 2 3 2 7 2 3 2" xfId="49288"/>
    <cellStyle name="Normal 3 2 2 3 2 7 2 4" xfId="34964"/>
    <cellStyle name="Normal 3 2 2 3 2 7 3" xfId="9751"/>
    <cellStyle name="Normal 3 2 2 3 2 7 3 2" xfId="24134"/>
    <cellStyle name="Normal 3 2 2 3 2 7 3 2 2" xfId="52869"/>
    <cellStyle name="Normal 3 2 2 3 2 7 3 3" xfId="38545"/>
    <cellStyle name="Normal 3 2 2 3 2 7 4" xfId="16971"/>
    <cellStyle name="Normal 3 2 2 3 2 7 4 2" xfId="45707"/>
    <cellStyle name="Normal 3 2 2 3 2 7 5" xfId="31383"/>
    <cellStyle name="Normal 3 2 2 3 2 8" xfId="4275"/>
    <cellStyle name="Normal 3 2 2 3 2 8 2" xfId="11547"/>
    <cellStyle name="Normal 3 2 2 3 2 8 2 2" xfId="25926"/>
    <cellStyle name="Normal 3 2 2 3 2 8 2 2 2" xfId="54660"/>
    <cellStyle name="Normal 3 2 2 3 2 8 2 3" xfId="40336"/>
    <cellStyle name="Normal 3 2 2 3 2 8 3" xfId="18763"/>
    <cellStyle name="Normal 3 2 2 3 2 8 3 2" xfId="47498"/>
    <cellStyle name="Normal 3 2 2 3 2 8 4" xfId="33174"/>
    <cellStyle name="Normal 3 2 2 3 2 9" xfId="7943"/>
    <cellStyle name="Normal 3 2 2 3 2 9 2" xfId="22344"/>
    <cellStyle name="Normal 3 2 2 3 2 9 2 2" xfId="51079"/>
    <cellStyle name="Normal 3 2 2 3 2 9 3" xfId="36755"/>
    <cellStyle name="Normal 3 2 2 3 3" xfId="431"/>
    <cellStyle name="Normal 3 2 2 3 3 10" xfId="29621"/>
    <cellStyle name="Normal 3 2 2 3 3 2" xfId="631"/>
    <cellStyle name="Normal 3 2 2 3 3 2 2" xfId="903"/>
    <cellStyle name="Normal 3 2 2 3 3 2 2 2" xfId="1350"/>
    <cellStyle name="Normal 3 2 2 3 3 2 2 2 2" xfId="2333"/>
    <cellStyle name="Normal 3 2 2 3 3 2 2 2 2 2" xfId="4125"/>
    <cellStyle name="Normal 3 2 2 3 3 2 2 2 2 2 2" xfId="7784"/>
    <cellStyle name="Normal 3 2 2 3 3 2 2 2 2 2 2 2" xfId="15044"/>
    <cellStyle name="Normal 3 2 2 3 3 2 2 2 2 2 2 2 2" xfId="29422"/>
    <cellStyle name="Normal 3 2 2 3 3 2 2 2 2 2 2 2 2 2" xfId="58156"/>
    <cellStyle name="Normal 3 2 2 3 3 2 2 2 2 2 2 2 3" xfId="43832"/>
    <cellStyle name="Normal 3 2 2 3 3 2 2 2 2 2 2 3" xfId="22259"/>
    <cellStyle name="Normal 3 2 2 3 3 2 2 2 2 2 2 3 2" xfId="50994"/>
    <cellStyle name="Normal 3 2 2 3 3 2 2 2 2 2 2 4" xfId="36670"/>
    <cellStyle name="Normal 3 2 2 3 3 2 2 2 2 2 3" xfId="11457"/>
    <cellStyle name="Normal 3 2 2 3 3 2 2 2 2 2 3 2" xfId="25840"/>
    <cellStyle name="Normal 3 2 2 3 3 2 2 2 2 2 3 2 2" xfId="54575"/>
    <cellStyle name="Normal 3 2 2 3 3 2 2 2 2 2 3 3" xfId="40251"/>
    <cellStyle name="Normal 3 2 2 3 3 2 2 2 2 2 4" xfId="18677"/>
    <cellStyle name="Normal 3 2 2 3 3 2 2 2 2 2 4 2" xfId="47413"/>
    <cellStyle name="Normal 3 2 2 3 3 2 2 2 2 2 5" xfId="33089"/>
    <cellStyle name="Normal 3 2 2 3 3 2 2 2 2 3" xfId="5994"/>
    <cellStyle name="Normal 3 2 2 3 3 2 2 2 2 3 2" xfId="13254"/>
    <cellStyle name="Normal 3 2 2 3 3 2 2 2 2 3 2 2" xfId="27632"/>
    <cellStyle name="Normal 3 2 2 3 3 2 2 2 2 3 2 2 2" xfId="56366"/>
    <cellStyle name="Normal 3 2 2 3 3 2 2 2 2 3 2 3" xfId="42042"/>
    <cellStyle name="Normal 3 2 2 3 3 2 2 2 2 3 3" xfId="20469"/>
    <cellStyle name="Normal 3 2 2 3 3 2 2 2 2 3 3 2" xfId="49204"/>
    <cellStyle name="Normal 3 2 2 3 3 2 2 2 2 3 4" xfId="34880"/>
    <cellStyle name="Normal 3 2 2 3 3 2 2 2 2 4" xfId="9667"/>
    <cellStyle name="Normal 3 2 2 3 3 2 2 2 2 4 2" xfId="24050"/>
    <cellStyle name="Normal 3 2 2 3 3 2 2 2 2 4 2 2" xfId="52785"/>
    <cellStyle name="Normal 3 2 2 3 3 2 2 2 2 4 3" xfId="38461"/>
    <cellStyle name="Normal 3 2 2 3 3 2 2 2 2 5" xfId="16887"/>
    <cellStyle name="Normal 3 2 2 3 3 2 2 2 2 5 2" xfId="45623"/>
    <cellStyle name="Normal 3 2 2 3 3 2 2 2 2 6" xfId="31299"/>
    <cellStyle name="Normal 3 2 2 3 3 2 2 2 3" xfId="3229"/>
    <cellStyle name="Normal 3 2 2 3 3 2 2 2 3 2" xfId="6889"/>
    <cellStyle name="Normal 3 2 2 3 3 2 2 2 3 2 2" xfId="14149"/>
    <cellStyle name="Normal 3 2 2 3 3 2 2 2 3 2 2 2" xfId="28527"/>
    <cellStyle name="Normal 3 2 2 3 3 2 2 2 3 2 2 2 2" xfId="57261"/>
    <cellStyle name="Normal 3 2 2 3 3 2 2 2 3 2 2 3" xfId="42937"/>
    <cellStyle name="Normal 3 2 2 3 3 2 2 2 3 2 3" xfId="21364"/>
    <cellStyle name="Normal 3 2 2 3 3 2 2 2 3 2 3 2" xfId="50099"/>
    <cellStyle name="Normal 3 2 2 3 3 2 2 2 3 2 4" xfId="35775"/>
    <cellStyle name="Normal 3 2 2 3 3 2 2 2 3 3" xfId="10562"/>
    <cellStyle name="Normal 3 2 2 3 3 2 2 2 3 3 2" xfId="24945"/>
    <cellStyle name="Normal 3 2 2 3 3 2 2 2 3 3 2 2" xfId="53680"/>
    <cellStyle name="Normal 3 2 2 3 3 2 2 2 3 3 3" xfId="39356"/>
    <cellStyle name="Normal 3 2 2 3 3 2 2 2 3 4" xfId="17782"/>
    <cellStyle name="Normal 3 2 2 3 3 2 2 2 3 4 2" xfId="46518"/>
    <cellStyle name="Normal 3 2 2 3 3 2 2 2 3 5" xfId="32194"/>
    <cellStyle name="Normal 3 2 2 3 3 2 2 2 4" xfId="5094"/>
    <cellStyle name="Normal 3 2 2 3 3 2 2 2 4 2" xfId="12359"/>
    <cellStyle name="Normal 3 2 2 3 3 2 2 2 4 2 2" xfId="26737"/>
    <cellStyle name="Normal 3 2 2 3 3 2 2 2 4 2 2 2" xfId="55471"/>
    <cellStyle name="Normal 3 2 2 3 3 2 2 2 4 2 3" xfId="41147"/>
    <cellStyle name="Normal 3 2 2 3 3 2 2 2 4 3" xfId="19574"/>
    <cellStyle name="Normal 3 2 2 3 3 2 2 2 4 3 2" xfId="48309"/>
    <cellStyle name="Normal 3 2 2 3 3 2 2 2 4 4" xfId="33985"/>
    <cellStyle name="Normal 3 2 2 3 3 2 2 2 5" xfId="8766"/>
    <cellStyle name="Normal 3 2 2 3 3 2 2 2 5 2" xfId="23155"/>
    <cellStyle name="Normal 3 2 2 3 3 2 2 2 5 2 2" xfId="51890"/>
    <cellStyle name="Normal 3 2 2 3 3 2 2 2 5 3" xfId="37566"/>
    <cellStyle name="Normal 3 2 2 3 3 2 2 2 6" xfId="15992"/>
    <cellStyle name="Normal 3 2 2 3 3 2 2 2 6 2" xfId="44728"/>
    <cellStyle name="Normal 3 2 2 3 3 2 2 2 7" xfId="30404"/>
    <cellStyle name="Normal 3 2 2 3 3 2 2 3" xfId="1886"/>
    <cellStyle name="Normal 3 2 2 3 3 2 2 3 2" xfId="3678"/>
    <cellStyle name="Normal 3 2 2 3 3 2 2 3 2 2" xfId="7337"/>
    <cellStyle name="Normal 3 2 2 3 3 2 2 3 2 2 2" xfId="14597"/>
    <cellStyle name="Normal 3 2 2 3 3 2 2 3 2 2 2 2" xfId="28975"/>
    <cellStyle name="Normal 3 2 2 3 3 2 2 3 2 2 2 2 2" xfId="57709"/>
    <cellStyle name="Normal 3 2 2 3 3 2 2 3 2 2 2 3" xfId="43385"/>
    <cellStyle name="Normal 3 2 2 3 3 2 2 3 2 2 3" xfId="21812"/>
    <cellStyle name="Normal 3 2 2 3 3 2 2 3 2 2 3 2" xfId="50547"/>
    <cellStyle name="Normal 3 2 2 3 3 2 2 3 2 2 4" xfId="36223"/>
    <cellStyle name="Normal 3 2 2 3 3 2 2 3 2 3" xfId="11010"/>
    <cellStyle name="Normal 3 2 2 3 3 2 2 3 2 3 2" xfId="25393"/>
    <cellStyle name="Normal 3 2 2 3 3 2 2 3 2 3 2 2" xfId="54128"/>
    <cellStyle name="Normal 3 2 2 3 3 2 2 3 2 3 3" xfId="39804"/>
    <cellStyle name="Normal 3 2 2 3 3 2 2 3 2 4" xfId="18230"/>
    <cellStyle name="Normal 3 2 2 3 3 2 2 3 2 4 2" xfId="46966"/>
    <cellStyle name="Normal 3 2 2 3 3 2 2 3 2 5" xfId="32642"/>
    <cellStyle name="Normal 3 2 2 3 3 2 2 3 3" xfId="5547"/>
    <cellStyle name="Normal 3 2 2 3 3 2 2 3 3 2" xfId="12807"/>
    <cellStyle name="Normal 3 2 2 3 3 2 2 3 3 2 2" xfId="27185"/>
    <cellStyle name="Normal 3 2 2 3 3 2 2 3 3 2 2 2" xfId="55919"/>
    <cellStyle name="Normal 3 2 2 3 3 2 2 3 3 2 3" xfId="41595"/>
    <cellStyle name="Normal 3 2 2 3 3 2 2 3 3 3" xfId="20022"/>
    <cellStyle name="Normal 3 2 2 3 3 2 2 3 3 3 2" xfId="48757"/>
    <cellStyle name="Normal 3 2 2 3 3 2 2 3 3 4" xfId="34433"/>
    <cellStyle name="Normal 3 2 2 3 3 2 2 3 4" xfId="9220"/>
    <cellStyle name="Normal 3 2 2 3 3 2 2 3 4 2" xfId="23603"/>
    <cellStyle name="Normal 3 2 2 3 3 2 2 3 4 2 2" xfId="52338"/>
    <cellStyle name="Normal 3 2 2 3 3 2 2 3 4 3" xfId="38014"/>
    <cellStyle name="Normal 3 2 2 3 3 2 2 3 5" xfId="16440"/>
    <cellStyle name="Normal 3 2 2 3 3 2 2 3 5 2" xfId="45176"/>
    <cellStyle name="Normal 3 2 2 3 3 2 2 3 6" xfId="30852"/>
    <cellStyle name="Normal 3 2 2 3 3 2 2 4" xfId="2782"/>
    <cellStyle name="Normal 3 2 2 3 3 2 2 4 2" xfId="6442"/>
    <cellStyle name="Normal 3 2 2 3 3 2 2 4 2 2" xfId="13702"/>
    <cellStyle name="Normal 3 2 2 3 3 2 2 4 2 2 2" xfId="28080"/>
    <cellStyle name="Normal 3 2 2 3 3 2 2 4 2 2 2 2" xfId="56814"/>
    <cellStyle name="Normal 3 2 2 3 3 2 2 4 2 2 3" xfId="42490"/>
    <cellStyle name="Normal 3 2 2 3 3 2 2 4 2 3" xfId="20917"/>
    <cellStyle name="Normal 3 2 2 3 3 2 2 4 2 3 2" xfId="49652"/>
    <cellStyle name="Normal 3 2 2 3 3 2 2 4 2 4" xfId="35328"/>
    <cellStyle name="Normal 3 2 2 3 3 2 2 4 3" xfId="10115"/>
    <cellStyle name="Normal 3 2 2 3 3 2 2 4 3 2" xfId="24498"/>
    <cellStyle name="Normal 3 2 2 3 3 2 2 4 3 2 2" xfId="53233"/>
    <cellStyle name="Normal 3 2 2 3 3 2 2 4 3 3" xfId="38909"/>
    <cellStyle name="Normal 3 2 2 3 3 2 2 4 4" xfId="17335"/>
    <cellStyle name="Normal 3 2 2 3 3 2 2 4 4 2" xfId="46071"/>
    <cellStyle name="Normal 3 2 2 3 3 2 2 4 5" xfId="31747"/>
    <cellStyle name="Normal 3 2 2 3 3 2 2 5" xfId="4647"/>
    <cellStyle name="Normal 3 2 2 3 3 2 2 5 2" xfId="11912"/>
    <cellStyle name="Normal 3 2 2 3 3 2 2 5 2 2" xfId="26290"/>
    <cellStyle name="Normal 3 2 2 3 3 2 2 5 2 2 2" xfId="55024"/>
    <cellStyle name="Normal 3 2 2 3 3 2 2 5 2 3" xfId="40700"/>
    <cellStyle name="Normal 3 2 2 3 3 2 2 5 3" xfId="19127"/>
    <cellStyle name="Normal 3 2 2 3 3 2 2 5 3 2" xfId="47862"/>
    <cellStyle name="Normal 3 2 2 3 3 2 2 5 4" xfId="33538"/>
    <cellStyle name="Normal 3 2 2 3 3 2 2 6" xfId="8319"/>
    <cellStyle name="Normal 3 2 2 3 3 2 2 6 2" xfId="22708"/>
    <cellStyle name="Normal 3 2 2 3 3 2 2 6 2 2" xfId="51443"/>
    <cellStyle name="Normal 3 2 2 3 3 2 2 6 3" xfId="37119"/>
    <cellStyle name="Normal 3 2 2 3 3 2 2 7" xfId="15545"/>
    <cellStyle name="Normal 3 2 2 3 3 2 2 7 2" xfId="44281"/>
    <cellStyle name="Normal 3 2 2 3 3 2 2 8" xfId="29957"/>
    <cellStyle name="Normal 3 2 2 3 3 2 3" xfId="1126"/>
    <cellStyle name="Normal 3 2 2 3 3 2 3 2" xfId="2109"/>
    <cellStyle name="Normal 3 2 2 3 3 2 3 2 2" xfId="3901"/>
    <cellStyle name="Normal 3 2 2 3 3 2 3 2 2 2" xfId="7560"/>
    <cellStyle name="Normal 3 2 2 3 3 2 3 2 2 2 2" xfId="14820"/>
    <cellStyle name="Normal 3 2 2 3 3 2 3 2 2 2 2 2" xfId="29198"/>
    <cellStyle name="Normal 3 2 2 3 3 2 3 2 2 2 2 2 2" xfId="57932"/>
    <cellStyle name="Normal 3 2 2 3 3 2 3 2 2 2 2 3" xfId="43608"/>
    <cellStyle name="Normal 3 2 2 3 3 2 3 2 2 2 3" xfId="22035"/>
    <cellStyle name="Normal 3 2 2 3 3 2 3 2 2 2 3 2" xfId="50770"/>
    <cellStyle name="Normal 3 2 2 3 3 2 3 2 2 2 4" xfId="36446"/>
    <cellStyle name="Normal 3 2 2 3 3 2 3 2 2 3" xfId="11233"/>
    <cellStyle name="Normal 3 2 2 3 3 2 3 2 2 3 2" xfId="25616"/>
    <cellStyle name="Normal 3 2 2 3 3 2 3 2 2 3 2 2" xfId="54351"/>
    <cellStyle name="Normal 3 2 2 3 3 2 3 2 2 3 3" xfId="40027"/>
    <cellStyle name="Normal 3 2 2 3 3 2 3 2 2 4" xfId="18453"/>
    <cellStyle name="Normal 3 2 2 3 3 2 3 2 2 4 2" xfId="47189"/>
    <cellStyle name="Normal 3 2 2 3 3 2 3 2 2 5" xfId="32865"/>
    <cellStyle name="Normal 3 2 2 3 3 2 3 2 3" xfId="5770"/>
    <cellStyle name="Normal 3 2 2 3 3 2 3 2 3 2" xfId="13030"/>
    <cellStyle name="Normal 3 2 2 3 3 2 3 2 3 2 2" xfId="27408"/>
    <cellStyle name="Normal 3 2 2 3 3 2 3 2 3 2 2 2" xfId="56142"/>
    <cellStyle name="Normal 3 2 2 3 3 2 3 2 3 2 3" xfId="41818"/>
    <cellStyle name="Normal 3 2 2 3 3 2 3 2 3 3" xfId="20245"/>
    <cellStyle name="Normal 3 2 2 3 3 2 3 2 3 3 2" xfId="48980"/>
    <cellStyle name="Normal 3 2 2 3 3 2 3 2 3 4" xfId="34656"/>
    <cellStyle name="Normal 3 2 2 3 3 2 3 2 4" xfId="9443"/>
    <cellStyle name="Normal 3 2 2 3 3 2 3 2 4 2" xfId="23826"/>
    <cellStyle name="Normal 3 2 2 3 3 2 3 2 4 2 2" xfId="52561"/>
    <cellStyle name="Normal 3 2 2 3 3 2 3 2 4 3" xfId="38237"/>
    <cellStyle name="Normal 3 2 2 3 3 2 3 2 5" xfId="16663"/>
    <cellStyle name="Normal 3 2 2 3 3 2 3 2 5 2" xfId="45399"/>
    <cellStyle name="Normal 3 2 2 3 3 2 3 2 6" xfId="31075"/>
    <cellStyle name="Normal 3 2 2 3 3 2 3 3" xfId="3005"/>
    <cellStyle name="Normal 3 2 2 3 3 2 3 3 2" xfId="6665"/>
    <cellStyle name="Normal 3 2 2 3 3 2 3 3 2 2" xfId="13925"/>
    <cellStyle name="Normal 3 2 2 3 3 2 3 3 2 2 2" xfId="28303"/>
    <cellStyle name="Normal 3 2 2 3 3 2 3 3 2 2 2 2" xfId="57037"/>
    <cellStyle name="Normal 3 2 2 3 3 2 3 3 2 2 3" xfId="42713"/>
    <cellStyle name="Normal 3 2 2 3 3 2 3 3 2 3" xfId="21140"/>
    <cellStyle name="Normal 3 2 2 3 3 2 3 3 2 3 2" xfId="49875"/>
    <cellStyle name="Normal 3 2 2 3 3 2 3 3 2 4" xfId="35551"/>
    <cellStyle name="Normal 3 2 2 3 3 2 3 3 3" xfId="10338"/>
    <cellStyle name="Normal 3 2 2 3 3 2 3 3 3 2" xfId="24721"/>
    <cellStyle name="Normal 3 2 2 3 3 2 3 3 3 2 2" xfId="53456"/>
    <cellStyle name="Normal 3 2 2 3 3 2 3 3 3 3" xfId="39132"/>
    <cellStyle name="Normal 3 2 2 3 3 2 3 3 4" xfId="17558"/>
    <cellStyle name="Normal 3 2 2 3 3 2 3 3 4 2" xfId="46294"/>
    <cellStyle name="Normal 3 2 2 3 3 2 3 3 5" xfId="31970"/>
    <cellStyle name="Normal 3 2 2 3 3 2 3 4" xfId="4870"/>
    <cellStyle name="Normal 3 2 2 3 3 2 3 4 2" xfId="12135"/>
    <cellStyle name="Normal 3 2 2 3 3 2 3 4 2 2" xfId="26513"/>
    <cellStyle name="Normal 3 2 2 3 3 2 3 4 2 2 2" xfId="55247"/>
    <cellStyle name="Normal 3 2 2 3 3 2 3 4 2 3" xfId="40923"/>
    <cellStyle name="Normal 3 2 2 3 3 2 3 4 3" xfId="19350"/>
    <cellStyle name="Normal 3 2 2 3 3 2 3 4 3 2" xfId="48085"/>
    <cellStyle name="Normal 3 2 2 3 3 2 3 4 4" xfId="33761"/>
    <cellStyle name="Normal 3 2 2 3 3 2 3 5" xfId="8542"/>
    <cellStyle name="Normal 3 2 2 3 3 2 3 5 2" xfId="22931"/>
    <cellStyle name="Normal 3 2 2 3 3 2 3 5 2 2" xfId="51666"/>
    <cellStyle name="Normal 3 2 2 3 3 2 3 5 3" xfId="37342"/>
    <cellStyle name="Normal 3 2 2 3 3 2 3 6" xfId="15768"/>
    <cellStyle name="Normal 3 2 2 3 3 2 3 6 2" xfId="44504"/>
    <cellStyle name="Normal 3 2 2 3 3 2 3 7" xfId="30180"/>
    <cellStyle name="Normal 3 2 2 3 3 2 4" xfId="1658"/>
    <cellStyle name="Normal 3 2 2 3 3 2 4 2" xfId="3454"/>
    <cellStyle name="Normal 3 2 2 3 3 2 4 2 2" xfId="7113"/>
    <cellStyle name="Normal 3 2 2 3 3 2 4 2 2 2" xfId="14373"/>
    <cellStyle name="Normal 3 2 2 3 3 2 4 2 2 2 2" xfId="28751"/>
    <cellStyle name="Normal 3 2 2 3 3 2 4 2 2 2 2 2" xfId="57485"/>
    <cellStyle name="Normal 3 2 2 3 3 2 4 2 2 2 3" xfId="43161"/>
    <cellStyle name="Normal 3 2 2 3 3 2 4 2 2 3" xfId="21588"/>
    <cellStyle name="Normal 3 2 2 3 3 2 4 2 2 3 2" xfId="50323"/>
    <cellStyle name="Normal 3 2 2 3 3 2 4 2 2 4" xfId="35999"/>
    <cellStyle name="Normal 3 2 2 3 3 2 4 2 3" xfId="10786"/>
    <cellStyle name="Normal 3 2 2 3 3 2 4 2 3 2" xfId="25169"/>
    <cellStyle name="Normal 3 2 2 3 3 2 4 2 3 2 2" xfId="53904"/>
    <cellStyle name="Normal 3 2 2 3 3 2 4 2 3 3" xfId="39580"/>
    <cellStyle name="Normal 3 2 2 3 3 2 4 2 4" xfId="18006"/>
    <cellStyle name="Normal 3 2 2 3 3 2 4 2 4 2" xfId="46742"/>
    <cellStyle name="Normal 3 2 2 3 3 2 4 2 5" xfId="32418"/>
    <cellStyle name="Normal 3 2 2 3 3 2 4 3" xfId="5323"/>
    <cellStyle name="Normal 3 2 2 3 3 2 4 3 2" xfId="12583"/>
    <cellStyle name="Normal 3 2 2 3 3 2 4 3 2 2" xfId="26961"/>
    <cellStyle name="Normal 3 2 2 3 3 2 4 3 2 2 2" xfId="55695"/>
    <cellStyle name="Normal 3 2 2 3 3 2 4 3 2 3" xfId="41371"/>
    <cellStyle name="Normal 3 2 2 3 3 2 4 3 3" xfId="19798"/>
    <cellStyle name="Normal 3 2 2 3 3 2 4 3 3 2" xfId="48533"/>
    <cellStyle name="Normal 3 2 2 3 3 2 4 3 4" xfId="34209"/>
    <cellStyle name="Normal 3 2 2 3 3 2 4 4" xfId="8996"/>
    <cellStyle name="Normal 3 2 2 3 3 2 4 4 2" xfId="23379"/>
    <cellStyle name="Normal 3 2 2 3 3 2 4 4 2 2" xfId="52114"/>
    <cellStyle name="Normal 3 2 2 3 3 2 4 4 3" xfId="37790"/>
    <cellStyle name="Normal 3 2 2 3 3 2 4 5" xfId="16216"/>
    <cellStyle name="Normal 3 2 2 3 3 2 4 5 2" xfId="44952"/>
    <cellStyle name="Normal 3 2 2 3 3 2 4 6" xfId="30628"/>
    <cellStyle name="Normal 3 2 2 3 3 2 5" xfId="2558"/>
    <cellStyle name="Normal 3 2 2 3 3 2 5 2" xfId="6218"/>
    <cellStyle name="Normal 3 2 2 3 3 2 5 2 2" xfId="13478"/>
    <cellStyle name="Normal 3 2 2 3 3 2 5 2 2 2" xfId="27856"/>
    <cellStyle name="Normal 3 2 2 3 3 2 5 2 2 2 2" xfId="56590"/>
    <cellStyle name="Normal 3 2 2 3 3 2 5 2 2 3" xfId="42266"/>
    <cellStyle name="Normal 3 2 2 3 3 2 5 2 3" xfId="20693"/>
    <cellStyle name="Normal 3 2 2 3 3 2 5 2 3 2" xfId="49428"/>
    <cellStyle name="Normal 3 2 2 3 3 2 5 2 4" xfId="35104"/>
    <cellStyle name="Normal 3 2 2 3 3 2 5 3" xfId="9891"/>
    <cellStyle name="Normal 3 2 2 3 3 2 5 3 2" xfId="24274"/>
    <cellStyle name="Normal 3 2 2 3 3 2 5 3 2 2" xfId="53009"/>
    <cellStyle name="Normal 3 2 2 3 3 2 5 3 3" xfId="38685"/>
    <cellStyle name="Normal 3 2 2 3 3 2 5 4" xfId="17111"/>
    <cellStyle name="Normal 3 2 2 3 3 2 5 4 2" xfId="45847"/>
    <cellStyle name="Normal 3 2 2 3 3 2 5 5" xfId="31523"/>
    <cellStyle name="Normal 3 2 2 3 3 2 6" xfId="4421"/>
    <cellStyle name="Normal 3 2 2 3 3 2 6 2" xfId="11688"/>
    <cellStyle name="Normal 3 2 2 3 3 2 6 2 2" xfId="26066"/>
    <cellStyle name="Normal 3 2 2 3 3 2 6 2 2 2" xfId="54800"/>
    <cellStyle name="Normal 3 2 2 3 3 2 6 2 3" xfId="40476"/>
    <cellStyle name="Normal 3 2 2 3 3 2 6 3" xfId="18903"/>
    <cellStyle name="Normal 3 2 2 3 3 2 6 3 2" xfId="47638"/>
    <cellStyle name="Normal 3 2 2 3 3 2 6 4" xfId="33314"/>
    <cellStyle name="Normal 3 2 2 3 3 2 7" xfId="8092"/>
    <cellStyle name="Normal 3 2 2 3 3 2 7 2" xfId="22484"/>
    <cellStyle name="Normal 3 2 2 3 3 2 7 2 2" xfId="51219"/>
    <cellStyle name="Normal 3 2 2 3 3 2 7 3" xfId="36895"/>
    <cellStyle name="Normal 3 2 2 3 3 2 8" xfId="15321"/>
    <cellStyle name="Normal 3 2 2 3 3 2 8 2" xfId="44057"/>
    <cellStyle name="Normal 3 2 2 3 3 2 9" xfId="29733"/>
    <cellStyle name="Normal 3 2 2 3 3 3" xfId="789"/>
    <cellStyle name="Normal 3 2 2 3 3 3 2" xfId="1238"/>
    <cellStyle name="Normal 3 2 2 3 3 3 2 2" xfId="2221"/>
    <cellStyle name="Normal 3 2 2 3 3 3 2 2 2" xfId="4013"/>
    <cellStyle name="Normal 3 2 2 3 3 3 2 2 2 2" xfId="7672"/>
    <cellStyle name="Normal 3 2 2 3 3 3 2 2 2 2 2" xfId="14932"/>
    <cellStyle name="Normal 3 2 2 3 3 3 2 2 2 2 2 2" xfId="29310"/>
    <cellStyle name="Normal 3 2 2 3 3 3 2 2 2 2 2 2 2" xfId="58044"/>
    <cellStyle name="Normal 3 2 2 3 3 3 2 2 2 2 2 3" xfId="43720"/>
    <cellStyle name="Normal 3 2 2 3 3 3 2 2 2 2 3" xfId="22147"/>
    <cellStyle name="Normal 3 2 2 3 3 3 2 2 2 2 3 2" xfId="50882"/>
    <cellStyle name="Normal 3 2 2 3 3 3 2 2 2 2 4" xfId="36558"/>
    <cellStyle name="Normal 3 2 2 3 3 3 2 2 2 3" xfId="11345"/>
    <cellStyle name="Normal 3 2 2 3 3 3 2 2 2 3 2" xfId="25728"/>
    <cellStyle name="Normal 3 2 2 3 3 3 2 2 2 3 2 2" xfId="54463"/>
    <cellStyle name="Normal 3 2 2 3 3 3 2 2 2 3 3" xfId="40139"/>
    <cellStyle name="Normal 3 2 2 3 3 3 2 2 2 4" xfId="18565"/>
    <cellStyle name="Normal 3 2 2 3 3 3 2 2 2 4 2" xfId="47301"/>
    <cellStyle name="Normal 3 2 2 3 3 3 2 2 2 5" xfId="32977"/>
    <cellStyle name="Normal 3 2 2 3 3 3 2 2 3" xfId="5882"/>
    <cellStyle name="Normal 3 2 2 3 3 3 2 2 3 2" xfId="13142"/>
    <cellStyle name="Normal 3 2 2 3 3 3 2 2 3 2 2" xfId="27520"/>
    <cellStyle name="Normal 3 2 2 3 3 3 2 2 3 2 2 2" xfId="56254"/>
    <cellStyle name="Normal 3 2 2 3 3 3 2 2 3 2 3" xfId="41930"/>
    <cellStyle name="Normal 3 2 2 3 3 3 2 2 3 3" xfId="20357"/>
    <cellStyle name="Normal 3 2 2 3 3 3 2 2 3 3 2" xfId="49092"/>
    <cellStyle name="Normal 3 2 2 3 3 3 2 2 3 4" xfId="34768"/>
    <cellStyle name="Normal 3 2 2 3 3 3 2 2 4" xfId="9555"/>
    <cellStyle name="Normal 3 2 2 3 3 3 2 2 4 2" xfId="23938"/>
    <cellStyle name="Normal 3 2 2 3 3 3 2 2 4 2 2" xfId="52673"/>
    <cellStyle name="Normal 3 2 2 3 3 3 2 2 4 3" xfId="38349"/>
    <cellStyle name="Normal 3 2 2 3 3 3 2 2 5" xfId="16775"/>
    <cellStyle name="Normal 3 2 2 3 3 3 2 2 5 2" xfId="45511"/>
    <cellStyle name="Normal 3 2 2 3 3 3 2 2 6" xfId="31187"/>
    <cellStyle name="Normal 3 2 2 3 3 3 2 3" xfId="3117"/>
    <cellStyle name="Normal 3 2 2 3 3 3 2 3 2" xfId="6777"/>
    <cellStyle name="Normal 3 2 2 3 3 3 2 3 2 2" xfId="14037"/>
    <cellStyle name="Normal 3 2 2 3 3 3 2 3 2 2 2" xfId="28415"/>
    <cellStyle name="Normal 3 2 2 3 3 3 2 3 2 2 2 2" xfId="57149"/>
    <cellStyle name="Normal 3 2 2 3 3 3 2 3 2 2 3" xfId="42825"/>
    <cellStyle name="Normal 3 2 2 3 3 3 2 3 2 3" xfId="21252"/>
    <cellStyle name="Normal 3 2 2 3 3 3 2 3 2 3 2" xfId="49987"/>
    <cellStyle name="Normal 3 2 2 3 3 3 2 3 2 4" xfId="35663"/>
    <cellStyle name="Normal 3 2 2 3 3 3 2 3 3" xfId="10450"/>
    <cellStyle name="Normal 3 2 2 3 3 3 2 3 3 2" xfId="24833"/>
    <cellStyle name="Normal 3 2 2 3 3 3 2 3 3 2 2" xfId="53568"/>
    <cellStyle name="Normal 3 2 2 3 3 3 2 3 3 3" xfId="39244"/>
    <cellStyle name="Normal 3 2 2 3 3 3 2 3 4" xfId="17670"/>
    <cellStyle name="Normal 3 2 2 3 3 3 2 3 4 2" xfId="46406"/>
    <cellStyle name="Normal 3 2 2 3 3 3 2 3 5" xfId="32082"/>
    <cellStyle name="Normal 3 2 2 3 3 3 2 4" xfId="4982"/>
    <cellStyle name="Normal 3 2 2 3 3 3 2 4 2" xfId="12247"/>
    <cellStyle name="Normal 3 2 2 3 3 3 2 4 2 2" xfId="26625"/>
    <cellStyle name="Normal 3 2 2 3 3 3 2 4 2 2 2" xfId="55359"/>
    <cellStyle name="Normal 3 2 2 3 3 3 2 4 2 3" xfId="41035"/>
    <cellStyle name="Normal 3 2 2 3 3 3 2 4 3" xfId="19462"/>
    <cellStyle name="Normal 3 2 2 3 3 3 2 4 3 2" xfId="48197"/>
    <cellStyle name="Normal 3 2 2 3 3 3 2 4 4" xfId="33873"/>
    <cellStyle name="Normal 3 2 2 3 3 3 2 5" xfId="8654"/>
    <cellStyle name="Normal 3 2 2 3 3 3 2 5 2" xfId="23043"/>
    <cellStyle name="Normal 3 2 2 3 3 3 2 5 2 2" xfId="51778"/>
    <cellStyle name="Normal 3 2 2 3 3 3 2 5 3" xfId="37454"/>
    <cellStyle name="Normal 3 2 2 3 3 3 2 6" xfId="15880"/>
    <cellStyle name="Normal 3 2 2 3 3 3 2 6 2" xfId="44616"/>
    <cellStyle name="Normal 3 2 2 3 3 3 2 7" xfId="30292"/>
    <cellStyle name="Normal 3 2 2 3 3 3 3" xfId="1774"/>
    <cellStyle name="Normal 3 2 2 3 3 3 3 2" xfId="3566"/>
    <cellStyle name="Normal 3 2 2 3 3 3 3 2 2" xfId="7225"/>
    <cellStyle name="Normal 3 2 2 3 3 3 3 2 2 2" xfId="14485"/>
    <cellStyle name="Normal 3 2 2 3 3 3 3 2 2 2 2" xfId="28863"/>
    <cellStyle name="Normal 3 2 2 3 3 3 3 2 2 2 2 2" xfId="57597"/>
    <cellStyle name="Normal 3 2 2 3 3 3 3 2 2 2 3" xfId="43273"/>
    <cellStyle name="Normal 3 2 2 3 3 3 3 2 2 3" xfId="21700"/>
    <cellStyle name="Normal 3 2 2 3 3 3 3 2 2 3 2" xfId="50435"/>
    <cellStyle name="Normal 3 2 2 3 3 3 3 2 2 4" xfId="36111"/>
    <cellStyle name="Normal 3 2 2 3 3 3 3 2 3" xfId="10898"/>
    <cellStyle name="Normal 3 2 2 3 3 3 3 2 3 2" xfId="25281"/>
    <cellStyle name="Normal 3 2 2 3 3 3 3 2 3 2 2" xfId="54016"/>
    <cellStyle name="Normal 3 2 2 3 3 3 3 2 3 3" xfId="39692"/>
    <cellStyle name="Normal 3 2 2 3 3 3 3 2 4" xfId="18118"/>
    <cellStyle name="Normal 3 2 2 3 3 3 3 2 4 2" xfId="46854"/>
    <cellStyle name="Normal 3 2 2 3 3 3 3 2 5" xfId="32530"/>
    <cellStyle name="Normal 3 2 2 3 3 3 3 3" xfId="5435"/>
    <cellStyle name="Normal 3 2 2 3 3 3 3 3 2" xfId="12695"/>
    <cellStyle name="Normal 3 2 2 3 3 3 3 3 2 2" xfId="27073"/>
    <cellStyle name="Normal 3 2 2 3 3 3 3 3 2 2 2" xfId="55807"/>
    <cellStyle name="Normal 3 2 2 3 3 3 3 3 2 3" xfId="41483"/>
    <cellStyle name="Normal 3 2 2 3 3 3 3 3 3" xfId="19910"/>
    <cellStyle name="Normal 3 2 2 3 3 3 3 3 3 2" xfId="48645"/>
    <cellStyle name="Normal 3 2 2 3 3 3 3 3 4" xfId="34321"/>
    <cellStyle name="Normal 3 2 2 3 3 3 3 4" xfId="9108"/>
    <cellStyle name="Normal 3 2 2 3 3 3 3 4 2" xfId="23491"/>
    <cellStyle name="Normal 3 2 2 3 3 3 3 4 2 2" xfId="52226"/>
    <cellStyle name="Normal 3 2 2 3 3 3 3 4 3" xfId="37902"/>
    <cellStyle name="Normal 3 2 2 3 3 3 3 5" xfId="16328"/>
    <cellStyle name="Normal 3 2 2 3 3 3 3 5 2" xfId="45064"/>
    <cellStyle name="Normal 3 2 2 3 3 3 3 6" xfId="30740"/>
    <cellStyle name="Normal 3 2 2 3 3 3 4" xfId="2670"/>
    <cellStyle name="Normal 3 2 2 3 3 3 4 2" xfId="6330"/>
    <cellStyle name="Normal 3 2 2 3 3 3 4 2 2" xfId="13590"/>
    <cellStyle name="Normal 3 2 2 3 3 3 4 2 2 2" xfId="27968"/>
    <cellStyle name="Normal 3 2 2 3 3 3 4 2 2 2 2" xfId="56702"/>
    <cellStyle name="Normal 3 2 2 3 3 3 4 2 2 3" xfId="42378"/>
    <cellStyle name="Normal 3 2 2 3 3 3 4 2 3" xfId="20805"/>
    <cellStyle name="Normal 3 2 2 3 3 3 4 2 3 2" xfId="49540"/>
    <cellStyle name="Normal 3 2 2 3 3 3 4 2 4" xfId="35216"/>
    <cellStyle name="Normal 3 2 2 3 3 3 4 3" xfId="10003"/>
    <cellStyle name="Normal 3 2 2 3 3 3 4 3 2" xfId="24386"/>
    <cellStyle name="Normal 3 2 2 3 3 3 4 3 2 2" xfId="53121"/>
    <cellStyle name="Normal 3 2 2 3 3 3 4 3 3" xfId="38797"/>
    <cellStyle name="Normal 3 2 2 3 3 3 4 4" xfId="17223"/>
    <cellStyle name="Normal 3 2 2 3 3 3 4 4 2" xfId="45959"/>
    <cellStyle name="Normal 3 2 2 3 3 3 4 5" xfId="31635"/>
    <cellStyle name="Normal 3 2 2 3 3 3 5" xfId="4534"/>
    <cellStyle name="Normal 3 2 2 3 3 3 5 2" xfId="11800"/>
    <cellStyle name="Normal 3 2 2 3 3 3 5 2 2" xfId="26178"/>
    <cellStyle name="Normal 3 2 2 3 3 3 5 2 2 2" xfId="54912"/>
    <cellStyle name="Normal 3 2 2 3 3 3 5 2 3" xfId="40588"/>
    <cellStyle name="Normal 3 2 2 3 3 3 5 3" xfId="19015"/>
    <cellStyle name="Normal 3 2 2 3 3 3 5 3 2" xfId="47750"/>
    <cellStyle name="Normal 3 2 2 3 3 3 5 4" xfId="33426"/>
    <cellStyle name="Normal 3 2 2 3 3 3 6" xfId="8207"/>
    <cellStyle name="Normal 3 2 2 3 3 3 6 2" xfId="22596"/>
    <cellStyle name="Normal 3 2 2 3 3 3 6 2 2" xfId="51331"/>
    <cellStyle name="Normal 3 2 2 3 3 3 6 3" xfId="37007"/>
    <cellStyle name="Normal 3 2 2 3 3 3 7" xfId="15433"/>
    <cellStyle name="Normal 3 2 2 3 3 3 7 2" xfId="44169"/>
    <cellStyle name="Normal 3 2 2 3 3 3 8" xfId="29845"/>
    <cellStyle name="Normal 3 2 2 3 3 4" xfId="1014"/>
    <cellStyle name="Normal 3 2 2 3 3 4 2" xfId="1997"/>
    <cellStyle name="Normal 3 2 2 3 3 4 2 2" xfId="3789"/>
    <cellStyle name="Normal 3 2 2 3 3 4 2 2 2" xfId="7448"/>
    <cellStyle name="Normal 3 2 2 3 3 4 2 2 2 2" xfId="14708"/>
    <cellStyle name="Normal 3 2 2 3 3 4 2 2 2 2 2" xfId="29086"/>
    <cellStyle name="Normal 3 2 2 3 3 4 2 2 2 2 2 2" xfId="57820"/>
    <cellStyle name="Normal 3 2 2 3 3 4 2 2 2 2 3" xfId="43496"/>
    <cellStyle name="Normal 3 2 2 3 3 4 2 2 2 3" xfId="21923"/>
    <cellStyle name="Normal 3 2 2 3 3 4 2 2 2 3 2" xfId="50658"/>
    <cellStyle name="Normal 3 2 2 3 3 4 2 2 2 4" xfId="36334"/>
    <cellStyle name="Normal 3 2 2 3 3 4 2 2 3" xfId="11121"/>
    <cellStyle name="Normal 3 2 2 3 3 4 2 2 3 2" xfId="25504"/>
    <cellStyle name="Normal 3 2 2 3 3 4 2 2 3 2 2" xfId="54239"/>
    <cellStyle name="Normal 3 2 2 3 3 4 2 2 3 3" xfId="39915"/>
    <cellStyle name="Normal 3 2 2 3 3 4 2 2 4" xfId="18341"/>
    <cellStyle name="Normal 3 2 2 3 3 4 2 2 4 2" xfId="47077"/>
    <cellStyle name="Normal 3 2 2 3 3 4 2 2 5" xfId="32753"/>
    <cellStyle name="Normal 3 2 2 3 3 4 2 3" xfId="5658"/>
    <cellStyle name="Normal 3 2 2 3 3 4 2 3 2" xfId="12918"/>
    <cellStyle name="Normal 3 2 2 3 3 4 2 3 2 2" xfId="27296"/>
    <cellStyle name="Normal 3 2 2 3 3 4 2 3 2 2 2" xfId="56030"/>
    <cellStyle name="Normal 3 2 2 3 3 4 2 3 2 3" xfId="41706"/>
    <cellStyle name="Normal 3 2 2 3 3 4 2 3 3" xfId="20133"/>
    <cellStyle name="Normal 3 2 2 3 3 4 2 3 3 2" xfId="48868"/>
    <cellStyle name="Normal 3 2 2 3 3 4 2 3 4" xfId="34544"/>
    <cellStyle name="Normal 3 2 2 3 3 4 2 4" xfId="9331"/>
    <cellStyle name="Normal 3 2 2 3 3 4 2 4 2" xfId="23714"/>
    <cellStyle name="Normal 3 2 2 3 3 4 2 4 2 2" xfId="52449"/>
    <cellStyle name="Normal 3 2 2 3 3 4 2 4 3" xfId="38125"/>
    <cellStyle name="Normal 3 2 2 3 3 4 2 5" xfId="16551"/>
    <cellStyle name="Normal 3 2 2 3 3 4 2 5 2" xfId="45287"/>
    <cellStyle name="Normal 3 2 2 3 3 4 2 6" xfId="30963"/>
    <cellStyle name="Normal 3 2 2 3 3 4 3" xfId="2893"/>
    <cellStyle name="Normal 3 2 2 3 3 4 3 2" xfId="6553"/>
    <cellStyle name="Normal 3 2 2 3 3 4 3 2 2" xfId="13813"/>
    <cellStyle name="Normal 3 2 2 3 3 4 3 2 2 2" xfId="28191"/>
    <cellStyle name="Normal 3 2 2 3 3 4 3 2 2 2 2" xfId="56925"/>
    <cellStyle name="Normal 3 2 2 3 3 4 3 2 2 3" xfId="42601"/>
    <cellStyle name="Normal 3 2 2 3 3 4 3 2 3" xfId="21028"/>
    <cellStyle name="Normal 3 2 2 3 3 4 3 2 3 2" xfId="49763"/>
    <cellStyle name="Normal 3 2 2 3 3 4 3 2 4" xfId="35439"/>
    <cellStyle name="Normal 3 2 2 3 3 4 3 3" xfId="10226"/>
    <cellStyle name="Normal 3 2 2 3 3 4 3 3 2" xfId="24609"/>
    <cellStyle name="Normal 3 2 2 3 3 4 3 3 2 2" xfId="53344"/>
    <cellStyle name="Normal 3 2 2 3 3 4 3 3 3" xfId="39020"/>
    <cellStyle name="Normal 3 2 2 3 3 4 3 4" xfId="17446"/>
    <cellStyle name="Normal 3 2 2 3 3 4 3 4 2" xfId="46182"/>
    <cellStyle name="Normal 3 2 2 3 3 4 3 5" xfId="31858"/>
    <cellStyle name="Normal 3 2 2 3 3 4 4" xfId="4758"/>
    <cellStyle name="Normal 3 2 2 3 3 4 4 2" xfId="12023"/>
    <cellStyle name="Normal 3 2 2 3 3 4 4 2 2" xfId="26401"/>
    <cellStyle name="Normal 3 2 2 3 3 4 4 2 2 2" xfId="55135"/>
    <cellStyle name="Normal 3 2 2 3 3 4 4 2 3" xfId="40811"/>
    <cellStyle name="Normal 3 2 2 3 3 4 4 3" xfId="19238"/>
    <cellStyle name="Normal 3 2 2 3 3 4 4 3 2" xfId="47973"/>
    <cellStyle name="Normal 3 2 2 3 3 4 4 4" xfId="33649"/>
    <cellStyle name="Normal 3 2 2 3 3 4 5" xfId="8430"/>
    <cellStyle name="Normal 3 2 2 3 3 4 5 2" xfId="22819"/>
    <cellStyle name="Normal 3 2 2 3 3 4 5 2 2" xfId="51554"/>
    <cellStyle name="Normal 3 2 2 3 3 4 5 3" xfId="37230"/>
    <cellStyle name="Normal 3 2 2 3 3 4 6" xfId="15656"/>
    <cellStyle name="Normal 3 2 2 3 3 4 6 2" xfId="44392"/>
    <cellStyle name="Normal 3 2 2 3 3 4 7" xfId="30068"/>
    <cellStyle name="Normal 3 2 2 3 3 5" xfId="1538"/>
    <cellStyle name="Normal 3 2 2 3 3 5 2" xfId="3342"/>
    <cellStyle name="Normal 3 2 2 3 3 5 2 2" xfId="7001"/>
    <cellStyle name="Normal 3 2 2 3 3 5 2 2 2" xfId="14261"/>
    <cellStyle name="Normal 3 2 2 3 3 5 2 2 2 2" xfId="28639"/>
    <cellStyle name="Normal 3 2 2 3 3 5 2 2 2 2 2" xfId="57373"/>
    <cellStyle name="Normal 3 2 2 3 3 5 2 2 2 3" xfId="43049"/>
    <cellStyle name="Normal 3 2 2 3 3 5 2 2 3" xfId="21476"/>
    <cellStyle name="Normal 3 2 2 3 3 5 2 2 3 2" xfId="50211"/>
    <cellStyle name="Normal 3 2 2 3 3 5 2 2 4" xfId="35887"/>
    <cellStyle name="Normal 3 2 2 3 3 5 2 3" xfId="10674"/>
    <cellStyle name="Normal 3 2 2 3 3 5 2 3 2" xfId="25057"/>
    <cellStyle name="Normal 3 2 2 3 3 5 2 3 2 2" xfId="53792"/>
    <cellStyle name="Normal 3 2 2 3 3 5 2 3 3" xfId="39468"/>
    <cellStyle name="Normal 3 2 2 3 3 5 2 4" xfId="17894"/>
    <cellStyle name="Normal 3 2 2 3 3 5 2 4 2" xfId="46630"/>
    <cellStyle name="Normal 3 2 2 3 3 5 2 5" xfId="32306"/>
    <cellStyle name="Normal 3 2 2 3 3 5 3" xfId="5211"/>
    <cellStyle name="Normal 3 2 2 3 3 5 3 2" xfId="12471"/>
    <cellStyle name="Normal 3 2 2 3 3 5 3 2 2" xfId="26849"/>
    <cellStyle name="Normal 3 2 2 3 3 5 3 2 2 2" xfId="55583"/>
    <cellStyle name="Normal 3 2 2 3 3 5 3 2 3" xfId="41259"/>
    <cellStyle name="Normal 3 2 2 3 3 5 3 3" xfId="19686"/>
    <cellStyle name="Normal 3 2 2 3 3 5 3 3 2" xfId="48421"/>
    <cellStyle name="Normal 3 2 2 3 3 5 3 4" xfId="34097"/>
    <cellStyle name="Normal 3 2 2 3 3 5 4" xfId="8884"/>
    <cellStyle name="Normal 3 2 2 3 3 5 4 2" xfId="23267"/>
    <cellStyle name="Normal 3 2 2 3 3 5 4 2 2" xfId="52002"/>
    <cellStyle name="Normal 3 2 2 3 3 5 4 3" xfId="37678"/>
    <cellStyle name="Normal 3 2 2 3 3 5 5" xfId="16104"/>
    <cellStyle name="Normal 3 2 2 3 3 5 5 2" xfId="44840"/>
    <cellStyle name="Normal 3 2 2 3 3 5 6" xfId="30516"/>
    <cellStyle name="Normal 3 2 2 3 3 6" xfId="2446"/>
    <cellStyle name="Normal 3 2 2 3 3 6 2" xfId="6106"/>
    <cellStyle name="Normal 3 2 2 3 3 6 2 2" xfId="13366"/>
    <cellStyle name="Normal 3 2 2 3 3 6 2 2 2" xfId="27744"/>
    <cellStyle name="Normal 3 2 2 3 3 6 2 2 2 2" xfId="56478"/>
    <cellStyle name="Normal 3 2 2 3 3 6 2 2 3" xfId="42154"/>
    <cellStyle name="Normal 3 2 2 3 3 6 2 3" xfId="20581"/>
    <cellStyle name="Normal 3 2 2 3 3 6 2 3 2" xfId="49316"/>
    <cellStyle name="Normal 3 2 2 3 3 6 2 4" xfId="34992"/>
    <cellStyle name="Normal 3 2 2 3 3 6 3" xfId="9779"/>
    <cellStyle name="Normal 3 2 2 3 3 6 3 2" xfId="24162"/>
    <cellStyle name="Normal 3 2 2 3 3 6 3 2 2" xfId="52897"/>
    <cellStyle name="Normal 3 2 2 3 3 6 3 3" xfId="38573"/>
    <cellStyle name="Normal 3 2 2 3 3 6 4" xfId="16999"/>
    <cellStyle name="Normal 3 2 2 3 3 6 4 2" xfId="45735"/>
    <cellStyle name="Normal 3 2 2 3 3 6 5" xfId="31411"/>
    <cellStyle name="Normal 3 2 2 3 3 7" xfId="4305"/>
    <cellStyle name="Normal 3 2 2 3 3 7 2" xfId="11575"/>
    <cellStyle name="Normal 3 2 2 3 3 7 2 2" xfId="25954"/>
    <cellStyle name="Normal 3 2 2 3 3 7 2 2 2" xfId="54688"/>
    <cellStyle name="Normal 3 2 2 3 3 7 2 3" xfId="40364"/>
    <cellStyle name="Normal 3 2 2 3 3 7 3" xfId="18791"/>
    <cellStyle name="Normal 3 2 2 3 3 7 3 2" xfId="47526"/>
    <cellStyle name="Normal 3 2 2 3 3 7 4" xfId="33202"/>
    <cellStyle name="Normal 3 2 2 3 3 8" xfId="7974"/>
    <cellStyle name="Normal 3 2 2 3 3 8 2" xfId="22372"/>
    <cellStyle name="Normal 3 2 2 3 3 8 2 2" xfId="51107"/>
    <cellStyle name="Normal 3 2 2 3 3 8 3" xfId="36783"/>
    <cellStyle name="Normal 3 2 2 3 3 9" xfId="15209"/>
    <cellStyle name="Normal 3 2 2 3 3 9 2" xfId="43945"/>
    <cellStyle name="Normal 3 2 2 3 4" xfId="562"/>
    <cellStyle name="Normal 3 2 2 3 4 2" xfId="847"/>
    <cellStyle name="Normal 3 2 2 3 4 2 2" xfId="1294"/>
    <cellStyle name="Normal 3 2 2 3 4 2 2 2" xfId="2277"/>
    <cellStyle name="Normal 3 2 2 3 4 2 2 2 2" xfId="4069"/>
    <cellStyle name="Normal 3 2 2 3 4 2 2 2 2 2" xfId="7728"/>
    <cellStyle name="Normal 3 2 2 3 4 2 2 2 2 2 2" xfId="14988"/>
    <cellStyle name="Normal 3 2 2 3 4 2 2 2 2 2 2 2" xfId="29366"/>
    <cellStyle name="Normal 3 2 2 3 4 2 2 2 2 2 2 2 2" xfId="58100"/>
    <cellStyle name="Normal 3 2 2 3 4 2 2 2 2 2 2 3" xfId="43776"/>
    <cellStyle name="Normal 3 2 2 3 4 2 2 2 2 2 3" xfId="22203"/>
    <cellStyle name="Normal 3 2 2 3 4 2 2 2 2 2 3 2" xfId="50938"/>
    <cellStyle name="Normal 3 2 2 3 4 2 2 2 2 2 4" xfId="36614"/>
    <cellStyle name="Normal 3 2 2 3 4 2 2 2 2 3" xfId="11401"/>
    <cellStyle name="Normal 3 2 2 3 4 2 2 2 2 3 2" xfId="25784"/>
    <cellStyle name="Normal 3 2 2 3 4 2 2 2 2 3 2 2" xfId="54519"/>
    <cellStyle name="Normal 3 2 2 3 4 2 2 2 2 3 3" xfId="40195"/>
    <cellStyle name="Normal 3 2 2 3 4 2 2 2 2 4" xfId="18621"/>
    <cellStyle name="Normal 3 2 2 3 4 2 2 2 2 4 2" xfId="47357"/>
    <cellStyle name="Normal 3 2 2 3 4 2 2 2 2 5" xfId="33033"/>
    <cellStyle name="Normal 3 2 2 3 4 2 2 2 3" xfId="5938"/>
    <cellStyle name="Normal 3 2 2 3 4 2 2 2 3 2" xfId="13198"/>
    <cellStyle name="Normal 3 2 2 3 4 2 2 2 3 2 2" xfId="27576"/>
    <cellStyle name="Normal 3 2 2 3 4 2 2 2 3 2 2 2" xfId="56310"/>
    <cellStyle name="Normal 3 2 2 3 4 2 2 2 3 2 3" xfId="41986"/>
    <cellStyle name="Normal 3 2 2 3 4 2 2 2 3 3" xfId="20413"/>
    <cellStyle name="Normal 3 2 2 3 4 2 2 2 3 3 2" xfId="49148"/>
    <cellStyle name="Normal 3 2 2 3 4 2 2 2 3 4" xfId="34824"/>
    <cellStyle name="Normal 3 2 2 3 4 2 2 2 4" xfId="9611"/>
    <cellStyle name="Normal 3 2 2 3 4 2 2 2 4 2" xfId="23994"/>
    <cellStyle name="Normal 3 2 2 3 4 2 2 2 4 2 2" xfId="52729"/>
    <cellStyle name="Normal 3 2 2 3 4 2 2 2 4 3" xfId="38405"/>
    <cellStyle name="Normal 3 2 2 3 4 2 2 2 5" xfId="16831"/>
    <cellStyle name="Normal 3 2 2 3 4 2 2 2 5 2" xfId="45567"/>
    <cellStyle name="Normal 3 2 2 3 4 2 2 2 6" xfId="31243"/>
    <cellStyle name="Normal 3 2 2 3 4 2 2 3" xfId="3173"/>
    <cellStyle name="Normal 3 2 2 3 4 2 2 3 2" xfId="6833"/>
    <cellStyle name="Normal 3 2 2 3 4 2 2 3 2 2" xfId="14093"/>
    <cellStyle name="Normal 3 2 2 3 4 2 2 3 2 2 2" xfId="28471"/>
    <cellStyle name="Normal 3 2 2 3 4 2 2 3 2 2 2 2" xfId="57205"/>
    <cellStyle name="Normal 3 2 2 3 4 2 2 3 2 2 3" xfId="42881"/>
    <cellStyle name="Normal 3 2 2 3 4 2 2 3 2 3" xfId="21308"/>
    <cellStyle name="Normal 3 2 2 3 4 2 2 3 2 3 2" xfId="50043"/>
    <cellStyle name="Normal 3 2 2 3 4 2 2 3 2 4" xfId="35719"/>
    <cellStyle name="Normal 3 2 2 3 4 2 2 3 3" xfId="10506"/>
    <cellStyle name="Normal 3 2 2 3 4 2 2 3 3 2" xfId="24889"/>
    <cellStyle name="Normal 3 2 2 3 4 2 2 3 3 2 2" xfId="53624"/>
    <cellStyle name="Normal 3 2 2 3 4 2 2 3 3 3" xfId="39300"/>
    <cellStyle name="Normal 3 2 2 3 4 2 2 3 4" xfId="17726"/>
    <cellStyle name="Normal 3 2 2 3 4 2 2 3 4 2" xfId="46462"/>
    <cellStyle name="Normal 3 2 2 3 4 2 2 3 5" xfId="32138"/>
    <cellStyle name="Normal 3 2 2 3 4 2 2 4" xfId="5038"/>
    <cellStyle name="Normal 3 2 2 3 4 2 2 4 2" xfId="12303"/>
    <cellStyle name="Normal 3 2 2 3 4 2 2 4 2 2" xfId="26681"/>
    <cellStyle name="Normal 3 2 2 3 4 2 2 4 2 2 2" xfId="55415"/>
    <cellStyle name="Normal 3 2 2 3 4 2 2 4 2 3" xfId="41091"/>
    <cellStyle name="Normal 3 2 2 3 4 2 2 4 3" xfId="19518"/>
    <cellStyle name="Normal 3 2 2 3 4 2 2 4 3 2" xfId="48253"/>
    <cellStyle name="Normal 3 2 2 3 4 2 2 4 4" xfId="33929"/>
    <cellStyle name="Normal 3 2 2 3 4 2 2 5" xfId="8710"/>
    <cellStyle name="Normal 3 2 2 3 4 2 2 5 2" xfId="23099"/>
    <cellStyle name="Normal 3 2 2 3 4 2 2 5 2 2" xfId="51834"/>
    <cellStyle name="Normal 3 2 2 3 4 2 2 5 3" xfId="37510"/>
    <cellStyle name="Normal 3 2 2 3 4 2 2 6" xfId="15936"/>
    <cellStyle name="Normal 3 2 2 3 4 2 2 6 2" xfId="44672"/>
    <cellStyle name="Normal 3 2 2 3 4 2 2 7" xfId="30348"/>
    <cellStyle name="Normal 3 2 2 3 4 2 3" xfId="1830"/>
    <cellStyle name="Normal 3 2 2 3 4 2 3 2" xfId="3622"/>
    <cellStyle name="Normal 3 2 2 3 4 2 3 2 2" xfId="7281"/>
    <cellStyle name="Normal 3 2 2 3 4 2 3 2 2 2" xfId="14541"/>
    <cellStyle name="Normal 3 2 2 3 4 2 3 2 2 2 2" xfId="28919"/>
    <cellStyle name="Normal 3 2 2 3 4 2 3 2 2 2 2 2" xfId="57653"/>
    <cellStyle name="Normal 3 2 2 3 4 2 3 2 2 2 3" xfId="43329"/>
    <cellStyle name="Normal 3 2 2 3 4 2 3 2 2 3" xfId="21756"/>
    <cellStyle name="Normal 3 2 2 3 4 2 3 2 2 3 2" xfId="50491"/>
    <cellStyle name="Normal 3 2 2 3 4 2 3 2 2 4" xfId="36167"/>
    <cellStyle name="Normal 3 2 2 3 4 2 3 2 3" xfId="10954"/>
    <cellStyle name="Normal 3 2 2 3 4 2 3 2 3 2" xfId="25337"/>
    <cellStyle name="Normal 3 2 2 3 4 2 3 2 3 2 2" xfId="54072"/>
    <cellStyle name="Normal 3 2 2 3 4 2 3 2 3 3" xfId="39748"/>
    <cellStyle name="Normal 3 2 2 3 4 2 3 2 4" xfId="18174"/>
    <cellStyle name="Normal 3 2 2 3 4 2 3 2 4 2" xfId="46910"/>
    <cellStyle name="Normal 3 2 2 3 4 2 3 2 5" xfId="32586"/>
    <cellStyle name="Normal 3 2 2 3 4 2 3 3" xfId="5491"/>
    <cellStyle name="Normal 3 2 2 3 4 2 3 3 2" xfId="12751"/>
    <cellStyle name="Normal 3 2 2 3 4 2 3 3 2 2" xfId="27129"/>
    <cellStyle name="Normal 3 2 2 3 4 2 3 3 2 2 2" xfId="55863"/>
    <cellStyle name="Normal 3 2 2 3 4 2 3 3 2 3" xfId="41539"/>
    <cellStyle name="Normal 3 2 2 3 4 2 3 3 3" xfId="19966"/>
    <cellStyle name="Normal 3 2 2 3 4 2 3 3 3 2" xfId="48701"/>
    <cellStyle name="Normal 3 2 2 3 4 2 3 3 4" xfId="34377"/>
    <cellStyle name="Normal 3 2 2 3 4 2 3 4" xfId="9164"/>
    <cellStyle name="Normal 3 2 2 3 4 2 3 4 2" xfId="23547"/>
    <cellStyle name="Normal 3 2 2 3 4 2 3 4 2 2" xfId="52282"/>
    <cellStyle name="Normal 3 2 2 3 4 2 3 4 3" xfId="37958"/>
    <cellStyle name="Normal 3 2 2 3 4 2 3 5" xfId="16384"/>
    <cellStyle name="Normal 3 2 2 3 4 2 3 5 2" xfId="45120"/>
    <cellStyle name="Normal 3 2 2 3 4 2 3 6" xfId="30796"/>
    <cellStyle name="Normal 3 2 2 3 4 2 4" xfId="2726"/>
    <cellStyle name="Normal 3 2 2 3 4 2 4 2" xfId="6386"/>
    <cellStyle name="Normal 3 2 2 3 4 2 4 2 2" xfId="13646"/>
    <cellStyle name="Normal 3 2 2 3 4 2 4 2 2 2" xfId="28024"/>
    <cellStyle name="Normal 3 2 2 3 4 2 4 2 2 2 2" xfId="56758"/>
    <cellStyle name="Normal 3 2 2 3 4 2 4 2 2 3" xfId="42434"/>
    <cellStyle name="Normal 3 2 2 3 4 2 4 2 3" xfId="20861"/>
    <cellStyle name="Normal 3 2 2 3 4 2 4 2 3 2" xfId="49596"/>
    <cellStyle name="Normal 3 2 2 3 4 2 4 2 4" xfId="35272"/>
    <cellStyle name="Normal 3 2 2 3 4 2 4 3" xfId="10059"/>
    <cellStyle name="Normal 3 2 2 3 4 2 4 3 2" xfId="24442"/>
    <cellStyle name="Normal 3 2 2 3 4 2 4 3 2 2" xfId="53177"/>
    <cellStyle name="Normal 3 2 2 3 4 2 4 3 3" xfId="38853"/>
    <cellStyle name="Normal 3 2 2 3 4 2 4 4" xfId="17279"/>
    <cellStyle name="Normal 3 2 2 3 4 2 4 4 2" xfId="46015"/>
    <cellStyle name="Normal 3 2 2 3 4 2 4 5" xfId="31691"/>
    <cellStyle name="Normal 3 2 2 3 4 2 5" xfId="4591"/>
    <cellStyle name="Normal 3 2 2 3 4 2 5 2" xfId="11856"/>
    <cellStyle name="Normal 3 2 2 3 4 2 5 2 2" xfId="26234"/>
    <cellStyle name="Normal 3 2 2 3 4 2 5 2 2 2" xfId="54968"/>
    <cellStyle name="Normal 3 2 2 3 4 2 5 2 3" xfId="40644"/>
    <cellStyle name="Normal 3 2 2 3 4 2 5 3" xfId="19071"/>
    <cellStyle name="Normal 3 2 2 3 4 2 5 3 2" xfId="47806"/>
    <cellStyle name="Normal 3 2 2 3 4 2 5 4" xfId="33482"/>
    <cellStyle name="Normal 3 2 2 3 4 2 6" xfId="8263"/>
    <cellStyle name="Normal 3 2 2 3 4 2 6 2" xfId="22652"/>
    <cellStyle name="Normal 3 2 2 3 4 2 6 2 2" xfId="51387"/>
    <cellStyle name="Normal 3 2 2 3 4 2 6 3" xfId="37063"/>
    <cellStyle name="Normal 3 2 2 3 4 2 7" xfId="15489"/>
    <cellStyle name="Normal 3 2 2 3 4 2 7 2" xfId="44225"/>
    <cellStyle name="Normal 3 2 2 3 4 2 8" xfId="29901"/>
    <cellStyle name="Normal 3 2 2 3 4 3" xfId="1070"/>
    <cellStyle name="Normal 3 2 2 3 4 3 2" xfId="2053"/>
    <cellStyle name="Normal 3 2 2 3 4 3 2 2" xfId="3845"/>
    <cellStyle name="Normal 3 2 2 3 4 3 2 2 2" xfId="7504"/>
    <cellStyle name="Normal 3 2 2 3 4 3 2 2 2 2" xfId="14764"/>
    <cellStyle name="Normal 3 2 2 3 4 3 2 2 2 2 2" xfId="29142"/>
    <cellStyle name="Normal 3 2 2 3 4 3 2 2 2 2 2 2" xfId="57876"/>
    <cellStyle name="Normal 3 2 2 3 4 3 2 2 2 2 3" xfId="43552"/>
    <cellStyle name="Normal 3 2 2 3 4 3 2 2 2 3" xfId="21979"/>
    <cellStyle name="Normal 3 2 2 3 4 3 2 2 2 3 2" xfId="50714"/>
    <cellStyle name="Normal 3 2 2 3 4 3 2 2 2 4" xfId="36390"/>
    <cellStyle name="Normal 3 2 2 3 4 3 2 2 3" xfId="11177"/>
    <cellStyle name="Normal 3 2 2 3 4 3 2 2 3 2" xfId="25560"/>
    <cellStyle name="Normal 3 2 2 3 4 3 2 2 3 2 2" xfId="54295"/>
    <cellStyle name="Normal 3 2 2 3 4 3 2 2 3 3" xfId="39971"/>
    <cellStyle name="Normal 3 2 2 3 4 3 2 2 4" xfId="18397"/>
    <cellStyle name="Normal 3 2 2 3 4 3 2 2 4 2" xfId="47133"/>
    <cellStyle name="Normal 3 2 2 3 4 3 2 2 5" xfId="32809"/>
    <cellStyle name="Normal 3 2 2 3 4 3 2 3" xfId="5714"/>
    <cellStyle name="Normal 3 2 2 3 4 3 2 3 2" xfId="12974"/>
    <cellStyle name="Normal 3 2 2 3 4 3 2 3 2 2" xfId="27352"/>
    <cellStyle name="Normal 3 2 2 3 4 3 2 3 2 2 2" xfId="56086"/>
    <cellStyle name="Normal 3 2 2 3 4 3 2 3 2 3" xfId="41762"/>
    <cellStyle name="Normal 3 2 2 3 4 3 2 3 3" xfId="20189"/>
    <cellStyle name="Normal 3 2 2 3 4 3 2 3 3 2" xfId="48924"/>
    <cellStyle name="Normal 3 2 2 3 4 3 2 3 4" xfId="34600"/>
    <cellStyle name="Normal 3 2 2 3 4 3 2 4" xfId="9387"/>
    <cellStyle name="Normal 3 2 2 3 4 3 2 4 2" xfId="23770"/>
    <cellStyle name="Normal 3 2 2 3 4 3 2 4 2 2" xfId="52505"/>
    <cellStyle name="Normal 3 2 2 3 4 3 2 4 3" xfId="38181"/>
    <cellStyle name="Normal 3 2 2 3 4 3 2 5" xfId="16607"/>
    <cellStyle name="Normal 3 2 2 3 4 3 2 5 2" xfId="45343"/>
    <cellStyle name="Normal 3 2 2 3 4 3 2 6" xfId="31019"/>
    <cellStyle name="Normal 3 2 2 3 4 3 3" xfId="2949"/>
    <cellStyle name="Normal 3 2 2 3 4 3 3 2" xfId="6609"/>
    <cellStyle name="Normal 3 2 2 3 4 3 3 2 2" xfId="13869"/>
    <cellStyle name="Normal 3 2 2 3 4 3 3 2 2 2" xfId="28247"/>
    <cellStyle name="Normal 3 2 2 3 4 3 3 2 2 2 2" xfId="56981"/>
    <cellStyle name="Normal 3 2 2 3 4 3 3 2 2 3" xfId="42657"/>
    <cellStyle name="Normal 3 2 2 3 4 3 3 2 3" xfId="21084"/>
    <cellStyle name="Normal 3 2 2 3 4 3 3 2 3 2" xfId="49819"/>
    <cellStyle name="Normal 3 2 2 3 4 3 3 2 4" xfId="35495"/>
    <cellStyle name="Normal 3 2 2 3 4 3 3 3" xfId="10282"/>
    <cellStyle name="Normal 3 2 2 3 4 3 3 3 2" xfId="24665"/>
    <cellStyle name="Normal 3 2 2 3 4 3 3 3 2 2" xfId="53400"/>
    <cellStyle name="Normal 3 2 2 3 4 3 3 3 3" xfId="39076"/>
    <cellStyle name="Normal 3 2 2 3 4 3 3 4" xfId="17502"/>
    <cellStyle name="Normal 3 2 2 3 4 3 3 4 2" xfId="46238"/>
    <cellStyle name="Normal 3 2 2 3 4 3 3 5" xfId="31914"/>
    <cellStyle name="Normal 3 2 2 3 4 3 4" xfId="4814"/>
    <cellStyle name="Normal 3 2 2 3 4 3 4 2" xfId="12079"/>
    <cellStyle name="Normal 3 2 2 3 4 3 4 2 2" xfId="26457"/>
    <cellStyle name="Normal 3 2 2 3 4 3 4 2 2 2" xfId="55191"/>
    <cellStyle name="Normal 3 2 2 3 4 3 4 2 3" xfId="40867"/>
    <cellStyle name="Normal 3 2 2 3 4 3 4 3" xfId="19294"/>
    <cellStyle name="Normal 3 2 2 3 4 3 4 3 2" xfId="48029"/>
    <cellStyle name="Normal 3 2 2 3 4 3 4 4" xfId="33705"/>
    <cellStyle name="Normal 3 2 2 3 4 3 5" xfId="8486"/>
    <cellStyle name="Normal 3 2 2 3 4 3 5 2" xfId="22875"/>
    <cellStyle name="Normal 3 2 2 3 4 3 5 2 2" xfId="51610"/>
    <cellStyle name="Normal 3 2 2 3 4 3 5 3" xfId="37286"/>
    <cellStyle name="Normal 3 2 2 3 4 3 6" xfId="15712"/>
    <cellStyle name="Normal 3 2 2 3 4 3 6 2" xfId="44448"/>
    <cellStyle name="Normal 3 2 2 3 4 3 7" xfId="30124"/>
    <cellStyle name="Normal 3 2 2 3 4 4" xfId="1601"/>
    <cellStyle name="Normal 3 2 2 3 4 4 2" xfId="3398"/>
    <cellStyle name="Normal 3 2 2 3 4 4 2 2" xfId="7057"/>
    <cellStyle name="Normal 3 2 2 3 4 4 2 2 2" xfId="14317"/>
    <cellStyle name="Normal 3 2 2 3 4 4 2 2 2 2" xfId="28695"/>
    <cellStyle name="Normal 3 2 2 3 4 4 2 2 2 2 2" xfId="57429"/>
    <cellStyle name="Normal 3 2 2 3 4 4 2 2 2 3" xfId="43105"/>
    <cellStyle name="Normal 3 2 2 3 4 4 2 2 3" xfId="21532"/>
    <cellStyle name="Normal 3 2 2 3 4 4 2 2 3 2" xfId="50267"/>
    <cellStyle name="Normal 3 2 2 3 4 4 2 2 4" xfId="35943"/>
    <cellStyle name="Normal 3 2 2 3 4 4 2 3" xfId="10730"/>
    <cellStyle name="Normal 3 2 2 3 4 4 2 3 2" xfId="25113"/>
    <cellStyle name="Normal 3 2 2 3 4 4 2 3 2 2" xfId="53848"/>
    <cellStyle name="Normal 3 2 2 3 4 4 2 3 3" xfId="39524"/>
    <cellStyle name="Normal 3 2 2 3 4 4 2 4" xfId="17950"/>
    <cellStyle name="Normal 3 2 2 3 4 4 2 4 2" xfId="46686"/>
    <cellStyle name="Normal 3 2 2 3 4 4 2 5" xfId="32362"/>
    <cellStyle name="Normal 3 2 2 3 4 4 3" xfId="5267"/>
    <cellStyle name="Normal 3 2 2 3 4 4 3 2" xfId="12527"/>
    <cellStyle name="Normal 3 2 2 3 4 4 3 2 2" xfId="26905"/>
    <cellStyle name="Normal 3 2 2 3 4 4 3 2 2 2" xfId="55639"/>
    <cellStyle name="Normal 3 2 2 3 4 4 3 2 3" xfId="41315"/>
    <cellStyle name="Normal 3 2 2 3 4 4 3 3" xfId="19742"/>
    <cellStyle name="Normal 3 2 2 3 4 4 3 3 2" xfId="48477"/>
    <cellStyle name="Normal 3 2 2 3 4 4 3 4" xfId="34153"/>
    <cellStyle name="Normal 3 2 2 3 4 4 4" xfId="8940"/>
    <cellStyle name="Normal 3 2 2 3 4 4 4 2" xfId="23323"/>
    <cellStyle name="Normal 3 2 2 3 4 4 4 2 2" xfId="52058"/>
    <cellStyle name="Normal 3 2 2 3 4 4 4 3" xfId="37734"/>
    <cellStyle name="Normal 3 2 2 3 4 4 5" xfId="16160"/>
    <cellStyle name="Normal 3 2 2 3 4 4 5 2" xfId="44896"/>
    <cellStyle name="Normal 3 2 2 3 4 4 6" xfId="30572"/>
    <cellStyle name="Normal 3 2 2 3 4 5" xfId="2502"/>
    <cellStyle name="Normal 3 2 2 3 4 5 2" xfId="6162"/>
    <cellStyle name="Normal 3 2 2 3 4 5 2 2" xfId="13422"/>
    <cellStyle name="Normal 3 2 2 3 4 5 2 2 2" xfId="27800"/>
    <cellStyle name="Normal 3 2 2 3 4 5 2 2 2 2" xfId="56534"/>
    <cellStyle name="Normal 3 2 2 3 4 5 2 2 3" xfId="42210"/>
    <cellStyle name="Normal 3 2 2 3 4 5 2 3" xfId="20637"/>
    <cellStyle name="Normal 3 2 2 3 4 5 2 3 2" xfId="49372"/>
    <cellStyle name="Normal 3 2 2 3 4 5 2 4" xfId="35048"/>
    <cellStyle name="Normal 3 2 2 3 4 5 3" xfId="9835"/>
    <cellStyle name="Normal 3 2 2 3 4 5 3 2" xfId="24218"/>
    <cellStyle name="Normal 3 2 2 3 4 5 3 2 2" xfId="52953"/>
    <cellStyle name="Normal 3 2 2 3 4 5 3 3" xfId="38629"/>
    <cellStyle name="Normal 3 2 2 3 4 5 4" xfId="17055"/>
    <cellStyle name="Normal 3 2 2 3 4 5 4 2" xfId="45791"/>
    <cellStyle name="Normal 3 2 2 3 4 5 5" xfId="31467"/>
    <cellStyle name="Normal 3 2 2 3 4 6" xfId="4365"/>
    <cellStyle name="Normal 3 2 2 3 4 6 2" xfId="11632"/>
    <cellStyle name="Normal 3 2 2 3 4 6 2 2" xfId="26010"/>
    <cellStyle name="Normal 3 2 2 3 4 6 2 2 2" xfId="54744"/>
    <cellStyle name="Normal 3 2 2 3 4 6 2 3" xfId="40420"/>
    <cellStyle name="Normal 3 2 2 3 4 6 3" xfId="18847"/>
    <cellStyle name="Normal 3 2 2 3 4 6 3 2" xfId="47582"/>
    <cellStyle name="Normal 3 2 2 3 4 6 4" xfId="33258"/>
    <cellStyle name="Normal 3 2 2 3 4 7" xfId="8035"/>
    <cellStyle name="Normal 3 2 2 3 4 7 2" xfId="22428"/>
    <cellStyle name="Normal 3 2 2 3 4 7 2 2" xfId="51163"/>
    <cellStyle name="Normal 3 2 2 3 4 7 3" xfId="36839"/>
    <cellStyle name="Normal 3 2 2 3 4 8" xfId="15265"/>
    <cellStyle name="Normal 3 2 2 3 4 8 2" xfId="44001"/>
    <cellStyle name="Normal 3 2 2 3 4 9" xfId="29677"/>
    <cellStyle name="Normal 3 2 2 3 5" xfId="731"/>
    <cellStyle name="Normal 3 2 2 3 5 2" xfId="1182"/>
    <cellStyle name="Normal 3 2 2 3 5 2 2" xfId="2165"/>
    <cellStyle name="Normal 3 2 2 3 5 2 2 2" xfId="3957"/>
    <cellStyle name="Normal 3 2 2 3 5 2 2 2 2" xfId="7616"/>
    <cellStyle name="Normal 3 2 2 3 5 2 2 2 2 2" xfId="14876"/>
    <cellStyle name="Normal 3 2 2 3 5 2 2 2 2 2 2" xfId="29254"/>
    <cellStyle name="Normal 3 2 2 3 5 2 2 2 2 2 2 2" xfId="57988"/>
    <cellStyle name="Normal 3 2 2 3 5 2 2 2 2 2 3" xfId="43664"/>
    <cellStyle name="Normal 3 2 2 3 5 2 2 2 2 3" xfId="22091"/>
    <cellStyle name="Normal 3 2 2 3 5 2 2 2 2 3 2" xfId="50826"/>
    <cellStyle name="Normal 3 2 2 3 5 2 2 2 2 4" xfId="36502"/>
    <cellStyle name="Normal 3 2 2 3 5 2 2 2 3" xfId="11289"/>
    <cellStyle name="Normal 3 2 2 3 5 2 2 2 3 2" xfId="25672"/>
    <cellStyle name="Normal 3 2 2 3 5 2 2 2 3 2 2" xfId="54407"/>
    <cellStyle name="Normal 3 2 2 3 5 2 2 2 3 3" xfId="40083"/>
    <cellStyle name="Normal 3 2 2 3 5 2 2 2 4" xfId="18509"/>
    <cellStyle name="Normal 3 2 2 3 5 2 2 2 4 2" xfId="47245"/>
    <cellStyle name="Normal 3 2 2 3 5 2 2 2 5" xfId="32921"/>
    <cellStyle name="Normal 3 2 2 3 5 2 2 3" xfId="5826"/>
    <cellStyle name="Normal 3 2 2 3 5 2 2 3 2" xfId="13086"/>
    <cellStyle name="Normal 3 2 2 3 5 2 2 3 2 2" xfId="27464"/>
    <cellStyle name="Normal 3 2 2 3 5 2 2 3 2 2 2" xfId="56198"/>
    <cellStyle name="Normal 3 2 2 3 5 2 2 3 2 3" xfId="41874"/>
    <cellStyle name="Normal 3 2 2 3 5 2 2 3 3" xfId="20301"/>
    <cellStyle name="Normal 3 2 2 3 5 2 2 3 3 2" xfId="49036"/>
    <cellStyle name="Normal 3 2 2 3 5 2 2 3 4" xfId="34712"/>
    <cellStyle name="Normal 3 2 2 3 5 2 2 4" xfId="9499"/>
    <cellStyle name="Normal 3 2 2 3 5 2 2 4 2" xfId="23882"/>
    <cellStyle name="Normal 3 2 2 3 5 2 2 4 2 2" xfId="52617"/>
    <cellStyle name="Normal 3 2 2 3 5 2 2 4 3" xfId="38293"/>
    <cellStyle name="Normal 3 2 2 3 5 2 2 5" xfId="16719"/>
    <cellStyle name="Normal 3 2 2 3 5 2 2 5 2" xfId="45455"/>
    <cellStyle name="Normal 3 2 2 3 5 2 2 6" xfId="31131"/>
    <cellStyle name="Normal 3 2 2 3 5 2 3" xfId="3061"/>
    <cellStyle name="Normal 3 2 2 3 5 2 3 2" xfId="6721"/>
    <cellStyle name="Normal 3 2 2 3 5 2 3 2 2" xfId="13981"/>
    <cellStyle name="Normal 3 2 2 3 5 2 3 2 2 2" xfId="28359"/>
    <cellStyle name="Normal 3 2 2 3 5 2 3 2 2 2 2" xfId="57093"/>
    <cellStyle name="Normal 3 2 2 3 5 2 3 2 2 3" xfId="42769"/>
    <cellStyle name="Normal 3 2 2 3 5 2 3 2 3" xfId="21196"/>
    <cellStyle name="Normal 3 2 2 3 5 2 3 2 3 2" xfId="49931"/>
    <cellStyle name="Normal 3 2 2 3 5 2 3 2 4" xfId="35607"/>
    <cellStyle name="Normal 3 2 2 3 5 2 3 3" xfId="10394"/>
    <cellStyle name="Normal 3 2 2 3 5 2 3 3 2" xfId="24777"/>
    <cellStyle name="Normal 3 2 2 3 5 2 3 3 2 2" xfId="53512"/>
    <cellStyle name="Normal 3 2 2 3 5 2 3 3 3" xfId="39188"/>
    <cellStyle name="Normal 3 2 2 3 5 2 3 4" xfId="17614"/>
    <cellStyle name="Normal 3 2 2 3 5 2 3 4 2" xfId="46350"/>
    <cellStyle name="Normal 3 2 2 3 5 2 3 5" xfId="32026"/>
    <cellStyle name="Normal 3 2 2 3 5 2 4" xfId="4926"/>
    <cellStyle name="Normal 3 2 2 3 5 2 4 2" xfId="12191"/>
    <cellStyle name="Normal 3 2 2 3 5 2 4 2 2" xfId="26569"/>
    <cellStyle name="Normal 3 2 2 3 5 2 4 2 2 2" xfId="55303"/>
    <cellStyle name="Normal 3 2 2 3 5 2 4 2 3" xfId="40979"/>
    <cellStyle name="Normal 3 2 2 3 5 2 4 3" xfId="19406"/>
    <cellStyle name="Normal 3 2 2 3 5 2 4 3 2" xfId="48141"/>
    <cellStyle name="Normal 3 2 2 3 5 2 4 4" xfId="33817"/>
    <cellStyle name="Normal 3 2 2 3 5 2 5" xfId="8598"/>
    <cellStyle name="Normal 3 2 2 3 5 2 5 2" xfId="22987"/>
    <cellStyle name="Normal 3 2 2 3 5 2 5 2 2" xfId="51722"/>
    <cellStyle name="Normal 3 2 2 3 5 2 5 3" xfId="37398"/>
    <cellStyle name="Normal 3 2 2 3 5 2 6" xfId="15824"/>
    <cellStyle name="Normal 3 2 2 3 5 2 6 2" xfId="44560"/>
    <cellStyle name="Normal 3 2 2 3 5 2 7" xfId="30236"/>
    <cellStyle name="Normal 3 2 2 3 5 3" xfId="1718"/>
    <cellStyle name="Normal 3 2 2 3 5 3 2" xfId="3510"/>
    <cellStyle name="Normal 3 2 2 3 5 3 2 2" xfId="7169"/>
    <cellStyle name="Normal 3 2 2 3 5 3 2 2 2" xfId="14429"/>
    <cellStyle name="Normal 3 2 2 3 5 3 2 2 2 2" xfId="28807"/>
    <cellStyle name="Normal 3 2 2 3 5 3 2 2 2 2 2" xfId="57541"/>
    <cellStyle name="Normal 3 2 2 3 5 3 2 2 2 3" xfId="43217"/>
    <cellStyle name="Normal 3 2 2 3 5 3 2 2 3" xfId="21644"/>
    <cellStyle name="Normal 3 2 2 3 5 3 2 2 3 2" xfId="50379"/>
    <cellStyle name="Normal 3 2 2 3 5 3 2 2 4" xfId="36055"/>
    <cellStyle name="Normal 3 2 2 3 5 3 2 3" xfId="10842"/>
    <cellStyle name="Normal 3 2 2 3 5 3 2 3 2" xfId="25225"/>
    <cellStyle name="Normal 3 2 2 3 5 3 2 3 2 2" xfId="53960"/>
    <cellStyle name="Normal 3 2 2 3 5 3 2 3 3" xfId="39636"/>
    <cellStyle name="Normal 3 2 2 3 5 3 2 4" xfId="18062"/>
    <cellStyle name="Normal 3 2 2 3 5 3 2 4 2" xfId="46798"/>
    <cellStyle name="Normal 3 2 2 3 5 3 2 5" xfId="32474"/>
    <cellStyle name="Normal 3 2 2 3 5 3 3" xfId="5379"/>
    <cellStyle name="Normal 3 2 2 3 5 3 3 2" xfId="12639"/>
    <cellStyle name="Normal 3 2 2 3 5 3 3 2 2" xfId="27017"/>
    <cellStyle name="Normal 3 2 2 3 5 3 3 2 2 2" xfId="55751"/>
    <cellStyle name="Normal 3 2 2 3 5 3 3 2 3" xfId="41427"/>
    <cellStyle name="Normal 3 2 2 3 5 3 3 3" xfId="19854"/>
    <cellStyle name="Normal 3 2 2 3 5 3 3 3 2" xfId="48589"/>
    <cellStyle name="Normal 3 2 2 3 5 3 3 4" xfId="34265"/>
    <cellStyle name="Normal 3 2 2 3 5 3 4" xfId="9052"/>
    <cellStyle name="Normal 3 2 2 3 5 3 4 2" xfId="23435"/>
    <cellStyle name="Normal 3 2 2 3 5 3 4 2 2" xfId="52170"/>
    <cellStyle name="Normal 3 2 2 3 5 3 4 3" xfId="37846"/>
    <cellStyle name="Normal 3 2 2 3 5 3 5" xfId="16272"/>
    <cellStyle name="Normal 3 2 2 3 5 3 5 2" xfId="45008"/>
    <cellStyle name="Normal 3 2 2 3 5 3 6" xfId="30684"/>
    <cellStyle name="Normal 3 2 2 3 5 4" xfId="2614"/>
    <cellStyle name="Normal 3 2 2 3 5 4 2" xfId="6274"/>
    <cellStyle name="Normal 3 2 2 3 5 4 2 2" xfId="13534"/>
    <cellStyle name="Normal 3 2 2 3 5 4 2 2 2" xfId="27912"/>
    <cellStyle name="Normal 3 2 2 3 5 4 2 2 2 2" xfId="56646"/>
    <cellStyle name="Normal 3 2 2 3 5 4 2 2 3" xfId="42322"/>
    <cellStyle name="Normal 3 2 2 3 5 4 2 3" xfId="20749"/>
    <cellStyle name="Normal 3 2 2 3 5 4 2 3 2" xfId="49484"/>
    <cellStyle name="Normal 3 2 2 3 5 4 2 4" xfId="35160"/>
    <cellStyle name="Normal 3 2 2 3 5 4 3" xfId="9947"/>
    <cellStyle name="Normal 3 2 2 3 5 4 3 2" xfId="24330"/>
    <cellStyle name="Normal 3 2 2 3 5 4 3 2 2" xfId="53065"/>
    <cellStyle name="Normal 3 2 2 3 5 4 3 3" xfId="38741"/>
    <cellStyle name="Normal 3 2 2 3 5 4 4" xfId="17167"/>
    <cellStyle name="Normal 3 2 2 3 5 4 4 2" xfId="45903"/>
    <cellStyle name="Normal 3 2 2 3 5 4 5" xfId="31579"/>
    <cellStyle name="Normal 3 2 2 3 5 5" xfId="4478"/>
    <cellStyle name="Normal 3 2 2 3 5 5 2" xfId="11744"/>
    <cellStyle name="Normal 3 2 2 3 5 5 2 2" xfId="26122"/>
    <cellStyle name="Normal 3 2 2 3 5 5 2 2 2" xfId="54856"/>
    <cellStyle name="Normal 3 2 2 3 5 5 2 3" xfId="40532"/>
    <cellStyle name="Normal 3 2 2 3 5 5 3" xfId="18959"/>
    <cellStyle name="Normal 3 2 2 3 5 5 3 2" xfId="47694"/>
    <cellStyle name="Normal 3 2 2 3 5 5 4" xfId="33370"/>
    <cellStyle name="Normal 3 2 2 3 5 6" xfId="8151"/>
    <cellStyle name="Normal 3 2 2 3 5 6 2" xfId="22540"/>
    <cellStyle name="Normal 3 2 2 3 5 6 2 2" xfId="51275"/>
    <cellStyle name="Normal 3 2 2 3 5 6 3" xfId="36951"/>
    <cellStyle name="Normal 3 2 2 3 5 7" xfId="15377"/>
    <cellStyle name="Normal 3 2 2 3 5 7 2" xfId="44113"/>
    <cellStyle name="Normal 3 2 2 3 5 8" xfId="29789"/>
    <cellStyle name="Normal 3 2 2 3 6" xfId="958"/>
    <cellStyle name="Normal 3 2 2 3 6 2" xfId="1941"/>
    <cellStyle name="Normal 3 2 2 3 6 2 2" xfId="3733"/>
    <cellStyle name="Normal 3 2 2 3 6 2 2 2" xfId="7392"/>
    <cellStyle name="Normal 3 2 2 3 6 2 2 2 2" xfId="14652"/>
    <cellStyle name="Normal 3 2 2 3 6 2 2 2 2 2" xfId="29030"/>
    <cellStyle name="Normal 3 2 2 3 6 2 2 2 2 2 2" xfId="57764"/>
    <cellStyle name="Normal 3 2 2 3 6 2 2 2 2 3" xfId="43440"/>
    <cellStyle name="Normal 3 2 2 3 6 2 2 2 3" xfId="21867"/>
    <cellStyle name="Normal 3 2 2 3 6 2 2 2 3 2" xfId="50602"/>
    <cellStyle name="Normal 3 2 2 3 6 2 2 2 4" xfId="36278"/>
    <cellStyle name="Normal 3 2 2 3 6 2 2 3" xfId="11065"/>
    <cellStyle name="Normal 3 2 2 3 6 2 2 3 2" xfId="25448"/>
    <cellStyle name="Normal 3 2 2 3 6 2 2 3 2 2" xfId="54183"/>
    <cellStyle name="Normal 3 2 2 3 6 2 2 3 3" xfId="39859"/>
    <cellStyle name="Normal 3 2 2 3 6 2 2 4" xfId="18285"/>
    <cellStyle name="Normal 3 2 2 3 6 2 2 4 2" xfId="47021"/>
    <cellStyle name="Normal 3 2 2 3 6 2 2 5" xfId="32697"/>
    <cellStyle name="Normal 3 2 2 3 6 2 3" xfId="5602"/>
    <cellStyle name="Normal 3 2 2 3 6 2 3 2" xfId="12862"/>
    <cellStyle name="Normal 3 2 2 3 6 2 3 2 2" xfId="27240"/>
    <cellStyle name="Normal 3 2 2 3 6 2 3 2 2 2" xfId="55974"/>
    <cellStyle name="Normal 3 2 2 3 6 2 3 2 3" xfId="41650"/>
    <cellStyle name="Normal 3 2 2 3 6 2 3 3" xfId="20077"/>
    <cellStyle name="Normal 3 2 2 3 6 2 3 3 2" xfId="48812"/>
    <cellStyle name="Normal 3 2 2 3 6 2 3 4" xfId="34488"/>
    <cellStyle name="Normal 3 2 2 3 6 2 4" xfId="9275"/>
    <cellStyle name="Normal 3 2 2 3 6 2 4 2" xfId="23658"/>
    <cellStyle name="Normal 3 2 2 3 6 2 4 2 2" xfId="52393"/>
    <cellStyle name="Normal 3 2 2 3 6 2 4 3" xfId="38069"/>
    <cellStyle name="Normal 3 2 2 3 6 2 5" xfId="16495"/>
    <cellStyle name="Normal 3 2 2 3 6 2 5 2" xfId="45231"/>
    <cellStyle name="Normal 3 2 2 3 6 2 6" xfId="30907"/>
    <cellStyle name="Normal 3 2 2 3 6 3" xfId="2837"/>
    <cellStyle name="Normal 3 2 2 3 6 3 2" xfId="6497"/>
    <cellStyle name="Normal 3 2 2 3 6 3 2 2" xfId="13757"/>
    <cellStyle name="Normal 3 2 2 3 6 3 2 2 2" xfId="28135"/>
    <cellStyle name="Normal 3 2 2 3 6 3 2 2 2 2" xfId="56869"/>
    <cellStyle name="Normal 3 2 2 3 6 3 2 2 3" xfId="42545"/>
    <cellStyle name="Normal 3 2 2 3 6 3 2 3" xfId="20972"/>
    <cellStyle name="Normal 3 2 2 3 6 3 2 3 2" xfId="49707"/>
    <cellStyle name="Normal 3 2 2 3 6 3 2 4" xfId="35383"/>
    <cellStyle name="Normal 3 2 2 3 6 3 3" xfId="10170"/>
    <cellStyle name="Normal 3 2 2 3 6 3 3 2" xfId="24553"/>
    <cellStyle name="Normal 3 2 2 3 6 3 3 2 2" xfId="53288"/>
    <cellStyle name="Normal 3 2 2 3 6 3 3 3" xfId="38964"/>
    <cellStyle name="Normal 3 2 2 3 6 3 4" xfId="17390"/>
    <cellStyle name="Normal 3 2 2 3 6 3 4 2" xfId="46126"/>
    <cellStyle name="Normal 3 2 2 3 6 3 5" xfId="31802"/>
    <cellStyle name="Normal 3 2 2 3 6 4" xfId="4702"/>
    <cellStyle name="Normal 3 2 2 3 6 4 2" xfId="11967"/>
    <cellStyle name="Normal 3 2 2 3 6 4 2 2" xfId="26345"/>
    <cellStyle name="Normal 3 2 2 3 6 4 2 2 2" xfId="55079"/>
    <cellStyle name="Normal 3 2 2 3 6 4 2 3" xfId="40755"/>
    <cellStyle name="Normal 3 2 2 3 6 4 3" xfId="19182"/>
    <cellStyle name="Normal 3 2 2 3 6 4 3 2" xfId="47917"/>
    <cellStyle name="Normal 3 2 2 3 6 4 4" xfId="33593"/>
    <cellStyle name="Normal 3 2 2 3 6 5" xfId="8374"/>
    <cellStyle name="Normal 3 2 2 3 6 5 2" xfId="22763"/>
    <cellStyle name="Normal 3 2 2 3 6 5 2 2" xfId="51498"/>
    <cellStyle name="Normal 3 2 2 3 6 5 3" xfId="37174"/>
    <cellStyle name="Normal 3 2 2 3 6 6" xfId="15600"/>
    <cellStyle name="Normal 3 2 2 3 6 6 2" xfId="44336"/>
    <cellStyle name="Normal 3 2 2 3 6 7" xfId="30012"/>
    <cellStyle name="Normal 3 2 2 3 7" xfId="1471"/>
    <cellStyle name="Normal 3 2 2 3 7 2" xfId="3286"/>
    <cellStyle name="Normal 3 2 2 3 7 2 2" xfId="6945"/>
    <cellStyle name="Normal 3 2 2 3 7 2 2 2" xfId="14205"/>
    <cellStyle name="Normal 3 2 2 3 7 2 2 2 2" xfId="28583"/>
    <cellStyle name="Normal 3 2 2 3 7 2 2 2 2 2" xfId="57317"/>
    <cellStyle name="Normal 3 2 2 3 7 2 2 2 3" xfId="42993"/>
    <cellStyle name="Normal 3 2 2 3 7 2 2 3" xfId="21420"/>
    <cellStyle name="Normal 3 2 2 3 7 2 2 3 2" xfId="50155"/>
    <cellStyle name="Normal 3 2 2 3 7 2 2 4" xfId="35831"/>
    <cellStyle name="Normal 3 2 2 3 7 2 3" xfId="10618"/>
    <cellStyle name="Normal 3 2 2 3 7 2 3 2" xfId="25001"/>
    <cellStyle name="Normal 3 2 2 3 7 2 3 2 2" xfId="53736"/>
    <cellStyle name="Normal 3 2 2 3 7 2 3 3" xfId="39412"/>
    <cellStyle name="Normal 3 2 2 3 7 2 4" xfId="17838"/>
    <cellStyle name="Normal 3 2 2 3 7 2 4 2" xfId="46574"/>
    <cellStyle name="Normal 3 2 2 3 7 2 5" xfId="32250"/>
    <cellStyle name="Normal 3 2 2 3 7 3" xfId="5154"/>
    <cellStyle name="Normal 3 2 2 3 7 3 2" xfId="12415"/>
    <cellStyle name="Normal 3 2 2 3 7 3 2 2" xfId="26793"/>
    <cellStyle name="Normal 3 2 2 3 7 3 2 2 2" xfId="55527"/>
    <cellStyle name="Normal 3 2 2 3 7 3 2 3" xfId="41203"/>
    <cellStyle name="Normal 3 2 2 3 7 3 3" xfId="19630"/>
    <cellStyle name="Normal 3 2 2 3 7 3 3 2" xfId="48365"/>
    <cellStyle name="Normal 3 2 2 3 7 3 4" xfId="34041"/>
    <cellStyle name="Normal 3 2 2 3 7 4" xfId="8827"/>
    <cellStyle name="Normal 3 2 2 3 7 4 2" xfId="23211"/>
    <cellStyle name="Normal 3 2 2 3 7 4 2 2" xfId="51946"/>
    <cellStyle name="Normal 3 2 2 3 7 4 3" xfId="37622"/>
    <cellStyle name="Normal 3 2 2 3 7 5" xfId="16048"/>
    <cellStyle name="Normal 3 2 2 3 7 5 2" xfId="44784"/>
    <cellStyle name="Normal 3 2 2 3 7 6" xfId="30460"/>
    <cellStyle name="Normal 3 2 2 3 8" xfId="2390"/>
    <cellStyle name="Normal 3 2 2 3 8 2" xfId="6050"/>
    <cellStyle name="Normal 3 2 2 3 8 2 2" xfId="13310"/>
    <cellStyle name="Normal 3 2 2 3 8 2 2 2" xfId="27688"/>
    <cellStyle name="Normal 3 2 2 3 8 2 2 2 2" xfId="56422"/>
    <cellStyle name="Normal 3 2 2 3 8 2 2 3" xfId="42098"/>
    <cellStyle name="Normal 3 2 2 3 8 2 3" xfId="20525"/>
    <cellStyle name="Normal 3 2 2 3 8 2 3 2" xfId="49260"/>
    <cellStyle name="Normal 3 2 2 3 8 2 4" xfId="34936"/>
    <cellStyle name="Normal 3 2 2 3 8 3" xfId="9723"/>
    <cellStyle name="Normal 3 2 2 3 8 3 2" xfId="24106"/>
    <cellStyle name="Normal 3 2 2 3 8 3 2 2" xfId="52841"/>
    <cellStyle name="Normal 3 2 2 3 8 3 3" xfId="38517"/>
    <cellStyle name="Normal 3 2 2 3 8 4" xfId="16943"/>
    <cellStyle name="Normal 3 2 2 3 8 4 2" xfId="45679"/>
    <cellStyle name="Normal 3 2 2 3 8 5" xfId="31355"/>
    <cellStyle name="Normal 3 2 2 3 9" xfId="4243"/>
    <cellStyle name="Normal 3 2 2 3 9 2" xfId="11519"/>
    <cellStyle name="Normal 3 2 2 3 9 2 2" xfId="25898"/>
    <cellStyle name="Normal 3 2 2 3 9 2 2 2" xfId="54632"/>
    <cellStyle name="Normal 3 2 2 3 9 2 3" xfId="40308"/>
    <cellStyle name="Normal 3 2 2 3 9 3" xfId="18735"/>
    <cellStyle name="Normal 3 2 2 3 9 3 2" xfId="47470"/>
    <cellStyle name="Normal 3 2 2 3 9 4" xfId="33146"/>
    <cellStyle name="Normal 3 2 2 4" xfId="345"/>
    <cellStyle name="Normal 3 2 2 4 10" xfId="15167"/>
    <cellStyle name="Normal 3 2 2 4 10 2" xfId="43903"/>
    <cellStyle name="Normal 3 2 2 4 11" xfId="29579"/>
    <cellStyle name="Normal 3 2 2 4 2" xfId="445"/>
    <cellStyle name="Normal 3 2 2 4 2 10" xfId="29635"/>
    <cellStyle name="Normal 3 2 2 4 2 2" xfId="645"/>
    <cellStyle name="Normal 3 2 2 4 2 2 2" xfId="917"/>
    <cellStyle name="Normal 3 2 2 4 2 2 2 2" xfId="1364"/>
    <cellStyle name="Normal 3 2 2 4 2 2 2 2 2" xfId="2347"/>
    <cellStyle name="Normal 3 2 2 4 2 2 2 2 2 2" xfId="4139"/>
    <cellStyle name="Normal 3 2 2 4 2 2 2 2 2 2 2" xfId="7798"/>
    <cellStyle name="Normal 3 2 2 4 2 2 2 2 2 2 2 2" xfId="15058"/>
    <cellStyle name="Normal 3 2 2 4 2 2 2 2 2 2 2 2 2" xfId="29436"/>
    <cellStyle name="Normal 3 2 2 4 2 2 2 2 2 2 2 2 2 2" xfId="58170"/>
    <cellStyle name="Normal 3 2 2 4 2 2 2 2 2 2 2 2 3" xfId="43846"/>
    <cellStyle name="Normal 3 2 2 4 2 2 2 2 2 2 2 3" xfId="22273"/>
    <cellStyle name="Normal 3 2 2 4 2 2 2 2 2 2 2 3 2" xfId="51008"/>
    <cellStyle name="Normal 3 2 2 4 2 2 2 2 2 2 2 4" xfId="36684"/>
    <cellStyle name="Normal 3 2 2 4 2 2 2 2 2 2 3" xfId="11471"/>
    <cellStyle name="Normal 3 2 2 4 2 2 2 2 2 2 3 2" xfId="25854"/>
    <cellStyle name="Normal 3 2 2 4 2 2 2 2 2 2 3 2 2" xfId="54589"/>
    <cellStyle name="Normal 3 2 2 4 2 2 2 2 2 2 3 3" xfId="40265"/>
    <cellStyle name="Normal 3 2 2 4 2 2 2 2 2 2 4" xfId="18691"/>
    <cellStyle name="Normal 3 2 2 4 2 2 2 2 2 2 4 2" xfId="47427"/>
    <cellStyle name="Normal 3 2 2 4 2 2 2 2 2 2 5" xfId="33103"/>
    <cellStyle name="Normal 3 2 2 4 2 2 2 2 2 3" xfId="6008"/>
    <cellStyle name="Normal 3 2 2 4 2 2 2 2 2 3 2" xfId="13268"/>
    <cellStyle name="Normal 3 2 2 4 2 2 2 2 2 3 2 2" xfId="27646"/>
    <cellStyle name="Normal 3 2 2 4 2 2 2 2 2 3 2 2 2" xfId="56380"/>
    <cellStyle name="Normal 3 2 2 4 2 2 2 2 2 3 2 3" xfId="42056"/>
    <cellStyle name="Normal 3 2 2 4 2 2 2 2 2 3 3" xfId="20483"/>
    <cellStyle name="Normal 3 2 2 4 2 2 2 2 2 3 3 2" xfId="49218"/>
    <cellStyle name="Normal 3 2 2 4 2 2 2 2 2 3 4" xfId="34894"/>
    <cellStyle name="Normal 3 2 2 4 2 2 2 2 2 4" xfId="9681"/>
    <cellStyle name="Normal 3 2 2 4 2 2 2 2 2 4 2" xfId="24064"/>
    <cellStyle name="Normal 3 2 2 4 2 2 2 2 2 4 2 2" xfId="52799"/>
    <cellStyle name="Normal 3 2 2 4 2 2 2 2 2 4 3" xfId="38475"/>
    <cellStyle name="Normal 3 2 2 4 2 2 2 2 2 5" xfId="16901"/>
    <cellStyle name="Normal 3 2 2 4 2 2 2 2 2 5 2" xfId="45637"/>
    <cellStyle name="Normal 3 2 2 4 2 2 2 2 2 6" xfId="31313"/>
    <cellStyle name="Normal 3 2 2 4 2 2 2 2 3" xfId="3243"/>
    <cellStyle name="Normal 3 2 2 4 2 2 2 2 3 2" xfId="6903"/>
    <cellStyle name="Normal 3 2 2 4 2 2 2 2 3 2 2" xfId="14163"/>
    <cellStyle name="Normal 3 2 2 4 2 2 2 2 3 2 2 2" xfId="28541"/>
    <cellStyle name="Normal 3 2 2 4 2 2 2 2 3 2 2 2 2" xfId="57275"/>
    <cellStyle name="Normal 3 2 2 4 2 2 2 2 3 2 2 3" xfId="42951"/>
    <cellStyle name="Normal 3 2 2 4 2 2 2 2 3 2 3" xfId="21378"/>
    <cellStyle name="Normal 3 2 2 4 2 2 2 2 3 2 3 2" xfId="50113"/>
    <cellStyle name="Normal 3 2 2 4 2 2 2 2 3 2 4" xfId="35789"/>
    <cellStyle name="Normal 3 2 2 4 2 2 2 2 3 3" xfId="10576"/>
    <cellStyle name="Normal 3 2 2 4 2 2 2 2 3 3 2" xfId="24959"/>
    <cellStyle name="Normal 3 2 2 4 2 2 2 2 3 3 2 2" xfId="53694"/>
    <cellStyle name="Normal 3 2 2 4 2 2 2 2 3 3 3" xfId="39370"/>
    <cellStyle name="Normal 3 2 2 4 2 2 2 2 3 4" xfId="17796"/>
    <cellStyle name="Normal 3 2 2 4 2 2 2 2 3 4 2" xfId="46532"/>
    <cellStyle name="Normal 3 2 2 4 2 2 2 2 3 5" xfId="32208"/>
    <cellStyle name="Normal 3 2 2 4 2 2 2 2 4" xfId="5108"/>
    <cellStyle name="Normal 3 2 2 4 2 2 2 2 4 2" xfId="12373"/>
    <cellStyle name="Normal 3 2 2 4 2 2 2 2 4 2 2" xfId="26751"/>
    <cellStyle name="Normal 3 2 2 4 2 2 2 2 4 2 2 2" xfId="55485"/>
    <cellStyle name="Normal 3 2 2 4 2 2 2 2 4 2 3" xfId="41161"/>
    <cellStyle name="Normal 3 2 2 4 2 2 2 2 4 3" xfId="19588"/>
    <cellStyle name="Normal 3 2 2 4 2 2 2 2 4 3 2" xfId="48323"/>
    <cellStyle name="Normal 3 2 2 4 2 2 2 2 4 4" xfId="33999"/>
    <cellStyle name="Normal 3 2 2 4 2 2 2 2 5" xfId="8780"/>
    <cellStyle name="Normal 3 2 2 4 2 2 2 2 5 2" xfId="23169"/>
    <cellStyle name="Normal 3 2 2 4 2 2 2 2 5 2 2" xfId="51904"/>
    <cellStyle name="Normal 3 2 2 4 2 2 2 2 5 3" xfId="37580"/>
    <cellStyle name="Normal 3 2 2 4 2 2 2 2 6" xfId="16006"/>
    <cellStyle name="Normal 3 2 2 4 2 2 2 2 6 2" xfId="44742"/>
    <cellStyle name="Normal 3 2 2 4 2 2 2 2 7" xfId="30418"/>
    <cellStyle name="Normal 3 2 2 4 2 2 2 3" xfId="1900"/>
    <cellStyle name="Normal 3 2 2 4 2 2 2 3 2" xfId="3692"/>
    <cellStyle name="Normal 3 2 2 4 2 2 2 3 2 2" xfId="7351"/>
    <cellStyle name="Normal 3 2 2 4 2 2 2 3 2 2 2" xfId="14611"/>
    <cellStyle name="Normal 3 2 2 4 2 2 2 3 2 2 2 2" xfId="28989"/>
    <cellStyle name="Normal 3 2 2 4 2 2 2 3 2 2 2 2 2" xfId="57723"/>
    <cellStyle name="Normal 3 2 2 4 2 2 2 3 2 2 2 3" xfId="43399"/>
    <cellStyle name="Normal 3 2 2 4 2 2 2 3 2 2 3" xfId="21826"/>
    <cellStyle name="Normal 3 2 2 4 2 2 2 3 2 2 3 2" xfId="50561"/>
    <cellStyle name="Normal 3 2 2 4 2 2 2 3 2 2 4" xfId="36237"/>
    <cellStyle name="Normal 3 2 2 4 2 2 2 3 2 3" xfId="11024"/>
    <cellStyle name="Normal 3 2 2 4 2 2 2 3 2 3 2" xfId="25407"/>
    <cellStyle name="Normal 3 2 2 4 2 2 2 3 2 3 2 2" xfId="54142"/>
    <cellStyle name="Normal 3 2 2 4 2 2 2 3 2 3 3" xfId="39818"/>
    <cellStyle name="Normal 3 2 2 4 2 2 2 3 2 4" xfId="18244"/>
    <cellStyle name="Normal 3 2 2 4 2 2 2 3 2 4 2" xfId="46980"/>
    <cellStyle name="Normal 3 2 2 4 2 2 2 3 2 5" xfId="32656"/>
    <cellStyle name="Normal 3 2 2 4 2 2 2 3 3" xfId="5561"/>
    <cellStyle name="Normal 3 2 2 4 2 2 2 3 3 2" xfId="12821"/>
    <cellStyle name="Normal 3 2 2 4 2 2 2 3 3 2 2" xfId="27199"/>
    <cellStyle name="Normal 3 2 2 4 2 2 2 3 3 2 2 2" xfId="55933"/>
    <cellStyle name="Normal 3 2 2 4 2 2 2 3 3 2 3" xfId="41609"/>
    <cellStyle name="Normal 3 2 2 4 2 2 2 3 3 3" xfId="20036"/>
    <cellStyle name="Normal 3 2 2 4 2 2 2 3 3 3 2" xfId="48771"/>
    <cellStyle name="Normal 3 2 2 4 2 2 2 3 3 4" xfId="34447"/>
    <cellStyle name="Normal 3 2 2 4 2 2 2 3 4" xfId="9234"/>
    <cellStyle name="Normal 3 2 2 4 2 2 2 3 4 2" xfId="23617"/>
    <cellStyle name="Normal 3 2 2 4 2 2 2 3 4 2 2" xfId="52352"/>
    <cellStyle name="Normal 3 2 2 4 2 2 2 3 4 3" xfId="38028"/>
    <cellStyle name="Normal 3 2 2 4 2 2 2 3 5" xfId="16454"/>
    <cellStyle name="Normal 3 2 2 4 2 2 2 3 5 2" xfId="45190"/>
    <cellStyle name="Normal 3 2 2 4 2 2 2 3 6" xfId="30866"/>
    <cellStyle name="Normal 3 2 2 4 2 2 2 4" xfId="2796"/>
    <cellStyle name="Normal 3 2 2 4 2 2 2 4 2" xfId="6456"/>
    <cellStyle name="Normal 3 2 2 4 2 2 2 4 2 2" xfId="13716"/>
    <cellStyle name="Normal 3 2 2 4 2 2 2 4 2 2 2" xfId="28094"/>
    <cellStyle name="Normal 3 2 2 4 2 2 2 4 2 2 2 2" xfId="56828"/>
    <cellStyle name="Normal 3 2 2 4 2 2 2 4 2 2 3" xfId="42504"/>
    <cellStyle name="Normal 3 2 2 4 2 2 2 4 2 3" xfId="20931"/>
    <cellStyle name="Normal 3 2 2 4 2 2 2 4 2 3 2" xfId="49666"/>
    <cellStyle name="Normal 3 2 2 4 2 2 2 4 2 4" xfId="35342"/>
    <cellStyle name="Normal 3 2 2 4 2 2 2 4 3" xfId="10129"/>
    <cellStyle name="Normal 3 2 2 4 2 2 2 4 3 2" xfId="24512"/>
    <cellStyle name="Normal 3 2 2 4 2 2 2 4 3 2 2" xfId="53247"/>
    <cellStyle name="Normal 3 2 2 4 2 2 2 4 3 3" xfId="38923"/>
    <cellStyle name="Normal 3 2 2 4 2 2 2 4 4" xfId="17349"/>
    <cellStyle name="Normal 3 2 2 4 2 2 2 4 4 2" xfId="46085"/>
    <cellStyle name="Normal 3 2 2 4 2 2 2 4 5" xfId="31761"/>
    <cellStyle name="Normal 3 2 2 4 2 2 2 5" xfId="4661"/>
    <cellStyle name="Normal 3 2 2 4 2 2 2 5 2" xfId="11926"/>
    <cellStyle name="Normal 3 2 2 4 2 2 2 5 2 2" xfId="26304"/>
    <cellStyle name="Normal 3 2 2 4 2 2 2 5 2 2 2" xfId="55038"/>
    <cellStyle name="Normal 3 2 2 4 2 2 2 5 2 3" xfId="40714"/>
    <cellStyle name="Normal 3 2 2 4 2 2 2 5 3" xfId="19141"/>
    <cellStyle name="Normal 3 2 2 4 2 2 2 5 3 2" xfId="47876"/>
    <cellStyle name="Normal 3 2 2 4 2 2 2 5 4" xfId="33552"/>
    <cellStyle name="Normal 3 2 2 4 2 2 2 6" xfId="8333"/>
    <cellStyle name="Normal 3 2 2 4 2 2 2 6 2" xfId="22722"/>
    <cellStyle name="Normal 3 2 2 4 2 2 2 6 2 2" xfId="51457"/>
    <cellStyle name="Normal 3 2 2 4 2 2 2 6 3" xfId="37133"/>
    <cellStyle name="Normal 3 2 2 4 2 2 2 7" xfId="15559"/>
    <cellStyle name="Normal 3 2 2 4 2 2 2 7 2" xfId="44295"/>
    <cellStyle name="Normal 3 2 2 4 2 2 2 8" xfId="29971"/>
    <cellStyle name="Normal 3 2 2 4 2 2 3" xfId="1140"/>
    <cellStyle name="Normal 3 2 2 4 2 2 3 2" xfId="2123"/>
    <cellStyle name="Normal 3 2 2 4 2 2 3 2 2" xfId="3915"/>
    <cellStyle name="Normal 3 2 2 4 2 2 3 2 2 2" xfId="7574"/>
    <cellStyle name="Normal 3 2 2 4 2 2 3 2 2 2 2" xfId="14834"/>
    <cellStyle name="Normal 3 2 2 4 2 2 3 2 2 2 2 2" xfId="29212"/>
    <cellStyle name="Normal 3 2 2 4 2 2 3 2 2 2 2 2 2" xfId="57946"/>
    <cellStyle name="Normal 3 2 2 4 2 2 3 2 2 2 2 3" xfId="43622"/>
    <cellStyle name="Normal 3 2 2 4 2 2 3 2 2 2 3" xfId="22049"/>
    <cellStyle name="Normal 3 2 2 4 2 2 3 2 2 2 3 2" xfId="50784"/>
    <cellStyle name="Normal 3 2 2 4 2 2 3 2 2 2 4" xfId="36460"/>
    <cellStyle name="Normal 3 2 2 4 2 2 3 2 2 3" xfId="11247"/>
    <cellStyle name="Normal 3 2 2 4 2 2 3 2 2 3 2" xfId="25630"/>
    <cellStyle name="Normal 3 2 2 4 2 2 3 2 2 3 2 2" xfId="54365"/>
    <cellStyle name="Normal 3 2 2 4 2 2 3 2 2 3 3" xfId="40041"/>
    <cellStyle name="Normal 3 2 2 4 2 2 3 2 2 4" xfId="18467"/>
    <cellStyle name="Normal 3 2 2 4 2 2 3 2 2 4 2" xfId="47203"/>
    <cellStyle name="Normal 3 2 2 4 2 2 3 2 2 5" xfId="32879"/>
    <cellStyle name="Normal 3 2 2 4 2 2 3 2 3" xfId="5784"/>
    <cellStyle name="Normal 3 2 2 4 2 2 3 2 3 2" xfId="13044"/>
    <cellStyle name="Normal 3 2 2 4 2 2 3 2 3 2 2" xfId="27422"/>
    <cellStyle name="Normal 3 2 2 4 2 2 3 2 3 2 2 2" xfId="56156"/>
    <cellStyle name="Normal 3 2 2 4 2 2 3 2 3 2 3" xfId="41832"/>
    <cellStyle name="Normal 3 2 2 4 2 2 3 2 3 3" xfId="20259"/>
    <cellStyle name="Normal 3 2 2 4 2 2 3 2 3 3 2" xfId="48994"/>
    <cellStyle name="Normal 3 2 2 4 2 2 3 2 3 4" xfId="34670"/>
    <cellStyle name="Normal 3 2 2 4 2 2 3 2 4" xfId="9457"/>
    <cellStyle name="Normal 3 2 2 4 2 2 3 2 4 2" xfId="23840"/>
    <cellStyle name="Normal 3 2 2 4 2 2 3 2 4 2 2" xfId="52575"/>
    <cellStyle name="Normal 3 2 2 4 2 2 3 2 4 3" xfId="38251"/>
    <cellStyle name="Normal 3 2 2 4 2 2 3 2 5" xfId="16677"/>
    <cellStyle name="Normal 3 2 2 4 2 2 3 2 5 2" xfId="45413"/>
    <cellStyle name="Normal 3 2 2 4 2 2 3 2 6" xfId="31089"/>
    <cellStyle name="Normal 3 2 2 4 2 2 3 3" xfId="3019"/>
    <cellStyle name="Normal 3 2 2 4 2 2 3 3 2" xfId="6679"/>
    <cellStyle name="Normal 3 2 2 4 2 2 3 3 2 2" xfId="13939"/>
    <cellStyle name="Normal 3 2 2 4 2 2 3 3 2 2 2" xfId="28317"/>
    <cellStyle name="Normal 3 2 2 4 2 2 3 3 2 2 2 2" xfId="57051"/>
    <cellStyle name="Normal 3 2 2 4 2 2 3 3 2 2 3" xfId="42727"/>
    <cellStyle name="Normal 3 2 2 4 2 2 3 3 2 3" xfId="21154"/>
    <cellStyle name="Normal 3 2 2 4 2 2 3 3 2 3 2" xfId="49889"/>
    <cellStyle name="Normal 3 2 2 4 2 2 3 3 2 4" xfId="35565"/>
    <cellStyle name="Normal 3 2 2 4 2 2 3 3 3" xfId="10352"/>
    <cellStyle name="Normal 3 2 2 4 2 2 3 3 3 2" xfId="24735"/>
    <cellStyle name="Normal 3 2 2 4 2 2 3 3 3 2 2" xfId="53470"/>
    <cellStyle name="Normal 3 2 2 4 2 2 3 3 3 3" xfId="39146"/>
    <cellStyle name="Normal 3 2 2 4 2 2 3 3 4" xfId="17572"/>
    <cellStyle name="Normal 3 2 2 4 2 2 3 3 4 2" xfId="46308"/>
    <cellStyle name="Normal 3 2 2 4 2 2 3 3 5" xfId="31984"/>
    <cellStyle name="Normal 3 2 2 4 2 2 3 4" xfId="4884"/>
    <cellStyle name="Normal 3 2 2 4 2 2 3 4 2" xfId="12149"/>
    <cellStyle name="Normal 3 2 2 4 2 2 3 4 2 2" xfId="26527"/>
    <cellStyle name="Normal 3 2 2 4 2 2 3 4 2 2 2" xfId="55261"/>
    <cellStyle name="Normal 3 2 2 4 2 2 3 4 2 3" xfId="40937"/>
    <cellStyle name="Normal 3 2 2 4 2 2 3 4 3" xfId="19364"/>
    <cellStyle name="Normal 3 2 2 4 2 2 3 4 3 2" xfId="48099"/>
    <cellStyle name="Normal 3 2 2 4 2 2 3 4 4" xfId="33775"/>
    <cellStyle name="Normal 3 2 2 4 2 2 3 5" xfId="8556"/>
    <cellStyle name="Normal 3 2 2 4 2 2 3 5 2" xfId="22945"/>
    <cellStyle name="Normal 3 2 2 4 2 2 3 5 2 2" xfId="51680"/>
    <cellStyle name="Normal 3 2 2 4 2 2 3 5 3" xfId="37356"/>
    <cellStyle name="Normal 3 2 2 4 2 2 3 6" xfId="15782"/>
    <cellStyle name="Normal 3 2 2 4 2 2 3 6 2" xfId="44518"/>
    <cellStyle name="Normal 3 2 2 4 2 2 3 7" xfId="30194"/>
    <cellStyle name="Normal 3 2 2 4 2 2 4" xfId="1672"/>
    <cellStyle name="Normal 3 2 2 4 2 2 4 2" xfId="3468"/>
    <cellStyle name="Normal 3 2 2 4 2 2 4 2 2" xfId="7127"/>
    <cellStyle name="Normal 3 2 2 4 2 2 4 2 2 2" xfId="14387"/>
    <cellStyle name="Normal 3 2 2 4 2 2 4 2 2 2 2" xfId="28765"/>
    <cellStyle name="Normal 3 2 2 4 2 2 4 2 2 2 2 2" xfId="57499"/>
    <cellStyle name="Normal 3 2 2 4 2 2 4 2 2 2 3" xfId="43175"/>
    <cellStyle name="Normal 3 2 2 4 2 2 4 2 2 3" xfId="21602"/>
    <cellStyle name="Normal 3 2 2 4 2 2 4 2 2 3 2" xfId="50337"/>
    <cellStyle name="Normal 3 2 2 4 2 2 4 2 2 4" xfId="36013"/>
    <cellStyle name="Normal 3 2 2 4 2 2 4 2 3" xfId="10800"/>
    <cellStyle name="Normal 3 2 2 4 2 2 4 2 3 2" xfId="25183"/>
    <cellStyle name="Normal 3 2 2 4 2 2 4 2 3 2 2" xfId="53918"/>
    <cellStyle name="Normal 3 2 2 4 2 2 4 2 3 3" xfId="39594"/>
    <cellStyle name="Normal 3 2 2 4 2 2 4 2 4" xfId="18020"/>
    <cellStyle name="Normal 3 2 2 4 2 2 4 2 4 2" xfId="46756"/>
    <cellStyle name="Normal 3 2 2 4 2 2 4 2 5" xfId="32432"/>
    <cellStyle name="Normal 3 2 2 4 2 2 4 3" xfId="5337"/>
    <cellStyle name="Normal 3 2 2 4 2 2 4 3 2" xfId="12597"/>
    <cellStyle name="Normal 3 2 2 4 2 2 4 3 2 2" xfId="26975"/>
    <cellStyle name="Normal 3 2 2 4 2 2 4 3 2 2 2" xfId="55709"/>
    <cellStyle name="Normal 3 2 2 4 2 2 4 3 2 3" xfId="41385"/>
    <cellStyle name="Normal 3 2 2 4 2 2 4 3 3" xfId="19812"/>
    <cellStyle name="Normal 3 2 2 4 2 2 4 3 3 2" xfId="48547"/>
    <cellStyle name="Normal 3 2 2 4 2 2 4 3 4" xfId="34223"/>
    <cellStyle name="Normal 3 2 2 4 2 2 4 4" xfId="9010"/>
    <cellStyle name="Normal 3 2 2 4 2 2 4 4 2" xfId="23393"/>
    <cellStyle name="Normal 3 2 2 4 2 2 4 4 2 2" xfId="52128"/>
    <cellStyle name="Normal 3 2 2 4 2 2 4 4 3" xfId="37804"/>
    <cellStyle name="Normal 3 2 2 4 2 2 4 5" xfId="16230"/>
    <cellStyle name="Normal 3 2 2 4 2 2 4 5 2" xfId="44966"/>
    <cellStyle name="Normal 3 2 2 4 2 2 4 6" xfId="30642"/>
    <cellStyle name="Normal 3 2 2 4 2 2 5" xfId="2572"/>
    <cellStyle name="Normal 3 2 2 4 2 2 5 2" xfId="6232"/>
    <cellStyle name="Normal 3 2 2 4 2 2 5 2 2" xfId="13492"/>
    <cellStyle name="Normal 3 2 2 4 2 2 5 2 2 2" xfId="27870"/>
    <cellStyle name="Normal 3 2 2 4 2 2 5 2 2 2 2" xfId="56604"/>
    <cellStyle name="Normal 3 2 2 4 2 2 5 2 2 3" xfId="42280"/>
    <cellStyle name="Normal 3 2 2 4 2 2 5 2 3" xfId="20707"/>
    <cellStyle name="Normal 3 2 2 4 2 2 5 2 3 2" xfId="49442"/>
    <cellStyle name="Normal 3 2 2 4 2 2 5 2 4" xfId="35118"/>
    <cellStyle name="Normal 3 2 2 4 2 2 5 3" xfId="9905"/>
    <cellStyle name="Normal 3 2 2 4 2 2 5 3 2" xfId="24288"/>
    <cellStyle name="Normal 3 2 2 4 2 2 5 3 2 2" xfId="53023"/>
    <cellStyle name="Normal 3 2 2 4 2 2 5 3 3" xfId="38699"/>
    <cellStyle name="Normal 3 2 2 4 2 2 5 4" xfId="17125"/>
    <cellStyle name="Normal 3 2 2 4 2 2 5 4 2" xfId="45861"/>
    <cellStyle name="Normal 3 2 2 4 2 2 5 5" xfId="31537"/>
    <cellStyle name="Normal 3 2 2 4 2 2 6" xfId="4435"/>
    <cellStyle name="Normal 3 2 2 4 2 2 6 2" xfId="11702"/>
    <cellStyle name="Normal 3 2 2 4 2 2 6 2 2" xfId="26080"/>
    <cellStyle name="Normal 3 2 2 4 2 2 6 2 2 2" xfId="54814"/>
    <cellStyle name="Normal 3 2 2 4 2 2 6 2 3" xfId="40490"/>
    <cellStyle name="Normal 3 2 2 4 2 2 6 3" xfId="18917"/>
    <cellStyle name="Normal 3 2 2 4 2 2 6 3 2" xfId="47652"/>
    <cellStyle name="Normal 3 2 2 4 2 2 6 4" xfId="33328"/>
    <cellStyle name="Normal 3 2 2 4 2 2 7" xfId="8106"/>
    <cellStyle name="Normal 3 2 2 4 2 2 7 2" xfId="22498"/>
    <cellStyle name="Normal 3 2 2 4 2 2 7 2 2" xfId="51233"/>
    <cellStyle name="Normal 3 2 2 4 2 2 7 3" xfId="36909"/>
    <cellStyle name="Normal 3 2 2 4 2 2 8" xfId="15335"/>
    <cellStyle name="Normal 3 2 2 4 2 2 8 2" xfId="44071"/>
    <cellStyle name="Normal 3 2 2 4 2 2 9" xfId="29747"/>
    <cellStyle name="Normal 3 2 2 4 2 3" xfId="803"/>
    <cellStyle name="Normal 3 2 2 4 2 3 2" xfId="1252"/>
    <cellStyle name="Normal 3 2 2 4 2 3 2 2" xfId="2235"/>
    <cellStyle name="Normal 3 2 2 4 2 3 2 2 2" xfId="4027"/>
    <cellStyle name="Normal 3 2 2 4 2 3 2 2 2 2" xfId="7686"/>
    <cellStyle name="Normal 3 2 2 4 2 3 2 2 2 2 2" xfId="14946"/>
    <cellStyle name="Normal 3 2 2 4 2 3 2 2 2 2 2 2" xfId="29324"/>
    <cellStyle name="Normal 3 2 2 4 2 3 2 2 2 2 2 2 2" xfId="58058"/>
    <cellStyle name="Normal 3 2 2 4 2 3 2 2 2 2 2 3" xfId="43734"/>
    <cellStyle name="Normal 3 2 2 4 2 3 2 2 2 2 3" xfId="22161"/>
    <cellStyle name="Normal 3 2 2 4 2 3 2 2 2 2 3 2" xfId="50896"/>
    <cellStyle name="Normal 3 2 2 4 2 3 2 2 2 2 4" xfId="36572"/>
    <cellStyle name="Normal 3 2 2 4 2 3 2 2 2 3" xfId="11359"/>
    <cellStyle name="Normal 3 2 2 4 2 3 2 2 2 3 2" xfId="25742"/>
    <cellStyle name="Normal 3 2 2 4 2 3 2 2 2 3 2 2" xfId="54477"/>
    <cellStyle name="Normal 3 2 2 4 2 3 2 2 2 3 3" xfId="40153"/>
    <cellStyle name="Normal 3 2 2 4 2 3 2 2 2 4" xfId="18579"/>
    <cellStyle name="Normal 3 2 2 4 2 3 2 2 2 4 2" xfId="47315"/>
    <cellStyle name="Normal 3 2 2 4 2 3 2 2 2 5" xfId="32991"/>
    <cellStyle name="Normal 3 2 2 4 2 3 2 2 3" xfId="5896"/>
    <cellStyle name="Normal 3 2 2 4 2 3 2 2 3 2" xfId="13156"/>
    <cellStyle name="Normal 3 2 2 4 2 3 2 2 3 2 2" xfId="27534"/>
    <cellStyle name="Normal 3 2 2 4 2 3 2 2 3 2 2 2" xfId="56268"/>
    <cellStyle name="Normal 3 2 2 4 2 3 2 2 3 2 3" xfId="41944"/>
    <cellStyle name="Normal 3 2 2 4 2 3 2 2 3 3" xfId="20371"/>
    <cellStyle name="Normal 3 2 2 4 2 3 2 2 3 3 2" xfId="49106"/>
    <cellStyle name="Normal 3 2 2 4 2 3 2 2 3 4" xfId="34782"/>
    <cellStyle name="Normal 3 2 2 4 2 3 2 2 4" xfId="9569"/>
    <cellStyle name="Normal 3 2 2 4 2 3 2 2 4 2" xfId="23952"/>
    <cellStyle name="Normal 3 2 2 4 2 3 2 2 4 2 2" xfId="52687"/>
    <cellStyle name="Normal 3 2 2 4 2 3 2 2 4 3" xfId="38363"/>
    <cellStyle name="Normal 3 2 2 4 2 3 2 2 5" xfId="16789"/>
    <cellStyle name="Normal 3 2 2 4 2 3 2 2 5 2" xfId="45525"/>
    <cellStyle name="Normal 3 2 2 4 2 3 2 2 6" xfId="31201"/>
    <cellStyle name="Normal 3 2 2 4 2 3 2 3" xfId="3131"/>
    <cellStyle name="Normal 3 2 2 4 2 3 2 3 2" xfId="6791"/>
    <cellStyle name="Normal 3 2 2 4 2 3 2 3 2 2" xfId="14051"/>
    <cellStyle name="Normal 3 2 2 4 2 3 2 3 2 2 2" xfId="28429"/>
    <cellStyle name="Normal 3 2 2 4 2 3 2 3 2 2 2 2" xfId="57163"/>
    <cellStyle name="Normal 3 2 2 4 2 3 2 3 2 2 3" xfId="42839"/>
    <cellStyle name="Normal 3 2 2 4 2 3 2 3 2 3" xfId="21266"/>
    <cellStyle name="Normal 3 2 2 4 2 3 2 3 2 3 2" xfId="50001"/>
    <cellStyle name="Normal 3 2 2 4 2 3 2 3 2 4" xfId="35677"/>
    <cellStyle name="Normal 3 2 2 4 2 3 2 3 3" xfId="10464"/>
    <cellStyle name="Normal 3 2 2 4 2 3 2 3 3 2" xfId="24847"/>
    <cellStyle name="Normal 3 2 2 4 2 3 2 3 3 2 2" xfId="53582"/>
    <cellStyle name="Normal 3 2 2 4 2 3 2 3 3 3" xfId="39258"/>
    <cellStyle name="Normal 3 2 2 4 2 3 2 3 4" xfId="17684"/>
    <cellStyle name="Normal 3 2 2 4 2 3 2 3 4 2" xfId="46420"/>
    <cellStyle name="Normal 3 2 2 4 2 3 2 3 5" xfId="32096"/>
    <cellStyle name="Normal 3 2 2 4 2 3 2 4" xfId="4996"/>
    <cellStyle name="Normal 3 2 2 4 2 3 2 4 2" xfId="12261"/>
    <cellStyle name="Normal 3 2 2 4 2 3 2 4 2 2" xfId="26639"/>
    <cellStyle name="Normal 3 2 2 4 2 3 2 4 2 2 2" xfId="55373"/>
    <cellStyle name="Normal 3 2 2 4 2 3 2 4 2 3" xfId="41049"/>
    <cellStyle name="Normal 3 2 2 4 2 3 2 4 3" xfId="19476"/>
    <cellStyle name="Normal 3 2 2 4 2 3 2 4 3 2" xfId="48211"/>
    <cellStyle name="Normal 3 2 2 4 2 3 2 4 4" xfId="33887"/>
    <cellStyle name="Normal 3 2 2 4 2 3 2 5" xfId="8668"/>
    <cellStyle name="Normal 3 2 2 4 2 3 2 5 2" xfId="23057"/>
    <cellStyle name="Normal 3 2 2 4 2 3 2 5 2 2" xfId="51792"/>
    <cellStyle name="Normal 3 2 2 4 2 3 2 5 3" xfId="37468"/>
    <cellStyle name="Normal 3 2 2 4 2 3 2 6" xfId="15894"/>
    <cellStyle name="Normal 3 2 2 4 2 3 2 6 2" xfId="44630"/>
    <cellStyle name="Normal 3 2 2 4 2 3 2 7" xfId="30306"/>
    <cellStyle name="Normal 3 2 2 4 2 3 3" xfId="1788"/>
    <cellStyle name="Normal 3 2 2 4 2 3 3 2" xfId="3580"/>
    <cellStyle name="Normal 3 2 2 4 2 3 3 2 2" xfId="7239"/>
    <cellStyle name="Normal 3 2 2 4 2 3 3 2 2 2" xfId="14499"/>
    <cellStyle name="Normal 3 2 2 4 2 3 3 2 2 2 2" xfId="28877"/>
    <cellStyle name="Normal 3 2 2 4 2 3 3 2 2 2 2 2" xfId="57611"/>
    <cellStyle name="Normal 3 2 2 4 2 3 3 2 2 2 3" xfId="43287"/>
    <cellStyle name="Normal 3 2 2 4 2 3 3 2 2 3" xfId="21714"/>
    <cellStyle name="Normal 3 2 2 4 2 3 3 2 2 3 2" xfId="50449"/>
    <cellStyle name="Normal 3 2 2 4 2 3 3 2 2 4" xfId="36125"/>
    <cellStyle name="Normal 3 2 2 4 2 3 3 2 3" xfId="10912"/>
    <cellStyle name="Normal 3 2 2 4 2 3 3 2 3 2" xfId="25295"/>
    <cellStyle name="Normal 3 2 2 4 2 3 3 2 3 2 2" xfId="54030"/>
    <cellStyle name="Normal 3 2 2 4 2 3 3 2 3 3" xfId="39706"/>
    <cellStyle name="Normal 3 2 2 4 2 3 3 2 4" xfId="18132"/>
    <cellStyle name="Normal 3 2 2 4 2 3 3 2 4 2" xfId="46868"/>
    <cellStyle name="Normal 3 2 2 4 2 3 3 2 5" xfId="32544"/>
    <cellStyle name="Normal 3 2 2 4 2 3 3 3" xfId="5449"/>
    <cellStyle name="Normal 3 2 2 4 2 3 3 3 2" xfId="12709"/>
    <cellStyle name="Normal 3 2 2 4 2 3 3 3 2 2" xfId="27087"/>
    <cellStyle name="Normal 3 2 2 4 2 3 3 3 2 2 2" xfId="55821"/>
    <cellStyle name="Normal 3 2 2 4 2 3 3 3 2 3" xfId="41497"/>
    <cellStyle name="Normal 3 2 2 4 2 3 3 3 3" xfId="19924"/>
    <cellStyle name="Normal 3 2 2 4 2 3 3 3 3 2" xfId="48659"/>
    <cellStyle name="Normal 3 2 2 4 2 3 3 3 4" xfId="34335"/>
    <cellStyle name="Normal 3 2 2 4 2 3 3 4" xfId="9122"/>
    <cellStyle name="Normal 3 2 2 4 2 3 3 4 2" xfId="23505"/>
    <cellStyle name="Normal 3 2 2 4 2 3 3 4 2 2" xfId="52240"/>
    <cellStyle name="Normal 3 2 2 4 2 3 3 4 3" xfId="37916"/>
    <cellStyle name="Normal 3 2 2 4 2 3 3 5" xfId="16342"/>
    <cellStyle name="Normal 3 2 2 4 2 3 3 5 2" xfId="45078"/>
    <cellStyle name="Normal 3 2 2 4 2 3 3 6" xfId="30754"/>
    <cellStyle name="Normal 3 2 2 4 2 3 4" xfId="2684"/>
    <cellStyle name="Normal 3 2 2 4 2 3 4 2" xfId="6344"/>
    <cellStyle name="Normal 3 2 2 4 2 3 4 2 2" xfId="13604"/>
    <cellStyle name="Normal 3 2 2 4 2 3 4 2 2 2" xfId="27982"/>
    <cellStyle name="Normal 3 2 2 4 2 3 4 2 2 2 2" xfId="56716"/>
    <cellStyle name="Normal 3 2 2 4 2 3 4 2 2 3" xfId="42392"/>
    <cellStyle name="Normal 3 2 2 4 2 3 4 2 3" xfId="20819"/>
    <cellStyle name="Normal 3 2 2 4 2 3 4 2 3 2" xfId="49554"/>
    <cellStyle name="Normal 3 2 2 4 2 3 4 2 4" xfId="35230"/>
    <cellStyle name="Normal 3 2 2 4 2 3 4 3" xfId="10017"/>
    <cellStyle name="Normal 3 2 2 4 2 3 4 3 2" xfId="24400"/>
    <cellStyle name="Normal 3 2 2 4 2 3 4 3 2 2" xfId="53135"/>
    <cellStyle name="Normal 3 2 2 4 2 3 4 3 3" xfId="38811"/>
    <cellStyle name="Normal 3 2 2 4 2 3 4 4" xfId="17237"/>
    <cellStyle name="Normal 3 2 2 4 2 3 4 4 2" xfId="45973"/>
    <cellStyle name="Normal 3 2 2 4 2 3 4 5" xfId="31649"/>
    <cellStyle name="Normal 3 2 2 4 2 3 5" xfId="4548"/>
    <cellStyle name="Normal 3 2 2 4 2 3 5 2" xfId="11814"/>
    <cellStyle name="Normal 3 2 2 4 2 3 5 2 2" xfId="26192"/>
    <cellStyle name="Normal 3 2 2 4 2 3 5 2 2 2" xfId="54926"/>
    <cellStyle name="Normal 3 2 2 4 2 3 5 2 3" xfId="40602"/>
    <cellStyle name="Normal 3 2 2 4 2 3 5 3" xfId="19029"/>
    <cellStyle name="Normal 3 2 2 4 2 3 5 3 2" xfId="47764"/>
    <cellStyle name="Normal 3 2 2 4 2 3 5 4" xfId="33440"/>
    <cellStyle name="Normal 3 2 2 4 2 3 6" xfId="8221"/>
    <cellStyle name="Normal 3 2 2 4 2 3 6 2" xfId="22610"/>
    <cellStyle name="Normal 3 2 2 4 2 3 6 2 2" xfId="51345"/>
    <cellStyle name="Normal 3 2 2 4 2 3 6 3" xfId="37021"/>
    <cellStyle name="Normal 3 2 2 4 2 3 7" xfId="15447"/>
    <cellStyle name="Normal 3 2 2 4 2 3 7 2" xfId="44183"/>
    <cellStyle name="Normal 3 2 2 4 2 3 8" xfId="29859"/>
    <cellStyle name="Normal 3 2 2 4 2 4" xfId="1028"/>
    <cellStyle name="Normal 3 2 2 4 2 4 2" xfId="2011"/>
    <cellStyle name="Normal 3 2 2 4 2 4 2 2" xfId="3803"/>
    <cellStyle name="Normal 3 2 2 4 2 4 2 2 2" xfId="7462"/>
    <cellStyle name="Normal 3 2 2 4 2 4 2 2 2 2" xfId="14722"/>
    <cellStyle name="Normal 3 2 2 4 2 4 2 2 2 2 2" xfId="29100"/>
    <cellStyle name="Normal 3 2 2 4 2 4 2 2 2 2 2 2" xfId="57834"/>
    <cellStyle name="Normal 3 2 2 4 2 4 2 2 2 2 3" xfId="43510"/>
    <cellStyle name="Normal 3 2 2 4 2 4 2 2 2 3" xfId="21937"/>
    <cellStyle name="Normal 3 2 2 4 2 4 2 2 2 3 2" xfId="50672"/>
    <cellStyle name="Normal 3 2 2 4 2 4 2 2 2 4" xfId="36348"/>
    <cellStyle name="Normal 3 2 2 4 2 4 2 2 3" xfId="11135"/>
    <cellStyle name="Normal 3 2 2 4 2 4 2 2 3 2" xfId="25518"/>
    <cellStyle name="Normal 3 2 2 4 2 4 2 2 3 2 2" xfId="54253"/>
    <cellStyle name="Normal 3 2 2 4 2 4 2 2 3 3" xfId="39929"/>
    <cellStyle name="Normal 3 2 2 4 2 4 2 2 4" xfId="18355"/>
    <cellStyle name="Normal 3 2 2 4 2 4 2 2 4 2" xfId="47091"/>
    <cellStyle name="Normal 3 2 2 4 2 4 2 2 5" xfId="32767"/>
    <cellStyle name="Normal 3 2 2 4 2 4 2 3" xfId="5672"/>
    <cellStyle name="Normal 3 2 2 4 2 4 2 3 2" xfId="12932"/>
    <cellStyle name="Normal 3 2 2 4 2 4 2 3 2 2" xfId="27310"/>
    <cellStyle name="Normal 3 2 2 4 2 4 2 3 2 2 2" xfId="56044"/>
    <cellStyle name="Normal 3 2 2 4 2 4 2 3 2 3" xfId="41720"/>
    <cellStyle name="Normal 3 2 2 4 2 4 2 3 3" xfId="20147"/>
    <cellStyle name="Normal 3 2 2 4 2 4 2 3 3 2" xfId="48882"/>
    <cellStyle name="Normal 3 2 2 4 2 4 2 3 4" xfId="34558"/>
    <cellStyle name="Normal 3 2 2 4 2 4 2 4" xfId="9345"/>
    <cellStyle name="Normal 3 2 2 4 2 4 2 4 2" xfId="23728"/>
    <cellStyle name="Normal 3 2 2 4 2 4 2 4 2 2" xfId="52463"/>
    <cellStyle name="Normal 3 2 2 4 2 4 2 4 3" xfId="38139"/>
    <cellStyle name="Normal 3 2 2 4 2 4 2 5" xfId="16565"/>
    <cellStyle name="Normal 3 2 2 4 2 4 2 5 2" xfId="45301"/>
    <cellStyle name="Normal 3 2 2 4 2 4 2 6" xfId="30977"/>
    <cellStyle name="Normal 3 2 2 4 2 4 3" xfId="2907"/>
    <cellStyle name="Normal 3 2 2 4 2 4 3 2" xfId="6567"/>
    <cellStyle name="Normal 3 2 2 4 2 4 3 2 2" xfId="13827"/>
    <cellStyle name="Normal 3 2 2 4 2 4 3 2 2 2" xfId="28205"/>
    <cellStyle name="Normal 3 2 2 4 2 4 3 2 2 2 2" xfId="56939"/>
    <cellStyle name="Normal 3 2 2 4 2 4 3 2 2 3" xfId="42615"/>
    <cellStyle name="Normal 3 2 2 4 2 4 3 2 3" xfId="21042"/>
    <cellStyle name="Normal 3 2 2 4 2 4 3 2 3 2" xfId="49777"/>
    <cellStyle name="Normal 3 2 2 4 2 4 3 2 4" xfId="35453"/>
    <cellStyle name="Normal 3 2 2 4 2 4 3 3" xfId="10240"/>
    <cellStyle name="Normal 3 2 2 4 2 4 3 3 2" xfId="24623"/>
    <cellStyle name="Normal 3 2 2 4 2 4 3 3 2 2" xfId="53358"/>
    <cellStyle name="Normal 3 2 2 4 2 4 3 3 3" xfId="39034"/>
    <cellStyle name="Normal 3 2 2 4 2 4 3 4" xfId="17460"/>
    <cellStyle name="Normal 3 2 2 4 2 4 3 4 2" xfId="46196"/>
    <cellStyle name="Normal 3 2 2 4 2 4 3 5" xfId="31872"/>
    <cellStyle name="Normal 3 2 2 4 2 4 4" xfId="4772"/>
    <cellStyle name="Normal 3 2 2 4 2 4 4 2" xfId="12037"/>
    <cellStyle name="Normal 3 2 2 4 2 4 4 2 2" xfId="26415"/>
    <cellStyle name="Normal 3 2 2 4 2 4 4 2 2 2" xfId="55149"/>
    <cellStyle name="Normal 3 2 2 4 2 4 4 2 3" xfId="40825"/>
    <cellStyle name="Normal 3 2 2 4 2 4 4 3" xfId="19252"/>
    <cellStyle name="Normal 3 2 2 4 2 4 4 3 2" xfId="47987"/>
    <cellStyle name="Normal 3 2 2 4 2 4 4 4" xfId="33663"/>
    <cellStyle name="Normal 3 2 2 4 2 4 5" xfId="8444"/>
    <cellStyle name="Normal 3 2 2 4 2 4 5 2" xfId="22833"/>
    <cellStyle name="Normal 3 2 2 4 2 4 5 2 2" xfId="51568"/>
    <cellStyle name="Normal 3 2 2 4 2 4 5 3" xfId="37244"/>
    <cellStyle name="Normal 3 2 2 4 2 4 6" xfId="15670"/>
    <cellStyle name="Normal 3 2 2 4 2 4 6 2" xfId="44406"/>
    <cellStyle name="Normal 3 2 2 4 2 4 7" xfId="30082"/>
    <cellStyle name="Normal 3 2 2 4 2 5" xfId="1552"/>
    <cellStyle name="Normal 3 2 2 4 2 5 2" xfId="3356"/>
    <cellStyle name="Normal 3 2 2 4 2 5 2 2" xfId="7015"/>
    <cellStyle name="Normal 3 2 2 4 2 5 2 2 2" xfId="14275"/>
    <cellStyle name="Normal 3 2 2 4 2 5 2 2 2 2" xfId="28653"/>
    <cellStyle name="Normal 3 2 2 4 2 5 2 2 2 2 2" xfId="57387"/>
    <cellStyle name="Normal 3 2 2 4 2 5 2 2 2 3" xfId="43063"/>
    <cellStyle name="Normal 3 2 2 4 2 5 2 2 3" xfId="21490"/>
    <cellStyle name="Normal 3 2 2 4 2 5 2 2 3 2" xfId="50225"/>
    <cellStyle name="Normal 3 2 2 4 2 5 2 2 4" xfId="35901"/>
    <cellStyle name="Normal 3 2 2 4 2 5 2 3" xfId="10688"/>
    <cellStyle name="Normal 3 2 2 4 2 5 2 3 2" xfId="25071"/>
    <cellStyle name="Normal 3 2 2 4 2 5 2 3 2 2" xfId="53806"/>
    <cellStyle name="Normal 3 2 2 4 2 5 2 3 3" xfId="39482"/>
    <cellStyle name="Normal 3 2 2 4 2 5 2 4" xfId="17908"/>
    <cellStyle name="Normal 3 2 2 4 2 5 2 4 2" xfId="46644"/>
    <cellStyle name="Normal 3 2 2 4 2 5 2 5" xfId="32320"/>
    <cellStyle name="Normal 3 2 2 4 2 5 3" xfId="5225"/>
    <cellStyle name="Normal 3 2 2 4 2 5 3 2" xfId="12485"/>
    <cellStyle name="Normal 3 2 2 4 2 5 3 2 2" xfId="26863"/>
    <cellStyle name="Normal 3 2 2 4 2 5 3 2 2 2" xfId="55597"/>
    <cellStyle name="Normal 3 2 2 4 2 5 3 2 3" xfId="41273"/>
    <cellStyle name="Normal 3 2 2 4 2 5 3 3" xfId="19700"/>
    <cellStyle name="Normal 3 2 2 4 2 5 3 3 2" xfId="48435"/>
    <cellStyle name="Normal 3 2 2 4 2 5 3 4" xfId="34111"/>
    <cellStyle name="Normal 3 2 2 4 2 5 4" xfId="8898"/>
    <cellStyle name="Normal 3 2 2 4 2 5 4 2" xfId="23281"/>
    <cellStyle name="Normal 3 2 2 4 2 5 4 2 2" xfId="52016"/>
    <cellStyle name="Normal 3 2 2 4 2 5 4 3" xfId="37692"/>
    <cellStyle name="Normal 3 2 2 4 2 5 5" xfId="16118"/>
    <cellStyle name="Normal 3 2 2 4 2 5 5 2" xfId="44854"/>
    <cellStyle name="Normal 3 2 2 4 2 5 6" xfId="30530"/>
    <cellStyle name="Normal 3 2 2 4 2 6" xfId="2460"/>
    <cellStyle name="Normal 3 2 2 4 2 6 2" xfId="6120"/>
    <cellStyle name="Normal 3 2 2 4 2 6 2 2" xfId="13380"/>
    <cellStyle name="Normal 3 2 2 4 2 6 2 2 2" xfId="27758"/>
    <cellStyle name="Normal 3 2 2 4 2 6 2 2 2 2" xfId="56492"/>
    <cellStyle name="Normal 3 2 2 4 2 6 2 2 3" xfId="42168"/>
    <cellStyle name="Normal 3 2 2 4 2 6 2 3" xfId="20595"/>
    <cellStyle name="Normal 3 2 2 4 2 6 2 3 2" xfId="49330"/>
    <cellStyle name="Normal 3 2 2 4 2 6 2 4" xfId="35006"/>
    <cellStyle name="Normal 3 2 2 4 2 6 3" xfId="9793"/>
    <cellStyle name="Normal 3 2 2 4 2 6 3 2" xfId="24176"/>
    <cellStyle name="Normal 3 2 2 4 2 6 3 2 2" xfId="52911"/>
    <cellStyle name="Normal 3 2 2 4 2 6 3 3" xfId="38587"/>
    <cellStyle name="Normal 3 2 2 4 2 6 4" xfId="17013"/>
    <cellStyle name="Normal 3 2 2 4 2 6 4 2" xfId="45749"/>
    <cellStyle name="Normal 3 2 2 4 2 6 5" xfId="31425"/>
    <cellStyle name="Normal 3 2 2 4 2 7" xfId="4319"/>
    <cellStyle name="Normal 3 2 2 4 2 7 2" xfId="11589"/>
    <cellStyle name="Normal 3 2 2 4 2 7 2 2" xfId="25968"/>
    <cellStyle name="Normal 3 2 2 4 2 7 2 2 2" xfId="54702"/>
    <cellStyle name="Normal 3 2 2 4 2 7 2 3" xfId="40378"/>
    <cellStyle name="Normal 3 2 2 4 2 7 3" xfId="18805"/>
    <cellStyle name="Normal 3 2 2 4 2 7 3 2" xfId="47540"/>
    <cellStyle name="Normal 3 2 2 4 2 7 4" xfId="33216"/>
    <cellStyle name="Normal 3 2 2 4 2 8" xfId="7988"/>
    <cellStyle name="Normal 3 2 2 4 2 8 2" xfId="22386"/>
    <cellStyle name="Normal 3 2 2 4 2 8 2 2" xfId="51121"/>
    <cellStyle name="Normal 3 2 2 4 2 8 3" xfId="36797"/>
    <cellStyle name="Normal 3 2 2 4 2 9" xfId="15223"/>
    <cellStyle name="Normal 3 2 2 4 2 9 2" xfId="43959"/>
    <cellStyle name="Normal 3 2 2 4 3" xfId="584"/>
    <cellStyle name="Normal 3 2 2 4 3 2" xfId="861"/>
    <cellStyle name="Normal 3 2 2 4 3 2 2" xfId="1308"/>
    <cellStyle name="Normal 3 2 2 4 3 2 2 2" xfId="2291"/>
    <cellStyle name="Normal 3 2 2 4 3 2 2 2 2" xfId="4083"/>
    <cellStyle name="Normal 3 2 2 4 3 2 2 2 2 2" xfId="7742"/>
    <cellStyle name="Normal 3 2 2 4 3 2 2 2 2 2 2" xfId="15002"/>
    <cellStyle name="Normal 3 2 2 4 3 2 2 2 2 2 2 2" xfId="29380"/>
    <cellStyle name="Normal 3 2 2 4 3 2 2 2 2 2 2 2 2" xfId="58114"/>
    <cellStyle name="Normal 3 2 2 4 3 2 2 2 2 2 2 3" xfId="43790"/>
    <cellStyle name="Normal 3 2 2 4 3 2 2 2 2 2 3" xfId="22217"/>
    <cellStyle name="Normal 3 2 2 4 3 2 2 2 2 2 3 2" xfId="50952"/>
    <cellStyle name="Normal 3 2 2 4 3 2 2 2 2 2 4" xfId="36628"/>
    <cellStyle name="Normal 3 2 2 4 3 2 2 2 2 3" xfId="11415"/>
    <cellStyle name="Normal 3 2 2 4 3 2 2 2 2 3 2" xfId="25798"/>
    <cellStyle name="Normal 3 2 2 4 3 2 2 2 2 3 2 2" xfId="54533"/>
    <cellStyle name="Normal 3 2 2 4 3 2 2 2 2 3 3" xfId="40209"/>
    <cellStyle name="Normal 3 2 2 4 3 2 2 2 2 4" xfId="18635"/>
    <cellStyle name="Normal 3 2 2 4 3 2 2 2 2 4 2" xfId="47371"/>
    <cellStyle name="Normal 3 2 2 4 3 2 2 2 2 5" xfId="33047"/>
    <cellStyle name="Normal 3 2 2 4 3 2 2 2 3" xfId="5952"/>
    <cellStyle name="Normal 3 2 2 4 3 2 2 2 3 2" xfId="13212"/>
    <cellStyle name="Normal 3 2 2 4 3 2 2 2 3 2 2" xfId="27590"/>
    <cellStyle name="Normal 3 2 2 4 3 2 2 2 3 2 2 2" xfId="56324"/>
    <cellStyle name="Normal 3 2 2 4 3 2 2 2 3 2 3" xfId="42000"/>
    <cellStyle name="Normal 3 2 2 4 3 2 2 2 3 3" xfId="20427"/>
    <cellStyle name="Normal 3 2 2 4 3 2 2 2 3 3 2" xfId="49162"/>
    <cellStyle name="Normal 3 2 2 4 3 2 2 2 3 4" xfId="34838"/>
    <cellStyle name="Normal 3 2 2 4 3 2 2 2 4" xfId="9625"/>
    <cellStyle name="Normal 3 2 2 4 3 2 2 2 4 2" xfId="24008"/>
    <cellStyle name="Normal 3 2 2 4 3 2 2 2 4 2 2" xfId="52743"/>
    <cellStyle name="Normal 3 2 2 4 3 2 2 2 4 3" xfId="38419"/>
    <cellStyle name="Normal 3 2 2 4 3 2 2 2 5" xfId="16845"/>
    <cellStyle name="Normal 3 2 2 4 3 2 2 2 5 2" xfId="45581"/>
    <cellStyle name="Normal 3 2 2 4 3 2 2 2 6" xfId="31257"/>
    <cellStyle name="Normal 3 2 2 4 3 2 2 3" xfId="3187"/>
    <cellStyle name="Normal 3 2 2 4 3 2 2 3 2" xfId="6847"/>
    <cellStyle name="Normal 3 2 2 4 3 2 2 3 2 2" xfId="14107"/>
    <cellStyle name="Normal 3 2 2 4 3 2 2 3 2 2 2" xfId="28485"/>
    <cellStyle name="Normal 3 2 2 4 3 2 2 3 2 2 2 2" xfId="57219"/>
    <cellStyle name="Normal 3 2 2 4 3 2 2 3 2 2 3" xfId="42895"/>
    <cellStyle name="Normal 3 2 2 4 3 2 2 3 2 3" xfId="21322"/>
    <cellStyle name="Normal 3 2 2 4 3 2 2 3 2 3 2" xfId="50057"/>
    <cellStyle name="Normal 3 2 2 4 3 2 2 3 2 4" xfId="35733"/>
    <cellStyle name="Normal 3 2 2 4 3 2 2 3 3" xfId="10520"/>
    <cellStyle name="Normal 3 2 2 4 3 2 2 3 3 2" xfId="24903"/>
    <cellStyle name="Normal 3 2 2 4 3 2 2 3 3 2 2" xfId="53638"/>
    <cellStyle name="Normal 3 2 2 4 3 2 2 3 3 3" xfId="39314"/>
    <cellStyle name="Normal 3 2 2 4 3 2 2 3 4" xfId="17740"/>
    <cellStyle name="Normal 3 2 2 4 3 2 2 3 4 2" xfId="46476"/>
    <cellStyle name="Normal 3 2 2 4 3 2 2 3 5" xfId="32152"/>
    <cellStyle name="Normal 3 2 2 4 3 2 2 4" xfId="5052"/>
    <cellStyle name="Normal 3 2 2 4 3 2 2 4 2" xfId="12317"/>
    <cellStyle name="Normal 3 2 2 4 3 2 2 4 2 2" xfId="26695"/>
    <cellStyle name="Normal 3 2 2 4 3 2 2 4 2 2 2" xfId="55429"/>
    <cellStyle name="Normal 3 2 2 4 3 2 2 4 2 3" xfId="41105"/>
    <cellStyle name="Normal 3 2 2 4 3 2 2 4 3" xfId="19532"/>
    <cellStyle name="Normal 3 2 2 4 3 2 2 4 3 2" xfId="48267"/>
    <cellStyle name="Normal 3 2 2 4 3 2 2 4 4" xfId="33943"/>
    <cellStyle name="Normal 3 2 2 4 3 2 2 5" xfId="8724"/>
    <cellStyle name="Normal 3 2 2 4 3 2 2 5 2" xfId="23113"/>
    <cellStyle name="Normal 3 2 2 4 3 2 2 5 2 2" xfId="51848"/>
    <cellStyle name="Normal 3 2 2 4 3 2 2 5 3" xfId="37524"/>
    <cellStyle name="Normal 3 2 2 4 3 2 2 6" xfId="15950"/>
    <cellStyle name="Normal 3 2 2 4 3 2 2 6 2" xfId="44686"/>
    <cellStyle name="Normal 3 2 2 4 3 2 2 7" xfId="30362"/>
    <cellStyle name="Normal 3 2 2 4 3 2 3" xfId="1844"/>
    <cellStyle name="Normal 3 2 2 4 3 2 3 2" xfId="3636"/>
    <cellStyle name="Normal 3 2 2 4 3 2 3 2 2" xfId="7295"/>
    <cellStyle name="Normal 3 2 2 4 3 2 3 2 2 2" xfId="14555"/>
    <cellStyle name="Normal 3 2 2 4 3 2 3 2 2 2 2" xfId="28933"/>
    <cellStyle name="Normal 3 2 2 4 3 2 3 2 2 2 2 2" xfId="57667"/>
    <cellStyle name="Normal 3 2 2 4 3 2 3 2 2 2 3" xfId="43343"/>
    <cellStyle name="Normal 3 2 2 4 3 2 3 2 2 3" xfId="21770"/>
    <cellStyle name="Normal 3 2 2 4 3 2 3 2 2 3 2" xfId="50505"/>
    <cellStyle name="Normal 3 2 2 4 3 2 3 2 2 4" xfId="36181"/>
    <cellStyle name="Normal 3 2 2 4 3 2 3 2 3" xfId="10968"/>
    <cellStyle name="Normal 3 2 2 4 3 2 3 2 3 2" xfId="25351"/>
    <cellStyle name="Normal 3 2 2 4 3 2 3 2 3 2 2" xfId="54086"/>
    <cellStyle name="Normal 3 2 2 4 3 2 3 2 3 3" xfId="39762"/>
    <cellStyle name="Normal 3 2 2 4 3 2 3 2 4" xfId="18188"/>
    <cellStyle name="Normal 3 2 2 4 3 2 3 2 4 2" xfId="46924"/>
    <cellStyle name="Normal 3 2 2 4 3 2 3 2 5" xfId="32600"/>
    <cellStyle name="Normal 3 2 2 4 3 2 3 3" xfId="5505"/>
    <cellStyle name="Normal 3 2 2 4 3 2 3 3 2" xfId="12765"/>
    <cellStyle name="Normal 3 2 2 4 3 2 3 3 2 2" xfId="27143"/>
    <cellStyle name="Normal 3 2 2 4 3 2 3 3 2 2 2" xfId="55877"/>
    <cellStyle name="Normal 3 2 2 4 3 2 3 3 2 3" xfId="41553"/>
    <cellStyle name="Normal 3 2 2 4 3 2 3 3 3" xfId="19980"/>
    <cellStyle name="Normal 3 2 2 4 3 2 3 3 3 2" xfId="48715"/>
    <cellStyle name="Normal 3 2 2 4 3 2 3 3 4" xfId="34391"/>
    <cellStyle name="Normal 3 2 2 4 3 2 3 4" xfId="9178"/>
    <cellStyle name="Normal 3 2 2 4 3 2 3 4 2" xfId="23561"/>
    <cellStyle name="Normal 3 2 2 4 3 2 3 4 2 2" xfId="52296"/>
    <cellStyle name="Normal 3 2 2 4 3 2 3 4 3" xfId="37972"/>
    <cellStyle name="Normal 3 2 2 4 3 2 3 5" xfId="16398"/>
    <cellStyle name="Normal 3 2 2 4 3 2 3 5 2" xfId="45134"/>
    <cellStyle name="Normal 3 2 2 4 3 2 3 6" xfId="30810"/>
    <cellStyle name="Normal 3 2 2 4 3 2 4" xfId="2740"/>
    <cellStyle name="Normal 3 2 2 4 3 2 4 2" xfId="6400"/>
    <cellStyle name="Normal 3 2 2 4 3 2 4 2 2" xfId="13660"/>
    <cellStyle name="Normal 3 2 2 4 3 2 4 2 2 2" xfId="28038"/>
    <cellStyle name="Normal 3 2 2 4 3 2 4 2 2 2 2" xfId="56772"/>
    <cellStyle name="Normal 3 2 2 4 3 2 4 2 2 3" xfId="42448"/>
    <cellStyle name="Normal 3 2 2 4 3 2 4 2 3" xfId="20875"/>
    <cellStyle name="Normal 3 2 2 4 3 2 4 2 3 2" xfId="49610"/>
    <cellStyle name="Normal 3 2 2 4 3 2 4 2 4" xfId="35286"/>
    <cellStyle name="Normal 3 2 2 4 3 2 4 3" xfId="10073"/>
    <cellStyle name="Normal 3 2 2 4 3 2 4 3 2" xfId="24456"/>
    <cellStyle name="Normal 3 2 2 4 3 2 4 3 2 2" xfId="53191"/>
    <cellStyle name="Normal 3 2 2 4 3 2 4 3 3" xfId="38867"/>
    <cellStyle name="Normal 3 2 2 4 3 2 4 4" xfId="17293"/>
    <cellStyle name="Normal 3 2 2 4 3 2 4 4 2" xfId="46029"/>
    <cellStyle name="Normal 3 2 2 4 3 2 4 5" xfId="31705"/>
    <cellStyle name="Normal 3 2 2 4 3 2 5" xfId="4605"/>
    <cellStyle name="Normal 3 2 2 4 3 2 5 2" xfId="11870"/>
    <cellStyle name="Normal 3 2 2 4 3 2 5 2 2" xfId="26248"/>
    <cellStyle name="Normal 3 2 2 4 3 2 5 2 2 2" xfId="54982"/>
    <cellStyle name="Normal 3 2 2 4 3 2 5 2 3" xfId="40658"/>
    <cellStyle name="Normal 3 2 2 4 3 2 5 3" xfId="19085"/>
    <cellStyle name="Normal 3 2 2 4 3 2 5 3 2" xfId="47820"/>
    <cellStyle name="Normal 3 2 2 4 3 2 5 4" xfId="33496"/>
    <cellStyle name="Normal 3 2 2 4 3 2 6" xfId="8277"/>
    <cellStyle name="Normal 3 2 2 4 3 2 6 2" xfId="22666"/>
    <cellStyle name="Normal 3 2 2 4 3 2 6 2 2" xfId="51401"/>
    <cellStyle name="Normal 3 2 2 4 3 2 6 3" xfId="37077"/>
    <cellStyle name="Normal 3 2 2 4 3 2 7" xfId="15503"/>
    <cellStyle name="Normal 3 2 2 4 3 2 7 2" xfId="44239"/>
    <cellStyle name="Normal 3 2 2 4 3 2 8" xfId="29915"/>
    <cellStyle name="Normal 3 2 2 4 3 3" xfId="1084"/>
    <cellStyle name="Normal 3 2 2 4 3 3 2" xfId="2067"/>
    <cellStyle name="Normal 3 2 2 4 3 3 2 2" xfId="3859"/>
    <cellStyle name="Normal 3 2 2 4 3 3 2 2 2" xfId="7518"/>
    <cellStyle name="Normal 3 2 2 4 3 3 2 2 2 2" xfId="14778"/>
    <cellStyle name="Normal 3 2 2 4 3 3 2 2 2 2 2" xfId="29156"/>
    <cellStyle name="Normal 3 2 2 4 3 3 2 2 2 2 2 2" xfId="57890"/>
    <cellStyle name="Normal 3 2 2 4 3 3 2 2 2 2 3" xfId="43566"/>
    <cellStyle name="Normal 3 2 2 4 3 3 2 2 2 3" xfId="21993"/>
    <cellStyle name="Normal 3 2 2 4 3 3 2 2 2 3 2" xfId="50728"/>
    <cellStyle name="Normal 3 2 2 4 3 3 2 2 2 4" xfId="36404"/>
    <cellStyle name="Normal 3 2 2 4 3 3 2 2 3" xfId="11191"/>
    <cellStyle name="Normal 3 2 2 4 3 3 2 2 3 2" xfId="25574"/>
    <cellStyle name="Normal 3 2 2 4 3 3 2 2 3 2 2" xfId="54309"/>
    <cellStyle name="Normal 3 2 2 4 3 3 2 2 3 3" xfId="39985"/>
    <cellStyle name="Normal 3 2 2 4 3 3 2 2 4" xfId="18411"/>
    <cellStyle name="Normal 3 2 2 4 3 3 2 2 4 2" xfId="47147"/>
    <cellStyle name="Normal 3 2 2 4 3 3 2 2 5" xfId="32823"/>
    <cellStyle name="Normal 3 2 2 4 3 3 2 3" xfId="5728"/>
    <cellStyle name="Normal 3 2 2 4 3 3 2 3 2" xfId="12988"/>
    <cellStyle name="Normal 3 2 2 4 3 3 2 3 2 2" xfId="27366"/>
    <cellStyle name="Normal 3 2 2 4 3 3 2 3 2 2 2" xfId="56100"/>
    <cellStyle name="Normal 3 2 2 4 3 3 2 3 2 3" xfId="41776"/>
    <cellStyle name="Normal 3 2 2 4 3 3 2 3 3" xfId="20203"/>
    <cellStyle name="Normal 3 2 2 4 3 3 2 3 3 2" xfId="48938"/>
    <cellStyle name="Normal 3 2 2 4 3 3 2 3 4" xfId="34614"/>
    <cellStyle name="Normal 3 2 2 4 3 3 2 4" xfId="9401"/>
    <cellStyle name="Normal 3 2 2 4 3 3 2 4 2" xfId="23784"/>
    <cellStyle name="Normal 3 2 2 4 3 3 2 4 2 2" xfId="52519"/>
    <cellStyle name="Normal 3 2 2 4 3 3 2 4 3" xfId="38195"/>
    <cellStyle name="Normal 3 2 2 4 3 3 2 5" xfId="16621"/>
    <cellStyle name="Normal 3 2 2 4 3 3 2 5 2" xfId="45357"/>
    <cellStyle name="Normal 3 2 2 4 3 3 2 6" xfId="31033"/>
    <cellStyle name="Normal 3 2 2 4 3 3 3" xfId="2963"/>
    <cellStyle name="Normal 3 2 2 4 3 3 3 2" xfId="6623"/>
    <cellStyle name="Normal 3 2 2 4 3 3 3 2 2" xfId="13883"/>
    <cellStyle name="Normal 3 2 2 4 3 3 3 2 2 2" xfId="28261"/>
    <cellStyle name="Normal 3 2 2 4 3 3 3 2 2 2 2" xfId="56995"/>
    <cellStyle name="Normal 3 2 2 4 3 3 3 2 2 3" xfId="42671"/>
    <cellStyle name="Normal 3 2 2 4 3 3 3 2 3" xfId="21098"/>
    <cellStyle name="Normal 3 2 2 4 3 3 3 2 3 2" xfId="49833"/>
    <cellStyle name="Normal 3 2 2 4 3 3 3 2 4" xfId="35509"/>
    <cellStyle name="Normal 3 2 2 4 3 3 3 3" xfId="10296"/>
    <cellStyle name="Normal 3 2 2 4 3 3 3 3 2" xfId="24679"/>
    <cellStyle name="Normal 3 2 2 4 3 3 3 3 2 2" xfId="53414"/>
    <cellStyle name="Normal 3 2 2 4 3 3 3 3 3" xfId="39090"/>
    <cellStyle name="Normal 3 2 2 4 3 3 3 4" xfId="17516"/>
    <cellStyle name="Normal 3 2 2 4 3 3 3 4 2" xfId="46252"/>
    <cellStyle name="Normal 3 2 2 4 3 3 3 5" xfId="31928"/>
    <cellStyle name="Normal 3 2 2 4 3 3 4" xfId="4828"/>
    <cellStyle name="Normal 3 2 2 4 3 3 4 2" xfId="12093"/>
    <cellStyle name="Normal 3 2 2 4 3 3 4 2 2" xfId="26471"/>
    <cellStyle name="Normal 3 2 2 4 3 3 4 2 2 2" xfId="55205"/>
    <cellStyle name="Normal 3 2 2 4 3 3 4 2 3" xfId="40881"/>
    <cellStyle name="Normal 3 2 2 4 3 3 4 3" xfId="19308"/>
    <cellStyle name="Normal 3 2 2 4 3 3 4 3 2" xfId="48043"/>
    <cellStyle name="Normal 3 2 2 4 3 3 4 4" xfId="33719"/>
    <cellStyle name="Normal 3 2 2 4 3 3 5" xfId="8500"/>
    <cellStyle name="Normal 3 2 2 4 3 3 5 2" xfId="22889"/>
    <cellStyle name="Normal 3 2 2 4 3 3 5 2 2" xfId="51624"/>
    <cellStyle name="Normal 3 2 2 4 3 3 5 3" xfId="37300"/>
    <cellStyle name="Normal 3 2 2 4 3 3 6" xfId="15726"/>
    <cellStyle name="Normal 3 2 2 4 3 3 6 2" xfId="44462"/>
    <cellStyle name="Normal 3 2 2 4 3 3 7" xfId="30138"/>
    <cellStyle name="Normal 3 2 2 4 3 4" xfId="1616"/>
    <cellStyle name="Normal 3 2 2 4 3 4 2" xfId="3412"/>
    <cellStyle name="Normal 3 2 2 4 3 4 2 2" xfId="7071"/>
    <cellStyle name="Normal 3 2 2 4 3 4 2 2 2" xfId="14331"/>
    <cellStyle name="Normal 3 2 2 4 3 4 2 2 2 2" xfId="28709"/>
    <cellStyle name="Normal 3 2 2 4 3 4 2 2 2 2 2" xfId="57443"/>
    <cellStyle name="Normal 3 2 2 4 3 4 2 2 2 3" xfId="43119"/>
    <cellStyle name="Normal 3 2 2 4 3 4 2 2 3" xfId="21546"/>
    <cellStyle name="Normal 3 2 2 4 3 4 2 2 3 2" xfId="50281"/>
    <cellStyle name="Normal 3 2 2 4 3 4 2 2 4" xfId="35957"/>
    <cellStyle name="Normal 3 2 2 4 3 4 2 3" xfId="10744"/>
    <cellStyle name="Normal 3 2 2 4 3 4 2 3 2" xfId="25127"/>
    <cellStyle name="Normal 3 2 2 4 3 4 2 3 2 2" xfId="53862"/>
    <cellStyle name="Normal 3 2 2 4 3 4 2 3 3" xfId="39538"/>
    <cellStyle name="Normal 3 2 2 4 3 4 2 4" xfId="17964"/>
    <cellStyle name="Normal 3 2 2 4 3 4 2 4 2" xfId="46700"/>
    <cellStyle name="Normal 3 2 2 4 3 4 2 5" xfId="32376"/>
    <cellStyle name="Normal 3 2 2 4 3 4 3" xfId="5281"/>
    <cellStyle name="Normal 3 2 2 4 3 4 3 2" xfId="12541"/>
    <cellStyle name="Normal 3 2 2 4 3 4 3 2 2" xfId="26919"/>
    <cellStyle name="Normal 3 2 2 4 3 4 3 2 2 2" xfId="55653"/>
    <cellStyle name="Normal 3 2 2 4 3 4 3 2 3" xfId="41329"/>
    <cellStyle name="Normal 3 2 2 4 3 4 3 3" xfId="19756"/>
    <cellStyle name="Normal 3 2 2 4 3 4 3 3 2" xfId="48491"/>
    <cellStyle name="Normal 3 2 2 4 3 4 3 4" xfId="34167"/>
    <cellStyle name="Normal 3 2 2 4 3 4 4" xfId="8954"/>
    <cellStyle name="Normal 3 2 2 4 3 4 4 2" xfId="23337"/>
    <cellStyle name="Normal 3 2 2 4 3 4 4 2 2" xfId="52072"/>
    <cellStyle name="Normal 3 2 2 4 3 4 4 3" xfId="37748"/>
    <cellStyle name="Normal 3 2 2 4 3 4 5" xfId="16174"/>
    <cellStyle name="Normal 3 2 2 4 3 4 5 2" xfId="44910"/>
    <cellStyle name="Normal 3 2 2 4 3 4 6" xfId="30586"/>
    <cellStyle name="Normal 3 2 2 4 3 5" xfId="2516"/>
    <cellStyle name="Normal 3 2 2 4 3 5 2" xfId="6176"/>
    <cellStyle name="Normal 3 2 2 4 3 5 2 2" xfId="13436"/>
    <cellStyle name="Normal 3 2 2 4 3 5 2 2 2" xfId="27814"/>
    <cellStyle name="Normal 3 2 2 4 3 5 2 2 2 2" xfId="56548"/>
    <cellStyle name="Normal 3 2 2 4 3 5 2 2 3" xfId="42224"/>
    <cellStyle name="Normal 3 2 2 4 3 5 2 3" xfId="20651"/>
    <cellStyle name="Normal 3 2 2 4 3 5 2 3 2" xfId="49386"/>
    <cellStyle name="Normal 3 2 2 4 3 5 2 4" xfId="35062"/>
    <cellStyle name="Normal 3 2 2 4 3 5 3" xfId="9849"/>
    <cellStyle name="Normal 3 2 2 4 3 5 3 2" xfId="24232"/>
    <cellStyle name="Normal 3 2 2 4 3 5 3 2 2" xfId="52967"/>
    <cellStyle name="Normal 3 2 2 4 3 5 3 3" xfId="38643"/>
    <cellStyle name="Normal 3 2 2 4 3 5 4" xfId="17069"/>
    <cellStyle name="Normal 3 2 2 4 3 5 4 2" xfId="45805"/>
    <cellStyle name="Normal 3 2 2 4 3 5 5" xfId="31481"/>
    <cellStyle name="Normal 3 2 2 4 3 6" xfId="4379"/>
    <cellStyle name="Normal 3 2 2 4 3 6 2" xfId="11646"/>
    <cellStyle name="Normal 3 2 2 4 3 6 2 2" xfId="26024"/>
    <cellStyle name="Normal 3 2 2 4 3 6 2 2 2" xfId="54758"/>
    <cellStyle name="Normal 3 2 2 4 3 6 2 3" xfId="40434"/>
    <cellStyle name="Normal 3 2 2 4 3 6 3" xfId="18861"/>
    <cellStyle name="Normal 3 2 2 4 3 6 3 2" xfId="47596"/>
    <cellStyle name="Normal 3 2 2 4 3 6 4" xfId="33272"/>
    <cellStyle name="Normal 3 2 2 4 3 7" xfId="8050"/>
    <cellStyle name="Normal 3 2 2 4 3 7 2" xfId="22442"/>
    <cellStyle name="Normal 3 2 2 4 3 7 2 2" xfId="51177"/>
    <cellStyle name="Normal 3 2 2 4 3 7 3" xfId="36853"/>
    <cellStyle name="Normal 3 2 2 4 3 8" xfId="15279"/>
    <cellStyle name="Normal 3 2 2 4 3 8 2" xfId="44015"/>
    <cellStyle name="Normal 3 2 2 4 3 9" xfId="29691"/>
    <cellStyle name="Normal 3 2 2 4 4" xfId="746"/>
    <cellStyle name="Normal 3 2 2 4 4 2" xfId="1196"/>
    <cellStyle name="Normal 3 2 2 4 4 2 2" xfId="2179"/>
    <cellStyle name="Normal 3 2 2 4 4 2 2 2" xfId="3971"/>
    <cellStyle name="Normal 3 2 2 4 4 2 2 2 2" xfId="7630"/>
    <cellStyle name="Normal 3 2 2 4 4 2 2 2 2 2" xfId="14890"/>
    <cellStyle name="Normal 3 2 2 4 4 2 2 2 2 2 2" xfId="29268"/>
    <cellStyle name="Normal 3 2 2 4 4 2 2 2 2 2 2 2" xfId="58002"/>
    <cellStyle name="Normal 3 2 2 4 4 2 2 2 2 2 3" xfId="43678"/>
    <cellStyle name="Normal 3 2 2 4 4 2 2 2 2 3" xfId="22105"/>
    <cellStyle name="Normal 3 2 2 4 4 2 2 2 2 3 2" xfId="50840"/>
    <cellStyle name="Normal 3 2 2 4 4 2 2 2 2 4" xfId="36516"/>
    <cellStyle name="Normal 3 2 2 4 4 2 2 2 3" xfId="11303"/>
    <cellStyle name="Normal 3 2 2 4 4 2 2 2 3 2" xfId="25686"/>
    <cellStyle name="Normal 3 2 2 4 4 2 2 2 3 2 2" xfId="54421"/>
    <cellStyle name="Normal 3 2 2 4 4 2 2 2 3 3" xfId="40097"/>
    <cellStyle name="Normal 3 2 2 4 4 2 2 2 4" xfId="18523"/>
    <cellStyle name="Normal 3 2 2 4 4 2 2 2 4 2" xfId="47259"/>
    <cellStyle name="Normal 3 2 2 4 4 2 2 2 5" xfId="32935"/>
    <cellStyle name="Normal 3 2 2 4 4 2 2 3" xfId="5840"/>
    <cellStyle name="Normal 3 2 2 4 4 2 2 3 2" xfId="13100"/>
    <cellStyle name="Normal 3 2 2 4 4 2 2 3 2 2" xfId="27478"/>
    <cellStyle name="Normal 3 2 2 4 4 2 2 3 2 2 2" xfId="56212"/>
    <cellStyle name="Normal 3 2 2 4 4 2 2 3 2 3" xfId="41888"/>
    <cellStyle name="Normal 3 2 2 4 4 2 2 3 3" xfId="20315"/>
    <cellStyle name="Normal 3 2 2 4 4 2 2 3 3 2" xfId="49050"/>
    <cellStyle name="Normal 3 2 2 4 4 2 2 3 4" xfId="34726"/>
    <cellStyle name="Normal 3 2 2 4 4 2 2 4" xfId="9513"/>
    <cellStyle name="Normal 3 2 2 4 4 2 2 4 2" xfId="23896"/>
    <cellStyle name="Normal 3 2 2 4 4 2 2 4 2 2" xfId="52631"/>
    <cellStyle name="Normal 3 2 2 4 4 2 2 4 3" xfId="38307"/>
    <cellStyle name="Normal 3 2 2 4 4 2 2 5" xfId="16733"/>
    <cellStyle name="Normal 3 2 2 4 4 2 2 5 2" xfId="45469"/>
    <cellStyle name="Normal 3 2 2 4 4 2 2 6" xfId="31145"/>
    <cellStyle name="Normal 3 2 2 4 4 2 3" xfId="3075"/>
    <cellStyle name="Normal 3 2 2 4 4 2 3 2" xfId="6735"/>
    <cellStyle name="Normal 3 2 2 4 4 2 3 2 2" xfId="13995"/>
    <cellStyle name="Normal 3 2 2 4 4 2 3 2 2 2" xfId="28373"/>
    <cellStyle name="Normal 3 2 2 4 4 2 3 2 2 2 2" xfId="57107"/>
    <cellStyle name="Normal 3 2 2 4 4 2 3 2 2 3" xfId="42783"/>
    <cellStyle name="Normal 3 2 2 4 4 2 3 2 3" xfId="21210"/>
    <cellStyle name="Normal 3 2 2 4 4 2 3 2 3 2" xfId="49945"/>
    <cellStyle name="Normal 3 2 2 4 4 2 3 2 4" xfId="35621"/>
    <cellStyle name="Normal 3 2 2 4 4 2 3 3" xfId="10408"/>
    <cellStyle name="Normal 3 2 2 4 4 2 3 3 2" xfId="24791"/>
    <cellStyle name="Normal 3 2 2 4 4 2 3 3 2 2" xfId="53526"/>
    <cellStyle name="Normal 3 2 2 4 4 2 3 3 3" xfId="39202"/>
    <cellStyle name="Normal 3 2 2 4 4 2 3 4" xfId="17628"/>
    <cellStyle name="Normal 3 2 2 4 4 2 3 4 2" xfId="46364"/>
    <cellStyle name="Normal 3 2 2 4 4 2 3 5" xfId="32040"/>
    <cellStyle name="Normal 3 2 2 4 4 2 4" xfId="4940"/>
    <cellStyle name="Normal 3 2 2 4 4 2 4 2" xfId="12205"/>
    <cellStyle name="Normal 3 2 2 4 4 2 4 2 2" xfId="26583"/>
    <cellStyle name="Normal 3 2 2 4 4 2 4 2 2 2" xfId="55317"/>
    <cellStyle name="Normal 3 2 2 4 4 2 4 2 3" xfId="40993"/>
    <cellStyle name="Normal 3 2 2 4 4 2 4 3" xfId="19420"/>
    <cellStyle name="Normal 3 2 2 4 4 2 4 3 2" xfId="48155"/>
    <cellStyle name="Normal 3 2 2 4 4 2 4 4" xfId="33831"/>
    <cellStyle name="Normal 3 2 2 4 4 2 5" xfId="8612"/>
    <cellStyle name="Normal 3 2 2 4 4 2 5 2" xfId="23001"/>
    <cellStyle name="Normal 3 2 2 4 4 2 5 2 2" xfId="51736"/>
    <cellStyle name="Normal 3 2 2 4 4 2 5 3" xfId="37412"/>
    <cellStyle name="Normal 3 2 2 4 4 2 6" xfId="15838"/>
    <cellStyle name="Normal 3 2 2 4 4 2 6 2" xfId="44574"/>
    <cellStyle name="Normal 3 2 2 4 4 2 7" xfId="30250"/>
    <cellStyle name="Normal 3 2 2 4 4 3" xfId="1732"/>
    <cellStyle name="Normal 3 2 2 4 4 3 2" xfId="3524"/>
    <cellStyle name="Normal 3 2 2 4 4 3 2 2" xfId="7183"/>
    <cellStyle name="Normal 3 2 2 4 4 3 2 2 2" xfId="14443"/>
    <cellStyle name="Normal 3 2 2 4 4 3 2 2 2 2" xfId="28821"/>
    <cellStyle name="Normal 3 2 2 4 4 3 2 2 2 2 2" xfId="57555"/>
    <cellStyle name="Normal 3 2 2 4 4 3 2 2 2 3" xfId="43231"/>
    <cellStyle name="Normal 3 2 2 4 4 3 2 2 3" xfId="21658"/>
    <cellStyle name="Normal 3 2 2 4 4 3 2 2 3 2" xfId="50393"/>
    <cellStyle name="Normal 3 2 2 4 4 3 2 2 4" xfId="36069"/>
    <cellStyle name="Normal 3 2 2 4 4 3 2 3" xfId="10856"/>
    <cellStyle name="Normal 3 2 2 4 4 3 2 3 2" xfId="25239"/>
    <cellStyle name="Normal 3 2 2 4 4 3 2 3 2 2" xfId="53974"/>
    <cellStyle name="Normal 3 2 2 4 4 3 2 3 3" xfId="39650"/>
    <cellStyle name="Normal 3 2 2 4 4 3 2 4" xfId="18076"/>
    <cellStyle name="Normal 3 2 2 4 4 3 2 4 2" xfId="46812"/>
    <cellStyle name="Normal 3 2 2 4 4 3 2 5" xfId="32488"/>
    <cellStyle name="Normal 3 2 2 4 4 3 3" xfId="5393"/>
    <cellStyle name="Normal 3 2 2 4 4 3 3 2" xfId="12653"/>
    <cellStyle name="Normal 3 2 2 4 4 3 3 2 2" xfId="27031"/>
    <cellStyle name="Normal 3 2 2 4 4 3 3 2 2 2" xfId="55765"/>
    <cellStyle name="Normal 3 2 2 4 4 3 3 2 3" xfId="41441"/>
    <cellStyle name="Normal 3 2 2 4 4 3 3 3" xfId="19868"/>
    <cellStyle name="Normal 3 2 2 4 4 3 3 3 2" xfId="48603"/>
    <cellStyle name="Normal 3 2 2 4 4 3 3 4" xfId="34279"/>
    <cellStyle name="Normal 3 2 2 4 4 3 4" xfId="9066"/>
    <cellStyle name="Normal 3 2 2 4 4 3 4 2" xfId="23449"/>
    <cellStyle name="Normal 3 2 2 4 4 3 4 2 2" xfId="52184"/>
    <cellStyle name="Normal 3 2 2 4 4 3 4 3" xfId="37860"/>
    <cellStyle name="Normal 3 2 2 4 4 3 5" xfId="16286"/>
    <cellStyle name="Normal 3 2 2 4 4 3 5 2" xfId="45022"/>
    <cellStyle name="Normal 3 2 2 4 4 3 6" xfId="30698"/>
    <cellStyle name="Normal 3 2 2 4 4 4" xfId="2628"/>
    <cellStyle name="Normal 3 2 2 4 4 4 2" xfId="6288"/>
    <cellStyle name="Normal 3 2 2 4 4 4 2 2" xfId="13548"/>
    <cellStyle name="Normal 3 2 2 4 4 4 2 2 2" xfId="27926"/>
    <cellStyle name="Normal 3 2 2 4 4 4 2 2 2 2" xfId="56660"/>
    <cellStyle name="Normal 3 2 2 4 4 4 2 2 3" xfId="42336"/>
    <cellStyle name="Normal 3 2 2 4 4 4 2 3" xfId="20763"/>
    <cellStyle name="Normal 3 2 2 4 4 4 2 3 2" xfId="49498"/>
    <cellStyle name="Normal 3 2 2 4 4 4 2 4" xfId="35174"/>
    <cellStyle name="Normal 3 2 2 4 4 4 3" xfId="9961"/>
    <cellStyle name="Normal 3 2 2 4 4 4 3 2" xfId="24344"/>
    <cellStyle name="Normal 3 2 2 4 4 4 3 2 2" xfId="53079"/>
    <cellStyle name="Normal 3 2 2 4 4 4 3 3" xfId="38755"/>
    <cellStyle name="Normal 3 2 2 4 4 4 4" xfId="17181"/>
    <cellStyle name="Normal 3 2 2 4 4 4 4 2" xfId="45917"/>
    <cellStyle name="Normal 3 2 2 4 4 4 5" xfId="31593"/>
    <cellStyle name="Normal 3 2 2 4 4 5" xfId="4492"/>
    <cellStyle name="Normal 3 2 2 4 4 5 2" xfId="11758"/>
    <cellStyle name="Normal 3 2 2 4 4 5 2 2" xfId="26136"/>
    <cellStyle name="Normal 3 2 2 4 4 5 2 2 2" xfId="54870"/>
    <cellStyle name="Normal 3 2 2 4 4 5 2 3" xfId="40546"/>
    <cellStyle name="Normal 3 2 2 4 4 5 3" xfId="18973"/>
    <cellStyle name="Normal 3 2 2 4 4 5 3 2" xfId="47708"/>
    <cellStyle name="Normal 3 2 2 4 4 5 4" xfId="33384"/>
    <cellStyle name="Normal 3 2 2 4 4 6" xfId="8165"/>
    <cellStyle name="Normal 3 2 2 4 4 6 2" xfId="22554"/>
    <cellStyle name="Normal 3 2 2 4 4 6 2 2" xfId="51289"/>
    <cellStyle name="Normal 3 2 2 4 4 6 3" xfId="36965"/>
    <cellStyle name="Normal 3 2 2 4 4 7" xfId="15391"/>
    <cellStyle name="Normal 3 2 2 4 4 7 2" xfId="44127"/>
    <cellStyle name="Normal 3 2 2 4 4 8" xfId="29803"/>
    <cellStyle name="Normal 3 2 2 4 5" xfId="972"/>
    <cellStyle name="Normal 3 2 2 4 5 2" xfId="1955"/>
    <cellStyle name="Normal 3 2 2 4 5 2 2" xfId="3747"/>
    <cellStyle name="Normal 3 2 2 4 5 2 2 2" xfId="7406"/>
    <cellStyle name="Normal 3 2 2 4 5 2 2 2 2" xfId="14666"/>
    <cellStyle name="Normal 3 2 2 4 5 2 2 2 2 2" xfId="29044"/>
    <cellStyle name="Normal 3 2 2 4 5 2 2 2 2 2 2" xfId="57778"/>
    <cellStyle name="Normal 3 2 2 4 5 2 2 2 2 3" xfId="43454"/>
    <cellStyle name="Normal 3 2 2 4 5 2 2 2 3" xfId="21881"/>
    <cellStyle name="Normal 3 2 2 4 5 2 2 2 3 2" xfId="50616"/>
    <cellStyle name="Normal 3 2 2 4 5 2 2 2 4" xfId="36292"/>
    <cellStyle name="Normal 3 2 2 4 5 2 2 3" xfId="11079"/>
    <cellStyle name="Normal 3 2 2 4 5 2 2 3 2" xfId="25462"/>
    <cellStyle name="Normal 3 2 2 4 5 2 2 3 2 2" xfId="54197"/>
    <cellStyle name="Normal 3 2 2 4 5 2 2 3 3" xfId="39873"/>
    <cellStyle name="Normal 3 2 2 4 5 2 2 4" xfId="18299"/>
    <cellStyle name="Normal 3 2 2 4 5 2 2 4 2" xfId="47035"/>
    <cellStyle name="Normal 3 2 2 4 5 2 2 5" xfId="32711"/>
    <cellStyle name="Normal 3 2 2 4 5 2 3" xfId="5616"/>
    <cellStyle name="Normal 3 2 2 4 5 2 3 2" xfId="12876"/>
    <cellStyle name="Normal 3 2 2 4 5 2 3 2 2" xfId="27254"/>
    <cellStyle name="Normal 3 2 2 4 5 2 3 2 2 2" xfId="55988"/>
    <cellStyle name="Normal 3 2 2 4 5 2 3 2 3" xfId="41664"/>
    <cellStyle name="Normal 3 2 2 4 5 2 3 3" xfId="20091"/>
    <cellStyle name="Normal 3 2 2 4 5 2 3 3 2" xfId="48826"/>
    <cellStyle name="Normal 3 2 2 4 5 2 3 4" xfId="34502"/>
    <cellStyle name="Normal 3 2 2 4 5 2 4" xfId="9289"/>
    <cellStyle name="Normal 3 2 2 4 5 2 4 2" xfId="23672"/>
    <cellStyle name="Normal 3 2 2 4 5 2 4 2 2" xfId="52407"/>
    <cellStyle name="Normal 3 2 2 4 5 2 4 3" xfId="38083"/>
    <cellStyle name="Normal 3 2 2 4 5 2 5" xfId="16509"/>
    <cellStyle name="Normal 3 2 2 4 5 2 5 2" xfId="45245"/>
    <cellStyle name="Normal 3 2 2 4 5 2 6" xfId="30921"/>
    <cellStyle name="Normal 3 2 2 4 5 3" xfId="2851"/>
    <cellStyle name="Normal 3 2 2 4 5 3 2" xfId="6511"/>
    <cellStyle name="Normal 3 2 2 4 5 3 2 2" xfId="13771"/>
    <cellStyle name="Normal 3 2 2 4 5 3 2 2 2" xfId="28149"/>
    <cellStyle name="Normal 3 2 2 4 5 3 2 2 2 2" xfId="56883"/>
    <cellStyle name="Normal 3 2 2 4 5 3 2 2 3" xfId="42559"/>
    <cellStyle name="Normal 3 2 2 4 5 3 2 3" xfId="20986"/>
    <cellStyle name="Normal 3 2 2 4 5 3 2 3 2" xfId="49721"/>
    <cellStyle name="Normal 3 2 2 4 5 3 2 4" xfId="35397"/>
    <cellStyle name="Normal 3 2 2 4 5 3 3" xfId="10184"/>
    <cellStyle name="Normal 3 2 2 4 5 3 3 2" xfId="24567"/>
    <cellStyle name="Normal 3 2 2 4 5 3 3 2 2" xfId="53302"/>
    <cellStyle name="Normal 3 2 2 4 5 3 3 3" xfId="38978"/>
    <cellStyle name="Normal 3 2 2 4 5 3 4" xfId="17404"/>
    <cellStyle name="Normal 3 2 2 4 5 3 4 2" xfId="46140"/>
    <cellStyle name="Normal 3 2 2 4 5 3 5" xfId="31816"/>
    <cellStyle name="Normal 3 2 2 4 5 4" xfId="4716"/>
    <cellStyle name="Normal 3 2 2 4 5 4 2" xfId="11981"/>
    <cellStyle name="Normal 3 2 2 4 5 4 2 2" xfId="26359"/>
    <cellStyle name="Normal 3 2 2 4 5 4 2 2 2" xfId="55093"/>
    <cellStyle name="Normal 3 2 2 4 5 4 2 3" xfId="40769"/>
    <cellStyle name="Normal 3 2 2 4 5 4 3" xfId="19196"/>
    <cellStyle name="Normal 3 2 2 4 5 4 3 2" xfId="47931"/>
    <cellStyle name="Normal 3 2 2 4 5 4 4" xfId="33607"/>
    <cellStyle name="Normal 3 2 2 4 5 5" xfId="8388"/>
    <cellStyle name="Normal 3 2 2 4 5 5 2" xfId="22777"/>
    <cellStyle name="Normal 3 2 2 4 5 5 2 2" xfId="51512"/>
    <cellStyle name="Normal 3 2 2 4 5 5 3" xfId="37188"/>
    <cellStyle name="Normal 3 2 2 4 5 6" xfId="15614"/>
    <cellStyle name="Normal 3 2 2 4 5 6 2" xfId="44350"/>
    <cellStyle name="Normal 3 2 2 4 5 7" xfId="30026"/>
    <cellStyle name="Normal 3 2 2 4 6" xfId="1491"/>
    <cellStyle name="Normal 3 2 2 4 6 2" xfId="3300"/>
    <cellStyle name="Normal 3 2 2 4 6 2 2" xfId="6959"/>
    <cellStyle name="Normal 3 2 2 4 6 2 2 2" xfId="14219"/>
    <cellStyle name="Normal 3 2 2 4 6 2 2 2 2" xfId="28597"/>
    <cellStyle name="Normal 3 2 2 4 6 2 2 2 2 2" xfId="57331"/>
    <cellStyle name="Normal 3 2 2 4 6 2 2 2 3" xfId="43007"/>
    <cellStyle name="Normal 3 2 2 4 6 2 2 3" xfId="21434"/>
    <cellStyle name="Normal 3 2 2 4 6 2 2 3 2" xfId="50169"/>
    <cellStyle name="Normal 3 2 2 4 6 2 2 4" xfId="35845"/>
    <cellStyle name="Normal 3 2 2 4 6 2 3" xfId="10632"/>
    <cellStyle name="Normal 3 2 2 4 6 2 3 2" xfId="25015"/>
    <cellStyle name="Normal 3 2 2 4 6 2 3 2 2" xfId="53750"/>
    <cellStyle name="Normal 3 2 2 4 6 2 3 3" xfId="39426"/>
    <cellStyle name="Normal 3 2 2 4 6 2 4" xfId="17852"/>
    <cellStyle name="Normal 3 2 2 4 6 2 4 2" xfId="46588"/>
    <cellStyle name="Normal 3 2 2 4 6 2 5" xfId="32264"/>
    <cellStyle name="Normal 3 2 2 4 6 3" xfId="5168"/>
    <cellStyle name="Normal 3 2 2 4 6 3 2" xfId="12429"/>
    <cellStyle name="Normal 3 2 2 4 6 3 2 2" xfId="26807"/>
    <cellStyle name="Normal 3 2 2 4 6 3 2 2 2" xfId="55541"/>
    <cellStyle name="Normal 3 2 2 4 6 3 2 3" xfId="41217"/>
    <cellStyle name="Normal 3 2 2 4 6 3 3" xfId="19644"/>
    <cellStyle name="Normal 3 2 2 4 6 3 3 2" xfId="48379"/>
    <cellStyle name="Normal 3 2 2 4 6 3 4" xfId="34055"/>
    <cellStyle name="Normal 3 2 2 4 6 4" xfId="8842"/>
    <cellStyle name="Normal 3 2 2 4 6 4 2" xfId="23225"/>
    <cellStyle name="Normal 3 2 2 4 6 4 2 2" xfId="51960"/>
    <cellStyle name="Normal 3 2 2 4 6 4 3" xfId="37636"/>
    <cellStyle name="Normal 3 2 2 4 6 5" xfId="16062"/>
    <cellStyle name="Normal 3 2 2 4 6 5 2" xfId="44798"/>
    <cellStyle name="Normal 3 2 2 4 6 6" xfId="30474"/>
    <cellStyle name="Normal 3 2 2 4 7" xfId="2404"/>
    <cellStyle name="Normal 3 2 2 4 7 2" xfId="6064"/>
    <cellStyle name="Normal 3 2 2 4 7 2 2" xfId="13324"/>
    <cellStyle name="Normal 3 2 2 4 7 2 2 2" xfId="27702"/>
    <cellStyle name="Normal 3 2 2 4 7 2 2 2 2" xfId="56436"/>
    <cellStyle name="Normal 3 2 2 4 7 2 2 3" xfId="42112"/>
    <cellStyle name="Normal 3 2 2 4 7 2 3" xfId="20539"/>
    <cellStyle name="Normal 3 2 2 4 7 2 3 2" xfId="49274"/>
    <cellStyle name="Normal 3 2 2 4 7 2 4" xfId="34950"/>
    <cellStyle name="Normal 3 2 2 4 7 3" xfId="9737"/>
    <cellStyle name="Normal 3 2 2 4 7 3 2" xfId="24120"/>
    <cellStyle name="Normal 3 2 2 4 7 3 2 2" xfId="52855"/>
    <cellStyle name="Normal 3 2 2 4 7 3 3" xfId="38531"/>
    <cellStyle name="Normal 3 2 2 4 7 4" xfId="16957"/>
    <cellStyle name="Normal 3 2 2 4 7 4 2" xfId="45693"/>
    <cellStyle name="Normal 3 2 2 4 7 5" xfId="31369"/>
    <cellStyle name="Normal 3 2 2 4 8" xfId="4261"/>
    <cellStyle name="Normal 3 2 2 4 8 2" xfId="11533"/>
    <cellStyle name="Normal 3 2 2 4 8 2 2" xfId="25912"/>
    <cellStyle name="Normal 3 2 2 4 8 2 2 2" xfId="54646"/>
    <cellStyle name="Normal 3 2 2 4 8 2 3" xfId="40322"/>
    <cellStyle name="Normal 3 2 2 4 8 3" xfId="18749"/>
    <cellStyle name="Normal 3 2 2 4 8 3 2" xfId="47484"/>
    <cellStyle name="Normal 3 2 2 4 8 4" xfId="33160"/>
    <cellStyle name="Normal 3 2 2 4 9" xfId="7929"/>
    <cellStyle name="Normal 3 2 2 4 9 2" xfId="22330"/>
    <cellStyle name="Normal 3 2 2 4 9 2 2" xfId="51065"/>
    <cellStyle name="Normal 3 2 2 4 9 3" xfId="36741"/>
    <cellStyle name="Normal 3 2 2 5" xfId="417"/>
    <cellStyle name="Normal 3 2 2 5 10" xfId="29607"/>
    <cellStyle name="Normal 3 2 2 5 2" xfId="617"/>
    <cellStyle name="Normal 3 2 2 5 2 2" xfId="889"/>
    <cellStyle name="Normal 3 2 2 5 2 2 2" xfId="1336"/>
    <cellStyle name="Normal 3 2 2 5 2 2 2 2" xfId="2319"/>
    <cellStyle name="Normal 3 2 2 5 2 2 2 2 2" xfId="4111"/>
    <cellStyle name="Normal 3 2 2 5 2 2 2 2 2 2" xfId="7770"/>
    <cellStyle name="Normal 3 2 2 5 2 2 2 2 2 2 2" xfId="15030"/>
    <cellStyle name="Normal 3 2 2 5 2 2 2 2 2 2 2 2" xfId="29408"/>
    <cellStyle name="Normal 3 2 2 5 2 2 2 2 2 2 2 2 2" xfId="58142"/>
    <cellStyle name="Normal 3 2 2 5 2 2 2 2 2 2 2 3" xfId="43818"/>
    <cellStyle name="Normal 3 2 2 5 2 2 2 2 2 2 3" xfId="22245"/>
    <cellStyle name="Normal 3 2 2 5 2 2 2 2 2 2 3 2" xfId="50980"/>
    <cellStyle name="Normal 3 2 2 5 2 2 2 2 2 2 4" xfId="36656"/>
    <cellStyle name="Normal 3 2 2 5 2 2 2 2 2 3" xfId="11443"/>
    <cellStyle name="Normal 3 2 2 5 2 2 2 2 2 3 2" xfId="25826"/>
    <cellStyle name="Normal 3 2 2 5 2 2 2 2 2 3 2 2" xfId="54561"/>
    <cellStyle name="Normal 3 2 2 5 2 2 2 2 2 3 3" xfId="40237"/>
    <cellStyle name="Normal 3 2 2 5 2 2 2 2 2 4" xfId="18663"/>
    <cellStyle name="Normal 3 2 2 5 2 2 2 2 2 4 2" xfId="47399"/>
    <cellStyle name="Normal 3 2 2 5 2 2 2 2 2 5" xfId="33075"/>
    <cellStyle name="Normal 3 2 2 5 2 2 2 2 3" xfId="5980"/>
    <cellStyle name="Normal 3 2 2 5 2 2 2 2 3 2" xfId="13240"/>
    <cellStyle name="Normal 3 2 2 5 2 2 2 2 3 2 2" xfId="27618"/>
    <cellStyle name="Normal 3 2 2 5 2 2 2 2 3 2 2 2" xfId="56352"/>
    <cellStyle name="Normal 3 2 2 5 2 2 2 2 3 2 3" xfId="42028"/>
    <cellStyle name="Normal 3 2 2 5 2 2 2 2 3 3" xfId="20455"/>
    <cellStyle name="Normal 3 2 2 5 2 2 2 2 3 3 2" xfId="49190"/>
    <cellStyle name="Normal 3 2 2 5 2 2 2 2 3 4" xfId="34866"/>
    <cellStyle name="Normal 3 2 2 5 2 2 2 2 4" xfId="9653"/>
    <cellStyle name="Normal 3 2 2 5 2 2 2 2 4 2" xfId="24036"/>
    <cellStyle name="Normal 3 2 2 5 2 2 2 2 4 2 2" xfId="52771"/>
    <cellStyle name="Normal 3 2 2 5 2 2 2 2 4 3" xfId="38447"/>
    <cellStyle name="Normal 3 2 2 5 2 2 2 2 5" xfId="16873"/>
    <cellStyle name="Normal 3 2 2 5 2 2 2 2 5 2" xfId="45609"/>
    <cellStyle name="Normal 3 2 2 5 2 2 2 2 6" xfId="31285"/>
    <cellStyle name="Normal 3 2 2 5 2 2 2 3" xfId="3215"/>
    <cellStyle name="Normal 3 2 2 5 2 2 2 3 2" xfId="6875"/>
    <cellStyle name="Normal 3 2 2 5 2 2 2 3 2 2" xfId="14135"/>
    <cellStyle name="Normal 3 2 2 5 2 2 2 3 2 2 2" xfId="28513"/>
    <cellStyle name="Normal 3 2 2 5 2 2 2 3 2 2 2 2" xfId="57247"/>
    <cellStyle name="Normal 3 2 2 5 2 2 2 3 2 2 3" xfId="42923"/>
    <cellStyle name="Normal 3 2 2 5 2 2 2 3 2 3" xfId="21350"/>
    <cellStyle name="Normal 3 2 2 5 2 2 2 3 2 3 2" xfId="50085"/>
    <cellStyle name="Normal 3 2 2 5 2 2 2 3 2 4" xfId="35761"/>
    <cellStyle name="Normal 3 2 2 5 2 2 2 3 3" xfId="10548"/>
    <cellStyle name="Normal 3 2 2 5 2 2 2 3 3 2" xfId="24931"/>
    <cellStyle name="Normal 3 2 2 5 2 2 2 3 3 2 2" xfId="53666"/>
    <cellStyle name="Normal 3 2 2 5 2 2 2 3 3 3" xfId="39342"/>
    <cellStyle name="Normal 3 2 2 5 2 2 2 3 4" xfId="17768"/>
    <cellStyle name="Normal 3 2 2 5 2 2 2 3 4 2" xfId="46504"/>
    <cellStyle name="Normal 3 2 2 5 2 2 2 3 5" xfId="32180"/>
    <cellStyle name="Normal 3 2 2 5 2 2 2 4" xfId="5080"/>
    <cellStyle name="Normal 3 2 2 5 2 2 2 4 2" xfId="12345"/>
    <cellStyle name="Normal 3 2 2 5 2 2 2 4 2 2" xfId="26723"/>
    <cellStyle name="Normal 3 2 2 5 2 2 2 4 2 2 2" xfId="55457"/>
    <cellStyle name="Normal 3 2 2 5 2 2 2 4 2 3" xfId="41133"/>
    <cellStyle name="Normal 3 2 2 5 2 2 2 4 3" xfId="19560"/>
    <cellStyle name="Normal 3 2 2 5 2 2 2 4 3 2" xfId="48295"/>
    <cellStyle name="Normal 3 2 2 5 2 2 2 4 4" xfId="33971"/>
    <cellStyle name="Normal 3 2 2 5 2 2 2 5" xfId="8752"/>
    <cellStyle name="Normal 3 2 2 5 2 2 2 5 2" xfId="23141"/>
    <cellStyle name="Normal 3 2 2 5 2 2 2 5 2 2" xfId="51876"/>
    <cellStyle name="Normal 3 2 2 5 2 2 2 5 3" xfId="37552"/>
    <cellStyle name="Normal 3 2 2 5 2 2 2 6" xfId="15978"/>
    <cellStyle name="Normal 3 2 2 5 2 2 2 6 2" xfId="44714"/>
    <cellStyle name="Normal 3 2 2 5 2 2 2 7" xfId="30390"/>
    <cellStyle name="Normal 3 2 2 5 2 2 3" xfId="1872"/>
    <cellStyle name="Normal 3 2 2 5 2 2 3 2" xfId="3664"/>
    <cellStyle name="Normal 3 2 2 5 2 2 3 2 2" xfId="7323"/>
    <cellStyle name="Normal 3 2 2 5 2 2 3 2 2 2" xfId="14583"/>
    <cellStyle name="Normal 3 2 2 5 2 2 3 2 2 2 2" xfId="28961"/>
    <cellStyle name="Normal 3 2 2 5 2 2 3 2 2 2 2 2" xfId="57695"/>
    <cellStyle name="Normal 3 2 2 5 2 2 3 2 2 2 3" xfId="43371"/>
    <cellStyle name="Normal 3 2 2 5 2 2 3 2 2 3" xfId="21798"/>
    <cellStyle name="Normal 3 2 2 5 2 2 3 2 2 3 2" xfId="50533"/>
    <cellStyle name="Normal 3 2 2 5 2 2 3 2 2 4" xfId="36209"/>
    <cellStyle name="Normal 3 2 2 5 2 2 3 2 3" xfId="10996"/>
    <cellStyle name="Normal 3 2 2 5 2 2 3 2 3 2" xfId="25379"/>
    <cellStyle name="Normal 3 2 2 5 2 2 3 2 3 2 2" xfId="54114"/>
    <cellStyle name="Normal 3 2 2 5 2 2 3 2 3 3" xfId="39790"/>
    <cellStyle name="Normal 3 2 2 5 2 2 3 2 4" xfId="18216"/>
    <cellStyle name="Normal 3 2 2 5 2 2 3 2 4 2" xfId="46952"/>
    <cellStyle name="Normal 3 2 2 5 2 2 3 2 5" xfId="32628"/>
    <cellStyle name="Normal 3 2 2 5 2 2 3 3" xfId="5533"/>
    <cellStyle name="Normal 3 2 2 5 2 2 3 3 2" xfId="12793"/>
    <cellStyle name="Normal 3 2 2 5 2 2 3 3 2 2" xfId="27171"/>
    <cellStyle name="Normal 3 2 2 5 2 2 3 3 2 2 2" xfId="55905"/>
    <cellStyle name="Normal 3 2 2 5 2 2 3 3 2 3" xfId="41581"/>
    <cellStyle name="Normal 3 2 2 5 2 2 3 3 3" xfId="20008"/>
    <cellStyle name="Normal 3 2 2 5 2 2 3 3 3 2" xfId="48743"/>
    <cellStyle name="Normal 3 2 2 5 2 2 3 3 4" xfId="34419"/>
    <cellStyle name="Normal 3 2 2 5 2 2 3 4" xfId="9206"/>
    <cellStyle name="Normal 3 2 2 5 2 2 3 4 2" xfId="23589"/>
    <cellStyle name="Normal 3 2 2 5 2 2 3 4 2 2" xfId="52324"/>
    <cellStyle name="Normal 3 2 2 5 2 2 3 4 3" xfId="38000"/>
    <cellStyle name="Normal 3 2 2 5 2 2 3 5" xfId="16426"/>
    <cellStyle name="Normal 3 2 2 5 2 2 3 5 2" xfId="45162"/>
    <cellStyle name="Normal 3 2 2 5 2 2 3 6" xfId="30838"/>
    <cellStyle name="Normal 3 2 2 5 2 2 4" xfId="2768"/>
    <cellStyle name="Normal 3 2 2 5 2 2 4 2" xfId="6428"/>
    <cellStyle name="Normal 3 2 2 5 2 2 4 2 2" xfId="13688"/>
    <cellStyle name="Normal 3 2 2 5 2 2 4 2 2 2" xfId="28066"/>
    <cellStyle name="Normal 3 2 2 5 2 2 4 2 2 2 2" xfId="56800"/>
    <cellStyle name="Normal 3 2 2 5 2 2 4 2 2 3" xfId="42476"/>
    <cellStyle name="Normal 3 2 2 5 2 2 4 2 3" xfId="20903"/>
    <cellStyle name="Normal 3 2 2 5 2 2 4 2 3 2" xfId="49638"/>
    <cellStyle name="Normal 3 2 2 5 2 2 4 2 4" xfId="35314"/>
    <cellStyle name="Normal 3 2 2 5 2 2 4 3" xfId="10101"/>
    <cellStyle name="Normal 3 2 2 5 2 2 4 3 2" xfId="24484"/>
    <cellStyle name="Normal 3 2 2 5 2 2 4 3 2 2" xfId="53219"/>
    <cellStyle name="Normal 3 2 2 5 2 2 4 3 3" xfId="38895"/>
    <cellStyle name="Normal 3 2 2 5 2 2 4 4" xfId="17321"/>
    <cellStyle name="Normal 3 2 2 5 2 2 4 4 2" xfId="46057"/>
    <cellStyle name="Normal 3 2 2 5 2 2 4 5" xfId="31733"/>
    <cellStyle name="Normal 3 2 2 5 2 2 5" xfId="4633"/>
    <cellStyle name="Normal 3 2 2 5 2 2 5 2" xfId="11898"/>
    <cellStyle name="Normal 3 2 2 5 2 2 5 2 2" xfId="26276"/>
    <cellStyle name="Normal 3 2 2 5 2 2 5 2 2 2" xfId="55010"/>
    <cellStyle name="Normal 3 2 2 5 2 2 5 2 3" xfId="40686"/>
    <cellStyle name="Normal 3 2 2 5 2 2 5 3" xfId="19113"/>
    <cellStyle name="Normal 3 2 2 5 2 2 5 3 2" xfId="47848"/>
    <cellStyle name="Normal 3 2 2 5 2 2 5 4" xfId="33524"/>
    <cellStyle name="Normal 3 2 2 5 2 2 6" xfId="8305"/>
    <cellStyle name="Normal 3 2 2 5 2 2 6 2" xfId="22694"/>
    <cellStyle name="Normal 3 2 2 5 2 2 6 2 2" xfId="51429"/>
    <cellStyle name="Normal 3 2 2 5 2 2 6 3" xfId="37105"/>
    <cellStyle name="Normal 3 2 2 5 2 2 7" xfId="15531"/>
    <cellStyle name="Normal 3 2 2 5 2 2 7 2" xfId="44267"/>
    <cellStyle name="Normal 3 2 2 5 2 2 8" xfId="29943"/>
    <cellStyle name="Normal 3 2 2 5 2 3" xfId="1112"/>
    <cellStyle name="Normal 3 2 2 5 2 3 2" xfId="2095"/>
    <cellStyle name="Normal 3 2 2 5 2 3 2 2" xfId="3887"/>
    <cellStyle name="Normal 3 2 2 5 2 3 2 2 2" xfId="7546"/>
    <cellStyle name="Normal 3 2 2 5 2 3 2 2 2 2" xfId="14806"/>
    <cellStyle name="Normal 3 2 2 5 2 3 2 2 2 2 2" xfId="29184"/>
    <cellStyle name="Normal 3 2 2 5 2 3 2 2 2 2 2 2" xfId="57918"/>
    <cellStyle name="Normal 3 2 2 5 2 3 2 2 2 2 3" xfId="43594"/>
    <cellStyle name="Normal 3 2 2 5 2 3 2 2 2 3" xfId="22021"/>
    <cellStyle name="Normal 3 2 2 5 2 3 2 2 2 3 2" xfId="50756"/>
    <cellStyle name="Normal 3 2 2 5 2 3 2 2 2 4" xfId="36432"/>
    <cellStyle name="Normal 3 2 2 5 2 3 2 2 3" xfId="11219"/>
    <cellStyle name="Normal 3 2 2 5 2 3 2 2 3 2" xfId="25602"/>
    <cellStyle name="Normal 3 2 2 5 2 3 2 2 3 2 2" xfId="54337"/>
    <cellStyle name="Normal 3 2 2 5 2 3 2 2 3 3" xfId="40013"/>
    <cellStyle name="Normal 3 2 2 5 2 3 2 2 4" xfId="18439"/>
    <cellStyle name="Normal 3 2 2 5 2 3 2 2 4 2" xfId="47175"/>
    <cellStyle name="Normal 3 2 2 5 2 3 2 2 5" xfId="32851"/>
    <cellStyle name="Normal 3 2 2 5 2 3 2 3" xfId="5756"/>
    <cellStyle name="Normal 3 2 2 5 2 3 2 3 2" xfId="13016"/>
    <cellStyle name="Normal 3 2 2 5 2 3 2 3 2 2" xfId="27394"/>
    <cellStyle name="Normal 3 2 2 5 2 3 2 3 2 2 2" xfId="56128"/>
    <cellStyle name="Normal 3 2 2 5 2 3 2 3 2 3" xfId="41804"/>
    <cellStyle name="Normal 3 2 2 5 2 3 2 3 3" xfId="20231"/>
    <cellStyle name="Normal 3 2 2 5 2 3 2 3 3 2" xfId="48966"/>
    <cellStyle name="Normal 3 2 2 5 2 3 2 3 4" xfId="34642"/>
    <cellStyle name="Normal 3 2 2 5 2 3 2 4" xfId="9429"/>
    <cellStyle name="Normal 3 2 2 5 2 3 2 4 2" xfId="23812"/>
    <cellStyle name="Normal 3 2 2 5 2 3 2 4 2 2" xfId="52547"/>
    <cellStyle name="Normal 3 2 2 5 2 3 2 4 3" xfId="38223"/>
    <cellStyle name="Normal 3 2 2 5 2 3 2 5" xfId="16649"/>
    <cellStyle name="Normal 3 2 2 5 2 3 2 5 2" xfId="45385"/>
    <cellStyle name="Normal 3 2 2 5 2 3 2 6" xfId="31061"/>
    <cellStyle name="Normal 3 2 2 5 2 3 3" xfId="2991"/>
    <cellStyle name="Normal 3 2 2 5 2 3 3 2" xfId="6651"/>
    <cellStyle name="Normal 3 2 2 5 2 3 3 2 2" xfId="13911"/>
    <cellStyle name="Normal 3 2 2 5 2 3 3 2 2 2" xfId="28289"/>
    <cellStyle name="Normal 3 2 2 5 2 3 3 2 2 2 2" xfId="57023"/>
    <cellStyle name="Normal 3 2 2 5 2 3 3 2 2 3" xfId="42699"/>
    <cellStyle name="Normal 3 2 2 5 2 3 3 2 3" xfId="21126"/>
    <cellStyle name="Normal 3 2 2 5 2 3 3 2 3 2" xfId="49861"/>
    <cellStyle name="Normal 3 2 2 5 2 3 3 2 4" xfId="35537"/>
    <cellStyle name="Normal 3 2 2 5 2 3 3 3" xfId="10324"/>
    <cellStyle name="Normal 3 2 2 5 2 3 3 3 2" xfId="24707"/>
    <cellStyle name="Normal 3 2 2 5 2 3 3 3 2 2" xfId="53442"/>
    <cellStyle name="Normal 3 2 2 5 2 3 3 3 3" xfId="39118"/>
    <cellStyle name="Normal 3 2 2 5 2 3 3 4" xfId="17544"/>
    <cellStyle name="Normal 3 2 2 5 2 3 3 4 2" xfId="46280"/>
    <cellStyle name="Normal 3 2 2 5 2 3 3 5" xfId="31956"/>
    <cellStyle name="Normal 3 2 2 5 2 3 4" xfId="4856"/>
    <cellStyle name="Normal 3 2 2 5 2 3 4 2" xfId="12121"/>
    <cellStyle name="Normal 3 2 2 5 2 3 4 2 2" xfId="26499"/>
    <cellStyle name="Normal 3 2 2 5 2 3 4 2 2 2" xfId="55233"/>
    <cellStyle name="Normal 3 2 2 5 2 3 4 2 3" xfId="40909"/>
    <cellStyle name="Normal 3 2 2 5 2 3 4 3" xfId="19336"/>
    <cellStyle name="Normal 3 2 2 5 2 3 4 3 2" xfId="48071"/>
    <cellStyle name="Normal 3 2 2 5 2 3 4 4" xfId="33747"/>
    <cellStyle name="Normal 3 2 2 5 2 3 5" xfId="8528"/>
    <cellStyle name="Normal 3 2 2 5 2 3 5 2" xfId="22917"/>
    <cellStyle name="Normal 3 2 2 5 2 3 5 2 2" xfId="51652"/>
    <cellStyle name="Normal 3 2 2 5 2 3 5 3" xfId="37328"/>
    <cellStyle name="Normal 3 2 2 5 2 3 6" xfId="15754"/>
    <cellStyle name="Normal 3 2 2 5 2 3 6 2" xfId="44490"/>
    <cellStyle name="Normal 3 2 2 5 2 3 7" xfId="30166"/>
    <cellStyle name="Normal 3 2 2 5 2 4" xfId="1644"/>
    <cellStyle name="Normal 3 2 2 5 2 4 2" xfId="3440"/>
    <cellStyle name="Normal 3 2 2 5 2 4 2 2" xfId="7099"/>
    <cellStyle name="Normal 3 2 2 5 2 4 2 2 2" xfId="14359"/>
    <cellStyle name="Normal 3 2 2 5 2 4 2 2 2 2" xfId="28737"/>
    <cellStyle name="Normal 3 2 2 5 2 4 2 2 2 2 2" xfId="57471"/>
    <cellStyle name="Normal 3 2 2 5 2 4 2 2 2 3" xfId="43147"/>
    <cellStyle name="Normal 3 2 2 5 2 4 2 2 3" xfId="21574"/>
    <cellStyle name="Normal 3 2 2 5 2 4 2 2 3 2" xfId="50309"/>
    <cellStyle name="Normal 3 2 2 5 2 4 2 2 4" xfId="35985"/>
    <cellStyle name="Normal 3 2 2 5 2 4 2 3" xfId="10772"/>
    <cellStyle name="Normal 3 2 2 5 2 4 2 3 2" xfId="25155"/>
    <cellStyle name="Normal 3 2 2 5 2 4 2 3 2 2" xfId="53890"/>
    <cellStyle name="Normal 3 2 2 5 2 4 2 3 3" xfId="39566"/>
    <cellStyle name="Normal 3 2 2 5 2 4 2 4" xfId="17992"/>
    <cellStyle name="Normal 3 2 2 5 2 4 2 4 2" xfId="46728"/>
    <cellStyle name="Normal 3 2 2 5 2 4 2 5" xfId="32404"/>
    <cellStyle name="Normal 3 2 2 5 2 4 3" xfId="5309"/>
    <cellStyle name="Normal 3 2 2 5 2 4 3 2" xfId="12569"/>
    <cellStyle name="Normal 3 2 2 5 2 4 3 2 2" xfId="26947"/>
    <cellStyle name="Normal 3 2 2 5 2 4 3 2 2 2" xfId="55681"/>
    <cellStyle name="Normal 3 2 2 5 2 4 3 2 3" xfId="41357"/>
    <cellStyle name="Normal 3 2 2 5 2 4 3 3" xfId="19784"/>
    <cellStyle name="Normal 3 2 2 5 2 4 3 3 2" xfId="48519"/>
    <cellStyle name="Normal 3 2 2 5 2 4 3 4" xfId="34195"/>
    <cellStyle name="Normal 3 2 2 5 2 4 4" xfId="8982"/>
    <cellStyle name="Normal 3 2 2 5 2 4 4 2" xfId="23365"/>
    <cellStyle name="Normal 3 2 2 5 2 4 4 2 2" xfId="52100"/>
    <cellStyle name="Normal 3 2 2 5 2 4 4 3" xfId="37776"/>
    <cellStyle name="Normal 3 2 2 5 2 4 5" xfId="16202"/>
    <cellStyle name="Normal 3 2 2 5 2 4 5 2" xfId="44938"/>
    <cellStyle name="Normal 3 2 2 5 2 4 6" xfId="30614"/>
    <cellStyle name="Normal 3 2 2 5 2 5" xfId="2544"/>
    <cellStyle name="Normal 3 2 2 5 2 5 2" xfId="6204"/>
    <cellStyle name="Normal 3 2 2 5 2 5 2 2" xfId="13464"/>
    <cellStyle name="Normal 3 2 2 5 2 5 2 2 2" xfId="27842"/>
    <cellStyle name="Normal 3 2 2 5 2 5 2 2 2 2" xfId="56576"/>
    <cellStyle name="Normal 3 2 2 5 2 5 2 2 3" xfId="42252"/>
    <cellStyle name="Normal 3 2 2 5 2 5 2 3" xfId="20679"/>
    <cellStyle name="Normal 3 2 2 5 2 5 2 3 2" xfId="49414"/>
    <cellStyle name="Normal 3 2 2 5 2 5 2 4" xfId="35090"/>
    <cellStyle name="Normal 3 2 2 5 2 5 3" xfId="9877"/>
    <cellStyle name="Normal 3 2 2 5 2 5 3 2" xfId="24260"/>
    <cellStyle name="Normal 3 2 2 5 2 5 3 2 2" xfId="52995"/>
    <cellStyle name="Normal 3 2 2 5 2 5 3 3" xfId="38671"/>
    <cellStyle name="Normal 3 2 2 5 2 5 4" xfId="17097"/>
    <cellStyle name="Normal 3 2 2 5 2 5 4 2" xfId="45833"/>
    <cellStyle name="Normal 3 2 2 5 2 5 5" xfId="31509"/>
    <cellStyle name="Normal 3 2 2 5 2 6" xfId="4407"/>
    <cellStyle name="Normal 3 2 2 5 2 6 2" xfId="11674"/>
    <cellStyle name="Normal 3 2 2 5 2 6 2 2" xfId="26052"/>
    <cellStyle name="Normal 3 2 2 5 2 6 2 2 2" xfId="54786"/>
    <cellStyle name="Normal 3 2 2 5 2 6 2 3" xfId="40462"/>
    <cellStyle name="Normal 3 2 2 5 2 6 3" xfId="18889"/>
    <cellStyle name="Normal 3 2 2 5 2 6 3 2" xfId="47624"/>
    <cellStyle name="Normal 3 2 2 5 2 6 4" xfId="33300"/>
    <cellStyle name="Normal 3 2 2 5 2 7" xfId="8078"/>
    <cellStyle name="Normal 3 2 2 5 2 7 2" xfId="22470"/>
    <cellStyle name="Normal 3 2 2 5 2 7 2 2" xfId="51205"/>
    <cellStyle name="Normal 3 2 2 5 2 7 3" xfId="36881"/>
    <cellStyle name="Normal 3 2 2 5 2 8" xfId="15307"/>
    <cellStyle name="Normal 3 2 2 5 2 8 2" xfId="44043"/>
    <cellStyle name="Normal 3 2 2 5 2 9" xfId="29719"/>
    <cellStyle name="Normal 3 2 2 5 3" xfId="775"/>
    <cellStyle name="Normal 3 2 2 5 3 2" xfId="1224"/>
    <cellStyle name="Normal 3 2 2 5 3 2 2" xfId="2207"/>
    <cellStyle name="Normal 3 2 2 5 3 2 2 2" xfId="3999"/>
    <cellStyle name="Normal 3 2 2 5 3 2 2 2 2" xfId="7658"/>
    <cellStyle name="Normal 3 2 2 5 3 2 2 2 2 2" xfId="14918"/>
    <cellStyle name="Normal 3 2 2 5 3 2 2 2 2 2 2" xfId="29296"/>
    <cellStyle name="Normal 3 2 2 5 3 2 2 2 2 2 2 2" xfId="58030"/>
    <cellStyle name="Normal 3 2 2 5 3 2 2 2 2 2 3" xfId="43706"/>
    <cellStyle name="Normal 3 2 2 5 3 2 2 2 2 3" xfId="22133"/>
    <cellStyle name="Normal 3 2 2 5 3 2 2 2 2 3 2" xfId="50868"/>
    <cellStyle name="Normal 3 2 2 5 3 2 2 2 2 4" xfId="36544"/>
    <cellStyle name="Normal 3 2 2 5 3 2 2 2 3" xfId="11331"/>
    <cellStyle name="Normal 3 2 2 5 3 2 2 2 3 2" xfId="25714"/>
    <cellStyle name="Normal 3 2 2 5 3 2 2 2 3 2 2" xfId="54449"/>
    <cellStyle name="Normal 3 2 2 5 3 2 2 2 3 3" xfId="40125"/>
    <cellStyle name="Normal 3 2 2 5 3 2 2 2 4" xfId="18551"/>
    <cellStyle name="Normal 3 2 2 5 3 2 2 2 4 2" xfId="47287"/>
    <cellStyle name="Normal 3 2 2 5 3 2 2 2 5" xfId="32963"/>
    <cellStyle name="Normal 3 2 2 5 3 2 2 3" xfId="5868"/>
    <cellStyle name="Normal 3 2 2 5 3 2 2 3 2" xfId="13128"/>
    <cellStyle name="Normal 3 2 2 5 3 2 2 3 2 2" xfId="27506"/>
    <cellStyle name="Normal 3 2 2 5 3 2 2 3 2 2 2" xfId="56240"/>
    <cellStyle name="Normal 3 2 2 5 3 2 2 3 2 3" xfId="41916"/>
    <cellStyle name="Normal 3 2 2 5 3 2 2 3 3" xfId="20343"/>
    <cellStyle name="Normal 3 2 2 5 3 2 2 3 3 2" xfId="49078"/>
    <cellStyle name="Normal 3 2 2 5 3 2 2 3 4" xfId="34754"/>
    <cellStyle name="Normal 3 2 2 5 3 2 2 4" xfId="9541"/>
    <cellStyle name="Normal 3 2 2 5 3 2 2 4 2" xfId="23924"/>
    <cellStyle name="Normal 3 2 2 5 3 2 2 4 2 2" xfId="52659"/>
    <cellStyle name="Normal 3 2 2 5 3 2 2 4 3" xfId="38335"/>
    <cellStyle name="Normal 3 2 2 5 3 2 2 5" xfId="16761"/>
    <cellStyle name="Normal 3 2 2 5 3 2 2 5 2" xfId="45497"/>
    <cellStyle name="Normal 3 2 2 5 3 2 2 6" xfId="31173"/>
    <cellStyle name="Normal 3 2 2 5 3 2 3" xfId="3103"/>
    <cellStyle name="Normal 3 2 2 5 3 2 3 2" xfId="6763"/>
    <cellStyle name="Normal 3 2 2 5 3 2 3 2 2" xfId="14023"/>
    <cellStyle name="Normal 3 2 2 5 3 2 3 2 2 2" xfId="28401"/>
    <cellStyle name="Normal 3 2 2 5 3 2 3 2 2 2 2" xfId="57135"/>
    <cellStyle name="Normal 3 2 2 5 3 2 3 2 2 3" xfId="42811"/>
    <cellStyle name="Normal 3 2 2 5 3 2 3 2 3" xfId="21238"/>
    <cellStyle name="Normal 3 2 2 5 3 2 3 2 3 2" xfId="49973"/>
    <cellStyle name="Normal 3 2 2 5 3 2 3 2 4" xfId="35649"/>
    <cellStyle name="Normal 3 2 2 5 3 2 3 3" xfId="10436"/>
    <cellStyle name="Normal 3 2 2 5 3 2 3 3 2" xfId="24819"/>
    <cellStyle name="Normal 3 2 2 5 3 2 3 3 2 2" xfId="53554"/>
    <cellStyle name="Normal 3 2 2 5 3 2 3 3 3" xfId="39230"/>
    <cellStyle name="Normal 3 2 2 5 3 2 3 4" xfId="17656"/>
    <cellStyle name="Normal 3 2 2 5 3 2 3 4 2" xfId="46392"/>
    <cellStyle name="Normal 3 2 2 5 3 2 3 5" xfId="32068"/>
    <cellStyle name="Normal 3 2 2 5 3 2 4" xfId="4968"/>
    <cellStyle name="Normal 3 2 2 5 3 2 4 2" xfId="12233"/>
    <cellStyle name="Normal 3 2 2 5 3 2 4 2 2" xfId="26611"/>
    <cellStyle name="Normal 3 2 2 5 3 2 4 2 2 2" xfId="55345"/>
    <cellStyle name="Normal 3 2 2 5 3 2 4 2 3" xfId="41021"/>
    <cellStyle name="Normal 3 2 2 5 3 2 4 3" xfId="19448"/>
    <cellStyle name="Normal 3 2 2 5 3 2 4 3 2" xfId="48183"/>
    <cellStyle name="Normal 3 2 2 5 3 2 4 4" xfId="33859"/>
    <cellStyle name="Normal 3 2 2 5 3 2 5" xfId="8640"/>
    <cellStyle name="Normal 3 2 2 5 3 2 5 2" xfId="23029"/>
    <cellStyle name="Normal 3 2 2 5 3 2 5 2 2" xfId="51764"/>
    <cellStyle name="Normal 3 2 2 5 3 2 5 3" xfId="37440"/>
    <cellStyle name="Normal 3 2 2 5 3 2 6" xfId="15866"/>
    <cellStyle name="Normal 3 2 2 5 3 2 6 2" xfId="44602"/>
    <cellStyle name="Normal 3 2 2 5 3 2 7" xfId="30278"/>
    <cellStyle name="Normal 3 2 2 5 3 3" xfId="1760"/>
    <cellStyle name="Normal 3 2 2 5 3 3 2" xfId="3552"/>
    <cellStyle name="Normal 3 2 2 5 3 3 2 2" xfId="7211"/>
    <cellStyle name="Normal 3 2 2 5 3 3 2 2 2" xfId="14471"/>
    <cellStyle name="Normal 3 2 2 5 3 3 2 2 2 2" xfId="28849"/>
    <cellStyle name="Normal 3 2 2 5 3 3 2 2 2 2 2" xfId="57583"/>
    <cellStyle name="Normal 3 2 2 5 3 3 2 2 2 3" xfId="43259"/>
    <cellStyle name="Normal 3 2 2 5 3 3 2 2 3" xfId="21686"/>
    <cellStyle name="Normal 3 2 2 5 3 3 2 2 3 2" xfId="50421"/>
    <cellStyle name="Normal 3 2 2 5 3 3 2 2 4" xfId="36097"/>
    <cellStyle name="Normal 3 2 2 5 3 3 2 3" xfId="10884"/>
    <cellStyle name="Normal 3 2 2 5 3 3 2 3 2" xfId="25267"/>
    <cellStyle name="Normal 3 2 2 5 3 3 2 3 2 2" xfId="54002"/>
    <cellStyle name="Normal 3 2 2 5 3 3 2 3 3" xfId="39678"/>
    <cellStyle name="Normal 3 2 2 5 3 3 2 4" xfId="18104"/>
    <cellStyle name="Normal 3 2 2 5 3 3 2 4 2" xfId="46840"/>
    <cellStyle name="Normal 3 2 2 5 3 3 2 5" xfId="32516"/>
    <cellStyle name="Normal 3 2 2 5 3 3 3" xfId="5421"/>
    <cellStyle name="Normal 3 2 2 5 3 3 3 2" xfId="12681"/>
    <cellStyle name="Normal 3 2 2 5 3 3 3 2 2" xfId="27059"/>
    <cellStyle name="Normal 3 2 2 5 3 3 3 2 2 2" xfId="55793"/>
    <cellStyle name="Normal 3 2 2 5 3 3 3 2 3" xfId="41469"/>
    <cellStyle name="Normal 3 2 2 5 3 3 3 3" xfId="19896"/>
    <cellStyle name="Normal 3 2 2 5 3 3 3 3 2" xfId="48631"/>
    <cellStyle name="Normal 3 2 2 5 3 3 3 4" xfId="34307"/>
    <cellStyle name="Normal 3 2 2 5 3 3 4" xfId="9094"/>
    <cellStyle name="Normal 3 2 2 5 3 3 4 2" xfId="23477"/>
    <cellStyle name="Normal 3 2 2 5 3 3 4 2 2" xfId="52212"/>
    <cellStyle name="Normal 3 2 2 5 3 3 4 3" xfId="37888"/>
    <cellStyle name="Normal 3 2 2 5 3 3 5" xfId="16314"/>
    <cellStyle name="Normal 3 2 2 5 3 3 5 2" xfId="45050"/>
    <cellStyle name="Normal 3 2 2 5 3 3 6" xfId="30726"/>
    <cellStyle name="Normal 3 2 2 5 3 4" xfId="2656"/>
    <cellStyle name="Normal 3 2 2 5 3 4 2" xfId="6316"/>
    <cellStyle name="Normal 3 2 2 5 3 4 2 2" xfId="13576"/>
    <cellStyle name="Normal 3 2 2 5 3 4 2 2 2" xfId="27954"/>
    <cellStyle name="Normal 3 2 2 5 3 4 2 2 2 2" xfId="56688"/>
    <cellStyle name="Normal 3 2 2 5 3 4 2 2 3" xfId="42364"/>
    <cellStyle name="Normal 3 2 2 5 3 4 2 3" xfId="20791"/>
    <cellStyle name="Normal 3 2 2 5 3 4 2 3 2" xfId="49526"/>
    <cellStyle name="Normal 3 2 2 5 3 4 2 4" xfId="35202"/>
    <cellStyle name="Normal 3 2 2 5 3 4 3" xfId="9989"/>
    <cellStyle name="Normal 3 2 2 5 3 4 3 2" xfId="24372"/>
    <cellStyle name="Normal 3 2 2 5 3 4 3 2 2" xfId="53107"/>
    <cellStyle name="Normal 3 2 2 5 3 4 3 3" xfId="38783"/>
    <cellStyle name="Normal 3 2 2 5 3 4 4" xfId="17209"/>
    <cellStyle name="Normal 3 2 2 5 3 4 4 2" xfId="45945"/>
    <cellStyle name="Normal 3 2 2 5 3 4 5" xfId="31621"/>
    <cellStyle name="Normal 3 2 2 5 3 5" xfId="4520"/>
    <cellStyle name="Normal 3 2 2 5 3 5 2" xfId="11786"/>
    <cellStyle name="Normal 3 2 2 5 3 5 2 2" xfId="26164"/>
    <cellStyle name="Normal 3 2 2 5 3 5 2 2 2" xfId="54898"/>
    <cellStyle name="Normal 3 2 2 5 3 5 2 3" xfId="40574"/>
    <cellStyle name="Normal 3 2 2 5 3 5 3" xfId="19001"/>
    <cellStyle name="Normal 3 2 2 5 3 5 3 2" xfId="47736"/>
    <cellStyle name="Normal 3 2 2 5 3 5 4" xfId="33412"/>
    <cellStyle name="Normal 3 2 2 5 3 6" xfId="8193"/>
    <cellStyle name="Normal 3 2 2 5 3 6 2" xfId="22582"/>
    <cellStyle name="Normal 3 2 2 5 3 6 2 2" xfId="51317"/>
    <cellStyle name="Normal 3 2 2 5 3 6 3" xfId="36993"/>
    <cellStyle name="Normal 3 2 2 5 3 7" xfId="15419"/>
    <cellStyle name="Normal 3 2 2 5 3 7 2" xfId="44155"/>
    <cellStyle name="Normal 3 2 2 5 3 8" xfId="29831"/>
    <cellStyle name="Normal 3 2 2 5 4" xfId="1000"/>
    <cellStyle name="Normal 3 2 2 5 4 2" xfId="1983"/>
    <cellStyle name="Normal 3 2 2 5 4 2 2" xfId="3775"/>
    <cellStyle name="Normal 3 2 2 5 4 2 2 2" xfId="7434"/>
    <cellStyle name="Normal 3 2 2 5 4 2 2 2 2" xfId="14694"/>
    <cellStyle name="Normal 3 2 2 5 4 2 2 2 2 2" xfId="29072"/>
    <cellStyle name="Normal 3 2 2 5 4 2 2 2 2 2 2" xfId="57806"/>
    <cellStyle name="Normal 3 2 2 5 4 2 2 2 2 3" xfId="43482"/>
    <cellStyle name="Normal 3 2 2 5 4 2 2 2 3" xfId="21909"/>
    <cellStyle name="Normal 3 2 2 5 4 2 2 2 3 2" xfId="50644"/>
    <cellStyle name="Normal 3 2 2 5 4 2 2 2 4" xfId="36320"/>
    <cellStyle name="Normal 3 2 2 5 4 2 2 3" xfId="11107"/>
    <cellStyle name="Normal 3 2 2 5 4 2 2 3 2" xfId="25490"/>
    <cellStyle name="Normal 3 2 2 5 4 2 2 3 2 2" xfId="54225"/>
    <cellStyle name="Normal 3 2 2 5 4 2 2 3 3" xfId="39901"/>
    <cellStyle name="Normal 3 2 2 5 4 2 2 4" xfId="18327"/>
    <cellStyle name="Normal 3 2 2 5 4 2 2 4 2" xfId="47063"/>
    <cellStyle name="Normal 3 2 2 5 4 2 2 5" xfId="32739"/>
    <cellStyle name="Normal 3 2 2 5 4 2 3" xfId="5644"/>
    <cellStyle name="Normal 3 2 2 5 4 2 3 2" xfId="12904"/>
    <cellStyle name="Normal 3 2 2 5 4 2 3 2 2" xfId="27282"/>
    <cellStyle name="Normal 3 2 2 5 4 2 3 2 2 2" xfId="56016"/>
    <cellStyle name="Normal 3 2 2 5 4 2 3 2 3" xfId="41692"/>
    <cellStyle name="Normal 3 2 2 5 4 2 3 3" xfId="20119"/>
    <cellStyle name="Normal 3 2 2 5 4 2 3 3 2" xfId="48854"/>
    <cellStyle name="Normal 3 2 2 5 4 2 3 4" xfId="34530"/>
    <cellStyle name="Normal 3 2 2 5 4 2 4" xfId="9317"/>
    <cellStyle name="Normal 3 2 2 5 4 2 4 2" xfId="23700"/>
    <cellStyle name="Normal 3 2 2 5 4 2 4 2 2" xfId="52435"/>
    <cellStyle name="Normal 3 2 2 5 4 2 4 3" xfId="38111"/>
    <cellStyle name="Normal 3 2 2 5 4 2 5" xfId="16537"/>
    <cellStyle name="Normal 3 2 2 5 4 2 5 2" xfId="45273"/>
    <cellStyle name="Normal 3 2 2 5 4 2 6" xfId="30949"/>
    <cellStyle name="Normal 3 2 2 5 4 3" xfId="2879"/>
    <cellStyle name="Normal 3 2 2 5 4 3 2" xfId="6539"/>
    <cellStyle name="Normal 3 2 2 5 4 3 2 2" xfId="13799"/>
    <cellStyle name="Normal 3 2 2 5 4 3 2 2 2" xfId="28177"/>
    <cellStyle name="Normal 3 2 2 5 4 3 2 2 2 2" xfId="56911"/>
    <cellStyle name="Normal 3 2 2 5 4 3 2 2 3" xfId="42587"/>
    <cellStyle name="Normal 3 2 2 5 4 3 2 3" xfId="21014"/>
    <cellStyle name="Normal 3 2 2 5 4 3 2 3 2" xfId="49749"/>
    <cellStyle name="Normal 3 2 2 5 4 3 2 4" xfId="35425"/>
    <cellStyle name="Normal 3 2 2 5 4 3 3" xfId="10212"/>
    <cellStyle name="Normal 3 2 2 5 4 3 3 2" xfId="24595"/>
    <cellStyle name="Normal 3 2 2 5 4 3 3 2 2" xfId="53330"/>
    <cellStyle name="Normal 3 2 2 5 4 3 3 3" xfId="39006"/>
    <cellStyle name="Normal 3 2 2 5 4 3 4" xfId="17432"/>
    <cellStyle name="Normal 3 2 2 5 4 3 4 2" xfId="46168"/>
    <cellStyle name="Normal 3 2 2 5 4 3 5" xfId="31844"/>
    <cellStyle name="Normal 3 2 2 5 4 4" xfId="4744"/>
    <cellStyle name="Normal 3 2 2 5 4 4 2" xfId="12009"/>
    <cellStyle name="Normal 3 2 2 5 4 4 2 2" xfId="26387"/>
    <cellStyle name="Normal 3 2 2 5 4 4 2 2 2" xfId="55121"/>
    <cellStyle name="Normal 3 2 2 5 4 4 2 3" xfId="40797"/>
    <cellStyle name="Normal 3 2 2 5 4 4 3" xfId="19224"/>
    <cellStyle name="Normal 3 2 2 5 4 4 3 2" xfId="47959"/>
    <cellStyle name="Normal 3 2 2 5 4 4 4" xfId="33635"/>
    <cellStyle name="Normal 3 2 2 5 4 5" xfId="8416"/>
    <cellStyle name="Normal 3 2 2 5 4 5 2" xfId="22805"/>
    <cellStyle name="Normal 3 2 2 5 4 5 2 2" xfId="51540"/>
    <cellStyle name="Normal 3 2 2 5 4 5 3" xfId="37216"/>
    <cellStyle name="Normal 3 2 2 5 4 6" xfId="15642"/>
    <cellStyle name="Normal 3 2 2 5 4 6 2" xfId="44378"/>
    <cellStyle name="Normal 3 2 2 5 4 7" xfId="30054"/>
    <cellStyle name="Normal 3 2 2 5 5" xfId="1524"/>
    <cellStyle name="Normal 3 2 2 5 5 2" xfId="3328"/>
    <cellStyle name="Normal 3 2 2 5 5 2 2" xfId="6987"/>
    <cellStyle name="Normal 3 2 2 5 5 2 2 2" xfId="14247"/>
    <cellStyle name="Normal 3 2 2 5 5 2 2 2 2" xfId="28625"/>
    <cellStyle name="Normal 3 2 2 5 5 2 2 2 2 2" xfId="57359"/>
    <cellStyle name="Normal 3 2 2 5 5 2 2 2 3" xfId="43035"/>
    <cellStyle name="Normal 3 2 2 5 5 2 2 3" xfId="21462"/>
    <cellStyle name="Normal 3 2 2 5 5 2 2 3 2" xfId="50197"/>
    <cellStyle name="Normal 3 2 2 5 5 2 2 4" xfId="35873"/>
    <cellStyle name="Normal 3 2 2 5 5 2 3" xfId="10660"/>
    <cellStyle name="Normal 3 2 2 5 5 2 3 2" xfId="25043"/>
    <cellStyle name="Normal 3 2 2 5 5 2 3 2 2" xfId="53778"/>
    <cellStyle name="Normal 3 2 2 5 5 2 3 3" xfId="39454"/>
    <cellStyle name="Normal 3 2 2 5 5 2 4" xfId="17880"/>
    <cellStyle name="Normal 3 2 2 5 5 2 4 2" xfId="46616"/>
    <cellStyle name="Normal 3 2 2 5 5 2 5" xfId="32292"/>
    <cellStyle name="Normal 3 2 2 5 5 3" xfId="5197"/>
    <cellStyle name="Normal 3 2 2 5 5 3 2" xfId="12457"/>
    <cellStyle name="Normal 3 2 2 5 5 3 2 2" xfId="26835"/>
    <cellStyle name="Normal 3 2 2 5 5 3 2 2 2" xfId="55569"/>
    <cellStyle name="Normal 3 2 2 5 5 3 2 3" xfId="41245"/>
    <cellStyle name="Normal 3 2 2 5 5 3 3" xfId="19672"/>
    <cellStyle name="Normal 3 2 2 5 5 3 3 2" xfId="48407"/>
    <cellStyle name="Normal 3 2 2 5 5 3 4" xfId="34083"/>
    <cellStyle name="Normal 3 2 2 5 5 4" xfId="8870"/>
    <cellStyle name="Normal 3 2 2 5 5 4 2" xfId="23253"/>
    <cellStyle name="Normal 3 2 2 5 5 4 2 2" xfId="51988"/>
    <cellStyle name="Normal 3 2 2 5 5 4 3" xfId="37664"/>
    <cellStyle name="Normal 3 2 2 5 5 5" xfId="16090"/>
    <cellStyle name="Normal 3 2 2 5 5 5 2" xfId="44826"/>
    <cellStyle name="Normal 3 2 2 5 5 6" xfId="30502"/>
    <cellStyle name="Normal 3 2 2 5 6" xfId="2432"/>
    <cellStyle name="Normal 3 2 2 5 6 2" xfId="6092"/>
    <cellStyle name="Normal 3 2 2 5 6 2 2" xfId="13352"/>
    <cellStyle name="Normal 3 2 2 5 6 2 2 2" xfId="27730"/>
    <cellStyle name="Normal 3 2 2 5 6 2 2 2 2" xfId="56464"/>
    <cellStyle name="Normal 3 2 2 5 6 2 2 3" xfId="42140"/>
    <cellStyle name="Normal 3 2 2 5 6 2 3" xfId="20567"/>
    <cellStyle name="Normal 3 2 2 5 6 2 3 2" xfId="49302"/>
    <cellStyle name="Normal 3 2 2 5 6 2 4" xfId="34978"/>
    <cellStyle name="Normal 3 2 2 5 6 3" xfId="9765"/>
    <cellStyle name="Normal 3 2 2 5 6 3 2" xfId="24148"/>
    <cellStyle name="Normal 3 2 2 5 6 3 2 2" xfId="52883"/>
    <cellStyle name="Normal 3 2 2 5 6 3 3" xfId="38559"/>
    <cellStyle name="Normal 3 2 2 5 6 4" xfId="16985"/>
    <cellStyle name="Normal 3 2 2 5 6 4 2" xfId="45721"/>
    <cellStyle name="Normal 3 2 2 5 6 5" xfId="31397"/>
    <cellStyle name="Normal 3 2 2 5 7" xfId="4291"/>
    <cellStyle name="Normal 3 2 2 5 7 2" xfId="11561"/>
    <cellStyle name="Normal 3 2 2 5 7 2 2" xfId="25940"/>
    <cellStyle name="Normal 3 2 2 5 7 2 2 2" xfId="54674"/>
    <cellStyle name="Normal 3 2 2 5 7 2 3" xfId="40350"/>
    <cellStyle name="Normal 3 2 2 5 7 3" xfId="18777"/>
    <cellStyle name="Normal 3 2 2 5 7 3 2" xfId="47512"/>
    <cellStyle name="Normal 3 2 2 5 7 4" xfId="33188"/>
    <cellStyle name="Normal 3 2 2 5 8" xfId="7960"/>
    <cellStyle name="Normal 3 2 2 5 8 2" xfId="22358"/>
    <cellStyle name="Normal 3 2 2 5 8 2 2" xfId="51093"/>
    <cellStyle name="Normal 3 2 2 5 8 3" xfId="36769"/>
    <cellStyle name="Normal 3 2 2 5 9" xfId="15195"/>
    <cellStyle name="Normal 3 2 2 5 9 2" xfId="43931"/>
    <cellStyle name="Normal 3 2 2 6" xfId="529"/>
    <cellStyle name="Normal 3 2 2 6 2" xfId="832"/>
    <cellStyle name="Normal 3 2 2 6 2 2" xfId="1280"/>
    <cellStyle name="Normal 3 2 2 6 2 2 2" xfId="2263"/>
    <cellStyle name="Normal 3 2 2 6 2 2 2 2" xfId="4055"/>
    <cellStyle name="Normal 3 2 2 6 2 2 2 2 2" xfId="7714"/>
    <cellStyle name="Normal 3 2 2 6 2 2 2 2 2 2" xfId="14974"/>
    <cellStyle name="Normal 3 2 2 6 2 2 2 2 2 2 2" xfId="29352"/>
    <cellStyle name="Normal 3 2 2 6 2 2 2 2 2 2 2 2" xfId="58086"/>
    <cellStyle name="Normal 3 2 2 6 2 2 2 2 2 2 3" xfId="43762"/>
    <cellStyle name="Normal 3 2 2 6 2 2 2 2 2 3" xfId="22189"/>
    <cellStyle name="Normal 3 2 2 6 2 2 2 2 2 3 2" xfId="50924"/>
    <cellStyle name="Normal 3 2 2 6 2 2 2 2 2 4" xfId="36600"/>
    <cellStyle name="Normal 3 2 2 6 2 2 2 2 3" xfId="11387"/>
    <cellStyle name="Normal 3 2 2 6 2 2 2 2 3 2" xfId="25770"/>
    <cellStyle name="Normal 3 2 2 6 2 2 2 2 3 2 2" xfId="54505"/>
    <cellStyle name="Normal 3 2 2 6 2 2 2 2 3 3" xfId="40181"/>
    <cellStyle name="Normal 3 2 2 6 2 2 2 2 4" xfId="18607"/>
    <cellStyle name="Normal 3 2 2 6 2 2 2 2 4 2" xfId="47343"/>
    <cellStyle name="Normal 3 2 2 6 2 2 2 2 5" xfId="33019"/>
    <cellStyle name="Normal 3 2 2 6 2 2 2 3" xfId="5924"/>
    <cellStyle name="Normal 3 2 2 6 2 2 2 3 2" xfId="13184"/>
    <cellStyle name="Normal 3 2 2 6 2 2 2 3 2 2" xfId="27562"/>
    <cellStyle name="Normal 3 2 2 6 2 2 2 3 2 2 2" xfId="56296"/>
    <cellStyle name="Normal 3 2 2 6 2 2 2 3 2 3" xfId="41972"/>
    <cellStyle name="Normal 3 2 2 6 2 2 2 3 3" xfId="20399"/>
    <cellStyle name="Normal 3 2 2 6 2 2 2 3 3 2" xfId="49134"/>
    <cellStyle name="Normal 3 2 2 6 2 2 2 3 4" xfId="34810"/>
    <cellStyle name="Normal 3 2 2 6 2 2 2 4" xfId="9597"/>
    <cellStyle name="Normal 3 2 2 6 2 2 2 4 2" xfId="23980"/>
    <cellStyle name="Normal 3 2 2 6 2 2 2 4 2 2" xfId="52715"/>
    <cellStyle name="Normal 3 2 2 6 2 2 2 4 3" xfId="38391"/>
    <cellStyle name="Normal 3 2 2 6 2 2 2 5" xfId="16817"/>
    <cellStyle name="Normal 3 2 2 6 2 2 2 5 2" xfId="45553"/>
    <cellStyle name="Normal 3 2 2 6 2 2 2 6" xfId="31229"/>
    <cellStyle name="Normal 3 2 2 6 2 2 3" xfId="3159"/>
    <cellStyle name="Normal 3 2 2 6 2 2 3 2" xfId="6819"/>
    <cellStyle name="Normal 3 2 2 6 2 2 3 2 2" xfId="14079"/>
    <cellStyle name="Normal 3 2 2 6 2 2 3 2 2 2" xfId="28457"/>
    <cellStyle name="Normal 3 2 2 6 2 2 3 2 2 2 2" xfId="57191"/>
    <cellStyle name="Normal 3 2 2 6 2 2 3 2 2 3" xfId="42867"/>
    <cellStyle name="Normal 3 2 2 6 2 2 3 2 3" xfId="21294"/>
    <cellStyle name="Normal 3 2 2 6 2 2 3 2 3 2" xfId="50029"/>
    <cellStyle name="Normal 3 2 2 6 2 2 3 2 4" xfId="35705"/>
    <cellStyle name="Normal 3 2 2 6 2 2 3 3" xfId="10492"/>
    <cellStyle name="Normal 3 2 2 6 2 2 3 3 2" xfId="24875"/>
    <cellStyle name="Normal 3 2 2 6 2 2 3 3 2 2" xfId="53610"/>
    <cellStyle name="Normal 3 2 2 6 2 2 3 3 3" xfId="39286"/>
    <cellStyle name="Normal 3 2 2 6 2 2 3 4" xfId="17712"/>
    <cellStyle name="Normal 3 2 2 6 2 2 3 4 2" xfId="46448"/>
    <cellStyle name="Normal 3 2 2 6 2 2 3 5" xfId="32124"/>
    <cellStyle name="Normal 3 2 2 6 2 2 4" xfId="5024"/>
    <cellStyle name="Normal 3 2 2 6 2 2 4 2" xfId="12289"/>
    <cellStyle name="Normal 3 2 2 6 2 2 4 2 2" xfId="26667"/>
    <cellStyle name="Normal 3 2 2 6 2 2 4 2 2 2" xfId="55401"/>
    <cellStyle name="Normal 3 2 2 6 2 2 4 2 3" xfId="41077"/>
    <cellStyle name="Normal 3 2 2 6 2 2 4 3" xfId="19504"/>
    <cellStyle name="Normal 3 2 2 6 2 2 4 3 2" xfId="48239"/>
    <cellStyle name="Normal 3 2 2 6 2 2 4 4" xfId="33915"/>
    <cellStyle name="Normal 3 2 2 6 2 2 5" xfId="8696"/>
    <cellStyle name="Normal 3 2 2 6 2 2 5 2" xfId="23085"/>
    <cellStyle name="Normal 3 2 2 6 2 2 5 2 2" xfId="51820"/>
    <cellStyle name="Normal 3 2 2 6 2 2 5 3" xfId="37496"/>
    <cellStyle name="Normal 3 2 2 6 2 2 6" xfId="15922"/>
    <cellStyle name="Normal 3 2 2 6 2 2 6 2" xfId="44658"/>
    <cellStyle name="Normal 3 2 2 6 2 2 7" xfId="30334"/>
    <cellStyle name="Normal 3 2 2 6 2 3" xfId="1816"/>
    <cellStyle name="Normal 3 2 2 6 2 3 2" xfId="3608"/>
    <cellStyle name="Normal 3 2 2 6 2 3 2 2" xfId="7267"/>
    <cellStyle name="Normal 3 2 2 6 2 3 2 2 2" xfId="14527"/>
    <cellStyle name="Normal 3 2 2 6 2 3 2 2 2 2" xfId="28905"/>
    <cellStyle name="Normal 3 2 2 6 2 3 2 2 2 2 2" xfId="57639"/>
    <cellStyle name="Normal 3 2 2 6 2 3 2 2 2 3" xfId="43315"/>
    <cellStyle name="Normal 3 2 2 6 2 3 2 2 3" xfId="21742"/>
    <cellStyle name="Normal 3 2 2 6 2 3 2 2 3 2" xfId="50477"/>
    <cellStyle name="Normal 3 2 2 6 2 3 2 2 4" xfId="36153"/>
    <cellStyle name="Normal 3 2 2 6 2 3 2 3" xfId="10940"/>
    <cellStyle name="Normal 3 2 2 6 2 3 2 3 2" xfId="25323"/>
    <cellStyle name="Normal 3 2 2 6 2 3 2 3 2 2" xfId="54058"/>
    <cellStyle name="Normal 3 2 2 6 2 3 2 3 3" xfId="39734"/>
    <cellStyle name="Normal 3 2 2 6 2 3 2 4" xfId="18160"/>
    <cellStyle name="Normal 3 2 2 6 2 3 2 4 2" xfId="46896"/>
    <cellStyle name="Normal 3 2 2 6 2 3 2 5" xfId="32572"/>
    <cellStyle name="Normal 3 2 2 6 2 3 3" xfId="5477"/>
    <cellStyle name="Normal 3 2 2 6 2 3 3 2" xfId="12737"/>
    <cellStyle name="Normal 3 2 2 6 2 3 3 2 2" xfId="27115"/>
    <cellStyle name="Normal 3 2 2 6 2 3 3 2 2 2" xfId="55849"/>
    <cellStyle name="Normal 3 2 2 6 2 3 3 2 3" xfId="41525"/>
    <cellStyle name="Normal 3 2 2 6 2 3 3 3" xfId="19952"/>
    <cellStyle name="Normal 3 2 2 6 2 3 3 3 2" xfId="48687"/>
    <cellStyle name="Normal 3 2 2 6 2 3 3 4" xfId="34363"/>
    <cellStyle name="Normal 3 2 2 6 2 3 4" xfId="9150"/>
    <cellStyle name="Normal 3 2 2 6 2 3 4 2" xfId="23533"/>
    <cellStyle name="Normal 3 2 2 6 2 3 4 2 2" xfId="52268"/>
    <cellStyle name="Normal 3 2 2 6 2 3 4 3" xfId="37944"/>
    <cellStyle name="Normal 3 2 2 6 2 3 5" xfId="16370"/>
    <cellStyle name="Normal 3 2 2 6 2 3 5 2" xfId="45106"/>
    <cellStyle name="Normal 3 2 2 6 2 3 6" xfId="30782"/>
    <cellStyle name="Normal 3 2 2 6 2 4" xfId="2712"/>
    <cellStyle name="Normal 3 2 2 6 2 4 2" xfId="6372"/>
    <cellStyle name="Normal 3 2 2 6 2 4 2 2" xfId="13632"/>
    <cellStyle name="Normal 3 2 2 6 2 4 2 2 2" xfId="28010"/>
    <cellStyle name="Normal 3 2 2 6 2 4 2 2 2 2" xfId="56744"/>
    <cellStyle name="Normal 3 2 2 6 2 4 2 2 3" xfId="42420"/>
    <cellStyle name="Normal 3 2 2 6 2 4 2 3" xfId="20847"/>
    <cellStyle name="Normal 3 2 2 6 2 4 2 3 2" xfId="49582"/>
    <cellStyle name="Normal 3 2 2 6 2 4 2 4" xfId="35258"/>
    <cellStyle name="Normal 3 2 2 6 2 4 3" xfId="10045"/>
    <cellStyle name="Normal 3 2 2 6 2 4 3 2" xfId="24428"/>
    <cellStyle name="Normal 3 2 2 6 2 4 3 2 2" xfId="53163"/>
    <cellStyle name="Normal 3 2 2 6 2 4 3 3" xfId="38839"/>
    <cellStyle name="Normal 3 2 2 6 2 4 4" xfId="17265"/>
    <cellStyle name="Normal 3 2 2 6 2 4 4 2" xfId="46001"/>
    <cellStyle name="Normal 3 2 2 6 2 4 5" xfId="31677"/>
    <cellStyle name="Normal 3 2 2 6 2 5" xfId="4577"/>
    <cellStyle name="Normal 3 2 2 6 2 5 2" xfId="11842"/>
    <cellStyle name="Normal 3 2 2 6 2 5 2 2" xfId="26220"/>
    <cellStyle name="Normal 3 2 2 6 2 5 2 2 2" xfId="54954"/>
    <cellStyle name="Normal 3 2 2 6 2 5 2 3" xfId="40630"/>
    <cellStyle name="Normal 3 2 2 6 2 5 3" xfId="19057"/>
    <cellStyle name="Normal 3 2 2 6 2 5 3 2" xfId="47792"/>
    <cellStyle name="Normal 3 2 2 6 2 5 4" xfId="33468"/>
    <cellStyle name="Normal 3 2 2 6 2 6" xfId="8249"/>
    <cellStyle name="Normal 3 2 2 6 2 6 2" xfId="22638"/>
    <cellStyle name="Normal 3 2 2 6 2 6 2 2" xfId="51373"/>
    <cellStyle name="Normal 3 2 2 6 2 6 3" xfId="37049"/>
    <cellStyle name="Normal 3 2 2 6 2 7" xfId="15475"/>
    <cellStyle name="Normal 3 2 2 6 2 7 2" xfId="44211"/>
    <cellStyle name="Normal 3 2 2 6 2 8" xfId="29887"/>
    <cellStyle name="Normal 3 2 2 6 3" xfId="1056"/>
    <cellStyle name="Normal 3 2 2 6 3 2" xfId="2039"/>
    <cellStyle name="Normal 3 2 2 6 3 2 2" xfId="3831"/>
    <cellStyle name="Normal 3 2 2 6 3 2 2 2" xfId="7490"/>
    <cellStyle name="Normal 3 2 2 6 3 2 2 2 2" xfId="14750"/>
    <cellStyle name="Normal 3 2 2 6 3 2 2 2 2 2" xfId="29128"/>
    <cellStyle name="Normal 3 2 2 6 3 2 2 2 2 2 2" xfId="57862"/>
    <cellStyle name="Normal 3 2 2 6 3 2 2 2 2 3" xfId="43538"/>
    <cellStyle name="Normal 3 2 2 6 3 2 2 2 3" xfId="21965"/>
    <cellStyle name="Normal 3 2 2 6 3 2 2 2 3 2" xfId="50700"/>
    <cellStyle name="Normal 3 2 2 6 3 2 2 2 4" xfId="36376"/>
    <cellStyle name="Normal 3 2 2 6 3 2 2 3" xfId="11163"/>
    <cellStyle name="Normal 3 2 2 6 3 2 2 3 2" xfId="25546"/>
    <cellStyle name="Normal 3 2 2 6 3 2 2 3 2 2" xfId="54281"/>
    <cellStyle name="Normal 3 2 2 6 3 2 2 3 3" xfId="39957"/>
    <cellStyle name="Normal 3 2 2 6 3 2 2 4" xfId="18383"/>
    <cellStyle name="Normal 3 2 2 6 3 2 2 4 2" xfId="47119"/>
    <cellStyle name="Normal 3 2 2 6 3 2 2 5" xfId="32795"/>
    <cellStyle name="Normal 3 2 2 6 3 2 3" xfId="5700"/>
    <cellStyle name="Normal 3 2 2 6 3 2 3 2" xfId="12960"/>
    <cellStyle name="Normal 3 2 2 6 3 2 3 2 2" xfId="27338"/>
    <cellStyle name="Normal 3 2 2 6 3 2 3 2 2 2" xfId="56072"/>
    <cellStyle name="Normal 3 2 2 6 3 2 3 2 3" xfId="41748"/>
    <cellStyle name="Normal 3 2 2 6 3 2 3 3" xfId="20175"/>
    <cellStyle name="Normal 3 2 2 6 3 2 3 3 2" xfId="48910"/>
    <cellStyle name="Normal 3 2 2 6 3 2 3 4" xfId="34586"/>
    <cellStyle name="Normal 3 2 2 6 3 2 4" xfId="9373"/>
    <cellStyle name="Normal 3 2 2 6 3 2 4 2" xfId="23756"/>
    <cellStyle name="Normal 3 2 2 6 3 2 4 2 2" xfId="52491"/>
    <cellStyle name="Normal 3 2 2 6 3 2 4 3" xfId="38167"/>
    <cellStyle name="Normal 3 2 2 6 3 2 5" xfId="16593"/>
    <cellStyle name="Normal 3 2 2 6 3 2 5 2" xfId="45329"/>
    <cellStyle name="Normal 3 2 2 6 3 2 6" xfId="31005"/>
    <cellStyle name="Normal 3 2 2 6 3 3" xfId="2935"/>
    <cellStyle name="Normal 3 2 2 6 3 3 2" xfId="6595"/>
    <cellStyle name="Normal 3 2 2 6 3 3 2 2" xfId="13855"/>
    <cellStyle name="Normal 3 2 2 6 3 3 2 2 2" xfId="28233"/>
    <cellStyle name="Normal 3 2 2 6 3 3 2 2 2 2" xfId="56967"/>
    <cellStyle name="Normal 3 2 2 6 3 3 2 2 3" xfId="42643"/>
    <cellStyle name="Normal 3 2 2 6 3 3 2 3" xfId="21070"/>
    <cellStyle name="Normal 3 2 2 6 3 3 2 3 2" xfId="49805"/>
    <cellStyle name="Normal 3 2 2 6 3 3 2 4" xfId="35481"/>
    <cellStyle name="Normal 3 2 2 6 3 3 3" xfId="10268"/>
    <cellStyle name="Normal 3 2 2 6 3 3 3 2" xfId="24651"/>
    <cellStyle name="Normal 3 2 2 6 3 3 3 2 2" xfId="53386"/>
    <cellStyle name="Normal 3 2 2 6 3 3 3 3" xfId="39062"/>
    <cellStyle name="Normal 3 2 2 6 3 3 4" xfId="17488"/>
    <cellStyle name="Normal 3 2 2 6 3 3 4 2" xfId="46224"/>
    <cellStyle name="Normal 3 2 2 6 3 3 5" xfId="31900"/>
    <cellStyle name="Normal 3 2 2 6 3 4" xfId="4800"/>
    <cellStyle name="Normal 3 2 2 6 3 4 2" xfId="12065"/>
    <cellStyle name="Normal 3 2 2 6 3 4 2 2" xfId="26443"/>
    <cellStyle name="Normal 3 2 2 6 3 4 2 2 2" xfId="55177"/>
    <cellStyle name="Normal 3 2 2 6 3 4 2 3" xfId="40853"/>
    <cellStyle name="Normal 3 2 2 6 3 4 3" xfId="19280"/>
    <cellStyle name="Normal 3 2 2 6 3 4 3 2" xfId="48015"/>
    <cellStyle name="Normal 3 2 2 6 3 4 4" xfId="33691"/>
    <cellStyle name="Normal 3 2 2 6 3 5" xfId="8472"/>
    <cellStyle name="Normal 3 2 2 6 3 5 2" xfId="22861"/>
    <cellStyle name="Normal 3 2 2 6 3 5 2 2" xfId="51596"/>
    <cellStyle name="Normal 3 2 2 6 3 5 3" xfId="37272"/>
    <cellStyle name="Normal 3 2 2 6 3 6" xfId="15698"/>
    <cellStyle name="Normal 3 2 2 6 3 6 2" xfId="44434"/>
    <cellStyle name="Normal 3 2 2 6 3 7" xfId="30110"/>
    <cellStyle name="Normal 3 2 2 6 4" xfId="1586"/>
    <cellStyle name="Normal 3 2 2 6 4 2" xfId="3384"/>
    <cellStyle name="Normal 3 2 2 6 4 2 2" xfId="7043"/>
    <cellStyle name="Normal 3 2 2 6 4 2 2 2" xfId="14303"/>
    <cellStyle name="Normal 3 2 2 6 4 2 2 2 2" xfId="28681"/>
    <cellStyle name="Normal 3 2 2 6 4 2 2 2 2 2" xfId="57415"/>
    <cellStyle name="Normal 3 2 2 6 4 2 2 2 3" xfId="43091"/>
    <cellStyle name="Normal 3 2 2 6 4 2 2 3" xfId="21518"/>
    <cellStyle name="Normal 3 2 2 6 4 2 2 3 2" xfId="50253"/>
    <cellStyle name="Normal 3 2 2 6 4 2 2 4" xfId="35929"/>
    <cellStyle name="Normal 3 2 2 6 4 2 3" xfId="10716"/>
    <cellStyle name="Normal 3 2 2 6 4 2 3 2" xfId="25099"/>
    <cellStyle name="Normal 3 2 2 6 4 2 3 2 2" xfId="53834"/>
    <cellStyle name="Normal 3 2 2 6 4 2 3 3" xfId="39510"/>
    <cellStyle name="Normal 3 2 2 6 4 2 4" xfId="17936"/>
    <cellStyle name="Normal 3 2 2 6 4 2 4 2" xfId="46672"/>
    <cellStyle name="Normal 3 2 2 6 4 2 5" xfId="32348"/>
    <cellStyle name="Normal 3 2 2 6 4 3" xfId="5253"/>
    <cellStyle name="Normal 3 2 2 6 4 3 2" xfId="12513"/>
    <cellStyle name="Normal 3 2 2 6 4 3 2 2" xfId="26891"/>
    <cellStyle name="Normal 3 2 2 6 4 3 2 2 2" xfId="55625"/>
    <cellStyle name="Normal 3 2 2 6 4 3 2 3" xfId="41301"/>
    <cellStyle name="Normal 3 2 2 6 4 3 3" xfId="19728"/>
    <cellStyle name="Normal 3 2 2 6 4 3 3 2" xfId="48463"/>
    <cellStyle name="Normal 3 2 2 6 4 3 4" xfId="34139"/>
    <cellStyle name="Normal 3 2 2 6 4 4" xfId="8926"/>
    <cellStyle name="Normal 3 2 2 6 4 4 2" xfId="23309"/>
    <cellStyle name="Normal 3 2 2 6 4 4 2 2" xfId="52044"/>
    <cellStyle name="Normal 3 2 2 6 4 4 3" xfId="37720"/>
    <cellStyle name="Normal 3 2 2 6 4 5" xfId="16146"/>
    <cellStyle name="Normal 3 2 2 6 4 5 2" xfId="44882"/>
    <cellStyle name="Normal 3 2 2 6 4 6" xfId="30558"/>
    <cellStyle name="Normal 3 2 2 6 5" xfId="2488"/>
    <cellStyle name="Normal 3 2 2 6 5 2" xfId="6148"/>
    <cellStyle name="Normal 3 2 2 6 5 2 2" xfId="13408"/>
    <cellStyle name="Normal 3 2 2 6 5 2 2 2" xfId="27786"/>
    <cellStyle name="Normal 3 2 2 6 5 2 2 2 2" xfId="56520"/>
    <cellStyle name="Normal 3 2 2 6 5 2 2 3" xfId="42196"/>
    <cellStyle name="Normal 3 2 2 6 5 2 3" xfId="20623"/>
    <cellStyle name="Normal 3 2 2 6 5 2 3 2" xfId="49358"/>
    <cellStyle name="Normal 3 2 2 6 5 2 4" xfId="35034"/>
    <cellStyle name="Normal 3 2 2 6 5 3" xfId="9821"/>
    <cellStyle name="Normal 3 2 2 6 5 3 2" xfId="24204"/>
    <cellStyle name="Normal 3 2 2 6 5 3 2 2" xfId="52939"/>
    <cellStyle name="Normal 3 2 2 6 5 3 3" xfId="38615"/>
    <cellStyle name="Normal 3 2 2 6 5 4" xfId="17041"/>
    <cellStyle name="Normal 3 2 2 6 5 4 2" xfId="45777"/>
    <cellStyle name="Normal 3 2 2 6 5 5" xfId="31453"/>
    <cellStyle name="Normal 3 2 2 6 6" xfId="4350"/>
    <cellStyle name="Normal 3 2 2 6 6 2" xfId="11618"/>
    <cellStyle name="Normal 3 2 2 6 6 2 2" xfId="25996"/>
    <cellStyle name="Normal 3 2 2 6 6 2 2 2" xfId="54730"/>
    <cellStyle name="Normal 3 2 2 6 6 2 3" xfId="40406"/>
    <cellStyle name="Normal 3 2 2 6 6 3" xfId="18833"/>
    <cellStyle name="Normal 3 2 2 6 6 3 2" xfId="47568"/>
    <cellStyle name="Normal 3 2 2 6 6 4" xfId="33244"/>
    <cellStyle name="Normal 3 2 2 6 7" xfId="8020"/>
    <cellStyle name="Normal 3 2 2 6 7 2" xfId="22414"/>
    <cellStyle name="Normal 3 2 2 6 7 2 2" xfId="51149"/>
    <cellStyle name="Normal 3 2 2 6 7 3" xfId="36825"/>
    <cellStyle name="Normal 3 2 2 6 8" xfId="15251"/>
    <cellStyle name="Normal 3 2 2 6 8 2" xfId="43987"/>
    <cellStyle name="Normal 3 2 2 6 9" xfId="29663"/>
    <cellStyle name="Normal 3 2 2 7" xfId="717"/>
    <cellStyle name="Normal 3 2 2 7 2" xfId="1168"/>
    <cellStyle name="Normal 3 2 2 7 2 2" xfId="2151"/>
    <cellStyle name="Normal 3 2 2 7 2 2 2" xfId="3943"/>
    <cellStyle name="Normal 3 2 2 7 2 2 2 2" xfId="7602"/>
    <cellStyle name="Normal 3 2 2 7 2 2 2 2 2" xfId="14862"/>
    <cellStyle name="Normal 3 2 2 7 2 2 2 2 2 2" xfId="29240"/>
    <cellStyle name="Normal 3 2 2 7 2 2 2 2 2 2 2" xfId="57974"/>
    <cellStyle name="Normal 3 2 2 7 2 2 2 2 2 3" xfId="43650"/>
    <cellStyle name="Normal 3 2 2 7 2 2 2 2 3" xfId="22077"/>
    <cellStyle name="Normal 3 2 2 7 2 2 2 2 3 2" xfId="50812"/>
    <cellStyle name="Normal 3 2 2 7 2 2 2 2 4" xfId="36488"/>
    <cellStyle name="Normal 3 2 2 7 2 2 2 3" xfId="11275"/>
    <cellStyle name="Normal 3 2 2 7 2 2 2 3 2" xfId="25658"/>
    <cellStyle name="Normal 3 2 2 7 2 2 2 3 2 2" xfId="54393"/>
    <cellStyle name="Normal 3 2 2 7 2 2 2 3 3" xfId="40069"/>
    <cellStyle name="Normal 3 2 2 7 2 2 2 4" xfId="18495"/>
    <cellStyle name="Normal 3 2 2 7 2 2 2 4 2" xfId="47231"/>
    <cellStyle name="Normal 3 2 2 7 2 2 2 5" xfId="32907"/>
    <cellStyle name="Normal 3 2 2 7 2 2 3" xfId="5812"/>
    <cellStyle name="Normal 3 2 2 7 2 2 3 2" xfId="13072"/>
    <cellStyle name="Normal 3 2 2 7 2 2 3 2 2" xfId="27450"/>
    <cellStyle name="Normal 3 2 2 7 2 2 3 2 2 2" xfId="56184"/>
    <cellStyle name="Normal 3 2 2 7 2 2 3 2 3" xfId="41860"/>
    <cellStyle name="Normal 3 2 2 7 2 2 3 3" xfId="20287"/>
    <cellStyle name="Normal 3 2 2 7 2 2 3 3 2" xfId="49022"/>
    <cellStyle name="Normal 3 2 2 7 2 2 3 4" xfId="34698"/>
    <cellStyle name="Normal 3 2 2 7 2 2 4" xfId="9485"/>
    <cellStyle name="Normal 3 2 2 7 2 2 4 2" xfId="23868"/>
    <cellStyle name="Normal 3 2 2 7 2 2 4 2 2" xfId="52603"/>
    <cellStyle name="Normal 3 2 2 7 2 2 4 3" xfId="38279"/>
    <cellStyle name="Normal 3 2 2 7 2 2 5" xfId="16705"/>
    <cellStyle name="Normal 3 2 2 7 2 2 5 2" xfId="45441"/>
    <cellStyle name="Normal 3 2 2 7 2 2 6" xfId="31117"/>
    <cellStyle name="Normal 3 2 2 7 2 3" xfId="3047"/>
    <cellStyle name="Normal 3 2 2 7 2 3 2" xfId="6707"/>
    <cellStyle name="Normal 3 2 2 7 2 3 2 2" xfId="13967"/>
    <cellStyle name="Normal 3 2 2 7 2 3 2 2 2" xfId="28345"/>
    <cellStyle name="Normal 3 2 2 7 2 3 2 2 2 2" xfId="57079"/>
    <cellStyle name="Normal 3 2 2 7 2 3 2 2 3" xfId="42755"/>
    <cellStyle name="Normal 3 2 2 7 2 3 2 3" xfId="21182"/>
    <cellStyle name="Normal 3 2 2 7 2 3 2 3 2" xfId="49917"/>
    <cellStyle name="Normal 3 2 2 7 2 3 2 4" xfId="35593"/>
    <cellStyle name="Normal 3 2 2 7 2 3 3" xfId="10380"/>
    <cellStyle name="Normal 3 2 2 7 2 3 3 2" xfId="24763"/>
    <cellStyle name="Normal 3 2 2 7 2 3 3 2 2" xfId="53498"/>
    <cellStyle name="Normal 3 2 2 7 2 3 3 3" xfId="39174"/>
    <cellStyle name="Normal 3 2 2 7 2 3 4" xfId="17600"/>
    <cellStyle name="Normal 3 2 2 7 2 3 4 2" xfId="46336"/>
    <cellStyle name="Normal 3 2 2 7 2 3 5" xfId="32012"/>
    <cellStyle name="Normal 3 2 2 7 2 4" xfId="4912"/>
    <cellStyle name="Normal 3 2 2 7 2 4 2" xfId="12177"/>
    <cellStyle name="Normal 3 2 2 7 2 4 2 2" xfId="26555"/>
    <cellStyle name="Normal 3 2 2 7 2 4 2 2 2" xfId="55289"/>
    <cellStyle name="Normal 3 2 2 7 2 4 2 3" xfId="40965"/>
    <cellStyle name="Normal 3 2 2 7 2 4 3" xfId="19392"/>
    <cellStyle name="Normal 3 2 2 7 2 4 3 2" xfId="48127"/>
    <cellStyle name="Normal 3 2 2 7 2 4 4" xfId="33803"/>
    <cellStyle name="Normal 3 2 2 7 2 5" xfId="8584"/>
    <cellStyle name="Normal 3 2 2 7 2 5 2" xfId="22973"/>
    <cellStyle name="Normal 3 2 2 7 2 5 2 2" xfId="51708"/>
    <cellStyle name="Normal 3 2 2 7 2 5 3" xfId="37384"/>
    <cellStyle name="Normal 3 2 2 7 2 6" xfId="15810"/>
    <cellStyle name="Normal 3 2 2 7 2 6 2" xfId="44546"/>
    <cellStyle name="Normal 3 2 2 7 2 7" xfId="30222"/>
    <cellStyle name="Normal 3 2 2 7 3" xfId="1704"/>
    <cellStyle name="Normal 3 2 2 7 3 2" xfId="3496"/>
    <cellStyle name="Normal 3 2 2 7 3 2 2" xfId="7155"/>
    <cellStyle name="Normal 3 2 2 7 3 2 2 2" xfId="14415"/>
    <cellStyle name="Normal 3 2 2 7 3 2 2 2 2" xfId="28793"/>
    <cellStyle name="Normal 3 2 2 7 3 2 2 2 2 2" xfId="57527"/>
    <cellStyle name="Normal 3 2 2 7 3 2 2 2 3" xfId="43203"/>
    <cellStyle name="Normal 3 2 2 7 3 2 2 3" xfId="21630"/>
    <cellStyle name="Normal 3 2 2 7 3 2 2 3 2" xfId="50365"/>
    <cellStyle name="Normal 3 2 2 7 3 2 2 4" xfId="36041"/>
    <cellStyle name="Normal 3 2 2 7 3 2 3" xfId="10828"/>
    <cellStyle name="Normal 3 2 2 7 3 2 3 2" xfId="25211"/>
    <cellStyle name="Normal 3 2 2 7 3 2 3 2 2" xfId="53946"/>
    <cellStyle name="Normal 3 2 2 7 3 2 3 3" xfId="39622"/>
    <cellStyle name="Normal 3 2 2 7 3 2 4" xfId="18048"/>
    <cellStyle name="Normal 3 2 2 7 3 2 4 2" xfId="46784"/>
    <cellStyle name="Normal 3 2 2 7 3 2 5" xfId="32460"/>
    <cellStyle name="Normal 3 2 2 7 3 3" xfId="5365"/>
    <cellStyle name="Normal 3 2 2 7 3 3 2" xfId="12625"/>
    <cellStyle name="Normal 3 2 2 7 3 3 2 2" xfId="27003"/>
    <cellStyle name="Normal 3 2 2 7 3 3 2 2 2" xfId="55737"/>
    <cellStyle name="Normal 3 2 2 7 3 3 2 3" xfId="41413"/>
    <cellStyle name="Normal 3 2 2 7 3 3 3" xfId="19840"/>
    <cellStyle name="Normal 3 2 2 7 3 3 3 2" xfId="48575"/>
    <cellStyle name="Normal 3 2 2 7 3 3 4" xfId="34251"/>
    <cellStyle name="Normal 3 2 2 7 3 4" xfId="9038"/>
    <cellStyle name="Normal 3 2 2 7 3 4 2" xfId="23421"/>
    <cellStyle name="Normal 3 2 2 7 3 4 2 2" xfId="52156"/>
    <cellStyle name="Normal 3 2 2 7 3 4 3" xfId="37832"/>
    <cellStyle name="Normal 3 2 2 7 3 5" xfId="16258"/>
    <cellStyle name="Normal 3 2 2 7 3 5 2" xfId="44994"/>
    <cellStyle name="Normal 3 2 2 7 3 6" xfId="30670"/>
    <cellStyle name="Normal 3 2 2 7 4" xfId="2600"/>
    <cellStyle name="Normal 3 2 2 7 4 2" xfId="6260"/>
    <cellStyle name="Normal 3 2 2 7 4 2 2" xfId="13520"/>
    <cellStyle name="Normal 3 2 2 7 4 2 2 2" xfId="27898"/>
    <cellStyle name="Normal 3 2 2 7 4 2 2 2 2" xfId="56632"/>
    <cellStyle name="Normal 3 2 2 7 4 2 2 3" xfId="42308"/>
    <cellStyle name="Normal 3 2 2 7 4 2 3" xfId="20735"/>
    <cellStyle name="Normal 3 2 2 7 4 2 3 2" xfId="49470"/>
    <cellStyle name="Normal 3 2 2 7 4 2 4" xfId="35146"/>
    <cellStyle name="Normal 3 2 2 7 4 3" xfId="9933"/>
    <cellStyle name="Normal 3 2 2 7 4 3 2" xfId="24316"/>
    <cellStyle name="Normal 3 2 2 7 4 3 2 2" xfId="53051"/>
    <cellStyle name="Normal 3 2 2 7 4 3 3" xfId="38727"/>
    <cellStyle name="Normal 3 2 2 7 4 4" xfId="17153"/>
    <cellStyle name="Normal 3 2 2 7 4 4 2" xfId="45889"/>
    <cellStyle name="Normal 3 2 2 7 4 5" xfId="31565"/>
    <cellStyle name="Normal 3 2 2 7 5" xfId="4464"/>
    <cellStyle name="Normal 3 2 2 7 5 2" xfId="11730"/>
    <cellStyle name="Normal 3 2 2 7 5 2 2" xfId="26108"/>
    <cellStyle name="Normal 3 2 2 7 5 2 2 2" xfId="54842"/>
    <cellStyle name="Normal 3 2 2 7 5 2 3" xfId="40518"/>
    <cellStyle name="Normal 3 2 2 7 5 3" xfId="18945"/>
    <cellStyle name="Normal 3 2 2 7 5 3 2" xfId="47680"/>
    <cellStyle name="Normal 3 2 2 7 5 4" xfId="33356"/>
    <cellStyle name="Normal 3 2 2 7 6" xfId="8137"/>
    <cellStyle name="Normal 3 2 2 7 6 2" xfId="22526"/>
    <cellStyle name="Normal 3 2 2 7 6 2 2" xfId="51261"/>
    <cellStyle name="Normal 3 2 2 7 6 3" xfId="36937"/>
    <cellStyle name="Normal 3 2 2 7 7" xfId="15363"/>
    <cellStyle name="Normal 3 2 2 7 7 2" xfId="44099"/>
    <cellStyle name="Normal 3 2 2 7 8" xfId="29775"/>
    <cellStyle name="Normal 3 2 2 8" xfId="944"/>
    <cellStyle name="Normal 3 2 2 8 2" xfId="1927"/>
    <cellStyle name="Normal 3 2 2 8 2 2" xfId="3719"/>
    <cellStyle name="Normal 3 2 2 8 2 2 2" xfId="7378"/>
    <cellStyle name="Normal 3 2 2 8 2 2 2 2" xfId="14638"/>
    <cellStyle name="Normal 3 2 2 8 2 2 2 2 2" xfId="29016"/>
    <cellStyle name="Normal 3 2 2 8 2 2 2 2 2 2" xfId="57750"/>
    <cellStyle name="Normal 3 2 2 8 2 2 2 2 3" xfId="43426"/>
    <cellStyle name="Normal 3 2 2 8 2 2 2 3" xfId="21853"/>
    <cellStyle name="Normal 3 2 2 8 2 2 2 3 2" xfId="50588"/>
    <cellStyle name="Normal 3 2 2 8 2 2 2 4" xfId="36264"/>
    <cellStyle name="Normal 3 2 2 8 2 2 3" xfId="11051"/>
    <cellStyle name="Normal 3 2 2 8 2 2 3 2" xfId="25434"/>
    <cellStyle name="Normal 3 2 2 8 2 2 3 2 2" xfId="54169"/>
    <cellStyle name="Normal 3 2 2 8 2 2 3 3" xfId="39845"/>
    <cellStyle name="Normal 3 2 2 8 2 2 4" xfId="18271"/>
    <cellStyle name="Normal 3 2 2 8 2 2 4 2" xfId="47007"/>
    <cellStyle name="Normal 3 2 2 8 2 2 5" xfId="32683"/>
    <cellStyle name="Normal 3 2 2 8 2 3" xfId="5588"/>
    <cellStyle name="Normal 3 2 2 8 2 3 2" xfId="12848"/>
    <cellStyle name="Normal 3 2 2 8 2 3 2 2" xfId="27226"/>
    <cellStyle name="Normal 3 2 2 8 2 3 2 2 2" xfId="55960"/>
    <cellStyle name="Normal 3 2 2 8 2 3 2 3" xfId="41636"/>
    <cellStyle name="Normal 3 2 2 8 2 3 3" xfId="20063"/>
    <cellStyle name="Normal 3 2 2 8 2 3 3 2" xfId="48798"/>
    <cellStyle name="Normal 3 2 2 8 2 3 4" xfId="34474"/>
    <cellStyle name="Normal 3 2 2 8 2 4" xfId="9261"/>
    <cellStyle name="Normal 3 2 2 8 2 4 2" xfId="23644"/>
    <cellStyle name="Normal 3 2 2 8 2 4 2 2" xfId="52379"/>
    <cellStyle name="Normal 3 2 2 8 2 4 3" xfId="38055"/>
    <cellStyle name="Normal 3 2 2 8 2 5" xfId="16481"/>
    <cellStyle name="Normal 3 2 2 8 2 5 2" xfId="45217"/>
    <cellStyle name="Normal 3 2 2 8 2 6" xfId="30893"/>
    <cellStyle name="Normal 3 2 2 8 3" xfId="2823"/>
    <cellStyle name="Normal 3 2 2 8 3 2" xfId="6483"/>
    <cellStyle name="Normal 3 2 2 8 3 2 2" xfId="13743"/>
    <cellStyle name="Normal 3 2 2 8 3 2 2 2" xfId="28121"/>
    <cellStyle name="Normal 3 2 2 8 3 2 2 2 2" xfId="56855"/>
    <cellStyle name="Normal 3 2 2 8 3 2 2 3" xfId="42531"/>
    <cellStyle name="Normal 3 2 2 8 3 2 3" xfId="20958"/>
    <cellStyle name="Normal 3 2 2 8 3 2 3 2" xfId="49693"/>
    <cellStyle name="Normal 3 2 2 8 3 2 4" xfId="35369"/>
    <cellStyle name="Normal 3 2 2 8 3 3" xfId="10156"/>
    <cellStyle name="Normal 3 2 2 8 3 3 2" xfId="24539"/>
    <cellStyle name="Normal 3 2 2 8 3 3 2 2" xfId="53274"/>
    <cellStyle name="Normal 3 2 2 8 3 3 3" xfId="38950"/>
    <cellStyle name="Normal 3 2 2 8 3 4" xfId="17376"/>
    <cellStyle name="Normal 3 2 2 8 3 4 2" xfId="46112"/>
    <cellStyle name="Normal 3 2 2 8 3 5" xfId="31788"/>
    <cellStyle name="Normal 3 2 2 8 4" xfId="4688"/>
    <cellStyle name="Normal 3 2 2 8 4 2" xfId="11953"/>
    <cellStyle name="Normal 3 2 2 8 4 2 2" xfId="26331"/>
    <cellStyle name="Normal 3 2 2 8 4 2 2 2" xfId="55065"/>
    <cellStyle name="Normal 3 2 2 8 4 2 3" xfId="40741"/>
    <cellStyle name="Normal 3 2 2 8 4 3" xfId="19168"/>
    <cellStyle name="Normal 3 2 2 8 4 3 2" xfId="47903"/>
    <cellStyle name="Normal 3 2 2 8 4 4" xfId="33579"/>
    <cellStyle name="Normal 3 2 2 8 5" xfId="8360"/>
    <cellStyle name="Normal 3 2 2 8 5 2" xfId="22749"/>
    <cellStyle name="Normal 3 2 2 8 5 2 2" xfId="51484"/>
    <cellStyle name="Normal 3 2 2 8 5 3" xfId="37160"/>
    <cellStyle name="Normal 3 2 2 8 6" xfId="15586"/>
    <cellStyle name="Normal 3 2 2 8 6 2" xfId="44322"/>
    <cellStyle name="Normal 3 2 2 8 7" xfId="29998"/>
    <cellStyle name="Normal 3 2 2 9" xfId="1444"/>
    <cellStyle name="Normal 3 2 2 9 2" xfId="3272"/>
    <cellStyle name="Normal 3 2 2 9 2 2" xfId="6931"/>
    <cellStyle name="Normal 3 2 2 9 2 2 2" xfId="14191"/>
    <cellStyle name="Normal 3 2 2 9 2 2 2 2" xfId="28569"/>
    <cellStyle name="Normal 3 2 2 9 2 2 2 2 2" xfId="57303"/>
    <cellStyle name="Normal 3 2 2 9 2 2 2 3" xfId="42979"/>
    <cellStyle name="Normal 3 2 2 9 2 2 3" xfId="21406"/>
    <cellStyle name="Normal 3 2 2 9 2 2 3 2" xfId="50141"/>
    <cellStyle name="Normal 3 2 2 9 2 2 4" xfId="35817"/>
    <cellStyle name="Normal 3 2 2 9 2 3" xfId="10604"/>
    <cellStyle name="Normal 3 2 2 9 2 3 2" xfId="24987"/>
    <cellStyle name="Normal 3 2 2 9 2 3 2 2" xfId="53722"/>
    <cellStyle name="Normal 3 2 2 9 2 3 3" xfId="39398"/>
    <cellStyle name="Normal 3 2 2 9 2 4" xfId="17824"/>
    <cellStyle name="Normal 3 2 2 9 2 4 2" xfId="46560"/>
    <cellStyle name="Normal 3 2 2 9 2 5" xfId="32236"/>
    <cellStyle name="Normal 3 2 2 9 3" xfId="5139"/>
    <cellStyle name="Normal 3 2 2 9 3 2" xfId="12401"/>
    <cellStyle name="Normal 3 2 2 9 3 2 2" xfId="26779"/>
    <cellStyle name="Normal 3 2 2 9 3 2 2 2" xfId="55513"/>
    <cellStyle name="Normal 3 2 2 9 3 2 3" xfId="41189"/>
    <cellStyle name="Normal 3 2 2 9 3 3" xfId="19616"/>
    <cellStyle name="Normal 3 2 2 9 3 3 2" xfId="48351"/>
    <cellStyle name="Normal 3 2 2 9 3 4" xfId="34027"/>
    <cellStyle name="Normal 3 2 2 9 4" xfId="8811"/>
    <cellStyle name="Normal 3 2 2 9 4 2" xfId="23197"/>
    <cellStyle name="Normal 3 2 2 9 4 2 2" xfId="51932"/>
    <cellStyle name="Normal 3 2 2 9 4 3" xfId="37608"/>
    <cellStyle name="Normal 3 2 2 9 5" xfId="16034"/>
    <cellStyle name="Normal 3 2 2 9 5 2" xfId="44770"/>
    <cellStyle name="Normal 3 2 2 9 6" xfId="30446"/>
    <cellStyle name="Normal 3 2 3" xfId="188"/>
    <cellStyle name="Normal 3 2 3 10" xfId="4228"/>
    <cellStyle name="Normal 3 2 3 10 2" xfId="11509"/>
    <cellStyle name="Normal 3 2 3 10 2 2" xfId="25889"/>
    <cellStyle name="Normal 3 2 3 10 2 2 2" xfId="54623"/>
    <cellStyle name="Normal 3 2 3 10 2 3" xfId="40299"/>
    <cellStyle name="Normal 3 2 3 10 3" xfId="18726"/>
    <cellStyle name="Normal 3 2 3 10 3 2" xfId="47461"/>
    <cellStyle name="Normal 3 2 3 10 4" xfId="33137"/>
    <cellStyle name="Normal 3 2 3 11" xfId="7897"/>
    <cellStyle name="Normal 3 2 3 11 2" xfId="22307"/>
    <cellStyle name="Normal 3 2 3 11 2 2" xfId="51042"/>
    <cellStyle name="Normal 3 2 3 11 3" xfId="36718"/>
    <cellStyle name="Normal 3 2 3 12" xfId="15144"/>
    <cellStyle name="Normal 3 2 3 12 2" xfId="43880"/>
    <cellStyle name="Normal 3 2 3 13" xfId="29556"/>
    <cellStyle name="Normal 3 2 3 2" xfId="290"/>
    <cellStyle name="Normal 3 2 3 2 10" xfId="7917"/>
    <cellStyle name="Normal 3 2 3 2 10 2" xfId="22321"/>
    <cellStyle name="Normal 3 2 3 2 10 2 2" xfId="51056"/>
    <cellStyle name="Normal 3 2 3 2 10 3" xfId="36732"/>
    <cellStyle name="Normal 3 2 3 2 11" xfId="15158"/>
    <cellStyle name="Normal 3 2 3 2 11 2" xfId="43894"/>
    <cellStyle name="Normal 3 2 3 2 12" xfId="29570"/>
    <cellStyle name="Normal 3 2 3 2 2" xfId="364"/>
    <cellStyle name="Normal 3 2 3 2 2 10" xfId="15186"/>
    <cellStyle name="Normal 3 2 3 2 2 10 2" xfId="43922"/>
    <cellStyle name="Normal 3 2 3 2 2 11" xfId="29598"/>
    <cellStyle name="Normal 3 2 3 2 2 2" xfId="464"/>
    <cellStyle name="Normal 3 2 3 2 2 2 10" xfId="29654"/>
    <cellStyle name="Normal 3 2 3 2 2 2 2" xfId="664"/>
    <cellStyle name="Normal 3 2 3 2 2 2 2 2" xfId="936"/>
    <cellStyle name="Normal 3 2 3 2 2 2 2 2 2" xfId="1383"/>
    <cellStyle name="Normal 3 2 3 2 2 2 2 2 2 2" xfId="2366"/>
    <cellStyle name="Normal 3 2 3 2 2 2 2 2 2 2 2" xfId="4158"/>
    <cellStyle name="Normal 3 2 3 2 2 2 2 2 2 2 2 2" xfId="7817"/>
    <cellStyle name="Normal 3 2 3 2 2 2 2 2 2 2 2 2 2" xfId="15077"/>
    <cellStyle name="Normal 3 2 3 2 2 2 2 2 2 2 2 2 2 2" xfId="29455"/>
    <cellStyle name="Normal 3 2 3 2 2 2 2 2 2 2 2 2 2 2 2" xfId="58189"/>
    <cellStyle name="Normal 3 2 3 2 2 2 2 2 2 2 2 2 2 3" xfId="43865"/>
    <cellStyle name="Normal 3 2 3 2 2 2 2 2 2 2 2 2 3" xfId="22292"/>
    <cellStyle name="Normal 3 2 3 2 2 2 2 2 2 2 2 2 3 2" xfId="51027"/>
    <cellStyle name="Normal 3 2 3 2 2 2 2 2 2 2 2 2 4" xfId="36703"/>
    <cellStyle name="Normal 3 2 3 2 2 2 2 2 2 2 2 3" xfId="11490"/>
    <cellStyle name="Normal 3 2 3 2 2 2 2 2 2 2 2 3 2" xfId="25873"/>
    <cellStyle name="Normal 3 2 3 2 2 2 2 2 2 2 2 3 2 2" xfId="54608"/>
    <cellStyle name="Normal 3 2 3 2 2 2 2 2 2 2 2 3 3" xfId="40284"/>
    <cellStyle name="Normal 3 2 3 2 2 2 2 2 2 2 2 4" xfId="18710"/>
    <cellStyle name="Normal 3 2 3 2 2 2 2 2 2 2 2 4 2" xfId="47446"/>
    <cellStyle name="Normal 3 2 3 2 2 2 2 2 2 2 2 5" xfId="33122"/>
    <cellStyle name="Normal 3 2 3 2 2 2 2 2 2 2 3" xfId="6027"/>
    <cellStyle name="Normal 3 2 3 2 2 2 2 2 2 2 3 2" xfId="13287"/>
    <cellStyle name="Normal 3 2 3 2 2 2 2 2 2 2 3 2 2" xfId="27665"/>
    <cellStyle name="Normal 3 2 3 2 2 2 2 2 2 2 3 2 2 2" xfId="56399"/>
    <cellStyle name="Normal 3 2 3 2 2 2 2 2 2 2 3 2 3" xfId="42075"/>
    <cellStyle name="Normal 3 2 3 2 2 2 2 2 2 2 3 3" xfId="20502"/>
    <cellStyle name="Normal 3 2 3 2 2 2 2 2 2 2 3 3 2" xfId="49237"/>
    <cellStyle name="Normal 3 2 3 2 2 2 2 2 2 2 3 4" xfId="34913"/>
    <cellStyle name="Normal 3 2 3 2 2 2 2 2 2 2 4" xfId="9700"/>
    <cellStyle name="Normal 3 2 3 2 2 2 2 2 2 2 4 2" xfId="24083"/>
    <cellStyle name="Normal 3 2 3 2 2 2 2 2 2 2 4 2 2" xfId="52818"/>
    <cellStyle name="Normal 3 2 3 2 2 2 2 2 2 2 4 3" xfId="38494"/>
    <cellStyle name="Normal 3 2 3 2 2 2 2 2 2 2 5" xfId="16920"/>
    <cellStyle name="Normal 3 2 3 2 2 2 2 2 2 2 5 2" xfId="45656"/>
    <cellStyle name="Normal 3 2 3 2 2 2 2 2 2 2 6" xfId="31332"/>
    <cellStyle name="Normal 3 2 3 2 2 2 2 2 2 3" xfId="3262"/>
    <cellStyle name="Normal 3 2 3 2 2 2 2 2 2 3 2" xfId="6922"/>
    <cellStyle name="Normal 3 2 3 2 2 2 2 2 2 3 2 2" xfId="14182"/>
    <cellStyle name="Normal 3 2 3 2 2 2 2 2 2 3 2 2 2" xfId="28560"/>
    <cellStyle name="Normal 3 2 3 2 2 2 2 2 2 3 2 2 2 2" xfId="57294"/>
    <cellStyle name="Normal 3 2 3 2 2 2 2 2 2 3 2 2 3" xfId="42970"/>
    <cellStyle name="Normal 3 2 3 2 2 2 2 2 2 3 2 3" xfId="21397"/>
    <cellStyle name="Normal 3 2 3 2 2 2 2 2 2 3 2 3 2" xfId="50132"/>
    <cellStyle name="Normal 3 2 3 2 2 2 2 2 2 3 2 4" xfId="35808"/>
    <cellStyle name="Normal 3 2 3 2 2 2 2 2 2 3 3" xfId="10595"/>
    <cellStyle name="Normal 3 2 3 2 2 2 2 2 2 3 3 2" xfId="24978"/>
    <cellStyle name="Normal 3 2 3 2 2 2 2 2 2 3 3 2 2" xfId="53713"/>
    <cellStyle name="Normal 3 2 3 2 2 2 2 2 2 3 3 3" xfId="39389"/>
    <cellStyle name="Normal 3 2 3 2 2 2 2 2 2 3 4" xfId="17815"/>
    <cellStyle name="Normal 3 2 3 2 2 2 2 2 2 3 4 2" xfId="46551"/>
    <cellStyle name="Normal 3 2 3 2 2 2 2 2 2 3 5" xfId="32227"/>
    <cellStyle name="Normal 3 2 3 2 2 2 2 2 2 4" xfId="5127"/>
    <cellStyle name="Normal 3 2 3 2 2 2 2 2 2 4 2" xfId="12392"/>
    <cellStyle name="Normal 3 2 3 2 2 2 2 2 2 4 2 2" xfId="26770"/>
    <cellStyle name="Normal 3 2 3 2 2 2 2 2 2 4 2 2 2" xfId="55504"/>
    <cellStyle name="Normal 3 2 3 2 2 2 2 2 2 4 2 3" xfId="41180"/>
    <cellStyle name="Normal 3 2 3 2 2 2 2 2 2 4 3" xfId="19607"/>
    <cellStyle name="Normal 3 2 3 2 2 2 2 2 2 4 3 2" xfId="48342"/>
    <cellStyle name="Normal 3 2 3 2 2 2 2 2 2 4 4" xfId="34018"/>
    <cellStyle name="Normal 3 2 3 2 2 2 2 2 2 5" xfId="8799"/>
    <cellStyle name="Normal 3 2 3 2 2 2 2 2 2 5 2" xfId="23188"/>
    <cellStyle name="Normal 3 2 3 2 2 2 2 2 2 5 2 2" xfId="51923"/>
    <cellStyle name="Normal 3 2 3 2 2 2 2 2 2 5 3" xfId="37599"/>
    <cellStyle name="Normal 3 2 3 2 2 2 2 2 2 6" xfId="16025"/>
    <cellStyle name="Normal 3 2 3 2 2 2 2 2 2 6 2" xfId="44761"/>
    <cellStyle name="Normal 3 2 3 2 2 2 2 2 2 7" xfId="30437"/>
    <cellStyle name="Normal 3 2 3 2 2 2 2 2 3" xfId="1919"/>
    <cellStyle name="Normal 3 2 3 2 2 2 2 2 3 2" xfId="3711"/>
    <cellStyle name="Normal 3 2 3 2 2 2 2 2 3 2 2" xfId="7370"/>
    <cellStyle name="Normal 3 2 3 2 2 2 2 2 3 2 2 2" xfId="14630"/>
    <cellStyle name="Normal 3 2 3 2 2 2 2 2 3 2 2 2 2" xfId="29008"/>
    <cellStyle name="Normal 3 2 3 2 2 2 2 2 3 2 2 2 2 2" xfId="57742"/>
    <cellStyle name="Normal 3 2 3 2 2 2 2 2 3 2 2 2 3" xfId="43418"/>
    <cellStyle name="Normal 3 2 3 2 2 2 2 2 3 2 2 3" xfId="21845"/>
    <cellStyle name="Normal 3 2 3 2 2 2 2 2 3 2 2 3 2" xfId="50580"/>
    <cellStyle name="Normal 3 2 3 2 2 2 2 2 3 2 2 4" xfId="36256"/>
    <cellStyle name="Normal 3 2 3 2 2 2 2 2 3 2 3" xfId="11043"/>
    <cellStyle name="Normal 3 2 3 2 2 2 2 2 3 2 3 2" xfId="25426"/>
    <cellStyle name="Normal 3 2 3 2 2 2 2 2 3 2 3 2 2" xfId="54161"/>
    <cellStyle name="Normal 3 2 3 2 2 2 2 2 3 2 3 3" xfId="39837"/>
    <cellStyle name="Normal 3 2 3 2 2 2 2 2 3 2 4" xfId="18263"/>
    <cellStyle name="Normal 3 2 3 2 2 2 2 2 3 2 4 2" xfId="46999"/>
    <cellStyle name="Normal 3 2 3 2 2 2 2 2 3 2 5" xfId="32675"/>
    <cellStyle name="Normal 3 2 3 2 2 2 2 2 3 3" xfId="5580"/>
    <cellStyle name="Normal 3 2 3 2 2 2 2 2 3 3 2" xfId="12840"/>
    <cellStyle name="Normal 3 2 3 2 2 2 2 2 3 3 2 2" xfId="27218"/>
    <cellStyle name="Normal 3 2 3 2 2 2 2 2 3 3 2 2 2" xfId="55952"/>
    <cellStyle name="Normal 3 2 3 2 2 2 2 2 3 3 2 3" xfId="41628"/>
    <cellStyle name="Normal 3 2 3 2 2 2 2 2 3 3 3" xfId="20055"/>
    <cellStyle name="Normal 3 2 3 2 2 2 2 2 3 3 3 2" xfId="48790"/>
    <cellStyle name="Normal 3 2 3 2 2 2 2 2 3 3 4" xfId="34466"/>
    <cellStyle name="Normal 3 2 3 2 2 2 2 2 3 4" xfId="9253"/>
    <cellStyle name="Normal 3 2 3 2 2 2 2 2 3 4 2" xfId="23636"/>
    <cellStyle name="Normal 3 2 3 2 2 2 2 2 3 4 2 2" xfId="52371"/>
    <cellStyle name="Normal 3 2 3 2 2 2 2 2 3 4 3" xfId="38047"/>
    <cellStyle name="Normal 3 2 3 2 2 2 2 2 3 5" xfId="16473"/>
    <cellStyle name="Normal 3 2 3 2 2 2 2 2 3 5 2" xfId="45209"/>
    <cellStyle name="Normal 3 2 3 2 2 2 2 2 3 6" xfId="30885"/>
    <cellStyle name="Normal 3 2 3 2 2 2 2 2 4" xfId="2815"/>
    <cellStyle name="Normal 3 2 3 2 2 2 2 2 4 2" xfId="6475"/>
    <cellStyle name="Normal 3 2 3 2 2 2 2 2 4 2 2" xfId="13735"/>
    <cellStyle name="Normal 3 2 3 2 2 2 2 2 4 2 2 2" xfId="28113"/>
    <cellStyle name="Normal 3 2 3 2 2 2 2 2 4 2 2 2 2" xfId="56847"/>
    <cellStyle name="Normal 3 2 3 2 2 2 2 2 4 2 2 3" xfId="42523"/>
    <cellStyle name="Normal 3 2 3 2 2 2 2 2 4 2 3" xfId="20950"/>
    <cellStyle name="Normal 3 2 3 2 2 2 2 2 4 2 3 2" xfId="49685"/>
    <cellStyle name="Normal 3 2 3 2 2 2 2 2 4 2 4" xfId="35361"/>
    <cellStyle name="Normal 3 2 3 2 2 2 2 2 4 3" xfId="10148"/>
    <cellStyle name="Normal 3 2 3 2 2 2 2 2 4 3 2" xfId="24531"/>
    <cellStyle name="Normal 3 2 3 2 2 2 2 2 4 3 2 2" xfId="53266"/>
    <cellStyle name="Normal 3 2 3 2 2 2 2 2 4 3 3" xfId="38942"/>
    <cellStyle name="Normal 3 2 3 2 2 2 2 2 4 4" xfId="17368"/>
    <cellStyle name="Normal 3 2 3 2 2 2 2 2 4 4 2" xfId="46104"/>
    <cellStyle name="Normal 3 2 3 2 2 2 2 2 4 5" xfId="31780"/>
    <cellStyle name="Normal 3 2 3 2 2 2 2 2 5" xfId="4680"/>
    <cellStyle name="Normal 3 2 3 2 2 2 2 2 5 2" xfId="11945"/>
    <cellStyle name="Normal 3 2 3 2 2 2 2 2 5 2 2" xfId="26323"/>
    <cellStyle name="Normal 3 2 3 2 2 2 2 2 5 2 2 2" xfId="55057"/>
    <cellStyle name="Normal 3 2 3 2 2 2 2 2 5 2 3" xfId="40733"/>
    <cellStyle name="Normal 3 2 3 2 2 2 2 2 5 3" xfId="19160"/>
    <cellStyle name="Normal 3 2 3 2 2 2 2 2 5 3 2" xfId="47895"/>
    <cellStyle name="Normal 3 2 3 2 2 2 2 2 5 4" xfId="33571"/>
    <cellStyle name="Normal 3 2 3 2 2 2 2 2 6" xfId="8352"/>
    <cellStyle name="Normal 3 2 3 2 2 2 2 2 6 2" xfId="22741"/>
    <cellStyle name="Normal 3 2 3 2 2 2 2 2 6 2 2" xfId="51476"/>
    <cellStyle name="Normal 3 2 3 2 2 2 2 2 6 3" xfId="37152"/>
    <cellStyle name="Normal 3 2 3 2 2 2 2 2 7" xfId="15578"/>
    <cellStyle name="Normal 3 2 3 2 2 2 2 2 7 2" xfId="44314"/>
    <cellStyle name="Normal 3 2 3 2 2 2 2 2 8" xfId="29990"/>
    <cellStyle name="Normal 3 2 3 2 2 2 2 3" xfId="1159"/>
    <cellStyle name="Normal 3 2 3 2 2 2 2 3 2" xfId="2142"/>
    <cellStyle name="Normal 3 2 3 2 2 2 2 3 2 2" xfId="3934"/>
    <cellStyle name="Normal 3 2 3 2 2 2 2 3 2 2 2" xfId="7593"/>
    <cellStyle name="Normal 3 2 3 2 2 2 2 3 2 2 2 2" xfId="14853"/>
    <cellStyle name="Normal 3 2 3 2 2 2 2 3 2 2 2 2 2" xfId="29231"/>
    <cellStyle name="Normal 3 2 3 2 2 2 2 3 2 2 2 2 2 2" xfId="57965"/>
    <cellStyle name="Normal 3 2 3 2 2 2 2 3 2 2 2 2 3" xfId="43641"/>
    <cellStyle name="Normal 3 2 3 2 2 2 2 3 2 2 2 3" xfId="22068"/>
    <cellStyle name="Normal 3 2 3 2 2 2 2 3 2 2 2 3 2" xfId="50803"/>
    <cellStyle name="Normal 3 2 3 2 2 2 2 3 2 2 2 4" xfId="36479"/>
    <cellStyle name="Normal 3 2 3 2 2 2 2 3 2 2 3" xfId="11266"/>
    <cellStyle name="Normal 3 2 3 2 2 2 2 3 2 2 3 2" xfId="25649"/>
    <cellStyle name="Normal 3 2 3 2 2 2 2 3 2 2 3 2 2" xfId="54384"/>
    <cellStyle name="Normal 3 2 3 2 2 2 2 3 2 2 3 3" xfId="40060"/>
    <cellStyle name="Normal 3 2 3 2 2 2 2 3 2 2 4" xfId="18486"/>
    <cellStyle name="Normal 3 2 3 2 2 2 2 3 2 2 4 2" xfId="47222"/>
    <cellStyle name="Normal 3 2 3 2 2 2 2 3 2 2 5" xfId="32898"/>
    <cellStyle name="Normal 3 2 3 2 2 2 2 3 2 3" xfId="5803"/>
    <cellStyle name="Normal 3 2 3 2 2 2 2 3 2 3 2" xfId="13063"/>
    <cellStyle name="Normal 3 2 3 2 2 2 2 3 2 3 2 2" xfId="27441"/>
    <cellStyle name="Normal 3 2 3 2 2 2 2 3 2 3 2 2 2" xfId="56175"/>
    <cellStyle name="Normal 3 2 3 2 2 2 2 3 2 3 2 3" xfId="41851"/>
    <cellStyle name="Normal 3 2 3 2 2 2 2 3 2 3 3" xfId="20278"/>
    <cellStyle name="Normal 3 2 3 2 2 2 2 3 2 3 3 2" xfId="49013"/>
    <cellStyle name="Normal 3 2 3 2 2 2 2 3 2 3 4" xfId="34689"/>
    <cellStyle name="Normal 3 2 3 2 2 2 2 3 2 4" xfId="9476"/>
    <cellStyle name="Normal 3 2 3 2 2 2 2 3 2 4 2" xfId="23859"/>
    <cellStyle name="Normal 3 2 3 2 2 2 2 3 2 4 2 2" xfId="52594"/>
    <cellStyle name="Normal 3 2 3 2 2 2 2 3 2 4 3" xfId="38270"/>
    <cellStyle name="Normal 3 2 3 2 2 2 2 3 2 5" xfId="16696"/>
    <cellStyle name="Normal 3 2 3 2 2 2 2 3 2 5 2" xfId="45432"/>
    <cellStyle name="Normal 3 2 3 2 2 2 2 3 2 6" xfId="31108"/>
    <cellStyle name="Normal 3 2 3 2 2 2 2 3 3" xfId="3038"/>
    <cellStyle name="Normal 3 2 3 2 2 2 2 3 3 2" xfId="6698"/>
    <cellStyle name="Normal 3 2 3 2 2 2 2 3 3 2 2" xfId="13958"/>
    <cellStyle name="Normal 3 2 3 2 2 2 2 3 3 2 2 2" xfId="28336"/>
    <cellStyle name="Normal 3 2 3 2 2 2 2 3 3 2 2 2 2" xfId="57070"/>
    <cellStyle name="Normal 3 2 3 2 2 2 2 3 3 2 2 3" xfId="42746"/>
    <cellStyle name="Normal 3 2 3 2 2 2 2 3 3 2 3" xfId="21173"/>
    <cellStyle name="Normal 3 2 3 2 2 2 2 3 3 2 3 2" xfId="49908"/>
    <cellStyle name="Normal 3 2 3 2 2 2 2 3 3 2 4" xfId="35584"/>
    <cellStyle name="Normal 3 2 3 2 2 2 2 3 3 3" xfId="10371"/>
    <cellStyle name="Normal 3 2 3 2 2 2 2 3 3 3 2" xfId="24754"/>
    <cellStyle name="Normal 3 2 3 2 2 2 2 3 3 3 2 2" xfId="53489"/>
    <cellStyle name="Normal 3 2 3 2 2 2 2 3 3 3 3" xfId="39165"/>
    <cellStyle name="Normal 3 2 3 2 2 2 2 3 3 4" xfId="17591"/>
    <cellStyle name="Normal 3 2 3 2 2 2 2 3 3 4 2" xfId="46327"/>
    <cellStyle name="Normal 3 2 3 2 2 2 2 3 3 5" xfId="32003"/>
    <cellStyle name="Normal 3 2 3 2 2 2 2 3 4" xfId="4903"/>
    <cellStyle name="Normal 3 2 3 2 2 2 2 3 4 2" xfId="12168"/>
    <cellStyle name="Normal 3 2 3 2 2 2 2 3 4 2 2" xfId="26546"/>
    <cellStyle name="Normal 3 2 3 2 2 2 2 3 4 2 2 2" xfId="55280"/>
    <cellStyle name="Normal 3 2 3 2 2 2 2 3 4 2 3" xfId="40956"/>
    <cellStyle name="Normal 3 2 3 2 2 2 2 3 4 3" xfId="19383"/>
    <cellStyle name="Normal 3 2 3 2 2 2 2 3 4 3 2" xfId="48118"/>
    <cellStyle name="Normal 3 2 3 2 2 2 2 3 4 4" xfId="33794"/>
    <cellStyle name="Normal 3 2 3 2 2 2 2 3 5" xfId="8575"/>
    <cellStyle name="Normal 3 2 3 2 2 2 2 3 5 2" xfId="22964"/>
    <cellStyle name="Normal 3 2 3 2 2 2 2 3 5 2 2" xfId="51699"/>
    <cellStyle name="Normal 3 2 3 2 2 2 2 3 5 3" xfId="37375"/>
    <cellStyle name="Normal 3 2 3 2 2 2 2 3 6" xfId="15801"/>
    <cellStyle name="Normal 3 2 3 2 2 2 2 3 6 2" xfId="44537"/>
    <cellStyle name="Normal 3 2 3 2 2 2 2 3 7" xfId="30213"/>
    <cellStyle name="Normal 3 2 3 2 2 2 2 4" xfId="1691"/>
    <cellStyle name="Normal 3 2 3 2 2 2 2 4 2" xfId="3487"/>
    <cellStyle name="Normal 3 2 3 2 2 2 2 4 2 2" xfId="7146"/>
    <cellStyle name="Normal 3 2 3 2 2 2 2 4 2 2 2" xfId="14406"/>
    <cellStyle name="Normal 3 2 3 2 2 2 2 4 2 2 2 2" xfId="28784"/>
    <cellStyle name="Normal 3 2 3 2 2 2 2 4 2 2 2 2 2" xfId="57518"/>
    <cellStyle name="Normal 3 2 3 2 2 2 2 4 2 2 2 3" xfId="43194"/>
    <cellStyle name="Normal 3 2 3 2 2 2 2 4 2 2 3" xfId="21621"/>
    <cellStyle name="Normal 3 2 3 2 2 2 2 4 2 2 3 2" xfId="50356"/>
    <cellStyle name="Normal 3 2 3 2 2 2 2 4 2 2 4" xfId="36032"/>
    <cellStyle name="Normal 3 2 3 2 2 2 2 4 2 3" xfId="10819"/>
    <cellStyle name="Normal 3 2 3 2 2 2 2 4 2 3 2" xfId="25202"/>
    <cellStyle name="Normal 3 2 3 2 2 2 2 4 2 3 2 2" xfId="53937"/>
    <cellStyle name="Normal 3 2 3 2 2 2 2 4 2 3 3" xfId="39613"/>
    <cellStyle name="Normal 3 2 3 2 2 2 2 4 2 4" xfId="18039"/>
    <cellStyle name="Normal 3 2 3 2 2 2 2 4 2 4 2" xfId="46775"/>
    <cellStyle name="Normal 3 2 3 2 2 2 2 4 2 5" xfId="32451"/>
    <cellStyle name="Normal 3 2 3 2 2 2 2 4 3" xfId="5356"/>
    <cellStyle name="Normal 3 2 3 2 2 2 2 4 3 2" xfId="12616"/>
    <cellStyle name="Normal 3 2 3 2 2 2 2 4 3 2 2" xfId="26994"/>
    <cellStyle name="Normal 3 2 3 2 2 2 2 4 3 2 2 2" xfId="55728"/>
    <cellStyle name="Normal 3 2 3 2 2 2 2 4 3 2 3" xfId="41404"/>
    <cellStyle name="Normal 3 2 3 2 2 2 2 4 3 3" xfId="19831"/>
    <cellStyle name="Normal 3 2 3 2 2 2 2 4 3 3 2" xfId="48566"/>
    <cellStyle name="Normal 3 2 3 2 2 2 2 4 3 4" xfId="34242"/>
    <cellStyle name="Normal 3 2 3 2 2 2 2 4 4" xfId="9029"/>
    <cellStyle name="Normal 3 2 3 2 2 2 2 4 4 2" xfId="23412"/>
    <cellStyle name="Normal 3 2 3 2 2 2 2 4 4 2 2" xfId="52147"/>
    <cellStyle name="Normal 3 2 3 2 2 2 2 4 4 3" xfId="37823"/>
    <cellStyle name="Normal 3 2 3 2 2 2 2 4 5" xfId="16249"/>
    <cellStyle name="Normal 3 2 3 2 2 2 2 4 5 2" xfId="44985"/>
    <cellStyle name="Normal 3 2 3 2 2 2 2 4 6" xfId="30661"/>
    <cellStyle name="Normal 3 2 3 2 2 2 2 5" xfId="2591"/>
    <cellStyle name="Normal 3 2 3 2 2 2 2 5 2" xfId="6251"/>
    <cellStyle name="Normal 3 2 3 2 2 2 2 5 2 2" xfId="13511"/>
    <cellStyle name="Normal 3 2 3 2 2 2 2 5 2 2 2" xfId="27889"/>
    <cellStyle name="Normal 3 2 3 2 2 2 2 5 2 2 2 2" xfId="56623"/>
    <cellStyle name="Normal 3 2 3 2 2 2 2 5 2 2 3" xfId="42299"/>
    <cellStyle name="Normal 3 2 3 2 2 2 2 5 2 3" xfId="20726"/>
    <cellStyle name="Normal 3 2 3 2 2 2 2 5 2 3 2" xfId="49461"/>
    <cellStyle name="Normal 3 2 3 2 2 2 2 5 2 4" xfId="35137"/>
    <cellStyle name="Normal 3 2 3 2 2 2 2 5 3" xfId="9924"/>
    <cellStyle name="Normal 3 2 3 2 2 2 2 5 3 2" xfId="24307"/>
    <cellStyle name="Normal 3 2 3 2 2 2 2 5 3 2 2" xfId="53042"/>
    <cellStyle name="Normal 3 2 3 2 2 2 2 5 3 3" xfId="38718"/>
    <cellStyle name="Normal 3 2 3 2 2 2 2 5 4" xfId="17144"/>
    <cellStyle name="Normal 3 2 3 2 2 2 2 5 4 2" xfId="45880"/>
    <cellStyle name="Normal 3 2 3 2 2 2 2 5 5" xfId="31556"/>
    <cellStyle name="Normal 3 2 3 2 2 2 2 6" xfId="4454"/>
    <cellStyle name="Normal 3 2 3 2 2 2 2 6 2" xfId="11721"/>
    <cellStyle name="Normal 3 2 3 2 2 2 2 6 2 2" xfId="26099"/>
    <cellStyle name="Normal 3 2 3 2 2 2 2 6 2 2 2" xfId="54833"/>
    <cellStyle name="Normal 3 2 3 2 2 2 2 6 2 3" xfId="40509"/>
    <cellStyle name="Normal 3 2 3 2 2 2 2 6 3" xfId="18936"/>
    <cellStyle name="Normal 3 2 3 2 2 2 2 6 3 2" xfId="47671"/>
    <cellStyle name="Normal 3 2 3 2 2 2 2 6 4" xfId="33347"/>
    <cellStyle name="Normal 3 2 3 2 2 2 2 7" xfId="8125"/>
    <cellStyle name="Normal 3 2 3 2 2 2 2 7 2" xfId="22517"/>
    <cellStyle name="Normal 3 2 3 2 2 2 2 7 2 2" xfId="51252"/>
    <cellStyle name="Normal 3 2 3 2 2 2 2 7 3" xfId="36928"/>
    <cellStyle name="Normal 3 2 3 2 2 2 2 8" xfId="15354"/>
    <cellStyle name="Normal 3 2 3 2 2 2 2 8 2" xfId="44090"/>
    <cellStyle name="Normal 3 2 3 2 2 2 2 9" xfId="29766"/>
    <cellStyle name="Normal 3 2 3 2 2 2 3" xfId="822"/>
    <cellStyle name="Normal 3 2 3 2 2 2 3 2" xfId="1271"/>
    <cellStyle name="Normal 3 2 3 2 2 2 3 2 2" xfId="2254"/>
    <cellStyle name="Normal 3 2 3 2 2 2 3 2 2 2" xfId="4046"/>
    <cellStyle name="Normal 3 2 3 2 2 2 3 2 2 2 2" xfId="7705"/>
    <cellStyle name="Normal 3 2 3 2 2 2 3 2 2 2 2 2" xfId="14965"/>
    <cellStyle name="Normal 3 2 3 2 2 2 3 2 2 2 2 2 2" xfId="29343"/>
    <cellStyle name="Normal 3 2 3 2 2 2 3 2 2 2 2 2 2 2" xfId="58077"/>
    <cellStyle name="Normal 3 2 3 2 2 2 3 2 2 2 2 2 3" xfId="43753"/>
    <cellStyle name="Normal 3 2 3 2 2 2 3 2 2 2 2 3" xfId="22180"/>
    <cellStyle name="Normal 3 2 3 2 2 2 3 2 2 2 2 3 2" xfId="50915"/>
    <cellStyle name="Normal 3 2 3 2 2 2 3 2 2 2 2 4" xfId="36591"/>
    <cellStyle name="Normal 3 2 3 2 2 2 3 2 2 2 3" xfId="11378"/>
    <cellStyle name="Normal 3 2 3 2 2 2 3 2 2 2 3 2" xfId="25761"/>
    <cellStyle name="Normal 3 2 3 2 2 2 3 2 2 2 3 2 2" xfId="54496"/>
    <cellStyle name="Normal 3 2 3 2 2 2 3 2 2 2 3 3" xfId="40172"/>
    <cellStyle name="Normal 3 2 3 2 2 2 3 2 2 2 4" xfId="18598"/>
    <cellStyle name="Normal 3 2 3 2 2 2 3 2 2 2 4 2" xfId="47334"/>
    <cellStyle name="Normal 3 2 3 2 2 2 3 2 2 2 5" xfId="33010"/>
    <cellStyle name="Normal 3 2 3 2 2 2 3 2 2 3" xfId="5915"/>
    <cellStyle name="Normal 3 2 3 2 2 2 3 2 2 3 2" xfId="13175"/>
    <cellStyle name="Normal 3 2 3 2 2 2 3 2 2 3 2 2" xfId="27553"/>
    <cellStyle name="Normal 3 2 3 2 2 2 3 2 2 3 2 2 2" xfId="56287"/>
    <cellStyle name="Normal 3 2 3 2 2 2 3 2 2 3 2 3" xfId="41963"/>
    <cellStyle name="Normal 3 2 3 2 2 2 3 2 2 3 3" xfId="20390"/>
    <cellStyle name="Normal 3 2 3 2 2 2 3 2 2 3 3 2" xfId="49125"/>
    <cellStyle name="Normal 3 2 3 2 2 2 3 2 2 3 4" xfId="34801"/>
    <cellStyle name="Normal 3 2 3 2 2 2 3 2 2 4" xfId="9588"/>
    <cellStyle name="Normal 3 2 3 2 2 2 3 2 2 4 2" xfId="23971"/>
    <cellStyle name="Normal 3 2 3 2 2 2 3 2 2 4 2 2" xfId="52706"/>
    <cellStyle name="Normal 3 2 3 2 2 2 3 2 2 4 3" xfId="38382"/>
    <cellStyle name="Normal 3 2 3 2 2 2 3 2 2 5" xfId="16808"/>
    <cellStyle name="Normal 3 2 3 2 2 2 3 2 2 5 2" xfId="45544"/>
    <cellStyle name="Normal 3 2 3 2 2 2 3 2 2 6" xfId="31220"/>
    <cellStyle name="Normal 3 2 3 2 2 2 3 2 3" xfId="3150"/>
    <cellStyle name="Normal 3 2 3 2 2 2 3 2 3 2" xfId="6810"/>
    <cellStyle name="Normal 3 2 3 2 2 2 3 2 3 2 2" xfId="14070"/>
    <cellStyle name="Normal 3 2 3 2 2 2 3 2 3 2 2 2" xfId="28448"/>
    <cellStyle name="Normal 3 2 3 2 2 2 3 2 3 2 2 2 2" xfId="57182"/>
    <cellStyle name="Normal 3 2 3 2 2 2 3 2 3 2 2 3" xfId="42858"/>
    <cellStyle name="Normal 3 2 3 2 2 2 3 2 3 2 3" xfId="21285"/>
    <cellStyle name="Normal 3 2 3 2 2 2 3 2 3 2 3 2" xfId="50020"/>
    <cellStyle name="Normal 3 2 3 2 2 2 3 2 3 2 4" xfId="35696"/>
    <cellStyle name="Normal 3 2 3 2 2 2 3 2 3 3" xfId="10483"/>
    <cellStyle name="Normal 3 2 3 2 2 2 3 2 3 3 2" xfId="24866"/>
    <cellStyle name="Normal 3 2 3 2 2 2 3 2 3 3 2 2" xfId="53601"/>
    <cellStyle name="Normal 3 2 3 2 2 2 3 2 3 3 3" xfId="39277"/>
    <cellStyle name="Normal 3 2 3 2 2 2 3 2 3 4" xfId="17703"/>
    <cellStyle name="Normal 3 2 3 2 2 2 3 2 3 4 2" xfId="46439"/>
    <cellStyle name="Normal 3 2 3 2 2 2 3 2 3 5" xfId="32115"/>
    <cellStyle name="Normal 3 2 3 2 2 2 3 2 4" xfId="5015"/>
    <cellStyle name="Normal 3 2 3 2 2 2 3 2 4 2" xfId="12280"/>
    <cellStyle name="Normal 3 2 3 2 2 2 3 2 4 2 2" xfId="26658"/>
    <cellStyle name="Normal 3 2 3 2 2 2 3 2 4 2 2 2" xfId="55392"/>
    <cellStyle name="Normal 3 2 3 2 2 2 3 2 4 2 3" xfId="41068"/>
    <cellStyle name="Normal 3 2 3 2 2 2 3 2 4 3" xfId="19495"/>
    <cellStyle name="Normal 3 2 3 2 2 2 3 2 4 3 2" xfId="48230"/>
    <cellStyle name="Normal 3 2 3 2 2 2 3 2 4 4" xfId="33906"/>
    <cellStyle name="Normal 3 2 3 2 2 2 3 2 5" xfId="8687"/>
    <cellStyle name="Normal 3 2 3 2 2 2 3 2 5 2" xfId="23076"/>
    <cellStyle name="Normal 3 2 3 2 2 2 3 2 5 2 2" xfId="51811"/>
    <cellStyle name="Normal 3 2 3 2 2 2 3 2 5 3" xfId="37487"/>
    <cellStyle name="Normal 3 2 3 2 2 2 3 2 6" xfId="15913"/>
    <cellStyle name="Normal 3 2 3 2 2 2 3 2 6 2" xfId="44649"/>
    <cellStyle name="Normal 3 2 3 2 2 2 3 2 7" xfId="30325"/>
    <cellStyle name="Normal 3 2 3 2 2 2 3 3" xfId="1807"/>
    <cellStyle name="Normal 3 2 3 2 2 2 3 3 2" xfId="3599"/>
    <cellStyle name="Normal 3 2 3 2 2 2 3 3 2 2" xfId="7258"/>
    <cellStyle name="Normal 3 2 3 2 2 2 3 3 2 2 2" xfId="14518"/>
    <cellStyle name="Normal 3 2 3 2 2 2 3 3 2 2 2 2" xfId="28896"/>
    <cellStyle name="Normal 3 2 3 2 2 2 3 3 2 2 2 2 2" xfId="57630"/>
    <cellStyle name="Normal 3 2 3 2 2 2 3 3 2 2 2 3" xfId="43306"/>
    <cellStyle name="Normal 3 2 3 2 2 2 3 3 2 2 3" xfId="21733"/>
    <cellStyle name="Normal 3 2 3 2 2 2 3 3 2 2 3 2" xfId="50468"/>
    <cellStyle name="Normal 3 2 3 2 2 2 3 3 2 2 4" xfId="36144"/>
    <cellStyle name="Normal 3 2 3 2 2 2 3 3 2 3" xfId="10931"/>
    <cellStyle name="Normal 3 2 3 2 2 2 3 3 2 3 2" xfId="25314"/>
    <cellStyle name="Normal 3 2 3 2 2 2 3 3 2 3 2 2" xfId="54049"/>
    <cellStyle name="Normal 3 2 3 2 2 2 3 3 2 3 3" xfId="39725"/>
    <cellStyle name="Normal 3 2 3 2 2 2 3 3 2 4" xfId="18151"/>
    <cellStyle name="Normal 3 2 3 2 2 2 3 3 2 4 2" xfId="46887"/>
    <cellStyle name="Normal 3 2 3 2 2 2 3 3 2 5" xfId="32563"/>
    <cellStyle name="Normal 3 2 3 2 2 2 3 3 3" xfId="5468"/>
    <cellStyle name="Normal 3 2 3 2 2 2 3 3 3 2" xfId="12728"/>
    <cellStyle name="Normal 3 2 3 2 2 2 3 3 3 2 2" xfId="27106"/>
    <cellStyle name="Normal 3 2 3 2 2 2 3 3 3 2 2 2" xfId="55840"/>
    <cellStyle name="Normal 3 2 3 2 2 2 3 3 3 2 3" xfId="41516"/>
    <cellStyle name="Normal 3 2 3 2 2 2 3 3 3 3" xfId="19943"/>
    <cellStyle name="Normal 3 2 3 2 2 2 3 3 3 3 2" xfId="48678"/>
    <cellStyle name="Normal 3 2 3 2 2 2 3 3 3 4" xfId="34354"/>
    <cellStyle name="Normal 3 2 3 2 2 2 3 3 4" xfId="9141"/>
    <cellStyle name="Normal 3 2 3 2 2 2 3 3 4 2" xfId="23524"/>
    <cellStyle name="Normal 3 2 3 2 2 2 3 3 4 2 2" xfId="52259"/>
    <cellStyle name="Normal 3 2 3 2 2 2 3 3 4 3" xfId="37935"/>
    <cellStyle name="Normal 3 2 3 2 2 2 3 3 5" xfId="16361"/>
    <cellStyle name="Normal 3 2 3 2 2 2 3 3 5 2" xfId="45097"/>
    <cellStyle name="Normal 3 2 3 2 2 2 3 3 6" xfId="30773"/>
    <cellStyle name="Normal 3 2 3 2 2 2 3 4" xfId="2703"/>
    <cellStyle name="Normal 3 2 3 2 2 2 3 4 2" xfId="6363"/>
    <cellStyle name="Normal 3 2 3 2 2 2 3 4 2 2" xfId="13623"/>
    <cellStyle name="Normal 3 2 3 2 2 2 3 4 2 2 2" xfId="28001"/>
    <cellStyle name="Normal 3 2 3 2 2 2 3 4 2 2 2 2" xfId="56735"/>
    <cellStyle name="Normal 3 2 3 2 2 2 3 4 2 2 3" xfId="42411"/>
    <cellStyle name="Normal 3 2 3 2 2 2 3 4 2 3" xfId="20838"/>
    <cellStyle name="Normal 3 2 3 2 2 2 3 4 2 3 2" xfId="49573"/>
    <cellStyle name="Normal 3 2 3 2 2 2 3 4 2 4" xfId="35249"/>
    <cellStyle name="Normal 3 2 3 2 2 2 3 4 3" xfId="10036"/>
    <cellStyle name="Normal 3 2 3 2 2 2 3 4 3 2" xfId="24419"/>
    <cellStyle name="Normal 3 2 3 2 2 2 3 4 3 2 2" xfId="53154"/>
    <cellStyle name="Normal 3 2 3 2 2 2 3 4 3 3" xfId="38830"/>
    <cellStyle name="Normal 3 2 3 2 2 2 3 4 4" xfId="17256"/>
    <cellStyle name="Normal 3 2 3 2 2 2 3 4 4 2" xfId="45992"/>
    <cellStyle name="Normal 3 2 3 2 2 2 3 4 5" xfId="31668"/>
    <cellStyle name="Normal 3 2 3 2 2 2 3 5" xfId="4567"/>
    <cellStyle name="Normal 3 2 3 2 2 2 3 5 2" xfId="11833"/>
    <cellStyle name="Normal 3 2 3 2 2 2 3 5 2 2" xfId="26211"/>
    <cellStyle name="Normal 3 2 3 2 2 2 3 5 2 2 2" xfId="54945"/>
    <cellStyle name="Normal 3 2 3 2 2 2 3 5 2 3" xfId="40621"/>
    <cellStyle name="Normal 3 2 3 2 2 2 3 5 3" xfId="19048"/>
    <cellStyle name="Normal 3 2 3 2 2 2 3 5 3 2" xfId="47783"/>
    <cellStyle name="Normal 3 2 3 2 2 2 3 5 4" xfId="33459"/>
    <cellStyle name="Normal 3 2 3 2 2 2 3 6" xfId="8240"/>
    <cellStyle name="Normal 3 2 3 2 2 2 3 6 2" xfId="22629"/>
    <cellStyle name="Normal 3 2 3 2 2 2 3 6 2 2" xfId="51364"/>
    <cellStyle name="Normal 3 2 3 2 2 2 3 6 3" xfId="37040"/>
    <cellStyle name="Normal 3 2 3 2 2 2 3 7" xfId="15466"/>
    <cellStyle name="Normal 3 2 3 2 2 2 3 7 2" xfId="44202"/>
    <cellStyle name="Normal 3 2 3 2 2 2 3 8" xfId="29878"/>
    <cellStyle name="Normal 3 2 3 2 2 2 4" xfId="1047"/>
    <cellStyle name="Normal 3 2 3 2 2 2 4 2" xfId="2030"/>
    <cellStyle name="Normal 3 2 3 2 2 2 4 2 2" xfId="3822"/>
    <cellStyle name="Normal 3 2 3 2 2 2 4 2 2 2" xfId="7481"/>
    <cellStyle name="Normal 3 2 3 2 2 2 4 2 2 2 2" xfId="14741"/>
    <cellStyle name="Normal 3 2 3 2 2 2 4 2 2 2 2 2" xfId="29119"/>
    <cellStyle name="Normal 3 2 3 2 2 2 4 2 2 2 2 2 2" xfId="57853"/>
    <cellStyle name="Normal 3 2 3 2 2 2 4 2 2 2 2 3" xfId="43529"/>
    <cellStyle name="Normal 3 2 3 2 2 2 4 2 2 2 3" xfId="21956"/>
    <cellStyle name="Normal 3 2 3 2 2 2 4 2 2 2 3 2" xfId="50691"/>
    <cellStyle name="Normal 3 2 3 2 2 2 4 2 2 2 4" xfId="36367"/>
    <cellStyle name="Normal 3 2 3 2 2 2 4 2 2 3" xfId="11154"/>
    <cellStyle name="Normal 3 2 3 2 2 2 4 2 2 3 2" xfId="25537"/>
    <cellStyle name="Normal 3 2 3 2 2 2 4 2 2 3 2 2" xfId="54272"/>
    <cellStyle name="Normal 3 2 3 2 2 2 4 2 2 3 3" xfId="39948"/>
    <cellStyle name="Normal 3 2 3 2 2 2 4 2 2 4" xfId="18374"/>
    <cellStyle name="Normal 3 2 3 2 2 2 4 2 2 4 2" xfId="47110"/>
    <cellStyle name="Normal 3 2 3 2 2 2 4 2 2 5" xfId="32786"/>
    <cellStyle name="Normal 3 2 3 2 2 2 4 2 3" xfId="5691"/>
    <cellStyle name="Normal 3 2 3 2 2 2 4 2 3 2" xfId="12951"/>
    <cellStyle name="Normal 3 2 3 2 2 2 4 2 3 2 2" xfId="27329"/>
    <cellStyle name="Normal 3 2 3 2 2 2 4 2 3 2 2 2" xfId="56063"/>
    <cellStyle name="Normal 3 2 3 2 2 2 4 2 3 2 3" xfId="41739"/>
    <cellStyle name="Normal 3 2 3 2 2 2 4 2 3 3" xfId="20166"/>
    <cellStyle name="Normal 3 2 3 2 2 2 4 2 3 3 2" xfId="48901"/>
    <cellStyle name="Normal 3 2 3 2 2 2 4 2 3 4" xfId="34577"/>
    <cellStyle name="Normal 3 2 3 2 2 2 4 2 4" xfId="9364"/>
    <cellStyle name="Normal 3 2 3 2 2 2 4 2 4 2" xfId="23747"/>
    <cellStyle name="Normal 3 2 3 2 2 2 4 2 4 2 2" xfId="52482"/>
    <cellStyle name="Normal 3 2 3 2 2 2 4 2 4 3" xfId="38158"/>
    <cellStyle name="Normal 3 2 3 2 2 2 4 2 5" xfId="16584"/>
    <cellStyle name="Normal 3 2 3 2 2 2 4 2 5 2" xfId="45320"/>
    <cellStyle name="Normal 3 2 3 2 2 2 4 2 6" xfId="30996"/>
    <cellStyle name="Normal 3 2 3 2 2 2 4 3" xfId="2926"/>
    <cellStyle name="Normal 3 2 3 2 2 2 4 3 2" xfId="6586"/>
    <cellStyle name="Normal 3 2 3 2 2 2 4 3 2 2" xfId="13846"/>
    <cellStyle name="Normal 3 2 3 2 2 2 4 3 2 2 2" xfId="28224"/>
    <cellStyle name="Normal 3 2 3 2 2 2 4 3 2 2 2 2" xfId="56958"/>
    <cellStyle name="Normal 3 2 3 2 2 2 4 3 2 2 3" xfId="42634"/>
    <cellStyle name="Normal 3 2 3 2 2 2 4 3 2 3" xfId="21061"/>
    <cellStyle name="Normal 3 2 3 2 2 2 4 3 2 3 2" xfId="49796"/>
    <cellStyle name="Normal 3 2 3 2 2 2 4 3 2 4" xfId="35472"/>
    <cellStyle name="Normal 3 2 3 2 2 2 4 3 3" xfId="10259"/>
    <cellStyle name="Normal 3 2 3 2 2 2 4 3 3 2" xfId="24642"/>
    <cellStyle name="Normal 3 2 3 2 2 2 4 3 3 2 2" xfId="53377"/>
    <cellStyle name="Normal 3 2 3 2 2 2 4 3 3 3" xfId="39053"/>
    <cellStyle name="Normal 3 2 3 2 2 2 4 3 4" xfId="17479"/>
    <cellStyle name="Normal 3 2 3 2 2 2 4 3 4 2" xfId="46215"/>
    <cellStyle name="Normal 3 2 3 2 2 2 4 3 5" xfId="31891"/>
    <cellStyle name="Normal 3 2 3 2 2 2 4 4" xfId="4791"/>
    <cellStyle name="Normal 3 2 3 2 2 2 4 4 2" xfId="12056"/>
    <cellStyle name="Normal 3 2 3 2 2 2 4 4 2 2" xfId="26434"/>
    <cellStyle name="Normal 3 2 3 2 2 2 4 4 2 2 2" xfId="55168"/>
    <cellStyle name="Normal 3 2 3 2 2 2 4 4 2 3" xfId="40844"/>
    <cellStyle name="Normal 3 2 3 2 2 2 4 4 3" xfId="19271"/>
    <cellStyle name="Normal 3 2 3 2 2 2 4 4 3 2" xfId="48006"/>
    <cellStyle name="Normal 3 2 3 2 2 2 4 4 4" xfId="33682"/>
    <cellStyle name="Normal 3 2 3 2 2 2 4 5" xfId="8463"/>
    <cellStyle name="Normal 3 2 3 2 2 2 4 5 2" xfId="22852"/>
    <cellStyle name="Normal 3 2 3 2 2 2 4 5 2 2" xfId="51587"/>
    <cellStyle name="Normal 3 2 3 2 2 2 4 5 3" xfId="37263"/>
    <cellStyle name="Normal 3 2 3 2 2 2 4 6" xfId="15689"/>
    <cellStyle name="Normal 3 2 3 2 2 2 4 6 2" xfId="44425"/>
    <cellStyle name="Normal 3 2 3 2 2 2 4 7" xfId="30101"/>
    <cellStyle name="Normal 3 2 3 2 2 2 5" xfId="1571"/>
    <cellStyle name="Normal 3 2 3 2 2 2 5 2" xfId="3375"/>
    <cellStyle name="Normal 3 2 3 2 2 2 5 2 2" xfId="7034"/>
    <cellStyle name="Normal 3 2 3 2 2 2 5 2 2 2" xfId="14294"/>
    <cellStyle name="Normal 3 2 3 2 2 2 5 2 2 2 2" xfId="28672"/>
    <cellStyle name="Normal 3 2 3 2 2 2 5 2 2 2 2 2" xfId="57406"/>
    <cellStyle name="Normal 3 2 3 2 2 2 5 2 2 2 3" xfId="43082"/>
    <cellStyle name="Normal 3 2 3 2 2 2 5 2 2 3" xfId="21509"/>
    <cellStyle name="Normal 3 2 3 2 2 2 5 2 2 3 2" xfId="50244"/>
    <cellStyle name="Normal 3 2 3 2 2 2 5 2 2 4" xfId="35920"/>
    <cellStyle name="Normal 3 2 3 2 2 2 5 2 3" xfId="10707"/>
    <cellStyle name="Normal 3 2 3 2 2 2 5 2 3 2" xfId="25090"/>
    <cellStyle name="Normal 3 2 3 2 2 2 5 2 3 2 2" xfId="53825"/>
    <cellStyle name="Normal 3 2 3 2 2 2 5 2 3 3" xfId="39501"/>
    <cellStyle name="Normal 3 2 3 2 2 2 5 2 4" xfId="17927"/>
    <cellStyle name="Normal 3 2 3 2 2 2 5 2 4 2" xfId="46663"/>
    <cellStyle name="Normal 3 2 3 2 2 2 5 2 5" xfId="32339"/>
    <cellStyle name="Normal 3 2 3 2 2 2 5 3" xfId="5244"/>
    <cellStyle name="Normal 3 2 3 2 2 2 5 3 2" xfId="12504"/>
    <cellStyle name="Normal 3 2 3 2 2 2 5 3 2 2" xfId="26882"/>
    <cellStyle name="Normal 3 2 3 2 2 2 5 3 2 2 2" xfId="55616"/>
    <cellStyle name="Normal 3 2 3 2 2 2 5 3 2 3" xfId="41292"/>
    <cellStyle name="Normal 3 2 3 2 2 2 5 3 3" xfId="19719"/>
    <cellStyle name="Normal 3 2 3 2 2 2 5 3 3 2" xfId="48454"/>
    <cellStyle name="Normal 3 2 3 2 2 2 5 3 4" xfId="34130"/>
    <cellStyle name="Normal 3 2 3 2 2 2 5 4" xfId="8917"/>
    <cellStyle name="Normal 3 2 3 2 2 2 5 4 2" xfId="23300"/>
    <cellStyle name="Normal 3 2 3 2 2 2 5 4 2 2" xfId="52035"/>
    <cellStyle name="Normal 3 2 3 2 2 2 5 4 3" xfId="37711"/>
    <cellStyle name="Normal 3 2 3 2 2 2 5 5" xfId="16137"/>
    <cellStyle name="Normal 3 2 3 2 2 2 5 5 2" xfId="44873"/>
    <cellStyle name="Normal 3 2 3 2 2 2 5 6" xfId="30549"/>
    <cellStyle name="Normal 3 2 3 2 2 2 6" xfId="2479"/>
    <cellStyle name="Normal 3 2 3 2 2 2 6 2" xfId="6139"/>
    <cellStyle name="Normal 3 2 3 2 2 2 6 2 2" xfId="13399"/>
    <cellStyle name="Normal 3 2 3 2 2 2 6 2 2 2" xfId="27777"/>
    <cellStyle name="Normal 3 2 3 2 2 2 6 2 2 2 2" xfId="56511"/>
    <cellStyle name="Normal 3 2 3 2 2 2 6 2 2 3" xfId="42187"/>
    <cellStyle name="Normal 3 2 3 2 2 2 6 2 3" xfId="20614"/>
    <cellStyle name="Normal 3 2 3 2 2 2 6 2 3 2" xfId="49349"/>
    <cellStyle name="Normal 3 2 3 2 2 2 6 2 4" xfId="35025"/>
    <cellStyle name="Normal 3 2 3 2 2 2 6 3" xfId="9812"/>
    <cellStyle name="Normal 3 2 3 2 2 2 6 3 2" xfId="24195"/>
    <cellStyle name="Normal 3 2 3 2 2 2 6 3 2 2" xfId="52930"/>
    <cellStyle name="Normal 3 2 3 2 2 2 6 3 3" xfId="38606"/>
    <cellStyle name="Normal 3 2 3 2 2 2 6 4" xfId="17032"/>
    <cellStyle name="Normal 3 2 3 2 2 2 6 4 2" xfId="45768"/>
    <cellStyle name="Normal 3 2 3 2 2 2 6 5" xfId="31444"/>
    <cellStyle name="Normal 3 2 3 2 2 2 7" xfId="4338"/>
    <cellStyle name="Normal 3 2 3 2 2 2 7 2" xfId="11608"/>
    <cellStyle name="Normal 3 2 3 2 2 2 7 2 2" xfId="25987"/>
    <cellStyle name="Normal 3 2 3 2 2 2 7 2 2 2" xfId="54721"/>
    <cellStyle name="Normal 3 2 3 2 2 2 7 2 3" xfId="40397"/>
    <cellStyle name="Normal 3 2 3 2 2 2 7 3" xfId="18824"/>
    <cellStyle name="Normal 3 2 3 2 2 2 7 3 2" xfId="47559"/>
    <cellStyle name="Normal 3 2 3 2 2 2 7 4" xfId="33235"/>
    <cellStyle name="Normal 3 2 3 2 2 2 8" xfId="8007"/>
    <cellStyle name="Normal 3 2 3 2 2 2 8 2" xfId="22405"/>
    <cellStyle name="Normal 3 2 3 2 2 2 8 2 2" xfId="51140"/>
    <cellStyle name="Normal 3 2 3 2 2 2 8 3" xfId="36816"/>
    <cellStyle name="Normal 3 2 3 2 2 2 9" xfId="15242"/>
    <cellStyle name="Normal 3 2 3 2 2 2 9 2" xfId="43978"/>
    <cellStyle name="Normal 3 2 3 2 2 3" xfId="603"/>
    <cellStyle name="Normal 3 2 3 2 2 3 2" xfId="880"/>
    <cellStyle name="Normal 3 2 3 2 2 3 2 2" xfId="1327"/>
    <cellStyle name="Normal 3 2 3 2 2 3 2 2 2" xfId="2310"/>
    <cellStyle name="Normal 3 2 3 2 2 3 2 2 2 2" xfId="4102"/>
    <cellStyle name="Normal 3 2 3 2 2 3 2 2 2 2 2" xfId="7761"/>
    <cellStyle name="Normal 3 2 3 2 2 3 2 2 2 2 2 2" xfId="15021"/>
    <cellStyle name="Normal 3 2 3 2 2 3 2 2 2 2 2 2 2" xfId="29399"/>
    <cellStyle name="Normal 3 2 3 2 2 3 2 2 2 2 2 2 2 2" xfId="58133"/>
    <cellStyle name="Normal 3 2 3 2 2 3 2 2 2 2 2 2 3" xfId="43809"/>
    <cellStyle name="Normal 3 2 3 2 2 3 2 2 2 2 2 3" xfId="22236"/>
    <cellStyle name="Normal 3 2 3 2 2 3 2 2 2 2 2 3 2" xfId="50971"/>
    <cellStyle name="Normal 3 2 3 2 2 3 2 2 2 2 2 4" xfId="36647"/>
    <cellStyle name="Normal 3 2 3 2 2 3 2 2 2 2 3" xfId="11434"/>
    <cellStyle name="Normal 3 2 3 2 2 3 2 2 2 2 3 2" xfId="25817"/>
    <cellStyle name="Normal 3 2 3 2 2 3 2 2 2 2 3 2 2" xfId="54552"/>
    <cellStyle name="Normal 3 2 3 2 2 3 2 2 2 2 3 3" xfId="40228"/>
    <cellStyle name="Normal 3 2 3 2 2 3 2 2 2 2 4" xfId="18654"/>
    <cellStyle name="Normal 3 2 3 2 2 3 2 2 2 2 4 2" xfId="47390"/>
    <cellStyle name="Normal 3 2 3 2 2 3 2 2 2 2 5" xfId="33066"/>
    <cellStyle name="Normal 3 2 3 2 2 3 2 2 2 3" xfId="5971"/>
    <cellStyle name="Normal 3 2 3 2 2 3 2 2 2 3 2" xfId="13231"/>
    <cellStyle name="Normal 3 2 3 2 2 3 2 2 2 3 2 2" xfId="27609"/>
    <cellStyle name="Normal 3 2 3 2 2 3 2 2 2 3 2 2 2" xfId="56343"/>
    <cellStyle name="Normal 3 2 3 2 2 3 2 2 2 3 2 3" xfId="42019"/>
    <cellStyle name="Normal 3 2 3 2 2 3 2 2 2 3 3" xfId="20446"/>
    <cellStyle name="Normal 3 2 3 2 2 3 2 2 2 3 3 2" xfId="49181"/>
    <cellStyle name="Normal 3 2 3 2 2 3 2 2 2 3 4" xfId="34857"/>
    <cellStyle name="Normal 3 2 3 2 2 3 2 2 2 4" xfId="9644"/>
    <cellStyle name="Normal 3 2 3 2 2 3 2 2 2 4 2" xfId="24027"/>
    <cellStyle name="Normal 3 2 3 2 2 3 2 2 2 4 2 2" xfId="52762"/>
    <cellStyle name="Normal 3 2 3 2 2 3 2 2 2 4 3" xfId="38438"/>
    <cellStyle name="Normal 3 2 3 2 2 3 2 2 2 5" xfId="16864"/>
    <cellStyle name="Normal 3 2 3 2 2 3 2 2 2 5 2" xfId="45600"/>
    <cellStyle name="Normal 3 2 3 2 2 3 2 2 2 6" xfId="31276"/>
    <cellStyle name="Normal 3 2 3 2 2 3 2 2 3" xfId="3206"/>
    <cellStyle name="Normal 3 2 3 2 2 3 2 2 3 2" xfId="6866"/>
    <cellStyle name="Normal 3 2 3 2 2 3 2 2 3 2 2" xfId="14126"/>
    <cellStyle name="Normal 3 2 3 2 2 3 2 2 3 2 2 2" xfId="28504"/>
    <cellStyle name="Normal 3 2 3 2 2 3 2 2 3 2 2 2 2" xfId="57238"/>
    <cellStyle name="Normal 3 2 3 2 2 3 2 2 3 2 2 3" xfId="42914"/>
    <cellStyle name="Normal 3 2 3 2 2 3 2 2 3 2 3" xfId="21341"/>
    <cellStyle name="Normal 3 2 3 2 2 3 2 2 3 2 3 2" xfId="50076"/>
    <cellStyle name="Normal 3 2 3 2 2 3 2 2 3 2 4" xfId="35752"/>
    <cellStyle name="Normal 3 2 3 2 2 3 2 2 3 3" xfId="10539"/>
    <cellStyle name="Normal 3 2 3 2 2 3 2 2 3 3 2" xfId="24922"/>
    <cellStyle name="Normal 3 2 3 2 2 3 2 2 3 3 2 2" xfId="53657"/>
    <cellStyle name="Normal 3 2 3 2 2 3 2 2 3 3 3" xfId="39333"/>
    <cellStyle name="Normal 3 2 3 2 2 3 2 2 3 4" xfId="17759"/>
    <cellStyle name="Normal 3 2 3 2 2 3 2 2 3 4 2" xfId="46495"/>
    <cellStyle name="Normal 3 2 3 2 2 3 2 2 3 5" xfId="32171"/>
    <cellStyle name="Normal 3 2 3 2 2 3 2 2 4" xfId="5071"/>
    <cellStyle name="Normal 3 2 3 2 2 3 2 2 4 2" xfId="12336"/>
    <cellStyle name="Normal 3 2 3 2 2 3 2 2 4 2 2" xfId="26714"/>
    <cellStyle name="Normal 3 2 3 2 2 3 2 2 4 2 2 2" xfId="55448"/>
    <cellStyle name="Normal 3 2 3 2 2 3 2 2 4 2 3" xfId="41124"/>
    <cellStyle name="Normal 3 2 3 2 2 3 2 2 4 3" xfId="19551"/>
    <cellStyle name="Normal 3 2 3 2 2 3 2 2 4 3 2" xfId="48286"/>
    <cellStyle name="Normal 3 2 3 2 2 3 2 2 4 4" xfId="33962"/>
    <cellStyle name="Normal 3 2 3 2 2 3 2 2 5" xfId="8743"/>
    <cellStyle name="Normal 3 2 3 2 2 3 2 2 5 2" xfId="23132"/>
    <cellStyle name="Normal 3 2 3 2 2 3 2 2 5 2 2" xfId="51867"/>
    <cellStyle name="Normal 3 2 3 2 2 3 2 2 5 3" xfId="37543"/>
    <cellStyle name="Normal 3 2 3 2 2 3 2 2 6" xfId="15969"/>
    <cellStyle name="Normal 3 2 3 2 2 3 2 2 6 2" xfId="44705"/>
    <cellStyle name="Normal 3 2 3 2 2 3 2 2 7" xfId="30381"/>
    <cellStyle name="Normal 3 2 3 2 2 3 2 3" xfId="1863"/>
    <cellStyle name="Normal 3 2 3 2 2 3 2 3 2" xfId="3655"/>
    <cellStyle name="Normal 3 2 3 2 2 3 2 3 2 2" xfId="7314"/>
    <cellStyle name="Normal 3 2 3 2 2 3 2 3 2 2 2" xfId="14574"/>
    <cellStyle name="Normal 3 2 3 2 2 3 2 3 2 2 2 2" xfId="28952"/>
    <cellStyle name="Normal 3 2 3 2 2 3 2 3 2 2 2 2 2" xfId="57686"/>
    <cellStyle name="Normal 3 2 3 2 2 3 2 3 2 2 2 3" xfId="43362"/>
    <cellStyle name="Normal 3 2 3 2 2 3 2 3 2 2 3" xfId="21789"/>
    <cellStyle name="Normal 3 2 3 2 2 3 2 3 2 2 3 2" xfId="50524"/>
    <cellStyle name="Normal 3 2 3 2 2 3 2 3 2 2 4" xfId="36200"/>
    <cellStyle name="Normal 3 2 3 2 2 3 2 3 2 3" xfId="10987"/>
    <cellStyle name="Normal 3 2 3 2 2 3 2 3 2 3 2" xfId="25370"/>
    <cellStyle name="Normal 3 2 3 2 2 3 2 3 2 3 2 2" xfId="54105"/>
    <cellStyle name="Normal 3 2 3 2 2 3 2 3 2 3 3" xfId="39781"/>
    <cellStyle name="Normal 3 2 3 2 2 3 2 3 2 4" xfId="18207"/>
    <cellStyle name="Normal 3 2 3 2 2 3 2 3 2 4 2" xfId="46943"/>
    <cellStyle name="Normal 3 2 3 2 2 3 2 3 2 5" xfId="32619"/>
    <cellStyle name="Normal 3 2 3 2 2 3 2 3 3" xfId="5524"/>
    <cellStyle name="Normal 3 2 3 2 2 3 2 3 3 2" xfId="12784"/>
    <cellStyle name="Normal 3 2 3 2 2 3 2 3 3 2 2" xfId="27162"/>
    <cellStyle name="Normal 3 2 3 2 2 3 2 3 3 2 2 2" xfId="55896"/>
    <cellStyle name="Normal 3 2 3 2 2 3 2 3 3 2 3" xfId="41572"/>
    <cellStyle name="Normal 3 2 3 2 2 3 2 3 3 3" xfId="19999"/>
    <cellStyle name="Normal 3 2 3 2 2 3 2 3 3 3 2" xfId="48734"/>
    <cellStyle name="Normal 3 2 3 2 2 3 2 3 3 4" xfId="34410"/>
    <cellStyle name="Normal 3 2 3 2 2 3 2 3 4" xfId="9197"/>
    <cellStyle name="Normal 3 2 3 2 2 3 2 3 4 2" xfId="23580"/>
    <cellStyle name="Normal 3 2 3 2 2 3 2 3 4 2 2" xfId="52315"/>
    <cellStyle name="Normal 3 2 3 2 2 3 2 3 4 3" xfId="37991"/>
    <cellStyle name="Normal 3 2 3 2 2 3 2 3 5" xfId="16417"/>
    <cellStyle name="Normal 3 2 3 2 2 3 2 3 5 2" xfId="45153"/>
    <cellStyle name="Normal 3 2 3 2 2 3 2 3 6" xfId="30829"/>
    <cellStyle name="Normal 3 2 3 2 2 3 2 4" xfId="2759"/>
    <cellStyle name="Normal 3 2 3 2 2 3 2 4 2" xfId="6419"/>
    <cellStyle name="Normal 3 2 3 2 2 3 2 4 2 2" xfId="13679"/>
    <cellStyle name="Normal 3 2 3 2 2 3 2 4 2 2 2" xfId="28057"/>
    <cellStyle name="Normal 3 2 3 2 2 3 2 4 2 2 2 2" xfId="56791"/>
    <cellStyle name="Normal 3 2 3 2 2 3 2 4 2 2 3" xfId="42467"/>
    <cellStyle name="Normal 3 2 3 2 2 3 2 4 2 3" xfId="20894"/>
    <cellStyle name="Normal 3 2 3 2 2 3 2 4 2 3 2" xfId="49629"/>
    <cellStyle name="Normal 3 2 3 2 2 3 2 4 2 4" xfId="35305"/>
    <cellStyle name="Normal 3 2 3 2 2 3 2 4 3" xfId="10092"/>
    <cellStyle name="Normal 3 2 3 2 2 3 2 4 3 2" xfId="24475"/>
    <cellStyle name="Normal 3 2 3 2 2 3 2 4 3 2 2" xfId="53210"/>
    <cellStyle name="Normal 3 2 3 2 2 3 2 4 3 3" xfId="38886"/>
    <cellStyle name="Normal 3 2 3 2 2 3 2 4 4" xfId="17312"/>
    <cellStyle name="Normal 3 2 3 2 2 3 2 4 4 2" xfId="46048"/>
    <cellStyle name="Normal 3 2 3 2 2 3 2 4 5" xfId="31724"/>
    <cellStyle name="Normal 3 2 3 2 2 3 2 5" xfId="4624"/>
    <cellStyle name="Normal 3 2 3 2 2 3 2 5 2" xfId="11889"/>
    <cellStyle name="Normal 3 2 3 2 2 3 2 5 2 2" xfId="26267"/>
    <cellStyle name="Normal 3 2 3 2 2 3 2 5 2 2 2" xfId="55001"/>
    <cellStyle name="Normal 3 2 3 2 2 3 2 5 2 3" xfId="40677"/>
    <cellStyle name="Normal 3 2 3 2 2 3 2 5 3" xfId="19104"/>
    <cellStyle name="Normal 3 2 3 2 2 3 2 5 3 2" xfId="47839"/>
    <cellStyle name="Normal 3 2 3 2 2 3 2 5 4" xfId="33515"/>
    <cellStyle name="Normal 3 2 3 2 2 3 2 6" xfId="8296"/>
    <cellStyle name="Normal 3 2 3 2 2 3 2 6 2" xfId="22685"/>
    <cellStyle name="Normal 3 2 3 2 2 3 2 6 2 2" xfId="51420"/>
    <cellStyle name="Normal 3 2 3 2 2 3 2 6 3" xfId="37096"/>
    <cellStyle name="Normal 3 2 3 2 2 3 2 7" xfId="15522"/>
    <cellStyle name="Normal 3 2 3 2 2 3 2 7 2" xfId="44258"/>
    <cellStyle name="Normal 3 2 3 2 2 3 2 8" xfId="29934"/>
    <cellStyle name="Normal 3 2 3 2 2 3 3" xfId="1103"/>
    <cellStyle name="Normal 3 2 3 2 2 3 3 2" xfId="2086"/>
    <cellStyle name="Normal 3 2 3 2 2 3 3 2 2" xfId="3878"/>
    <cellStyle name="Normal 3 2 3 2 2 3 3 2 2 2" xfId="7537"/>
    <cellStyle name="Normal 3 2 3 2 2 3 3 2 2 2 2" xfId="14797"/>
    <cellStyle name="Normal 3 2 3 2 2 3 3 2 2 2 2 2" xfId="29175"/>
    <cellStyle name="Normal 3 2 3 2 2 3 3 2 2 2 2 2 2" xfId="57909"/>
    <cellStyle name="Normal 3 2 3 2 2 3 3 2 2 2 2 3" xfId="43585"/>
    <cellStyle name="Normal 3 2 3 2 2 3 3 2 2 2 3" xfId="22012"/>
    <cellStyle name="Normal 3 2 3 2 2 3 3 2 2 2 3 2" xfId="50747"/>
    <cellStyle name="Normal 3 2 3 2 2 3 3 2 2 2 4" xfId="36423"/>
    <cellStyle name="Normal 3 2 3 2 2 3 3 2 2 3" xfId="11210"/>
    <cellStyle name="Normal 3 2 3 2 2 3 3 2 2 3 2" xfId="25593"/>
    <cellStyle name="Normal 3 2 3 2 2 3 3 2 2 3 2 2" xfId="54328"/>
    <cellStyle name="Normal 3 2 3 2 2 3 3 2 2 3 3" xfId="40004"/>
    <cellStyle name="Normal 3 2 3 2 2 3 3 2 2 4" xfId="18430"/>
    <cellStyle name="Normal 3 2 3 2 2 3 3 2 2 4 2" xfId="47166"/>
    <cellStyle name="Normal 3 2 3 2 2 3 3 2 2 5" xfId="32842"/>
    <cellStyle name="Normal 3 2 3 2 2 3 3 2 3" xfId="5747"/>
    <cellStyle name="Normal 3 2 3 2 2 3 3 2 3 2" xfId="13007"/>
    <cellStyle name="Normal 3 2 3 2 2 3 3 2 3 2 2" xfId="27385"/>
    <cellStyle name="Normal 3 2 3 2 2 3 3 2 3 2 2 2" xfId="56119"/>
    <cellStyle name="Normal 3 2 3 2 2 3 3 2 3 2 3" xfId="41795"/>
    <cellStyle name="Normal 3 2 3 2 2 3 3 2 3 3" xfId="20222"/>
    <cellStyle name="Normal 3 2 3 2 2 3 3 2 3 3 2" xfId="48957"/>
    <cellStyle name="Normal 3 2 3 2 2 3 3 2 3 4" xfId="34633"/>
    <cellStyle name="Normal 3 2 3 2 2 3 3 2 4" xfId="9420"/>
    <cellStyle name="Normal 3 2 3 2 2 3 3 2 4 2" xfId="23803"/>
    <cellStyle name="Normal 3 2 3 2 2 3 3 2 4 2 2" xfId="52538"/>
    <cellStyle name="Normal 3 2 3 2 2 3 3 2 4 3" xfId="38214"/>
    <cellStyle name="Normal 3 2 3 2 2 3 3 2 5" xfId="16640"/>
    <cellStyle name="Normal 3 2 3 2 2 3 3 2 5 2" xfId="45376"/>
    <cellStyle name="Normal 3 2 3 2 2 3 3 2 6" xfId="31052"/>
    <cellStyle name="Normal 3 2 3 2 2 3 3 3" xfId="2982"/>
    <cellStyle name="Normal 3 2 3 2 2 3 3 3 2" xfId="6642"/>
    <cellStyle name="Normal 3 2 3 2 2 3 3 3 2 2" xfId="13902"/>
    <cellStyle name="Normal 3 2 3 2 2 3 3 3 2 2 2" xfId="28280"/>
    <cellStyle name="Normal 3 2 3 2 2 3 3 3 2 2 2 2" xfId="57014"/>
    <cellStyle name="Normal 3 2 3 2 2 3 3 3 2 2 3" xfId="42690"/>
    <cellStyle name="Normal 3 2 3 2 2 3 3 3 2 3" xfId="21117"/>
    <cellStyle name="Normal 3 2 3 2 2 3 3 3 2 3 2" xfId="49852"/>
    <cellStyle name="Normal 3 2 3 2 2 3 3 3 2 4" xfId="35528"/>
    <cellStyle name="Normal 3 2 3 2 2 3 3 3 3" xfId="10315"/>
    <cellStyle name="Normal 3 2 3 2 2 3 3 3 3 2" xfId="24698"/>
    <cellStyle name="Normal 3 2 3 2 2 3 3 3 3 2 2" xfId="53433"/>
    <cellStyle name="Normal 3 2 3 2 2 3 3 3 3 3" xfId="39109"/>
    <cellStyle name="Normal 3 2 3 2 2 3 3 3 4" xfId="17535"/>
    <cellStyle name="Normal 3 2 3 2 2 3 3 3 4 2" xfId="46271"/>
    <cellStyle name="Normal 3 2 3 2 2 3 3 3 5" xfId="31947"/>
    <cellStyle name="Normal 3 2 3 2 2 3 3 4" xfId="4847"/>
    <cellStyle name="Normal 3 2 3 2 2 3 3 4 2" xfId="12112"/>
    <cellStyle name="Normal 3 2 3 2 2 3 3 4 2 2" xfId="26490"/>
    <cellStyle name="Normal 3 2 3 2 2 3 3 4 2 2 2" xfId="55224"/>
    <cellStyle name="Normal 3 2 3 2 2 3 3 4 2 3" xfId="40900"/>
    <cellStyle name="Normal 3 2 3 2 2 3 3 4 3" xfId="19327"/>
    <cellStyle name="Normal 3 2 3 2 2 3 3 4 3 2" xfId="48062"/>
    <cellStyle name="Normal 3 2 3 2 2 3 3 4 4" xfId="33738"/>
    <cellStyle name="Normal 3 2 3 2 2 3 3 5" xfId="8519"/>
    <cellStyle name="Normal 3 2 3 2 2 3 3 5 2" xfId="22908"/>
    <cellStyle name="Normal 3 2 3 2 2 3 3 5 2 2" xfId="51643"/>
    <cellStyle name="Normal 3 2 3 2 2 3 3 5 3" xfId="37319"/>
    <cellStyle name="Normal 3 2 3 2 2 3 3 6" xfId="15745"/>
    <cellStyle name="Normal 3 2 3 2 2 3 3 6 2" xfId="44481"/>
    <cellStyle name="Normal 3 2 3 2 2 3 3 7" xfId="30157"/>
    <cellStyle name="Normal 3 2 3 2 2 3 4" xfId="1635"/>
    <cellStyle name="Normal 3 2 3 2 2 3 4 2" xfId="3431"/>
    <cellStyle name="Normal 3 2 3 2 2 3 4 2 2" xfId="7090"/>
    <cellStyle name="Normal 3 2 3 2 2 3 4 2 2 2" xfId="14350"/>
    <cellStyle name="Normal 3 2 3 2 2 3 4 2 2 2 2" xfId="28728"/>
    <cellStyle name="Normal 3 2 3 2 2 3 4 2 2 2 2 2" xfId="57462"/>
    <cellStyle name="Normal 3 2 3 2 2 3 4 2 2 2 3" xfId="43138"/>
    <cellStyle name="Normal 3 2 3 2 2 3 4 2 2 3" xfId="21565"/>
    <cellStyle name="Normal 3 2 3 2 2 3 4 2 2 3 2" xfId="50300"/>
    <cellStyle name="Normal 3 2 3 2 2 3 4 2 2 4" xfId="35976"/>
    <cellStyle name="Normal 3 2 3 2 2 3 4 2 3" xfId="10763"/>
    <cellStyle name="Normal 3 2 3 2 2 3 4 2 3 2" xfId="25146"/>
    <cellStyle name="Normal 3 2 3 2 2 3 4 2 3 2 2" xfId="53881"/>
    <cellStyle name="Normal 3 2 3 2 2 3 4 2 3 3" xfId="39557"/>
    <cellStyle name="Normal 3 2 3 2 2 3 4 2 4" xfId="17983"/>
    <cellStyle name="Normal 3 2 3 2 2 3 4 2 4 2" xfId="46719"/>
    <cellStyle name="Normal 3 2 3 2 2 3 4 2 5" xfId="32395"/>
    <cellStyle name="Normal 3 2 3 2 2 3 4 3" xfId="5300"/>
    <cellStyle name="Normal 3 2 3 2 2 3 4 3 2" xfId="12560"/>
    <cellStyle name="Normal 3 2 3 2 2 3 4 3 2 2" xfId="26938"/>
    <cellStyle name="Normal 3 2 3 2 2 3 4 3 2 2 2" xfId="55672"/>
    <cellStyle name="Normal 3 2 3 2 2 3 4 3 2 3" xfId="41348"/>
    <cellStyle name="Normal 3 2 3 2 2 3 4 3 3" xfId="19775"/>
    <cellStyle name="Normal 3 2 3 2 2 3 4 3 3 2" xfId="48510"/>
    <cellStyle name="Normal 3 2 3 2 2 3 4 3 4" xfId="34186"/>
    <cellStyle name="Normal 3 2 3 2 2 3 4 4" xfId="8973"/>
    <cellStyle name="Normal 3 2 3 2 2 3 4 4 2" xfId="23356"/>
    <cellStyle name="Normal 3 2 3 2 2 3 4 4 2 2" xfId="52091"/>
    <cellStyle name="Normal 3 2 3 2 2 3 4 4 3" xfId="37767"/>
    <cellStyle name="Normal 3 2 3 2 2 3 4 5" xfId="16193"/>
    <cellStyle name="Normal 3 2 3 2 2 3 4 5 2" xfId="44929"/>
    <cellStyle name="Normal 3 2 3 2 2 3 4 6" xfId="30605"/>
    <cellStyle name="Normal 3 2 3 2 2 3 5" xfId="2535"/>
    <cellStyle name="Normal 3 2 3 2 2 3 5 2" xfId="6195"/>
    <cellStyle name="Normal 3 2 3 2 2 3 5 2 2" xfId="13455"/>
    <cellStyle name="Normal 3 2 3 2 2 3 5 2 2 2" xfId="27833"/>
    <cellStyle name="Normal 3 2 3 2 2 3 5 2 2 2 2" xfId="56567"/>
    <cellStyle name="Normal 3 2 3 2 2 3 5 2 2 3" xfId="42243"/>
    <cellStyle name="Normal 3 2 3 2 2 3 5 2 3" xfId="20670"/>
    <cellStyle name="Normal 3 2 3 2 2 3 5 2 3 2" xfId="49405"/>
    <cellStyle name="Normal 3 2 3 2 2 3 5 2 4" xfId="35081"/>
    <cellStyle name="Normal 3 2 3 2 2 3 5 3" xfId="9868"/>
    <cellStyle name="Normal 3 2 3 2 2 3 5 3 2" xfId="24251"/>
    <cellStyle name="Normal 3 2 3 2 2 3 5 3 2 2" xfId="52986"/>
    <cellStyle name="Normal 3 2 3 2 2 3 5 3 3" xfId="38662"/>
    <cellStyle name="Normal 3 2 3 2 2 3 5 4" xfId="17088"/>
    <cellStyle name="Normal 3 2 3 2 2 3 5 4 2" xfId="45824"/>
    <cellStyle name="Normal 3 2 3 2 2 3 5 5" xfId="31500"/>
    <cellStyle name="Normal 3 2 3 2 2 3 6" xfId="4398"/>
    <cellStyle name="Normal 3 2 3 2 2 3 6 2" xfId="11665"/>
    <cellStyle name="Normal 3 2 3 2 2 3 6 2 2" xfId="26043"/>
    <cellStyle name="Normal 3 2 3 2 2 3 6 2 2 2" xfId="54777"/>
    <cellStyle name="Normal 3 2 3 2 2 3 6 2 3" xfId="40453"/>
    <cellStyle name="Normal 3 2 3 2 2 3 6 3" xfId="18880"/>
    <cellStyle name="Normal 3 2 3 2 2 3 6 3 2" xfId="47615"/>
    <cellStyle name="Normal 3 2 3 2 2 3 6 4" xfId="33291"/>
    <cellStyle name="Normal 3 2 3 2 2 3 7" xfId="8069"/>
    <cellStyle name="Normal 3 2 3 2 2 3 7 2" xfId="22461"/>
    <cellStyle name="Normal 3 2 3 2 2 3 7 2 2" xfId="51196"/>
    <cellStyle name="Normal 3 2 3 2 2 3 7 3" xfId="36872"/>
    <cellStyle name="Normal 3 2 3 2 2 3 8" xfId="15298"/>
    <cellStyle name="Normal 3 2 3 2 2 3 8 2" xfId="44034"/>
    <cellStyle name="Normal 3 2 3 2 2 3 9" xfId="29710"/>
    <cellStyle name="Normal 3 2 3 2 2 4" xfId="765"/>
    <cellStyle name="Normal 3 2 3 2 2 4 2" xfId="1215"/>
    <cellStyle name="Normal 3 2 3 2 2 4 2 2" xfId="2198"/>
    <cellStyle name="Normal 3 2 3 2 2 4 2 2 2" xfId="3990"/>
    <cellStyle name="Normal 3 2 3 2 2 4 2 2 2 2" xfId="7649"/>
    <cellStyle name="Normal 3 2 3 2 2 4 2 2 2 2 2" xfId="14909"/>
    <cellStyle name="Normal 3 2 3 2 2 4 2 2 2 2 2 2" xfId="29287"/>
    <cellStyle name="Normal 3 2 3 2 2 4 2 2 2 2 2 2 2" xfId="58021"/>
    <cellStyle name="Normal 3 2 3 2 2 4 2 2 2 2 2 3" xfId="43697"/>
    <cellStyle name="Normal 3 2 3 2 2 4 2 2 2 2 3" xfId="22124"/>
    <cellStyle name="Normal 3 2 3 2 2 4 2 2 2 2 3 2" xfId="50859"/>
    <cellStyle name="Normal 3 2 3 2 2 4 2 2 2 2 4" xfId="36535"/>
    <cellStyle name="Normal 3 2 3 2 2 4 2 2 2 3" xfId="11322"/>
    <cellStyle name="Normal 3 2 3 2 2 4 2 2 2 3 2" xfId="25705"/>
    <cellStyle name="Normal 3 2 3 2 2 4 2 2 2 3 2 2" xfId="54440"/>
    <cellStyle name="Normal 3 2 3 2 2 4 2 2 2 3 3" xfId="40116"/>
    <cellStyle name="Normal 3 2 3 2 2 4 2 2 2 4" xfId="18542"/>
    <cellStyle name="Normal 3 2 3 2 2 4 2 2 2 4 2" xfId="47278"/>
    <cellStyle name="Normal 3 2 3 2 2 4 2 2 2 5" xfId="32954"/>
    <cellStyle name="Normal 3 2 3 2 2 4 2 2 3" xfId="5859"/>
    <cellStyle name="Normal 3 2 3 2 2 4 2 2 3 2" xfId="13119"/>
    <cellStyle name="Normal 3 2 3 2 2 4 2 2 3 2 2" xfId="27497"/>
    <cellStyle name="Normal 3 2 3 2 2 4 2 2 3 2 2 2" xfId="56231"/>
    <cellStyle name="Normal 3 2 3 2 2 4 2 2 3 2 3" xfId="41907"/>
    <cellStyle name="Normal 3 2 3 2 2 4 2 2 3 3" xfId="20334"/>
    <cellStyle name="Normal 3 2 3 2 2 4 2 2 3 3 2" xfId="49069"/>
    <cellStyle name="Normal 3 2 3 2 2 4 2 2 3 4" xfId="34745"/>
    <cellStyle name="Normal 3 2 3 2 2 4 2 2 4" xfId="9532"/>
    <cellStyle name="Normal 3 2 3 2 2 4 2 2 4 2" xfId="23915"/>
    <cellStyle name="Normal 3 2 3 2 2 4 2 2 4 2 2" xfId="52650"/>
    <cellStyle name="Normal 3 2 3 2 2 4 2 2 4 3" xfId="38326"/>
    <cellStyle name="Normal 3 2 3 2 2 4 2 2 5" xfId="16752"/>
    <cellStyle name="Normal 3 2 3 2 2 4 2 2 5 2" xfId="45488"/>
    <cellStyle name="Normal 3 2 3 2 2 4 2 2 6" xfId="31164"/>
    <cellStyle name="Normal 3 2 3 2 2 4 2 3" xfId="3094"/>
    <cellStyle name="Normal 3 2 3 2 2 4 2 3 2" xfId="6754"/>
    <cellStyle name="Normal 3 2 3 2 2 4 2 3 2 2" xfId="14014"/>
    <cellStyle name="Normal 3 2 3 2 2 4 2 3 2 2 2" xfId="28392"/>
    <cellStyle name="Normal 3 2 3 2 2 4 2 3 2 2 2 2" xfId="57126"/>
    <cellStyle name="Normal 3 2 3 2 2 4 2 3 2 2 3" xfId="42802"/>
    <cellStyle name="Normal 3 2 3 2 2 4 2 3 2 3" xfId="21229"/>
    <cellStyle name="Normal 3 2 3 2 2 4 2 3 2 3 2" xfId="49964"/>
    <cellStyle name="Normal 3 2 3 2 2 4 2 3 2 4" xfId="35640"/>
    <cellStyle name="Normal 3 2 3 2 2 4 2 3 3" xfId="10427"/>
    <cellStyle name="Normal 3 2 3 2 2 4 2 3 3 2" xfId="24810"/>
    <cellStyle name="Normal 3 2 3 2 2 4 2 3 3 2 2" xfId="53545"/>
    <cellStyle name="Normal 3 2 3 2 2 4 2 3 3 3" xfId="39221"/>
    <cellStyle name="Normal 3 2 3 2 2 4 2 3 4" xfId="17647"/>
    <cellStyle name="Normal 3 2 3 2 2 4 2 3 4 2" xfId="46383"/>
    <cellStyle name="Normal 3 2 3 2 2 4 2 3 5" xfId="32059"/>
    <cellStyle name="Normal 3 2 3 2 2 4 2 4" xfId="4959"/>
    <cellStyle name="Normal 3 2 3 2 2 4 2 4 2" xfId="12224"/>
    <cellStyle name="Normal 3 2 3 2 2 4 2 4 2 2" xfId="26602"/>
    <cellStyle name="Normal 3 2 3 2 2 4 2 4 2 2 2" xfId="55336"/>
    <cellStyle name="Normal 3 2 3 2 2 4 2 4 2 3" xfId="41012"/>
    <cellStyle name="Normal 3 2 3 2 2 4 2 4 3" xfId="19439"/>
    <cellStyle name="Normal 3 2 3 2 2 4 2 4 3 2" xfId="48174"/>
    <cellStyle name="Normal 3 2 3 2 2 4 2 4 4" xfId="33850"/>
    <cellStyle name="Normal 3 2 3 2 2 4 2 5" xfId="8631"/>
    <cellStyle name="Normal 3 2 3 2 2 4 2 5 2" xfId="23020"/>
    <cellStyle name="Normal 3 2 3 2 2 4 2 5 2 2" xfId="51755"/>
    <cellStyle name="Normal 3 2 3 2 2 4 2 5 3" xfId="37431"/>
    <cellStyle name="Normal 3 2 3 2 2 4 2 6" xfId="15857"/>
    <cellStyle name="Normal 3 2 3 2 2 4 2 6 2" xfId="44593"/>
    <cellStyle name="Normal 3 2 3 2 2 4 2 7" xfId="30269"/>
    <cellStyle name="Normal 3 2 3 2 2 4 3" xfId="1751"/>
    <cellStyle name="Normal 3 2 3 2 2 4 3 2" xfId="3543"/>
    <cellStyle name="Normal 3 2 3 2 2 4 3 2 2" xfId="7202"/>
    <cellStyle name="Normal 3 2 3 2 2 4 3 2 2 2" xfId="14462"/>
    <cellStyle name="Normal 3 2 3 2 2 4 3 2 2 2 2" xfId="28840"/>
    <cellStyle name="Normal 3 2 3 2 2 4 3 2 2 2 2 2" xfId="57574"/>
    <cellStyle name="Normal 3 2 3 2 2 4 3 2 2 2 3" xfId="43250"/>
    <cellStyle name="Normal 3 2 3 2 2 4 3 2 2 3" xfId="21677"/>
    <cellStyle name="Normal 3 2 3 2 2 4 3 2 2 3 2" xfId="50412"/>
    <cellStyle name="Normal 3 2 3 2 2 4 3 2 2 4" xfId="36088"/>
    <cellStyle name="Normal 3 2 3 2 2 4 3 2 3" xfId="10875"/>
    <cellStyle name="Normal 3 2 3 2 2 4 3 2 3 2" xfId="25258"/>
    <cellStyle name="Normal 3 2 3 2 2 4 3 2 3 2 2" xfId="53993"/>
    <cellStyle name="Normal 3 2 3 2 2 4 3 2 3 3" xfId="39669"/>
    <cellStyle name="Normal 3 2 3 2 2 4 3 2 4" xfId="18095"/>
    <cellStyle name="Normal 3 2 3 2 2 4 3 2 4 2" xfId="46831"/>
    <cellStyle name="Normal 3 2 3 2 2 4 3 2 5" xfId="32507"/>
    <cellStyle name="Normal 3 2 3 2 2 4 3 3" xfId="5412"/>
    <cellStyle name="Normal 3 2 3 2 2 4 3 3 2" xfId="12672"/>
    <cellStyle name="Normal 3 2 3 2 2 4 3 3 2 2" xfId="27050"/>
    <cellStyle name="Normal 3 2 3 2 2 4 3 3 2 2 2" xfId="55784"/>
    <cellStyle name="Normal 3 2 3 2 2 4 3 3 2 3" xfId="41460"/>
    <cellStyle name="Normal 3 2 3 2 2 4 3 3 3" xfId="19887"/>
    <cellStyle name="Normal 3 2 3 2 2 4 3 3 3 2" xfId="48622"/>
    <cellStyle name="Normal 3 2 3 2 2 4 3 3 4" xfId="34298"/>
    <cellStyle name="Normal 3 2 3 2 2 4 3 4" xfId="9085"/>
    <cellStyle name="Normal 3 2 3 2 2 4 3 4 2" xfId="23468"/>
    <cellStyle name="Normal 3 2 3 2 2 4 3 4 2 2" xfId="52203"/>
    <cellStyle name="Normal 3 2 3 2 2 4 3 4 3" xfId="37879"/>
    <cellStyle name="Normal 3 2 3 2 2 4 3 5" xfId="16305"/>
    <cellStyle name="Normal 3 2 3 2 2 4 3 5 2" xfId="45041"/>
    <cellStyle name="Normal 3 2 3 2 2 4 3 6" xfId="30717"/>
    <cellStyle name="Normal 3 2 3 2 2 4 4" xfId="2647"/>
    <cellStyle name="Normal 3 2 3 2 2 4 4 2" xfId="6307"/>
    <cellStyle name="Normal 3 2 3 2 2 4 4 2 2" xfId="13567"/>
    <cellStyle name="Normal 3 2 3 2 2 4 4 2 2 2" xfId="27945"/>
    <cellStyle name="Normal 3 2 3 2 2 4 4 2 2 2 2" xfId="56679"/>
    <cellStyle name="Normal 3 2 3 2 2 4 4 2 2 3" xfId="42355"/>
    <cellStyle name="Normal 3 2 3 2 2 4 4 2 3" xfId="20782"/>
    <cellStyle name="Normal 3 2 3 2 2 4 4 2 3 2" xfId="49517"/>
    <cellStyle name="Normal 3 2 3 2 2 4 4 2 4" xfId="35193"/>
    <cellStyle name="Normal 3 2 3 2 2 4 4 3" xfId="9980"/>
    <cellStyle name="Normal 3 2 3 2 2 4 4 3 2" xfId="24363"/>
    <cellStyle name="Normal 3 2 3 2 2 4 4 3 2 2" xfId="53098"/>
    <cellStyle name="Normal 3 2 3 2 2 4 4 3 3" xfId="38774"/>
    <cellStyle name="Normal 3 2 3 2 2 4 4 4" xfId="17200"/>
    <cellStyle name="Normal 3 2 3 2 2 4 4 4 2" xfId="45936"/>
    <cellStyle name="Normal 3 2 3 2 2 4 4 5" xfId="31612"/>
    <cellStyle name="Normal 3 2 3 2 2 4 5" xfId="4511"/>
    <cellStyle name="Normal 3 2 3 2 2 4 5 2" xfId="11777"/>
    <cellStyle name="Normal 3 2 3 2 2 4 5 2 2" xfId="26155"/>
    <cellStyle name="Normal 3 2 3 2 2 4 5 2 2 2" xfId="54889"/>
    <cellStyle name="Normal 3 2 3 2 2 4 5 2 3" xfId="40565"/>
    <cellStyle name="Normal 3 2 3 2 2 4 5 3" xfId="18992"/>
    <cellStyle name="Normal 3 2 3 2 2 4 5 3 2" xfId="47727"/>
    <cellStyle name="Normal 3 2 3 2 2 4 5 4" xfId="33403"/>
    <cellStyle name="Normal 3 2 3 2 2 4 6" xfId="8184"/>
    <cellStyle name="Normal 3 2 3 2 2 4 6 2" xfId="22573"/>
    <cellStyle name="Normal 3 2 3 2 2 4 6 2 2" xfId="51308"/>
    <cellStyle name="Normal 3 2 3 2 2 4 6 3" xfId="36984"/>
    <cellStyle name="Normal 3 2 3 2 2 4 7" xfId="15410"/>
    <cellStyle name="Normal 3 2 3 2 2 4 7 2" xfId="44146"/>
    <cellStyle name="Normal 3 2 3 2 2 4 8" xfId="29822"/>
    <cellStyle name="Normal 3 2 3 2 2 5" xfId="991"/>
    <cellStyle name="Normal 3 2 3 2 2 5 2" xfId="1974"/>
    <cellStyle name="Normal 3 2 3 2 2 5 2 2" xfId="3766"/>
    <cellStyle name="Normal 3 2 3 2 2 5 2 2 2" xfId="7425"/>
    <cellStyle name="Normal 3 2 3 2 2 5 2 2 2 2" xfId="14685"/>
    <cellStyle name="Normal 3 2 3 2 2 5 2 2 2 2 2" xfId="29063"/>
    <cellStyle name="Normal 3 2 3 2 2 5 2 2 2 2 2 2" xfId="57797"/>
    <cellStyle name="Normal 3 2 3 2 2 5 2 2 2 2 3" xfId="43473"/>
    <cellStyle name="Normal 3 2 3 2 2 5 2 2 2 3" xfId="21900"/>
    <cellStyle name="Normal 3 2 3 2 2 5 2 2 2 3 2" xfId="50635"/>
    <cellStyle name="Normal 3 2 3 2 2 5 2 2 2 4" xfId="36311"/>
    <cellStyle name="Normal 3 2 3 2 2 5 2 2 3" xfId="11098"/>
    <cellStyle name="Normal 3 2 3 2 2 5 2 2 3 2" xfId="25481"/>
    <cellStyle name="Normal 3 2 3 2 2 5 2 2 3 2 2" xfId="54216"/>
    <cellStyle name="Normal 3 2 3 2 2 5 2 2 3 3" xfId="39892"/>
    <cellStyle name="Normal 3 2 3 2 2 5 2 2 4" xfId="18318"/>
    <cellStyle name="Normal 3 2 3 2 2 5 2 2 4 2" xfId="47054"/>
    <cellStyle name="Normal 3 2 3 2 2 5 2 2 5" xfId="32730"/>
    <cellStyle name="Normal 3 2 3 2 2 5 2 3" xfId="5635"/>
    <cellStyle name="Normal 3 2 3 2 2 5 2 3 2" xfId="12895"/>
    <cellStyle name="Normal 3 2 3 2 2 5 2 3 2 2" xfId="27273"/>
    <cellStyle name="Normal 3 2 3 2 2 5 2 3 2 2 2" xfId="56007"/>
    <cellStyle name="Normal 3 2 3 2 2 5 2 3 2 3" xfId="41683"/>
    <cellStyle name="Normal 3 2 3 2 2 5 2 3 3" xfId="20110"/>
    <cellStyle name="Normal 3 2 3 2 2 5 2 3 3 2" xfId="48845"/>
    <cellStyle name="Normal 3 2 3 2 2 5 2 3 4" xfId="34521"/>
    <cellStyle name="Normal 3 2 3 2 2 5 2 4" xfId="9308"/>
    <cellStyle name="Normal 3 2 3 2 2 5 2 4 2" xfId="23691"/>
    <cellStyle name="Normal 3 2 3 2 2 5 2 4 2 2" xfId="52426"/>
    <cellStyle name="Normal 3 2 3 2 2 5 2 4 3" xfId="38102"/>
    <cellStyle name="Normal 3 2 3 2 2 5 2 5" xfId="16528"/>
    <cellStyle name="Normal 3 2 3 2 2 5 2 5 2" xfId="45264"/>
    <cellStyle name="Normal 3 2 3 2 2 5 2 6" xfId="30940"/>
    <cellStyle name="Normal 3 2 3 2 2 5 3" xfId="2870"/>
    <cellStyle name="Normal 3 2 3 2 2 5 3 2" xfId="6530"/>
    <cellStyle name="Normal 3 2 3 2 2 5 3 2 2" xfId="13790"/>
    <cellStyle name="Normal 3 2 3 2 2 5 3 2 2 2" xfId="28168"/>
    <cellStyle name="Normal 3 2 3 2 2 5 3 2 2 2 2" xfId="56902"/>
    <cellStyle name="Normal 3 2 3 2 2 5 3 2 2 3" xfId="42578"/>
    <cellStyle name="Normal 3 2 3 2 2 5 3 2 3" xfId="21005"/>
    <cellStyle name="Normal 3 2 3 2 2 5 3 2 3 2" xfId="49740"/>
    <cellStyle name="Normal 3 2 3 2 2 5 3 2 4" xfId="35416"/>
    <cellStyle name="Normal 3 2 3 2 2 5 3 3" xfId="10203"/>
    <cellStyle name="Normal 3 2 3 2 2 5 3 3 2" xfId="24586"/>
    <cellStyle name="Normal 3 2 3 2 2 5 3 3 2 2" xfId="53321"/>
    <cellStyle name="Normal 3 2 3 2 2 5 3 3 3" xfId="38997"/>
    <cellStyle name="Normal 3 2 3 2 2 5 3 4" xfId="17423"/>
    <cellStyle name="Normal 3 2 3 2 2 5 3 4 2" xfId="46159"/>
    <cellStyle name="Normal 3 2 3 2 2 5 3 5" xfId="31835"/>
    <cellStyle name="Normal 3 2 3 2 2 5 4" xfId="4735"/>
    <cellStyle name="Normal 3 2 3 2 2 5 4 2" xfId="12000"/>
    <cellStyle name="Normal 3 2 3 2 2 5 4 2 2" xfId="26378"/>
    <cellStyle name="Normal 3 2 3 2 2 5 4 2 2 2" xfId="55112"/>
    <cellStyle name="Normal 3 2 3 2 2 5 4 2 3" xfId="40788"/>
    <cellStyle name="Normal 3 2 3 2 2 5 4 3" xfId="19215"/>
    <cellStyle name="Normal 3 2 3 2 2 5 4 3 2" xfId="47950"/>
    <cellStyle name="Normal 3 2 3 2 2 5 4 4" xfId="33626"/>
    <cellStyle name="Normal 3 2 3 2 2 5 5" xfId="8407"/>
    <cellStyle name="Normal 3 2 3 2 2 5 5 2" xfId="22796"/>
    <cellStyle name="Normal 3 2 3 2 2 5 5 2 2" xfId="51531"/>
    <cellStyle name="Normal 3 2 3 2 2 5 5 3" xfId="37207"/>
    <cellStyle name="Normal 3 2 3 2 2 5 6" xfId="15633"/>
    <cellStyle name="Normal 3 2 3 2 2 5 6 2" xfId="44369"/>
    <cellStyle name="Normal 3 2 3 2 2 5 7" xfId="30045"/>
    <cellStyle name="Normal 3 2 3 2 2 6" xfId="1510"/>
    <cellStyle name="Normal 3 2 3 2 2 6 2" xfId="3319"/>
    <cellStyle name="Normal 3 2 3 2 2 6 2 2" xfId="6978"/>
    <cellStyle name="Normal 3 2 3 2 2 6 2 2 2" xfId="14238"/>
    <cellStyle name="Normal 3 2 3 2 2 6 2 2 2 2" xfId="28616"/>
    <cellStyle name="Normal 3 2 3 2 2 6 2 2 2 2 2" xfId="57350"/>
    <cellStyle name="Normal 3 2 3 2 2 6 2 2 2 3" xfId="43026"/>
    <cellStyle name="Normal 3 2 3 2 2 6 2 2 3" xfId="21453"/>
    <cellStyle name="Normal 3 2 3 2 2 6 2 2 3 2" xfId="50188"/>
    <cellStyle name="Normal 3 2 3 2 2 6 2 2 4" xfId="35864"/>
    <cellStyle name="Normal 3 2 3 2 2 6 2 3" xfId="10651"/>
    <cellStyle name="Normal 3 2 3 2 2 6 2 3 2" xfId="25034"/>
    <cellStyle name="Normal 3 2 3 2 2 6 2 3 2 2" xfId="53769"/>
    <cellStyle name="Normal 3 2 3 2 2 6 2 3 3" xfId="39445"/>
    <cellStyle name="Normal 3 2 3 2 2 6 2 4" xfId="17871"/>
    <cellStyle name="Normal 3 2 3 2 2 6 2 4 2" xfId="46607"/>
    <cellStyle name="Normal 3 2 3 2 2 6 2 5" xfId="32283"/>
    <cellStyle name="Normal 3 2 3 2 2 6 3" xfId="5187"/>
    <cellStyle name="Normal 3 2 3 2 2 6 3 2" xfId="12448"/>
    <cellStyle name="Normal 3 2 3 2 2 6 3 2 2" xfId="26826"/>
    <cellStyle name="Normal 3 2 3 2 2 6 3 2 2 2" xfId="55560"/>
    <cellStyle name="Normal 3 2 3 2 2 6 3 2 3" xfId="41236"/>
    <cellStyle name="Normal 3 2 3 2 2 6 3 3" xfId="19663"/>
    <cellStyle name="Normal 3 2 3 2 2 6 3 3 2" xfId="48398"/>
    <cellStyle name="Normal 3 2 3 2 2 6 3 4" xfId="34074"/>
    <cellStyle name="Normal 3 2 3 2 2 6 4" xfId="8861"/>
    <cellStyle name="Normal 3 2 3 2 2 6 4 2" xfId="23244"/>
    <cellStyle name="Normal 3 2 3 2 2 6 4 2 2" xfId="51979"/>
    <cellStyle name="Normal 3 2 3 2 2 6 4 3" xfId="37655"/>
    <cellStyle name="Normal 3 2 3 2 2 6 5" xfId="16081"/>
    <cellStyle name="Normal 3 2 3 2 2 6 5 2" xfId="44817"/>
    <cellStyle name="Normal 3 2 3 2 2 6 6" xfId="30493"/>
    <cellStyle name="Normal 3 2 3 2 2 7" xfId="2423"/>
    <cellStyle name="Normal 3 2 3 2 2 7 2" xfId="6083"/>
    <cellStyle name="Normal 3 2 3 2 2 7 2 2" xfId="13343"/>
    <cellStyle name="Normal 3 2 3 2 2 7 2 2 2" xfId="27721"/>
    <cellStyle name="Normal 3 2 3 2 2 7 2 2 2 2" xfId="56455"/>
    <cellStyle name="Normal 3 2 3 2 2 7 2 2 3" xfId="42131"/>
    <cellStyle name="Normal 3 2 3 2 2 7 2 3" xfId="20558"/>
    <cellStyle name="Normal 3 2 3 2 2 7 2 3 2" xfId="49293"/>
    <cellStyle name="Normal 3 2 3 2 2 7 2 4" xfId="34969"/>
    <cellStyle name="Normal 3 2 3 2 2 7 3" xfId="9756"/>
    <cellStyle name="Normal 3 2 3 2 2 7 3 2" xfId="24139"/>
    <cellStyle name="Normal 3 2 3 2 2 7 3 2 2" xfId="52874"/>
    <cellStyle name="Normal 3 2 3 2 2 7 3 3" xfId="38550"/>
    <cellStyle name="Normal 3 2 3 2 2 7 4" xfId="16976"/>
    <cellStyle name="Normal 3 2 3 2 2 7 4 2" xfId="45712"/>
    <cellStyle name="Normal 3 2 3 2 2 7 5" xfId="31388"/>
    <cellStyle name="Normal 3 2 3 2 2 8" xfId="4280"/>
    <cellStyle name="Normal 3 2 3 2 2 8 2" xfId="11552"/>
    <cellStyle name="Normal 3 2 3 2 2 8 2 2" xfId="25931"/>
    <cellStyle name="Normal 3 2 3 2 2 8 2 2 2" xfId="54665"/>
    <cellStyle name="Normal 3 2 3 2 2 8 2 3" xfId="40341"/>
    <cellStyle name="Normal 3 2 3 2 2 8 3" xfId="18768"/>
    <cellStyle name="Normal 3 2 3 2 2 8 3 2" xfId="47503"/>
    <cellStyle name="Normal 3 2 3 2 2 8 4" xfId="33179"/>
    <cellStyle name="Normal 3 2 3 2 2 9" xfId="7948"/>
    <cellStyle name="Normal 3 2 3 2 2 9 2" xfId="22349"/>
    <cellStyle name="Normal 3 2 3 2 2 9 2 2" xfId="51084"/>
    <cellStyle name="Normal 3 2 3 2 2 9 3" xfId="36760"/>
    <cellStyle name="Normal 3 2 3 2 3" xfId="436"/>
    <cellStyle name="Normal 3 2 3 2 3 10" xfId="29626"/>
    <cellStyle name="Normal 3 2 3 2 3 2" xfId="636"/>
    <cellStyle name="Normal 3 2 3 2 3 2 2" xfId="908"/>
    <cellStyle name="Normal 3 2 3 2 3 2 2 2" xfId="1355"/>
    <cellStyle name="Normal 3 2 3 2 3 2 2 2 2" xfId="2338"/>
    <cellStyle name="Normal 3 2 3 2 3 2 2 2 2 2" xfId="4130"/>
    <cellStyle name="Normal 3 2 3 2 3 2 2 2 2 2 2" xfId="7789"/>
    <cellStyle name="Normal 3 2 3 2 3 2 2 2 2 2 2 2" xfId="15049"/>
    <cellStyle name="Normal 3 2 3 2 3 2 2 2 2 2 2 2 2" xfId="29427"/>
    <cellStyle name="Normal 3 2 3 2 3 2 2 2 2 2 2 2 2 2" xfId="58161"/>
    <cellStyle name="Normal 3 2 3 2 3 2 2 2 2 2 2 2 3" xfId="43837"/>
    <cellStyle name="Normal 3 2 3 2 3 2 2 2 2 2 2 3" xfId="22264"/>
    <cellStyle name="Normal 3 2 3 2 3 2 2 2 2 2 2 3 2" xfId="50999"/>
    <cellStyle name="Normal 3 2 3 2 3 2 2 2 2 2 2 4" xfId="36675"/>
    <cellStyle name="Normal 3 2 3 2 3 2 2 2 2 2 3" xfId="11462"/>
    <cellStyle name="Normal 3 2 3 2 3 2 2 2 2 2 3 2" xfId="25845"/>
    <cellStyle name="Normal 3 2 3 2 3 2 2 2 2 2 3 2 2" xfId="54580"/>
    <cellStyle name="Normal 3 2 3 2 3 2 2 2 2 2 3 3" xfId="40256"/>
    <cellStyle name="Normal 3 2 3 2 3 2 2 2 2 2 4" xfId="18682"/>
    <cellStyle name="Normal 3 2 3 2 3 2 2 2 2 2 4 2" xfId="47418"/>
    <cellStyle name="Normal 3 2 3 2 3 2 2 2 2 2 5" xfId="33094"/>
    <cellStyle name="Normal 3 2 3 2 3 2 2 2 2 3" xfId="5999"/>
    <cellStyle name="Normal 3 2 3 2 3 2 2 2 2 3 2" xfId="13259"/>
    <cellStyle name="Normal 3 2 3 2 3 2 2 2 2 3 2 2" xfId="27637"/>
    <cellStyle name="Normal 3 2 3 2 3 2 2 2 2 3 2 2 2" xfId="56371"/>
    <cellStyle name="Normal 3 2 3 2 3 2 2 2 2 3 2 3" xfId="42047"/>
    <cellStyle name="Normal 3 2 3 2 3 2 2 2 2 3 3" xfId="20474"/>
    <cellStyle name="Normal 3 2 3 2 3 2 2 2 2 3 3 2" xfId="49209"/>
    <cellStyle name="Normal 3 2 3 2 3 2 2 2 2 3 4" xfId="34885"/>
    <cellStyle name="Normal 3 2 3 2 3 2 2 2 2 4" xfId="9672"/>
    <cellStyle name="Normal 3 2 3 2 3 2 2 2 2 4 2" xfId="24055"/>
    <cellStyle name="Normal 3 2 3 2 3 2 2 2 2 4 2 2" xfId="52790"/>
    <cellStyle name="Normal 3 2 3 2 3 2 2 2 2 4 3" xfId="38466"/>
    <cellStyle name="Normal 3 2 3 2 3 2 2 2 2 5" xfId="16892"/>
    <cellStyle name="Normal 3 2 3 2 3 2 2 2 2 5 2" xfId="45628"/>
    <cellStyle name="Normal 3 2 3 2 3 2 2 2 2 6" xfId="31304"/>
    <cellStyle name="Normal 3 2 3 2 3 2 2 2 3" xfId="3234"/>
    <cellStyle name="Normal 3 2 3 2 3 2 2 2 3 2" xfId="6894"/>
    <cellStyle name="Normal 3 2 3 2 3 2 2 2 3 2 2" xfId="14154"/>
    <cellStyle name="Normal 3 2 3 2 3 2 2 2 3 2 2 2" xfId="28532"/>
    <cellStyle name="Normal 3 2 3 2 3 2 2 2 3 2 2 2 2" xfId="57266"/>
    <cellStyle name="Normal 3 2 3 2 3 2 2 2 3 2 2 3" xfId="42942"/>
    <cellStyle name="Normal 3 2 3 2 3 2 2 2 3 2 3" xfId="21369"/>
    <cellStyle name="Normal 3 2 3 2 3 2 2 2 3 2 3 2" xfId="50104"/>
    <cellStyle name="Normal 3 2 3 2 3 2 2 2 3 2 4" xfId="35780"/>
    <cellStyle name="Normal 3 2 3 2 3 2 2 2 3 3" xfId="10567"/>
    <cellStyle name="Normal 3 2 3 2 3 2 2 2 3 3 2" xfId="24950"/>
    <cellStyle name="Normal 3 2 3 2 3 2 2 2 3 3 2 2" xfId="53685"/>
    <cellStyle name="Normal 3 2 3 2 3 2 2 2 3 3 3" xfId="39361"/>
    <cellStyle name="Normal 3 2 3 2 3 2 2 2 3 4" xfId="17787"/>
    <cellStyle name="Normal 3 2 3 2 3 2 2 2 3 4 2" xfId="46523"/>
    <cellStyle name="Normal 3 2 3 2 3 2 2 2 3 5" xfId="32199"/>
    <cellStyle name="Normal 3 2 3 2 3 2 2 2 4" xfId="5099"/>
    <cellStyle name="Normal 3 2 3 2 3 2 2 2 4 2" xfId="12364"/>
    <cellStyle name="Normal 3 2 3 2 3 2 2 2 4 2 2" xfId="26742"/>
    <cellStyle name="Normal 3 2 3 2 3 2 2 2 4 2 2 2" xfId="55476"/>
    <cellStyle name="Normal 3 2 3 2 3 2 2 2 4 2 3" xfId="41152"/>
    <cellStyle name="Normal 3 2 3 2 3 2 2 2 4 3" xfId="19579"/>
    <cellStyle name="Normal 3 2 3 2 3 2 2 2 4 3 2" xfId="48314"/>
    <cellStyle name="Normal 3 2 3 2 3 2 2 2 4 4" xfId="33990"/>
    <cellStyle name="Normal 3 2 3 2 3 2 2 2 5" xfId="8771"/>
    <cellStyle name="Normal 3 2 3 2 3 2 2 2 5 2" xfId="23160"/>
    <cellStyle name="Normal 3 2 3 2 3 2 2 2 5 2 2" xfId="51895"/>
    <cellStyle name="Normal 3 2 3 2 3 2 2 2 5 3" xfId="37571"/>
    <cellStyle name="Normal 3 2 3 2 3 2 2 2 6" xfId="15997"/>
    <cellStyle name="Normal 3 2 3 2 3 2 2 2 6 2" xfId="44733"/>
    <cellStyle name="Normal 3 2 3 2 3 2 2 2 7" xfId="30409"/>
    <cellStyle name="Normal 3 2 3 2 3 2 2 3" xfId="1891"/>
    <cellStyle name="Normal 3 2 3 2 3 2 2 3 2" xfId="3683"/>
    <cellStyle name="Normal 3 2 3 2 3 2 2 3 2 2" xfId="7342"/>
    <cellStyle name="Normal 3 2 3 2 3 2 2 3 2 2 2" xfId="14602"/>
    <cellStyle name="Normal 3 2 3 2 3 2 2 3 2 2 2 2" xfId="28980"/>
    <cellStyle name="Normal 3 2 3 2 3 2 2 3 2 2 2 2 2" xfId="57714"/>
    <cellStyle name="Normal 3 2 3 2 3 2 2 3 2 2 2 3" xfId="43390"/>
    <cellStyle name="Normal 3 2 3 2 3 2 2 3 2 2 3" xfId="21817"/>
    <cellStyle name="Normal 3 2 3 2 3 2 2 3 2 2 3 2" xfId="50552"/>
    <cellStyle name="Normal 3 2 3 2 3 2 2 3 2 2 4" xfId="36228"/>
    <cellStyle name="Normal 3 2 3 2 3 2 2 3 2 3" xfId="11015"/>
    <cellStyle name="Normal 3 2 3 2 3 2 2 3 2 3 2" xfId="25398"/>
    <cellStyle name="Normal 3 2 3 2 3 2 2 3 2 3 2 2" xfId="54133"/>
    <cellStyle name="Normal 3 2 3 2 3 2 2 3 2 3 3" xfId="39809"/>
    <cellStyle name="Normal 3 2 3 2 3 2 2 3 2 4" xfId="18235"/>
    <cellStyle name="Normal 3 2 3 2 3 2 2 3 2 4 2" xfId="46971"/>
    <cellStyle name="Normal 3 2 3 2 3 2 2 3 2 5" xfId="32647"/>
    <cellStyle name="Normal 3 2 3 2 3 2 2 3 3" xfId="5552"/>
    <cellStyle name="Normal 3 2 3 2 3 2 2 3 3 2" xfId="12812"/>
    <cellStyle name="Normal 3 2 3 2 3 2 2 3 3 2 2" xfId="27190"/>
    <cellStyle name="Normal 3 2 3 2 3 2 2 3 3 2 2 2" xfId="55924"/>
    <cellStyle name="Normal 3 2 3 2 3 2 2 3 3 2 3" xfId="41600"/>
    <cellStyle name="Normal 3 2 3 2 3 2 2 3 3 3" xfId="20027"/>
    <cellStyle name="Normal 3 2 3 2 3 2 2 3 3 3 2" xfId="48762"/>
    <cellStyle name="Normal 3 2 3 2 3 2 2 3 3 4" xfId="34438"/>
    <cellStyle name="Normal 3 2 3 2 3 2 2 3 4" xfId="9225"/>
    <cellStyle name="Normal 3 2 3 2 3 2 2 3 4 2" xfId="23608"/>
    <cellStyle name="Normal 3 2 3 2 3 2 2 3 4 2 2" xfId="52343"/>
    <cellStyle name="Normal 3 2 3 2 3 2 2 3 4 3" xfId="38019"/>
    <cellStyle name="Normal 3 2 3 2 3 2 2 3 5" xfId="16445"/>
    <cellStyle name="Normal 3 2 3 2 3 2 2 3 5 2" xfId="45181"/>
    <cellStyle name="Normal 3 2 3 2 3 2 2 3 6" xfId="30857"/>
    <cellStyle name="Normal 3 2 3 2 3 2 2 4" xfId="2787"/>
    <cellStyle name="Normal 3 2 3 2 3 2 2 4 2" xfId="6447"/>
    <cellStyle name="Normal 3 2 3 2 3 2 2 4 2 2" xfId="13707"/>
    <cellStyle name="Normal 3 2 3 2 3 2 2 4 2 2 2" xfId="28085"/>
    <cellStyle name="Normal 3 2 3 2 3 2 2 4 2 2 2 2" xfId="56819"/>
    <cellStyle name="Normal 3 2 3 2 3 2 2 4 2 2 3" xfId="42495"/>
    <cellStyle name="Normal 3 2 3 2 3 2 2 4 2 3" xfId="20922"/>
    <cellStyle name="Normal 3 2 3 2 3 2 2 4 2 3 2" xfId="49657"/>
    <cellStyle name="Normal 3 2 3 2 3 2 2 4 2 4" xfId="35333"/>
    <cellStyle name="Normal 3 2 3 2 3 2 2 4 3" xfId="10120"/>
    <cellStyle name="Normal 3 2 3 2 3 2 2 4 3 2" xfId="24503"/>
    <cellStyle name="Normal 3 2 3 2 3 2 2 4 3 2 2" xfId="53238"/>
    <cellStyle name="Normal 3 2 3 2 3 2 2 4 3 3" xfId="38914"/>
    <cellStyle name="Normal 3 2 3 2 3 2 2 4 4" xfId="17340"/>
    <cellStyle name="Normal 3 2 3 2 3 2 2 4 4 2" xfId="46076"/>
    <cellStyle name="Normal 3 2 3 2 3 2 2 4 5" xfId="31752"/>
    <cellStyle name="Normal 3 2 3 2 3 2 2 5" xfId="4652"/>
    <cellStyle name="Normal 3 2 3 2 3 2 2 5 2" xfId="11917"/>
    <cellStyle name="Normal 3 2 3 2 3 2 2 5 2 2" xfId="26295"/>
    <cellStyle name="Normal 3 2 3 2 3 2 2 5 2 2 2" xfId="55029"/>
    <cellStyle name="Normal 3 2 3 2 3 2 2 5 2 3" xfId="40705"/>
    <cellStyle name="Normal 3 2 3 2 3 2 2 5 3" xfId="19132"/>
    <cellStyle name="Normal 3 2 3 2 3 2 2 5 3 2" xfId="47867"/>
    <cellStyle name="Normal 3 2 3 2 3 2 2 5 4" xfId="33543"/>
    <cellStyle name="Normal 3 2 3 2 3 2 2 6" xfId="8324"/>
    <cellStyle name="Normal 3 2 3 2 3 2 2 6 2" xfId="22713"/>
    <cellStyle name="Normal 3 2 3 2 3 2 2 6 2 2" xfId="51448"/>
    <cellStyle name="Normal 3 2 3 2 3 2 2 6 3" xfId="37124"/>
    <cellStyle name="Normal 3 2 3 2 3 2 2 7" xfId="15550"/>
    <cellStyle name="Normal 3 2 3 2 3 2 2 7 2" xfId="44286"/>
    <cellStyle name="Normal 3 2 3 2 3 2 2 8" xfId="29962"/>
    <cellStyle name="Normal 3 2 3 2 3 2 3" xfId="1131"/>
    <cellStyle name="Normal 3 2 3 2 3 2 3 2" xfId="2114"/>
    <cellStyle name="Normal 3 2 3 2 3 2 3 2 2" xfId="3906"/>
    <cellStyle name="Normal 3 2 3 2 3 2 3 2 2 2" xfId="7565"/>
    <cellStyle name="Normal 3 2 3 2 3 2 3 2 2 2 2" xfId="14825"/>
    <cellStyle name="Normal 3 2 3 2 3 2 3 2 2 2 2 2" xfId="29203"/>
    <cellStyle name="Normal 3 2 3 2 3 2 3 2 2 2 2 2 2" xfId="57937"/>
    <cellStyle name="Normal 3 2 3 2 3 2 3 2 2 2 2 3" xfId="43613"/>
    <cellStyle name="Normal 3 2 3 2 3 2 3 2 2 2 3" xfId="22040"/>
    <cellStyle name="Normal 3 2 3 2 3 2 3 2 2 2 3 2" xfId="50775"/>
    <cellStyle name="Normal 3 2 3 2 3 2 3 2 2 2 4" xfId="36451"/>
    <cellStyle name="Normal 3 2 3 2 3 2 3 2 2 3" xfId="11238"/>
    <cellStyle name="Normal 3 2 3 2 3 2 3 2 2 3 2" xfId="25621"/>
    <cellStyle name="Normal 3 2 3 2 3 2 3 2 2 3 2 2" xfId="54356"/>
    <cellStyle name="Normal 3 2 3 2 3 2 3 2 2 3 3" xfId="40032"/>
    <cellStyle name="Normal 3 2 3 2 3 2 3 2 2 4" xfId="18458"/>
    <cellStyle name="Normal 3 2 3 2 3 2 3 2 2 4 2" xfId="47194"/>
    <cellStyle name="Normal 3 2 3 2 3 2 3 2 2 5" xfId="32870"/>
    <cellStyle name="Normal 3 2 3 2 3 2 3 2 3" xfId="5775"/>
    <cellStyle name="Normal 3 2 3 2 3 2 3 2 3 2" xfId="13035"/>
    <cellStyle name="Normal 3 2 3 2 3 2 3 2 3 2 2" xfId="27413"/>
    <cellStyle name="Normal 3 2 3 2 3 2 3 2 3 2 2 2" xfId="56147"/>
    <cellStyle name="Normal 3 2 3 2 3 2 3 2 3 2 3" xfId="41823"/>
    <cellStyle name="Normal 3 2 3 2 3 2 3 2 3 3" xfId="20250"/>
    <cellStyle name="Normal 3 2 3 2 3 2 3 2 3 3 2" xfId="48985"/>
    <cellStyle name="Normal 3 2 3 2 3 2 3 2 3 4" xfId="34661"/>
    <cellStyle name="Normal 3 2 3 2 3 2 3 2 4" xfId="9448"/>
    <cellStyle name="Normal 3 2 3 2 3 2 3 2 4 2" xfId="23831"/>
    <cellStyle name="Normal 3 2 3 2 3 2 3 2 4 2 2" xfId="52566"/>
    <cellStyle name="Normal 3 2 3 2 3 2 3 2 4 3" xfId="38242"/>
    <cellStyle name="Normal 3 2 3 2 3 2 3 2 5" xfId="16668"/>
    <cellStyle name="Normal 3 2 3 2 3 2 3 2 5 2" xfId="45404"/>
    <cellStyle name="Normal 3 2 3 2 3 2 3 2 6" xfId="31080"/>
    <cellStyle name="Normal 3 2 3 2 3 2 3 3" xfId="3010"/>
    <cellStyle name="Normal 3 2 3 2 3 2 3 3 2" xfId="6670"/>
    <cellStyle name="Normal 3 2 3 2 3 2 3 3 2 2" xfId="13930"/>
    <cellStyle name="Normal 3 2 3 2 3 2 3 3 2 2 2" xfId="28308"/>
    <cellStyle name="Normal 3 2 3 2 3 2 3 3 2 2 2 2" xfId="57042"/>
    <cellStyle name="Normal 3 2 3 2 3 2 3 3 2 2 3" xfId="42718"/>
    <cellStyle name="Normal 3 2 3 2 3 2 3 3 2 3" xfId="21145"/>
    <cellStyle name="Normal 3 2 3 2 3 2 3 3 2 3 2" xfId="49880"/>
    <cellStyle name="Normal 3 2 3 2 3 2 3 3 2 4" xfId="35556"/>
    <cellStyle name="Normal 3 2 3 2 3 2 3 3 3" xfId="10343"/>
    <cellStyle name="Normal 3 2 3 2 3 2 3 3 3 2" xfId="24726"/>
    <cellStyle name="Normal 3 2 3 2 3 2 3 3 3 2 2" xfId="53461"/>
    <cellStyle name="Normal 3 2 3 2 3 2 3 3 3 3" xfId="39137"/>
    <cellStyle name="Normal 3 2 3 2 3 2 3 3 4" xfId="17563"/>
    <cellStyle name="Normal 3 2 3 2 3 2 3 3 4 2" xfId="46299"/>
    <cellStyle name="Normal 3 2 3 2 3 2 3 3 5" xfId="31975"/>
    <cellStyle name="Normal 3 2 3 2 3 2 3 4" xfId="4875"/>
    <cellStyle name="Normal 3 2 3 2 3 2 3 4 2" xfId="12140"/>
    <cellStyle name="Normal 3 2 3 2 3 2 3 4 2 2" xfId="26518"/>
    <cellStyle name="Normal 3 2 3 2 3 2 3 4 2 2 2" xfId="55252"/>
    <cellStyle name="Normal 3 2 3 2 3 2 3 4 2 3" xfId="40928"/>
    <cellStyle name="Normal 3 2 3 2 3 2 3 4 3" xfId="19355"/>
    <cellStyle name="Normal 3 2 3 2 3 2 3 4 3 2" xfId="48090"/>
    <cellStyle name="Normal 3 2 3 2 3 2 3 4 4" xfId="33766"/>
    <cellStyle name="Normal 3 2 3 2 3 2 3 5" xfId="8547"/>
    <cellStyle name="Normal 3 2 3 2 3 2 3 5 2" xfId="22936"/>
    <cellStyle name="Normal 3 2 3 2 3 2 3 5 2 2" xfId="51671"/>
    <cellStyle name="Normal 3 2 3 2 3 2 3 5 3" xfId="37347"/>
    <cellStyle name="Normal 3 2 3 2 3 2 3 6" xfId="15773"/>
    <cellStyle name="Normal 3 2 3 2 3 2 3 6 2" xfId="44509"/>
    <cellStyle name="Normal 3 2 3 2 3 2 3 7" xfId="30185"/>
    <cellStyle name="Normal 3 2 3 2 3 2 4" xfId="1663"/>
    <cellStyle name="Normal 3 2 3 2 3 2 4 2" xfId="3459"/>
    <cellStyle name="Normal 3 2 3 2 3 2 4 2 2" xfId="7118"/>
    <cellStyle name="Normal 3 2 3 2 3 2 4 2 2 2" xfId="14378"/>
    <cellStyle name="Normal 3 2 3 2 3 2 4 2 2 2 2" xfId="28756"/>
    <cellStyle name="Normal 3 2 3 2 3 2 4 2 2 2 2 2" xfId="57490"/>
    <cellStyle name="Normal 3 2 3 2 3 2 4 2 2 2 3" xfId="43166"/>
    <cellStyle name="Normal 3 2 3 2 3 2 4 2 2 3" xfId="21593"/>
    <cellStyle name="Normal 3 2 3 2 3 2 4 2 2 3 2" xfId="50328"/>
    <cellStyle name="Normal 3 2 3 2 3 2 4 2 2 4" xfId="36004"/>
    <cellStyle name="Normal 3 2 3 2 3 2 4 2 3" xfId="10791"/>
    <cellStyle name="Normal 3 2 3 2 3 2 4 2 3 2" xfId="25174"/>
    <cellStyle name="Normal 3 2 3 2 3 2 4 2 3 2 2" xfId="53909"/>
    <cellStyle name="Normal 3 2 3 2 3 2 4 2 3 3" xfId="39585"/>
    <cellStyle name="Normal 3 2 3 2 3 2 4 2 4" xfId="18011"/>
    <cellStyle name="Normal 3 2 3 2 3 2 4 2 4 2" xfId="46747"/>
    <cellStyle name="Normal 3 2 3 2 3 2 4 2 5" xfId="32423"/>
    <cellStyle name="Normal 3 2 3 2 3 2 4 3" xfId="5328"/>
    <cellStyle name="Normal 3 2 3 2 3 2 4 3 2" xfId="12588"/>
    <cellStyle name="Normal 3 2 3 2 3 2 4 3 2 2" xfId="26966"/>
    <cellStyle name="Normal 3 2 3 2 3 2 4 3 2 2 2" xfId="55700"/>
    <cellStyle name="Normal 3 2 3 2 3 2 4 3 2 3" xfId="41376"/>
    <cellStyle name="Normal 3 2 3 2 3 2 4 3 3" xfId="19803"/>
    <cellStyle name="Normal 3 2 3 2 3 2 4 3 3 2" xfId="48538"/>
    <cellStyle name="Normal 3 2 3 2 3 2 4 3 4" xfId="34214"/>
    <cellStyle name="Normal 3 2 3 2 3 2 4 4" xfId="9001"/>
    <cellStyle name="Normal 3 2 3 2 3 2 4 4 2" xfId="23384"/>
    <cellStyle name="Normal 3 2 3 2 3 2 4 4 2 2" xfId="52119"/>
    <cellStyle name="Normal 3 2 3 2 3 2 4 4 3" xfId="37795"/>
    <cellStyle name="Normal 3 2 3 2 3 2 4 5" xfId="16221"/>
    <cellStyle name="Normal 3 2 3 2 3 2 4 5 2" xfId="44957"/>
    <cellStyle name="Normal 3 2 3 2 3 2 4 6" xfId="30633"/>
    <cellStyle name="Normal 3 2 3 2 3 2 5" xfId="2563"/>
    <cellStyle name="Normal 3 2 3 2 3 2 5 2" xfId="6223"/>
    <cellStyle name="Normal 3 2 3 2 3 2 5 2 2" xfId="13483"/>
    <cellStyle name="Normal 3 2 3 2 3 2 5 2 2 2" xfId="27861"/>
    <cellStyle name="Normal 3 2 3 2 3 2 5 2 2 2 2" xfId="56595"/>
    <cellStyle name="Normal 3 2 3 2 3 2 5 2 2 3" xfId="42271"/>
    <cellStyle name="Normal 3 2 3 2 3 2 5 2 3" xfId="20698"/>
    <cellStyle name="Normal 3 2 3 2 3 2 5 2 3 2" xfId="49433"/>
    <cellStyle name="Normal 3 2 3 2 3 2 5 2 4" xfId="35109"/>
    <cellStyle name="Normal 3 2 3 2 3 2 5 3" xfId="9896"/>
    <cellStyle name="Normal 3 2 3 2 3 2 5 3 2" xfId="24279"/>
    <cellStyle name="Normal 3 2 3 2 3 2 5 3 2 2" xfId="53014"/>
    <cellStyle name="Normal 3 2 3 2 3 2 5 3 3" xfId="38690"/>
    <cellStyle name="Normal 3 2 3 2 3 2 5 4" xfId="17116"/>
    <cellStyle name="Normal 3 2 3 2 3 2 5 4 2" xfId="45852"/>
    <cellStyle name="Normal 3 2 3 2 3 2 5 5" xfId="31528"/>
    <cellStyle name="Normal 3 2 3 2 3 2 6" xfId="4426"/>
    <cellStyle name="Normal 3 2 3 2 3 2 6 2" xfId="11693"/>
    <cellStyle name="Normal 3 2 3 2 3 2 6 2 2" xfId="26071"/>
    <cellStyle name="Normal 3 2 3 2 3 2 6 2 2 2" xfId="54805"/>
    <cellStyle name="Normal 3 2 3 2 3 2 6 2 3" xfId="40481"/>
    <cellStyle name="Normal 3 2 3 2 3 2 6 3" xfId="18908"/>
    <cellStyle name="Normal 3 2 3 2 3 2 6 3 2" xfId="47643"/>
    <cellStyle name="Normal 3 2 3 2 3 2 6 4" xfId="33319"/>
    <cellStyle name="Normal 3 2 3 2 3 2 7" xfId="8097"/>
    <cellStyle name="Normal 3 2 3 2 3 2 7 2" xfId="22489"/>
    <cellStyle name="Normal 3 2 3 2 3 2 7 2 2" xfId="51224"/>
    <cellStyle name="Normal 3 2 3 2 3 2 7 3" xfId="36900"/>
    <cellStyle name="Normal 3 2 3 2 3 2 8" xfId="15326"/>
    <cellStyle name="Normal 3 2 3 2 3 2 8 2" xfId="44062"/>
    <cellStyle name="Normal 3 2 3 2 3 2 9" xfId="29738"/>
    <cellStyle name="Normal 3 2 3 2 3 3" xfId="794"/>
    <cellStyle name="Normal 3 2 3 2 3 3 2" xfId="1243"/>
    <cellStyle name="Normal 3 2 3 2 3 3 2 2" xfId="2226"/>
    <cellStyle name="Normal 3 2 3 2 3 3 2 2 2" xfId="4018"/>
    <cellStyle name="Normal 3 2 3 2 3 3 2 2 2 2" xfId="7677"/>
    <cellStyle name="Normal 3 2 3 2 3 3 2 2 2 2 2" xfId="14937"/>
    <cellStyle name="Normal 3 2 3 2 3 3 2 2 2 2 2 2" xfId="29315"/>
    <cellStyle name="Normal 3 2 3 2 3 3 2 2 2 2 2 2 2" xfId="58049"/>
    <cellStyle name="Normal 3 2 3 2 3 3 2 2 2 2 2 3" xfId="43725"/>
    <cellStyle name="Normal 3 2 3 2 3 3 2 2 2 2 3" xfId="22152"/>
    <cellStyle name="Normal 3 2 3 2 3 3 2 2 2 2 3 2" xfId="50887"/>
    <cellStyle name="Normal 3 2 3 2 3 3 2 2 2 2 4" xfId="36563"/>
    <cellStyle name="Normal 3 2 3 2 3 3 2 2 2 3" xfId="11350"/>
    <cellStyle name="Normal 3 2 3 2 3 3 2 2 2 3 2" xfId="25733"/>
    <cellStyle name="Normal 3 2 3 2 3 3 2 2 2 3 2 2" xfId="54468"/>
    <cellStyle name="Normal 3 2 3 2 3 3 2 2 2 3 3" xfId="40144"/>
    <cellStyle name="Normal 3 2 3 2 3 3 2 2 2 4" xfId="18570"/>
    <cellStyle name="Normal 3 2 3 2 3 3 2 2 2 4 2" xfId="47306"/>
    <cellStyle name="Normal 3 2 3 2 3 3 2 2 2 5" xfId="32982"/>
    <cellStyle name="Normal 3 2 3 2 3 3 2 2 3" xfId="5887"/>
    <cellStyle name="Normal 3 2 3 2 3 3 2 2 3 2" xfId="13147"/>
    <cellStyle name="Normal 3 2 3 2 3 3 2 2 3 2 2" xfId="27525"/>
    <cellStyle name="Normal 3 2 3 2 3 3 2 2 3 2 2 2" xfId="56259"/>
    <cellStyle name="Normal 3 2 3 2 3 3 2 2 3 2 3" xfId="41935"/>
    <cellStyle name="Normal 3 2 3 2 3 3 2 2 3 3" xfId="20362"/>
    <cellStyle name="Normal 3 2 3 2 3 3 2 2 3 3 2" xfId="49097"/>
    <cellStyle name="Normal 3 2 3 2 3 3 2 2 3 4" xfId="34773"/>
    <cellStyle name="Normal 3 2 3 2 3 3 2 2 4" xfId="9560"/>
    <cellStyle name="Normal 3 2 3 2 3 3 2 2 4 2" xfId="23943"/>
    <cellStyle name="Normal 3 2 3 2 3 3 2 2 4 2 2" xfId="52678"/>
    <cellStyle name="Normal 3 2 3 2 3 3 2 2 4 3" xfId="38354"/>
    <cellStyle name="Normal 3 2 3 2 3 3 2 2 5" xfId="16780"/>
    <cellStyle name="Normal 3 2 3 2 3 3 2 2 5 2" xfId="45516"/>
    <cellStyle name="Normal 3 2 3 2 3 3 2 2 6" xfId="31192"/>
    <cellStyle name="Normal 3 2 3 2 3 3 2 3" xfId="3122"/>
    <cellStyle name="Normal 3 2 3 2 3 3 2 3 2" xfId="6782"/>
    <cellStyle name="Normal 3 2 3 2 3 3 2 3 2 2" xfId="14042"/>
    <cellStyle name="Normal 3 2 3 2 3 3 2 3 2 2 2" xfId="28420"/>
    <cellStyle name="Normal 3 2 3 2 3 3 2 3 2 2 2 2" xfId="57154"/>
    <cellStyle name="Normal 3 2 3 2 3 3 2 3 2 2 3" xfId="42830"/>
    <cellStyle name="Normal 3 2 3 2 3 3 2 3 2 3" xfId="21257"/>
    <cellStyle name="Normal 3 2 3 2 3 3 2 3 2 3 2" xfId="49992"/>
    <cellStyle name="Normal 3 2 3 2 3 3 2 3 2 4" xfId="35668"/>
    <cellStyle name="Normal 3 2 3 2 3 3 2 3 3" xfId="10455"/>
    <cellStyle name="Normal 3 2 3 2 3 3 2 3 3 2" xfId="24838"/>
    <cellStyle name="Normal 3 2 3 2 3 3 2 3 3 2 2" xfId="53573"/>
    <cellStyle name="Normal 3 2 3 2 3 3 2 3 3 3" xfId="39249"/>
    <cellStyle name="Normal 3 2 3 2 3 3 2 3 4" xfId="17675"/>
    <cellStyle name="Normal 3 2 3 2 3 3 2 3 4 2" xfId="46411"/>
    <cellStyle name="Normal 3 2 3 2 3 3 2 3 5" xfId="32087"/>
    <cellStyle name="Normal 3 2 3 2 3 3 2 4" xfId="4987"/>
    <cellStyle name="Normal 3 2 3 2 3 3 2 4 2" xfId="12252"/>
    <cellStyle name="Normal 3 2 3 2 3 3 2 4 2 2" xfId="26630"/>
    <cellStyle name="Normal 3 2 3 2 3 3 2 4 2 2 2" xfId="55364"/>
    <cellStyle name="Normal 3 2 3 2 3 3 2 4 2 3" xfId="41040"/>
    <cellStyle name="Normal 3 2 3 2 3 3 2 4 3" xfId="19467"/>
    <cellStyle name="Normal 3 2 3 2 3 3 2 4 3 2" xfId="48202"/>
    <cellStyle name="Normal 3 2 3 2 3 3 2 4 4" xfId="33878"/>
    <cellStyle name="Normal 3 2 3 2 3 3 2 5" xfId="8659"/>
    <cellStyle name="Normal 3 2 3 2 3 3 2 5 2" xfId="23048"/>
    <cellStyle name="Normal 3 2 3 2 3 3 2 5 2 2" xfId="51783"/>
    <cellStyle name="Normal 3 2 3 2 3 3 2 5 3" xfId="37459"/>
    <cellStyle name="Normal 3 2 3 2 3 3 2 6" xfId="15885"/>
    <cellStyle name="Normal 3 2 3 2 3 3 2 6 2" xfId="44621"/>
    <cellStyle name="Normal 3 2 3 2 3 3 2 7" xfId="30297"/>
    <cellStyle name="Normal 3 2 3 2 3 3 3" xfId="1779"/>
    <cellStyle name="Normal 3 2 3 2 3 3 3 2" xfId="3571"/>
    <cellStyle name="Normal 3 2 3 2 3 3 3 2 2" xfId="7230"/>
    <cellStyle name="Normal 3 2 3 2 3 3 3 2 2 2" xfId="14490"/>
    <cellStyle name="Normal 3 2 3 2 3 3 3 2 2 2 2" xfId="28868"/>
    <cellStyle name="Normal 3 2 3 2 3 3 3 2 2 2 2 2" xfId="57602"/>
    <cellStyle name="Normal 3 2 3 2 3 3 3 2 2 2 3" xfId="43278"/>
    <cellStyle name="Normal 3 2 3 2 3 3 3 2 2 3" xfId="21705"/>
    <cellStyle name="Normal 3 2 3 2 3 3 3 2 2 3 2" xfId="50440"/>
    <cellStyle name="Normal 3 2 3 2 3 3 3 2 2 4" xfId="36116"/>
    <cellStyle name="Normal 3 2 3 2 3 3 3 2 3" xfId="10903"/>
    <cellStyle name="Normal 3 2 3 2 3 3 3 2 3 2" xfId="25286"/>
    <cellStyle name="Normal 3 2 3 2 3 3 3 2 3 2 2" xfId="54021"/>
    <cellStyle name="Normal 3 2 3 2 3 3 3 2 3 3" xfId="39697"/>
    <cellStyle name="Normal 3 2 3 2 3 3 3 2 4" xfId="18123"/>
    <cellStyle name="Normal 3 2 3 2 3 3 3 2 4 2" xfId="46859"/>
    <cellStyle name="Normal 3 2 3 2 3 3 3 2 5" xfId="32535"/>
    <cellStyle name="Normal 3 2 3 2 3 3 3 3" xfId="5440"/>
    <cellStyle name="Normal 3 2 3 2 3 3 3 3 2" xfId="12700"/>
    <cellStyle name="Normal 3 2 3 2 3 3 3 3 2 2" xfId="27078"/>
    <cellStyle name="Normal 3 2 3 2 3 3 3 3 2 2 2" xfId="55812"/>
    <cellStyle name="Normal 3 2 3 2 3 3 3 3 2 3" xfId="41488"/>
    <cellStyle name="Normal 3 2 3 2 3 3 3 3 3" xfId="19915"/>
    <cellStyle name="Normal 3 2 3 2 3 3 3 3 3 2" xfId="48650"/>
    <cellStyle name="Normal 3 2 3 2 3 3 3 3 4" xfId="34326"/>
    <cellStyle name="Normal 3 2 3 2 3 3 3 4" xfId="9113"/>
    <cellStyle name="Normal 3 2 3 2 3 3 3 4 2" xfId="23496"/>
    <cellStyle name="Normal 3 2 3 2 3 3 3 4 2 2" xfId="52231"/>
    <cellStyle name="Normal 3 2 3 2 3 3 3 4 3" xfId="37907"/>
    <cellStyle name="Normal 3 2 3 2 3 3 3 5" xfId="16333"/>
    <cellStyle name="Normal 3 2 3 2 3 3 3 5 2" xfId="45069"/>
    <cellStyle name="Normal 3 2 3 2 3 3 3 6" xfId="30745"/>
    <cellStyle name="Normal 3 2 3 2 3 3 4" xfId="2675"/>
    <cellStyle name="Normal 3 2 3 2 3 3 4 2" xfId="6335"/>
    <cellStyle name="Normal 3 2 3 2 3 3 4 2 2" xfId="13595"/>
    <cellStyle name="Normal 3 2 3 2 3 3 4 2 2 2" xfId="27973"/>
    <cellStyle name="Normal 3 2 3 2 3 3 4 2 2 2 2" xfId="56707"/>
    <cellStyle name="Normal 3 2 3 2 3 3 4 2 2 3" xfId="42383"/>
    <cellStyle name="Normal 3 2 3 2 3 3 4 2 3" xfId="20810"/>
    <cellStyle name="Normal 3 2 3 2 3 3 4 2 3 2" xfId="49545"/>
    <cellStyle name="Normal 3 2 3 2 3 3 4 2 4" xfId="35221"/>
    <cellStyle name="Normal 3 2 3 2 3 3 4 3" xfId="10008"/>
    <cellStyle name="Normal 3 2 3 2 3 3 4 3 2" xfId="24391"/>
    <cellStyle name="Normal 3 2 3 2 3 3 4 3 2 2" xfId="53126"/>
    <cellStyle name="Normal 3 2 3 2 3 3 4 3 3" xfId="38802"/>
    <cellStyle name="Normal 3 2 3 2 3 3 4 4" xfId="17228"/>
    <cellStyle name="Normal 3 2 3 2 3 3 4 4 2" xfId="45964"/>
    <cellStyle name="Normal 3 2 3 2 3 3 4 5" xfId="31640"/>
    <cellStyle name="Normal 3 2 3 2 3 3 5" xfId="4539"/>
    <cellStyle name="Normal 3 2 3 2 3 3 5 2" xfId="11805"/>
    <cellStyle name="Normal 3 2 3 2 3 3 5 2 2" xfId="26183"/>
    <cellStyle name="Normal 3 2 3 2 3 3 5 2 2 2" xfId="54917"/>
    <cellStyle name="Normal 3 2 3 2 3 3 5 2 3" xfId="40593"/>
    <cellStyle name="Normal 3 2 3 2 3 3 5 3" xfId="19020"/>
    <cellStyle name="Normal 3 2 3 2 3 3 5 3 2" xfId="47755"/>
    <cellStyle name="Normal 3 2 3 2 3 3 5 4" xfId="33431"/>
    <cellStyle name="Normal 3 2 3 2 3 3 6" xfId="8212"/>
    <cellStyle name="Normal 3 2 3 2 3 3 6 2" xfId="22601"/>
    <cellStyle name="Normal 3 2 3 2 3 3 6 2 2" xfId="51336"/>
    <cellStyle name="Normal 3 2 3 2 3 3 6 3" xfId="37012"/>
    <cellStyle name="Normal 3 2 3 2 3 3 7" xfId="15438"/>
    <cellStyle name="Normal 3 2 3 2 3 3 7 2" xfId="44174"/>
    <cellStyle name="Normal 3 2 3 2 3 3 8" xfId="29850"/>
    <cellStyle name="Normal 3 2 3 2 3 4" xfId="1019"/>
    <cellStyle name="Normal 3 2 3 2 3 4 2" xfId="2002"/>
    <cellStyle name="Normal 3 2 3 2 3 4 2 2" xfId="3794"/>
    <cellStyle name="Normal 3 2 3 2 3 4 2 2 2" xfId="7453"/>
    <cellStyle name="Normal 3 2 3 2 3 4 2 2 2 2" xfId="14713"/>
    <cellStyle name="Normal 3 2 3 2 3 4 2 2 2 2 2" xfId="29091"/>
    <cellStyle name="Normal 3 2 3 2 3 4 2 2 2 2 2 2" xfId="57825"/>
    <cellStyle name="Normal 3 2 3 2 3 4 2 2 2 2 3" xfId="43501"/>
    <cellStyle name="Normal 3 2 3 2 3 4 2 2 2 3" xfId="21928"/>
    <cellStyle name="Normal 3 2 3 2 3 4 2 2 2 3 2" xfId="50663"/>
    <cellStyle name="Normal 3 2 3 2 3 4 2 2 2 4" xfId="36339"/>
    <cellStyle name="Normal 3 2 3 2 3 4 2 2 3" xfId="11126"/>
    <cellStyle name="Normal 3 2 3 2 3 4 2 2 3 2" xfId="25509"/>
    <cellStyle name="Normal 3 2 3 2 3 4 2 2 3 2 2" xfId="54244"/>
    <cellStyle name="Normal 3 2 3 2 3 4 2 2 3 3" xfId="39920"/>
    <cellStyle name="Normal 3 2 3 2 3 4 2 2 4" xfId="18346"/>
    <cellStyle name="Normal 3 2 3 2 3 4 2 2 4 2" xfId="47082"/>
    <cellStyle name="Normal 3 2 3 2 3 4 2 2 5" xfId="32758"/>
    <cellStyle name="Normal 3 2 3 2 3 4 2 3" xfId="5663"/>
    <cellStyle name="Normal 3 2 3 2 3 4 2 3 2" xfId="12923"/>
    <cellStyle name="Normal 3 2 3 2 3 4 2 3 2 2" xfId="27301"/>
    <cellStyle name="Normal 3 2 3 2 3 4 2 3 2 2 2" xfId="56035"/>
    <cellStyle name="Normal 3 2 3 2 3 4 2 3 2 3" xfId="41711"/>
    <cellStyle name="Normal 3 2 3 2 3 4 2 3 3" xfId="20138"/>
    <cellStyle name="Normal 3 2 3 2 3 4 2 3 3 2" xfId="48873"/>
    <cellStyle name="Normal 3 2 3 2 3 4 2 3 4" xfId="34549"/>
    <cellStyle name="Normal 3 2 3 2 3 4 2 4" xfId="9336"/>
    <cellStyle name="Normal 3 2 3 2 3 4 2 4 2" xfId="23719"/>
    <cellStyle name="Normal 3 2 3 2 3 4 2 4 2 2" xfId="52454"/>
    <cellStyle name="Normal 3 2 3 2 3 4 2 4 3" xfId="38130"/>
    <cellStyle name="Normal 3 2 3 2 3 4 2 5" xfId="16556"/>
    <cellStyle name="Normal 3 2 3 2 3 4 2 5 2" xfId="45292"/>
    <cellStyle name="Normal 3 2 3 2 3 4 2 6" xfId="30968"/>
    <cellStyle name="Normal 3 2 3 2 3 4 3" xfId="2898"/>
    <cellStyle name="Normal 3 2 3 2 3 4 3 2" xfId="6558"/>
    <cellStyle name="Normal 3 2 3 2 3 4 3 2 2" xfId="13818"/>
    <cellStyle name="Normal 3 2 3 2 3 4 3 2 2 2" xfId="28196"/>
    <cellStyle name="Normal 3 2 3 2 3 4 3 2 2 2 2" xfId="56930"/>
    <cellStyle name="Normal 3 2 3 2 3 4 3 2 2 3" xfId="42606"/>
    <cellStyle name="Normal 3 2 3 2 3 4 3 2 3" xfId="21033"/>
    <cellStyle name="Normal 3 2 3 2 3 4 3 2 3 2" xfId="49768"/>
    <cellStyle name="Normal 3 2 3 2 3 4 3 2 4" xfId="35444"/>
    <cellStyle name="Normal 3 2 3 2 3 4 3 3" xfId="10231"/>
    <cellStyle name="Normal 3 2 3 2 3 4 3 3 2" xfId="24614"/>
    <cellStyle name="Normal 3 2 3 2 3 4 3 3 2 2" xfId="53349"/>
    <cellStyle name="Normal 3 2 3 2 3 4 3 3 3" xfId="39025"/>
    <cellStyle name="Normal 3 2 3 2 3 4 3 4" xfId="17451"/>
    <cellStyle name="Normal 3 2 3 2 3 4 3 4 2" xfId="46187"/>
    <cellStyle name="Normal 3 2 3 2 3 4 3 5" xfId="31863"/>
    <cellStyle name="Normal 3 2 3 2 3 4 4" xfId="4763"/>
    <cellStyle name="Normal 3 2 3 2 3 4 4 2" xfId="12028"/>
    <cellStyle name="Normal 3 2 3 2 3 4 4 2 2" xfId="26406"/>
    <cellStyle name="Normal 3 2 3 2 3 4 4 2 2 2" xfId="55140"/>
    <cellStyle name="Normal 3 2 3 2 3 4 4 2 3" xfId="40816"/>
    <cellStyle name="Normal 3 2 3 2 3 4 4 3" xfId="19243"/>
    <cellStyle name="Normal 3 2 3 2 3 4 4 3 2" xfId="47978"/>
    <cellStyle name="Normal 3 2 3 2 3 4 4 4" xfId="33654"/>
    <cellStyle name="Normal 3 2 3 2 3 4 5" xfId="8435"/>
    <cellStyle name="Normal 3 2 3 2 3 4 5 2" xfId="22824"/>
    <cellStyle name="Normal 3 2 3 2 3 4 5 2 2" xfId="51559"/>
    <cellStyle name="Normal 3 2 3 2 3 4 5 3" xfId="37235"/>
    <cellStyle name="Normal 3 2 3 2 3 4 6" xfId="15661"/>
    <cellStyle name="Normal 3 2 3 2 3 4 6 2" xfId="44397"/>
    <cellStyle name="Normal 3 2 3 2 3 4 7" xfId="30073"/>
    <cellStyle name="Normal 3 2 3 2 3 5" xfId="1543"/>
    <cellStyle name="Normal 3 2 3 2 3 5 2" xfId="3347"/>
    <cellStyle name="Normal 3 2 3 2 3 5 2 2" xfId="7006"/>
    <cellStyle name="Normal 3 2 3 2 3 5 2 2 2" xfId="14266"/>
    <cellStyle name="Normal 3 2 3 2 3 5 2 2 2 2" xfId="28644"/>
    <cellStyle name="Normal 3 2 3 2 3 5 2 2 2 2 2" xfId="57378"/>
    <cellStyle name="Normal 3 2 3 2 3 5 2 2 2 3" xfId="43054"/>
    <cellStyle name="Normal 3 2 3 2 3 5 2 2 3" xfId="21481"/>
    <cellStyle name="Normal 3 2 3 2 3 5 2 2 3 2" xfId="50216"/>
    <cellStyle name="Normal 3 2 3 2 3 5 2 2 4" xfId="35892"/>
    <cellStyle name="Normal 3 2 3 2 3 5 2 3" xfId="10679"/>
    <cellStyle name="Normal 3 2 3 2 3 5 2 3 2" xfId="25062"/>
    <cellStyle name="Normal 3 2 3 2 3 5 2 3 2 2" xfId="53797"/>
    <cellStyle name="Normal 3 2 3 2 3 5 2 3 3" xfId="39473"/>
    <cellStyle name="Normal 3 2 3 2 3 5 2 4" xfId="17899"/>
    <cellStyle name="Normal 3 2 3 2 3 5 2 4 2" xfId="46635"/>
    <cellStyle name="Normal 3 2 3 2 3 5 2 5" xfId="32311"/>
    <cellStyle name="Normal 3 2 3 2 3 5 3" xfId="5216"/>
    <cellStyle name="Normal 3 2 3 2 3 5 3 2" xfId="12476"/>
    <cellStyle name="Normal 3 2 3 2 3 5 3 2 2" xfId="26854"/>
    <cellStyle name="Normal 3 2 3 2 3 5 3 2 2 2" xfId="55588"/>
    <cellStyle name="Normal 3 2 3 2 3 5 3 2 3" xfId="41264"/>
    <cellStyle name="Normal 3 2 3 2 3 5 3 3" xfId="19691"/>
    <cellStyle name="Normal 3 2 3 2 3 5 3 3 2" xfId="48426"/>
    <cellStyle name="Normal 3 2 3 2 3 5 3 4" xfId="34102"/>
    <cellStyle name="Normal 3 2 3 2 3 5 4" xfId="8889"/>
    <cellStyle name="Normal 3 2 3 2 3 5 4 2" xfId="23272"/>
    <cellStyle name="Normal 3 2 3 2 3 5 4 2 2" xfId="52007"/>
    <cellStyle name="Normal 3 2 3 2 3 5 4 3" xfId="37683"/>
    <cellStyle name="Normal 3 2 3 2 3 5 5" xfId="16109"/>
    <cellStyle name="Normal 3 2 3 2 3 5 5 2" xfId="44845"/>
    <cellStyle name="Normal 3 2 3 2 3 5 6" xfId="30521"/>
    <cellStyle name="Normal 3 2 3 2 3 6" xfId="2451"/>
    <cellStyle name="Normal 3 2 3 2 3 6 2" xfId="6111"/>
    <cellStyle name="Normal 3 2 3 2 3 6 2 2" xfId="13371"/>
    <cellStyle name="Normal 3 2 3 2 3 6 2 2 2" xfId="27749"/>
    <cellStyle name="Normal 3 2 3 2 3 6 2 2 2 2" xfId="56483"/>
    <cellStyle name="Normal 3 2 3 2 3 6 2 2 3" xfId="42159"/>
    <cellStyle name="Normal 3 2 3 2 3 6 2 3" xfId="20586"/>
    <cellStyle name="Normal 3 2 3 2 3 6 2 3 2" xfId="49321"/>
    <cellStyle name="Normal 3 2 3 2 3 6 2 4" xfId="34997"/>
    <cellStyle name="Normal 3 2 3 2 3 6 3" xfId="9784"/>
    <cellStyle name="Normal 3 2 3 2 3 6 3 2" xfId="24167"/>
    <cellStyle name="Normal 3 2 3 2 3 6 3 2 2" xfId="52902"/>
    <cellStyle name="Normal 3 2 3 2 3 6 3 3" xfId="38578"/>
    <cellStyle name="Normal 3 2 3 2 3 6 4" xfId="17004"/>
    <cellStyle name="Normal 3 2 3 2 3 6 4 2" xfId="45740"/>
    <cellStyle name="Normal 3 2 3 2 3 6 5" xfId="31416"/>
    <cellStyle name="Normal 3 2 3 2 3 7" xfId="4310"/>
    <cellStyle name="Normal 3 2 3 2 3 7 2" xfId="11580"/>
    <cellStyle name="Normal 3 2 3 2 3 7 2 2" xfId="25959"/>
    <cellStyle name="Normal 3 2 3 2 3 7 2 2 2" xfId="54693"/>
    <cellStyle name="Normal 3 2 3 2 3 7 2 3" xfId="40369"/>
    <cellStyle name="Normal 3 2 3 2 3 7 3" xfId="18796"/>
    <cellStyle name="Normal 3 2 3 2 3 7 3 2" xfId="47531"/>
    <cellStyle name="Normal 3 2 3 2 3 7 4" xfId="33207"/>
    <cellStyle name="Normal 3 2 3 2 3 8" xfId="7979"/>
    <cellStyle name="Normal 3 2 3 2 3 8 2" xfId="22377"/>
    <cellStyle name="Normal 3 2 3 2 3 8 2 2" xfId="51112"/>
    <cellStyle name="Normal 3 2 3 2 3 8 3" xfId="36788"/>
    <cellStyle name="Normal 3 2 3 2 3 9" xfId="15214"/>
    <cellStyle name="Normal 3 2 3 2 3 9 2" xfId="43950"/>
    <cellStyle name="Normal 3 2 3 2 4" xfId="569"/>
    <cellStyle name="Normal 3 2 3 2 4 2" xfId="852"/>
    <cellStyle name="Normal 3 2 3 2 4 2 2" xfId="1299"/>
    <cellStyle name="Normal 3 2 3 2 4 2 2 2" xfId="2282"/>
    <cellStyle name="Normal 3 2 3 2 4 2 2 2 2" xfId="4074"/>
    <cellStyle name="Normal 3 2 3 2 4 2 2 2 2 2" xfId="7733"/>
    <cellStyle name="Normal 3 2 3 2 4 2 2 2 2 2 2" xfId="14993"/>
    <cellStyle name="Normal 3 2 3 2 4 2 2 2 2 2 2 2" xfId="29371"/>
    <cellStyle name="Normal 3 2 3 2 4 2 2 2 2 2 2 2 2" xfId="58105"/>
    <cellStyle name="Normal 3 2 3 2 4 2 2 2 2 2 2 3" xfId="43781"/>
    <cellStyle name="Normal 3 2 3 2 4 2 2 2 2 2 3" xfId="22208"/>
    <cellStyle name="Normal 3 2 3 2 4 2 2 2 2 2 3 2" xfId="50943"/>
    <cellStyle name="Normal 3 2 3 2 4 2 2 2 2 2 4" xfId="36619"/>
    <cellStyle name="Normal 3 2 3 2 4 2 2 2 2 3" xfId="11406"/>
    <cellStyle name="Normal 3 2 3 2 4 2 2 2 2 3 2" xfId="25789"/>
    <cellStyle name="Normal 3 2 3 2 4 2 2 2 2 3 2 2" xfId="54524"/>
    <cellStyle name="Normal 3 2 3 2 4 2 2 2 2 3 3" xfId="40200"/>
    <cellStyle name="Normal 3 2 3 2 4 2 2 2 2 4" xfId="18626"/>
    <cellStyle name="Normal 3 2 3 2 4 2 2 2 2 4 2" xfId="47362"/>
    <cellStyle name="Normal 3 2 3 2 4 2 2 2 2 5" xfId="33038"/>
    <cellStyle name="Normal 3 2 3 2 4 2 2 2 3" xfId="5943"/>
    <cellStyle name="Normal 3 2 3 2 4 2 2 2 3 2" xfId="13203"/>
    <cellStyle name="Normal 3 2 3 2 4 2 2 2 3 2 2" xfId="27581"/>
    <cellStyle name="Normal 3 2 3 2 4 2 2 2 3 2 2 2" xfId="56315"/>
    <cellStyle name="Normal 3 2 3 2 4 2 2 2 3 2 3" xfId="41991"/>
    <cellStyle name="Normal 3 2 3 2 4 2 2 2 3 3" xfId="20418"/>
    <cellStyle name="Normal 3 2 3 2 4 2 2 2 3 3 2" xfId="49153"/>
    <cellStyle name="Normal 3 2 3 2 4 2 2 2 3 4" xfId="34829"/>
    <cellStyle name="Normal 3 2 3 2 4 2 2 2 4" xfId="9616"/>
    <cellStyle name="Normal 3 2 3 2 4 2 2 2 4 2" xfId="23999"/>
    <cellStyle name="Normal 3 2 3 2 4 2 2 2 4 2 2" xfId="52734"/>
    <cellStyle name="Normal 3 2 3 2 4 2 2 2 4 3" xfId="38410"/>
    <cellStyle name="Normal 3 2 3 2 4 2 2 2 5" xfId="16836"/>
    <cellStyle name="Normal 3 2 3 2 4 2 2 2 5 2" xfId="45572"/>
    <cellStyle name="Normal 3 2 3 2 4 2 2 2 6" xfId="31248"/>
    <cellStyle name="Normal 3 2 3 2 4 2 2 3" xfId="3178"/>
    <cellStyle name="Normal 3 2 3 2 4 2 2 3 2" xfId="6838"/>
    <cellStyle name="Normal 3 2 3 2 4 2 2 3 2 2" xfId="14098"/>
    <cellStyle name="Normal 3 2 3 2 4 2 2 3 2 2 2" xfId="28476"/>
    <cellStyle name="Normal 3 2 3 2 4 2 2 3 2 2 2 2" xfId="57210"/>
    <cellStyle name="Normal 3 2 3 2 4 2 2 3 2 2 3" xfId="42886"/>
    <cellStyle name="Normal 3 2 3 2 4 2 2 3 2 3" xfId="21313"/>
    <cellStyle name="Normal 3 2 3 2 4 2 2 3 2 3 2" xfId="50048"/>
    <cellStyle name="Normal 3 2 3 2 4 2 2 3 2 4" xfId="35724"/>
    <cellStyle name="Normal 3 2 3 2 4 2 2 3 3" xfId="10511"/>
    <cellStyle name="Normal 3 2 3 2 4 2 2 3 3 2" xfId="24894"/>
    <cellStyle name="Normal 3 2 3 2 4 2 2 3 3 2 2" xfId="53629"/>
    <cellStyle name="Normal 3 2 3 2 4 2 2 3 3 3" xfId="39305"/>
    <cellStyle name="Normal 3 2 3 2 4 2 2 3 4" xfId="17731"/>
    <cellStyle name="Normal 3 2 3 2 4 2 2 3 4 2" xfId="46467"/>
    <cellStyle name="Normal 3 2 3 2 4 2 2 3 5" xfId="32143"/>
    <cellStyle name="Normal 3 2 3 2 4 2 2 4" xfId="5043"/>
    <cellStyle name="Normal 3 2 3 2 4 2 2 4 2" xfId="12308"/>
    <cellStyle name="Normal 3 2 3 2 4 2 2 4 2 2" xfId="26686"/>
    <cellStyle name="Normal 3 2 3 2 4 2 2 4 2 2 2" xfId="55420"/>
    <cellStyle name="Normal 3 2 3 2 4 2 2 4 2 3" xfId="41096"/>
    <cellStyle name="Normal 3 2 3 2 4 2 2 4 3" xfId="19523"/>
    <cellStyle name="Normal 3 2 3 2 4 2 2 4 3 2" xfId="48258"/>
    <cellStyle name="Normal 3 2 3 2 4 2 2 4 4" xfId="33934"/>
    <cellStyle name="Normal 3 2 3 2 4 2 2 5" xfId="8715"/>
    <cellStyle name="Normal 3 2 3 2 4 2 2 5 2" xfId="23104"/>
    <cellStyle name="Normal 3 2 3 2 4 2 2 5 2 2" xfId="51839"/>
    <cellStyle name="Normal 3 2 3 2 4 2 2 5 3" xfId="37515"/>
    <cellStyle name="Normal 3 2 3 2 4 2 2 6" xfId="15941"/>
    <cellStyle name="Normal 3 2 3 2 4 2 2 6 2" xfId="44677"/>
    <cellStyle name="Normal 3 2 3 2 4 2 2 7" xfId="30353"/>
    <cellStyle name="Normal 3 2 3 2 4 2 3" xfId="1835"/>
    <cellStyle name="Normal 3 2 3 2 4 2 3 2" xfId="3627"/>
    <cellStyle name="Normal 3 2 3 2 4 2 3 2 2" xfId="7286"/>
    <cellStyle name="Normal 3 2 3 2 4 2 3 2 2 2" xfId="14546"/>
    <cellStyle name="Normal 3 2 3 2 4 2 3 2 2 2 2" xfId="28924"/>
    <cellStyle name="Normal 3 2 3 2 4 2 3 2 2 2 2 2" xfId="57658"/>
    <cellStyle name="Normal 3 2 3 2 4 2 3 2 2 2 3" xfId="43334"/>
    <cellStyle name="Normal 3 2 3 2 4 2 3 2 2 3" xfId="21761"/>
    <cellStyle name="Normal 3 2 3 2 4 2 3 2 2 3 2" xfId="50496"/>
    <cellStyle name="Normal 3 2 3 2 4 2 3 2 2 4" xfId="36172"/>
    <cellStyle name="Normal 3 2 3 2 4 2 3 2 3" xfId="10959"/>
    <cellStyle name="Normal 3 2 3 2 4 2 3 2 3 2" xfId="25342"/>
    <cellStyle name="Normal 3 2 3 2 4 2 3 2 3 2 2" xfId="54077"/>
    <cellStyle name="Normal 3 2 3 2 4 2 3 2 3 3" xfId="39753"/>
    <cellStyle name="Normal 3 2 3 2 4 2 3 2 4" xfId="18179"/>
    <cellStyle name="Normal 3 2 3 2 4 2 3 2 4 2" xfId="46915"/>
    <cellStyle name="Normal 3 2 3 2 4 2 3 2 5" xfId="32591"/>
    <cellStyle name="Normal 3 2 3 2 4 2 3 3" xfId="5496"/>
    <cellStyle name="Normal 3 2 3 2 4 2 3 3 2" xfId="12756"/>
    <cellStyle name="Normal 3 2 3 2 4 2 3 3 2 2" xfId="27134"/>
    <cellStyle name="Normal 3 2 3 2 4 2 3 3 2 2 2" xfId="55868"/>
    <cellStyle name="Normal 3 2 3 2 4 2 3 3 2 3" xfId="41544"/>
    <cellStyle name="Normal 3 2 3 2 4 2 3 3 3" xfId="19971"/>
    <cellStyle name="Normal 3 2 3 2 4 2 3 3 3 2" xfId="48706"/>
    <cellStyle name="Normal 3 2 3 2 4 2 3 3 4" xfId="34382"/>
    <cellStyle name="Normal 3 2 3 2 4 2 3 4" xfId="9169"/>
    <cellStyle name="Normal 3 2 3 2 4 2 3 4 2" xfId="23552"/>
    <cellStyle name="Normal 3 2 3 2 4 2 3 4 2 2" xfId="52287"/>
    <cellStyle name="Normal 3 2 3 2 4 2 3 4 3" xfId="37963"/>
    <cellStyle name="Normal 3 2 3 2 4 2 3 5" xfId="16389"/>
    <cellStyle name="Normal 3 2 3 2 4 2 3 5 2" xfId="45125"/>
    <cellStyle name="Normal 3 2 3 2 4 2 3 6" xfId="30801"/>
    <cellStyle name="Normal 3 2 3 2 4 2 4" xfId="2731"/>
    <cellStyle name="Normal 3 2 3 2 4 2 4 2" xfId="6391"/>
    <cellStyle name="Normal 3 2 3 2 4 2 4 2 2" xfId="13651"/>
    <cellStyle name="Normal 3 2 3 2 4 2 4 2 2 2" xfId="28029"/>
    <cellStyle name="Normal 3 2 3 2 4 2 4 2 2 2 2" xfId="56763"/>
    <cellStyle name="Normal 3 2 3 2 4 2 4 2 2 3" xfId="42439"/>
    <cellStyle name="Normal 3 2 3 2 4 2 4 2 3" xfId="20866"/>
    <cellStyle name="Normal 3 2 3 2 4 2 4 2 3 2" xfId="49601"/>
    <cellStyle name="Normal 3 2 3 2 4 2 4 2 4" xfId="35277"/>
    <cellStyle name="Normal 3 2 3 2 4 2 4 3" xfId="10064"/>
    <cellStyle name="Normal 3 2 3 2 4 2 4 3 2" xfId="24447"/>
    <cellStyle name="Normal 3 2 3 2 4 2 4 3 2 2" xfId="53182"/>
    <cellStyle name="Normal 3 2 3 2 4 2 4 3 3" xfId="38858"/>
    <cellStyle name="Normal 3 2 3 2 4 2 4 4" xfId="17284"/>
    <cellStyle name="Normal 3 2 3 2 4 2 4 4 2" xfId="46020"/>
    <cellStyle name="Normal 3 2 3 2 4 2 4 5" xfId="31696"/>
    <cellStyle name="Normal 3 2 3 2 4 2 5" xfId="4596"/>
    <cellStyle name="Normal 3 2 3 2 4 2 5 2" xfId="11861"/>
    <cellStyle name="Normal 3 2 3 2 4 2 5 2 2" xfId="26239"/>
    <cellStyle name="Normal 3 2 3 2 4 2 5 2 2 2" xfId="54973"/>
    <cellStyle name="Normal 3 2 3 2 4 2 5 2 3" xfId="40649"/>
    <cellStyle name="Normal 3 2 3 2 4 2 5 3" xfId="19076"/>
    <cellStyle name="Normal 3 2 3 2 4 2 5 3 2" xfId="47811"/>
    <cellStyle name="Normal 3 2 3 2 4 2 5 4" xfId="33487"/>
    <cellStyle name="Normal 3 2 3 2 4 2 6" xfId="8268"/>
    <cellStyle name="Normal 3 2 3 2 4 2 6 2" xfId="22657"/>
    <cellStyle name="Normal 3 2 3 2 4 2 6 2 2" xfId="51392"/>
    <cellStyle name="Normal 3 2 3 2 4 2 6 3" xfId="37068"/>
    <cellStyle name="Normal 3 2 3 2 4 2 7" xfId="15494"/>
    <cellStyle name="Normal 3 2 3 2 4 2 7 2" xfId="44230"/>
    <cellStyle name="Normal 3 2 3 2 4 2 8" xfId="29906"/>
    <cellStyle name="Normal 3 2 3 2 4 3" xfId="1075"/>
    <cellStyle name="Normal 3 2 3 2 4 3 2" xfId="2058"/>
    <cellStyle name="Normal 3 2 3 2 4 3 2 2" xfId="3850"/>
    <cellStyle name="Normal 3 2 3 2 4 3 2 2 2" xfId="7509"/>
    <cellStyle name="Normal 3 2 3 2 4 3 2 2 2 2" xfId="14769"/>
    <cellStyle name="Normal 3 2 3 2 4 3 2 2 2 2 2" xfId="29147"/>
    <cellStyle name="Normal 3 2 3 2 4 3 2 2 2 2 2 2" xfId="57881"/>
    <cellStyle name="Normal 3 2 3 2 4 3 2 2 2 2 3" xfId="43557"/>
    <cellStyle name="Normal 3 2 3 2 4 3 2 2 2 3" xfId="21984"/>
    <cellStyle name="Normal 3 2 3 2 4 3 2 2 2 3 2" xfId="50719"/>
    <cellStyle name="Normal 3 2 3 2 4 3 2 2 2 4" xfId="36395"/>
    <cellStyle name="Normal 3 2 3 2 4 3 2 2 3" xfId="11182"/>
    <cellStyle name="Normal 3 2 3 2 4 3 2 2 3 2" xfId="25565"/>
    <cellStyle name="Normal 3 2 3 2 4 3 2 2 3 2 2" xfId="54300"/>
    <cellStyle name="Normal 3 2 3 2 4 3 2 2 3 3" xfId="39976"/>
    <cellStyle name="Normal 3 2 3 2 4 3 2 2 4" xfId="18402"/>
    <cellStyle name="Normal 3 2 3 2 4 3 2 2 4 2" xfId="47138"/>
    <cellStyle name="Normal 3 2 3 2 4 3 2 2 5" xfId="32814"/>
    <cellStyle name="Normal 3 2 3 2 4 3 2 3" xfId="5719"/>
    <cellStyle name="Normal 3 2 3 2 4 3 2 3 2" xfId="12979"/>
    <cellStyle name="Normal 3 2 3 2 4 3 2 3 2 2" xfId="27357"/>
    <cellStyle name="Normal 3 2 3 2 4 3 2 3 2 2 2" xfId="56091"/>
    <cellStyle name="Normal 3 2 3 2 4 3 2 3 2 3" xfId="41767"/>
    <cellStyle name="Normal 3 2 3 2 4 3 2 3 3" xfId="20194"/>
    <cellStyle name="Normal 3 2 3 2 4 3 2 3 3 2" xfId="48929"/>
    <cellStyle name="Normal 3 2 3 2 4 3 2 3 4" xfId="34605"/>
    <cellStyle name="Normal 3 2 3 2 4 3 2 4" xfId="9392"/>
    <cellStyle name="Normal 3 2 3 2 4 3 2 4 2" xfId="23775"/>
    <cellStyle name="Normal 3 2 3 2 4 3 2 4 2 2" xfId="52510"/>
    <cellStyle name="Normal 3 2 3 2 4 3 2 4 3" xfId="38186"/>
    <cellStyle name="Normal 3 2 3 2 4 3 2 5" xfId="16612"/>
    <cellStyle name="Normal 3 2 3 2 4 3 2 5 2" xfId="45348"/>
    <cellStyle name="Normal 3 2 3 2 4 3 2 6" xfId="31024"/>
    <cellStyle name="Normal 3 2 3 2 4 3 3" xfId="2954"/>
    <cellStyle name="Normal 3 2 3 2 4 3 3 2" xfId="6614"/>
    <cellStyle name="Normal 3 2 3 2 4 3 3 2 2" xfId="13874"/>
    <cellStyle name="Normal 3 2 3 2 4 3 3 2 2 2" xfId="28252"/>
    <cellStyle name="Normal 3 2 3 2 4 3 3 2 2 2 2" xfId="56986"/>
    <cellStyle name="Normal 3 2 3 2 4 3 3 2 2 3" xfId="42662"/>
    <cellStyle name="Normal 3 2 3 2 4 3 3 2 3" xfId="21089"/>
    <cellStyle name="Normal 3 2 3 2 4 3 3 2 3 2" xfId="49824"/>
    <cellStyle name="Normal 3 2 3 2 4 3 3 2 4" xfId="35500"/>
    <cellStyle name="Normal 3 2 3 2 4 3 3 3" xfId="10287"/>
    <cellStyle name="Normal 3 2 3 2 4 3 3 3 2" xfId="24670"/>
    <cellStyle name="Normal 3 2 3 2 4 3 3 3 2 2" xfId="53405"/>
    <cellStyle name="Normal 3 2 3 2 4 3 3 3 3" xfId="39081"/>
    <cellStyle name="Normal 3 2 3 2 4 3 3 4" xfId="17507"/>
    <cellStyle name="Normal 3 2 3 2 4 3 3 4 2" xfId="46243"/>
    <cellStyle name="Normal 3 2 3 2 4 3 3 5" xfId="31919"/>
    <cellStyle name="Normal 3 2 3 2 4 3 4" xfId="4819"/>
    <cellStyle name="Normal 3 2 3 2 4 3 4 2" xfId="12084"/>
    <cellStyle name="Normal 3 2 3 2 4 3 4 2 2" xfId="26462"/>
    <cellStyle name="Normal 3 2 3 2 4 3 4 2 2 2" xfId="55196"/>
    <cellStyle name="Normal 3 2 3 2 4 3 4 2 3" xfId="40872"/>
    <cellStyle name="Normal 3 2 3 2 4 3 4 3" xfId="19299"/>
    <cellStyle name="Normal 3 2 3 2 4 3 4 3 2" xfId="48034"/>
    <cellStyle name="Normal 3 2 3 2 4 3 4 4" xfId="33710"/>
    <cellStyle name="Normal 3 2 3 2 4 3 5" xfId="8491"/>
    <cellStyle name="Normal 3 2 3 2 4 3 5 2" xfId="22880"/>
    <cellStyle name="Normal 3 2 3 2 4 3 5 2 2" xfId="51615"/>
    <cellStyle name="Normal 3 2 3 2 4 3 5 3" xfId="37291"/>
    <cellStyle name="Normal 3 2 3 2 4 3 6" xfId="15717"/>
    <cellStyle name="Normal 3 2 3 2 4 3 6 2" xfId="44453"/>
    <cellStyle name="Normal 3 2 3 2 4 3 7" xfId="30129"/>
    <cellStyle name="Normal 3 2 3 2 4 4" xfId="1606"/>
    <cellStyle name="Normal 3 2 3 2 4 4 2" xfId="3403"/>
    <cellStyle name="Normal 3 2 3 2 4 4 2 2" xfId="7062"/>
    <cellStyle name="Normal 3 2 3 2 4 4 2 2 2" xfId="14322"/>
    <cellStyle name="Normal 3 2 3 2 4 4 2 2 2 2" xfId="28700"/>
    <cellStyle name="Normal 3 2 3 2 4 4 2 2 2 2 2" xfId="57434"/>
    <cellStyle name="Normal 3 2 3 2 4 4 2 2 2 3" xfId="43110"/>
    <cellStyle name="Normal 3 2 3 2 4 4 2 2 3" xfId="21537"/>
    <cellStyle name="Normal 3 2 3 2 4 4 2 2 3 2" xfId="50272"/>
    <cellStyle name="Normal 3 2 3 2 4 4 2 2 4" xfId="35948"/>
    <cellStyle name="Normal 3 2 3 2 4 4 2 3" xfId="10735"/>
    <cellStyle name="Normal 3 2 3 2 4 4 2 3 2" xfId="25118"/>
    <cellStyle name="Normal 3 2 3 2 4 4 2 3 2 2" xfId="53853"/>
    <cellStyle name="Normal 3 2 3 2 4 4 2 3 3" xfId="39529"/>
    <cellStyle name="Normal 3 2 3 2 4 4 2 4" xfId="17955"/>
    <cellStyle name="Normal 3 2 3 2 4 4 2 4 2" xfId="46691"/>
    <cellStyle name="Normal 3 2 3 2 4 4 2 5" xfId="32367"/>
    <cellStyle name="Normal 3 2 3 2 4 4 3" xfId="5272"/>
    <cellStyle name="Normal 3 2 3 2 4 4 3 2" xfId="12532"/>
    <cellStyle name="Normal 3 2 3 2 4 4 3 2 2" xfId="26910"/>
    <cellStyle name="Normal 3 2 3 2 4 4 3 2 2 2" xfId="55644"/>
    <cellStyle name="Normal 3 2 3 2 4 4 3 2 3" xfId="41320"/>
    <cellStyle name="Normal 3 2 3 2 4 4 3 3" xfId="19747"/>
    <cellStyle name="Normal 3 2 3 2 4 4 3 3 2" xfId="48482"/>
    <cellStyle name="Normal 3 2 3 2 4 4 3 4" xfId="34158"/>
    <cellStyle name="Normal 3 2 3 2 4 4 4" xfId="8945"/>
    <cellStyle name="Normal 3 2 3 2 4 4 4 2" xfId="23328"/>
    <cellStyle name="Normal 3 2 3 2 4 4 4 2 2" xfId="52063"/>
    <cellStyle name="Normal 3 2 3 2 4 4 4 3" xfId="37739"/>
    <cellStyle name="Normal 3 2 3 2 4 4 5" xfId="16165"/>
    <cellStyle name="Normal 3 2 3 2 4 4 5 2" xfId="44901"/>
    <cellStyle name="Normal 3 2 3 2 4 4 6" xfId="30577"/>
    <cellStyle name="Normal 3 2 3 2 4 5" xfId="2507"/>
    <cellStyle name="Normal 3 2 3 2 4 5 2" xfId="6167"/>
    <cellStyle name="Normal 3 2 3 2 4 5 2 2" xfId="13427"/>
    <cellStyle name="Normal 3 2 3 2 4 5 2 2 2" xfId="27805"/>
    <cellStyle name="Normal 3 2 3 2 4 5 2 2 2 2" xfId="56539"/>
    <cellStyle name="Normal 3 2 3 2 4 5 2 2 3" xfId="42215"/>
    <cellStyle name="Normal 3 2 3 2 4 5 2 3" xfId="20642"/>
    <cellStyle name="Normal 3 2 3 2 4 5 2 3 2" xfId="49377"/>
    <cellStyle name="Normal 3 2 3 2 4 5 2 4" xfId="35053"/>
    <cellStyle name="Normal 3 2 3 2 4 5 3" xfId="9840"/>
    <cellStyle name="Normal 3 2 3 2 4 5 3 2" xfId="24223"/>
    <cellStyle name="Normal 3 2 3 2 4 5 3 2 2" xfId="52958"/>
    <cellStyle name="Normal 3 2 3 2 4 5 3 3" xfId="38634"/>
    <cellStyle name="Normal 3 2 3 2 4 5 4" xfId="17060"/>
    <cellStyle name="Normal 3 2 3 2 4 5 4 2" xfId="45796"/>
    <cellStyle name="Normal 3 2 3 2 4 5 5" xfId="31472"/>
    <cellStyle name="Normal 3 2 3 2 4 6" xfId="4370"/>
    <cellStyle name="Normal 3 2 3 2 4 6 2" xfId="11637"/>
    <cellStyle name="Normal 3 2 3 2 4 6 2 2" xfId="26015"/>
    <cellStyle name="Normal 3 2 3 2 4 6 2 2 2" xfId="54749"/>
    <cellStyle name="Normal 3 2 3 2 4 6 2 3" xfId="40425"/>
    <cellStyle name="Normal 3 2 3 2 4 6 3" xfId="18852"/>
    <cellStyle name="Normal 3 2 3 2 4 6 3 2" xfId="47587"/>
    <cellStyle name="Normal 3 2 3 2 4 6 4" xfId="33263"/>
    <cellStyle name="Normal 3 2 3 2 4 7" xfId="8040"/>
    <cellStyle name="Normal 3 2 3 2 4 7 2" xfId="22433"/>
    <cellStyle name="Normal 3 2 3 2 4 7 2 2" xfId="51168"/>
    <cellStyle name="Normal 3 2 3 2 4 7 3" xfId="36844"/>
    <cellStyle name="Normal 3 2 3 2 4 8" xfId="15270"/>
    <cellStyle name="Normal 3 2 3 2 4 8 2" xfId="44006"/>
    <cellStyle name="Normal 3 2 3 2 4 9" xfId="29682"/>
    <cellStyle name="Normal 3 2 3 2 5" xfId="736"/>
    <cellStyle name="Normal 3 2 3 2 5 2" xfId="1187"/>
    <cellStyle name="Normal 3 2 3 2 5 2 2" xfId="2170"/>
    <cellStyle name="Normal 3 2 3 2 5 2 2 2" xfId="3962"/>
    <cellStyle name="Normal 3 2 3 2 5 2 2 2 2" xfId="7621"/>
    <cellStyle name="Normal 3 2 3 2 5 2 2 2 2 2" xfId="14881"/>
    <cellStyle name="Normal 3 2 3 2 5 2 2 2 2 2 2" xfId="29259"/>
    <cellStyle name="Normal 3 2 3 2 5 2 2 2 2 2 2 2" xfId="57993"/>
    <cellStyle name="Normal 3 2 3 2 5 2 2 2 2 2 3" xfId="43669"/>
    <cellStyle name="Normal 3 2 3 2 5 2 2 2 2 3" xfId="22096"/>
    <cellStyle name="Normal 3 2 3 2 5 2 2 2 2 3 2" xfId="50831"/>
    <cellStyle name="Normal 3 2 3 2 5 2 2 2 2 4" xfId="36507"/>
    <cellStyle name="Normal 3 2 3 2 5 2 2 2 3" xfId="11294"/>
    <cellStyle name="Normal 3 2 3 2 5 2 2 2 3 2" xfId="25677"/>
    <cellStyle name="Normal 3 2 3 2 5 2 2 2 3 2 2" xfId="54412"/>
    <cellStyle name="Normal 3 2 3 2 5 2 2 2 3 3" xfId="40088"/>
    <cellStyle name="Normal 3 2 3 2 5 2 2 2 4" xfId="18514"/>
    <cellStyle name="Normal 3 2 3 2 5 2 2 2 4 2" xfId="47250"/>
    <cellStyle name="Normal 3 2 3 2 5 2 2 2 5" xfId="32926"/>
    <cellStyle name="Normal 3 2 3 2 5 2 2 3" xfId="5831"/>
    <cellStyle name="Normal 3 2 3 2 5 2 2 3 2" xfId="13091"/>
    <cellStyle name="Normal 3 2 3 2 5 2 2 3 2 2" xfId="27469"/>
    <cellStyle name="Normal 3 2 3 2 5 2 2 3 2 2 2" xfId="56203"/>
    <cellStyle name="Normal 3 2 3 2 5 2 2 3 2 3" xfId="41879"/>
    <cellStyle name="Normal 3 2 3 2 5 2 2 3 3" xfId="20306"/>
    <cellStyle name="Normal 3 2 3 2 5 2 2 3 3 2" xfId="49041"/>
    <cellStyle name="Normal 3 2 3 2 5 2 2 3 4" xfId="34717"/>
    <cellStyle name="Normal 3 2 3 2 5 2 2 4" xfId="9504"/>
    <cellStyle name="Normal 3 2 3 2 5 2 2 4 2" xfId="23887"/>
    <cellStyle name="Normal 3 2 3 2 5 2 2 4 2 2" xfId="52622"/>
    <cellStyle name="Normal 3 2 3 2 5 2 2 4 3" xfId="38298"/>
    <cellStyle name="Normal 3 2 3 2 5 2 2 5" xfId="16724"/>
    <cellStyle name="Normal 3 2 3 2 5 2 2 5 2" xfId="45460"/>
    <cellStyle name="Normal 3 2 3 2 5 2 2 6" xfId="31136"/>
    <cellStyle name="Normal 3 2 3 2 5 2 3" xfId="3066"/>
    <cellStyle name="Normal 3 2 3 2 5 2 3 2" xfId="6726"/>
    <cellStyle name="Normal 3 2 3 2 5 2 3 2 2" xfId="13986"/>
    <cellStyle name="Normal 3 2 3 2 5 2 3 2 2 2" xfId="28364"/>
    <cellStyle name="Normal 3 2 3 2 5 2 3 2 2 2 2" xfId="57098"/>
    <cellStyle name="Normal 3 2 3 2 5 2 3 2 2 3" xfId="42774"/>
    <cellStyle name="Normal 3 2 3 2 5 2 3 2 3" xfId="21201"/>
    <cellStyle name="Normal 3 2 3 2 5 2 3 2 3 2" xfId="49936"/>
    <cellStyle name="Normal 3 2 3 2 5 2 3 2 4" xfId="35612"/>
    <cellStyle name="Normal 3 2 3 2 5 2 3 3" xfId="10399"/>
    <cellStyle name="Normal 3 2 3 2 5 2 3 3 2" xfId="24782"/>
    <cellStyle name="Normal 3 2 3 2 5 2 3 3 2 2" xfId="53517"/>
    <cellStyle name="Normal 3 2 3 2 5 2 3 3 3" xfId="39193"/>
    <cellStyle name="Normal 3 2 3 2 5 2 3 4" xfId="17619"/>
    <cellStyle name="Normal 3 2 3 2 5 2 3 4 2" xfId="46355"/>
    <cellStyle name="Normal 3 2 3 2 5 2 3 5" xfId="32031"/>
    <cellStyle name="Normal 3 2 3 2 5 2 4" xfId="4931"/>
    <cellStyle name="Normal 3 2 3 2 5 2 4 2" xfId="12196"/>
    <cellStyle name="Normal 3 2 3 2 5 2 4 2 2" xfId="26574"/>
    <cellStyle name="Normal 3 2 3 2 5 2 4 2 2 2" xfId="55308"/>
    <cellStyle name="Normal 3 2 3 2 5 2 4 2 3" xfId="40984"/>
    <cellStyle name="Normal 3 2 3 2 5 2 4 3" xfId="19411"/>
    <cellStyle name="Normal 3 2 3 2 5 2 4 3 2" xfId="48146"/>
    <cellStyle name="Normal 3 2 3 2 5 2 4 4" xfId="33822"/>
    <cellStyle name="Normal 3 2 3 2 5 2 5" xfId="8603"/>
    <cellStyle name="Normal 3 2 3 2 5 2 5 2" xfId="22992"/>
    <cellStyle name="Normal 3 2 3 2 5 2 5 2 2" xfId="51727"/>
    <cellStyle name="Normal 3 2 3 2 5 2 5 3" xfId="37403"/>
    <cellStyle name="Normal 3 2 3 2 5 2 6" xfId="15829"/>
    <cellStyle name="Normal 3 2 3 2 5 2 6 2" xfId="44565"/>
    <cellStyle name="Normal 3 2 3 2 5 2 7" xfId="30241"/>
    <cellStyle name="Normal 3 2 3 2 5 3" xfId="1723"/>
    <cellStyle name="Normal 3 2 3 2 5 3 2" xfId="3515"/>
    <cellStyle name="Normal 3 2 3 2 5 3 2 2" xfId="7174"/>
    <cellStyle name="Normal 3 2 3 2 5 3 2 2 2" xfId="14434"/>
    <cellStyle name="Normal 3 2 3 2 5 3 2 2 2 2" xfId="28812"/>
    <cellStyle name="Normal 3 2 3 2 5 3 2 2 2 2 2" xfId="57546"/>
    <cellStyle name="Normal 3 2 3 2 5 3 2 2 2 3" xfId="43222"/>
    <cellStyle name="Normal 3 2 3 2 5 3 2 2 3" xfId="21649"/>
    <cellStyle name="Normal 3 2 3 2 5 3 2 2 3 2" xfId="50384"/>
    <cellStyle name="Normal 3 2 3 2 5 3 2 2 4" xfId="36060"/>
    <cellStyle name="Normal 3 2 3 2 5 3 2 3" xfId="10847"/>
    <cellStyle name="Normal 3 2 3 2 5 3 2 3 2" xfId="25230"/>
    <cellStyle name="Normal 3 2 3 2 5 3 2 3 2 2" xfId="53965"/>
    <cellStyle name="Normal 3 2 3 2 5 3 2 3 3" xfId="39641"/>
    <cellStyle name="Normal 3 2 3 2 5 3 2 4" xfId="18067"/>
    <cellStyle name="Normal 3 2 3 2 5 3 2 4 2" xfId="46803"/>
    <cellStyle name="Normal 3 2 3 2 5 3 2 5" xfId="32479"/>
    <cellStyle name="Normal 3 2 3 2 5 3 3" xfId="5384"/>
    <cellStyle name="Normal 3 2 3 2 5 3 3 2" xfId="12644"/>
    <cellStyle name="Normal 3 2 3 2 5 3 3 2 2" xfId="27022"/>
    <cellStyle name="Normal 3 2 3 2 5 3 3 2 2 2" xfId="55756"/>
    <cellStyle name="Normal 3 2 3 2 5 3 3 2 3" xfId="41432"/>
    <cellStyle name="Normal 3 2 3 2 5 3 3 3" xfId="19859"/>
    <cellStyle name="Normal 3 2 3 2 5 3 3 3 2" xfId="48594"/>
    <cellStyle name="Normal 3 2 3 2 5 3 3 4" xfId="34270"/>
    <cellStyle name="Normal 3 2 3 2 5 3 4" xfId="9057"/>
    <cellStyle name="Normal 3 2 3 2 5 3 4 2" xfId="23440"/>
    <cellStyle name="Normal 3 2 3 2 5 3 4 2 2" xfId="52175"/>
    <cellStyle name="Normal 3 2 3 2 5 3 4 3" xfId="37851"/>
    <cellStyle name="Normal 3 2 3 2 5 3 5" xfId="16277"/>
    <cellStyle name="Normal 3 2 3 2 5 3 5 2" xfId="45013"/>
    <cellStyle name="Normal 3 2 3 2 5 3 6" xfId="30689"/>
    <cellStyle name="Normal 3 2 3 2 5 4" xfId="2619"/>
    <cellStyle name="Normal 3 2 3 2 5 4 2" xfId="6279"/>
    <cellStyle name="Normal 3 2 3 2 5 4 2 2" xfId="13539"/>
    <cellStyle name="Normal 3 2 3 2 5 4 2 2 2" xfId="27917"/>
    <cellStyle name="Normal 3 2 3 2 5 4 2 2 2 2" xfId="56651"/>
    <cellStyle name="Normal 3 2 3 2 5 4 2 2 3" xfId="42327"/>
    <cellStyle name="Normal 3 2 3 2 5 4 2 3" xfId="20754"/>
    <cellStyle name="Normal 3 2 3 2 5 4 2 3 2" xfId="49489"/>
    <cellStyle name="Normal 3 2 3 2 5 4 2 4" xfId="35165"/>
    <cellStyle name="Normal 3 2 3 2 5 4 3" xfId="9952"/>
    <cellStyle name="Normal 3 2 3 2 5 4 3 2" xfId="24335"/>
    <cellStyle name="Normal 3 2 3 2 5 4 3 2 2" xfId="53070"/>
    <cellStyle name="Normal 3 2 3 2 5 4 3 3" xfId="38746"/>
    <cellStyle name="Normal 3 2 3 2 5 4 4" xfId="17172"/>
    <cellStyle name="Normal 3 2 3 2 5 4 4 2" xfId="45908"/>
    <cellStyle name="Normal 3 2 3 2 5 4 5" xfId="31584"/>
    <cellStyle name="Normal 3 2 3 2 5 5" xfId="4483"/>
    <cellStyle name="Normal 3 2 3 2 5 5 2" xfId="11749"/>
    <cellStyle name="Normal 3 2 3 2 5 5 2 2" xfId="26127"/>
    <cellStyle name="Normal 3 2 3 2 5 5 2 2 2" xfId="54861"/>
    <cellStyle name="Normal 3 2 3 2 5 5 2 3" xfId="40537"/>
    <cellStyle name="Normal 3 2 3 2 5 5 3" xfId="18964"/>
    <cellStyle name="Normal 3 2 3 2 5 5 3 2" xfId="47699"/>
    <cellStyle name="Normal 3 2 3 2 5 5 4" xfId="33375"/>
    <cellStyle name="Normal 3 2 3 2 5 6" xfId="8156"/>
    <cellStyle name="Normal 3 2 3 2 5 6 2" xfId="22545"/>
    <cellStyle name="Normal 3 2 3 2 5 6 2 2" xfId="51280"/>
    <cellStyle name="Normal 3 2 3 2 5 6 3" xfId="36956"/>
    <cellStyle name="Normal 3 2 3 2 5 7" xfId="15382"/>
    <cellStyle name="Normal 3 2 3 2 5 7 2" xfId="44118"/>
    <cellStyle name="Normal 3 2 3 2 5 8" xfId="29794"/>
    <cellStyle name="Normal 3 2 3 2 6" xfId="963"/>
    <cellStyle name="Normal 3 2 3 2 6 2" xfId="1946"/>
    <cellStyle name="Normal 3 2 3 2 6 2 2" xfId="3738"/>
    <cellStyle name="Normal 3 2 3 2 6 2 2 2" xfId="7397"/>
    <cellStyle name="Normal 3 2 3 2 6 2 2 2 2" xfId="14657"/>
    <cellStyle name="Normal 3 2 3 2 6 2 2 2 2 2" xfId="29035"/>
    <cellStyle name="Normal 3 2 3 2 6 2 2 2 2 2 2" xfId="57769"/>
    <cellStyle name="Normal 3 2 3 2 6 2 2 2 2 3" xfId="43445"/>
    <cellStyle name="Normal 3 2 3 2 6 2 2 2 3" xfId="21872"/>
    <cellStyle name="Normal 3 2 3 2 6 2 2 2 3 2" xfId="50607"/>
    <cellStyle name="Normal 3 2 3 2 6 2 2 2 4" xfId="36283"/>
    <cellStyle name="Normal 3 2 3 2 6 2 2 3" xfId="11070"/>
    <cellStyle name="Normal 3 2 3 2 6 2 2 3 2" xfId="25453"/>
    <cellStyle name="Normal 3 2 3 2 6 2 2 3 2 2" xfId="54188"/>
    <cellStyle name="Normal 3 2 3 2 6 2 2 3 3" xfId="39864"/>
    <cellStyle name="Normal 3 2 3 2 6 2 2 4" xfId="18290"/>
    <cellStyle name="Normal 3 2 3 2 6 2 2 4 2" xfId="47026"/>
    <cellStyle name="Normal 3 2 3 2 6 2 2 5" xfId="32702"/>
    <cellStyle name="Normal 3 2 3 2 6 2 3" xfId="5607"/>
    <cellStyle name="Normal 3 2 3 2 6 2 3 2" xfId="12867"/>
    <cellStyle name="Normal 3 2 3 2 6 2 3 2 2" xfId="27245"/>
    <cellStyle name="Normal 3 2 3 2 6 2 3 2 2 2" xfId="55979"/>
    <cellStyle name="Normal 3 2 3 2 6 2 3 2 3" xfId="41655"/>
    <cellStyle name="Normal 3 2 3 2 6 2 3 3" xfId="20082"/>
    <cellStyle name="Normal 3 2 3 2 6 2 3 3 2" xfId="48817"/>
    <cellStyle name="Normal 3 2 3 2 6 2 3 4" xfId="34493"/>
    <cellStyle name="Normal 3 2 3 2 6 2 4" xfId="9280"/>
    <cellStyle name="Normal 3 2 3 2 6 2 4 2" xfId="23663"/>
    <cellStyle name="Normal 3 2 3 2 6 2 4 2 2" xfId="52398"/>
    <cellStyle name="Normal 3 2 3 2 6 2 4 3" xfId="38074"/>
    <cellStyle name="Normal 3 2 3 2 6 2 5" xfId="16500"/>
    <cellStyle name="Normal 3 2 3 2 6 2 5 2" xfId="45236"/>
    <cellStyle name="Normal 3 2 3 2 6 2 6" xfId="30912"/>
    <cellStyle name="Normal 3 2 3 2 6 3" xfId="2842"/>
    <cellStyle name="Normal 3 2 3 2 6 3 2" xfId="6502"/>
    <cellStyle name="Normal 3 2 3 2 6 3 2 2" xfId="13762"/>
    <cellStyle name="Normal 3 2 3 2 6 3 2 2 2" xfId="28140"/>
    <cellStyle name="Normal 3 2 3 2 6 3 2 2 2 2" xfId="56874"/>
    <cellStyle name="Normal 3 2 3 2 6 3 2 2 3" xfId="42550"/>
    <cellStyle name="Normal 3 2 3 2 6 3 2 3" xfId="20977"/>
    <cellStyle name="Normal 3 2 3 2 6 3 2 3 2" xfId="49712"/>
    <cellStyle name="Normal 3 2 3 2 6 3 2 4" xfId="35388"/>
    <cellStyle name="Normal 3 2 3 2 6 3 3" xfId="10175"/>
    <cellStyle name="Normal 3 2 3 2 6 3 3 2" xfId="24558"/>
    <cellStyle name="Normal 3 2 3 2 6 3 3 2 2" xfId="53293"/>
    <cellStyle name="Normal 3 2 3 2 6 3 3 3" xfId="38969"/>
    <cellStyle name="Normal 3 2 3 2 6 3 4" xfId="17395"/>
    <cellStyle name="Normal 3 2 3 2 6 3 4 2" xfId="46131"/>
    <cellStyle name="Normal 3 2 3 2 6 3 5" xfId="31807"/>
    <cellStyle name="Normal 3 2 3 2 6 4" xfId="4707"/>
    <cellStyle name="Normal 3 2 3 2 6 4 2" xfId="11972"/>
    <cellStyle name="Normal 3 2 3 2 6 4 2 2" xfId="26350"/>
    <cellStyle name="Normal 3 2 3 2 6 4 2 2 2" xfId="55084"/>
    <cellStyle name="Normal 3 2 3 2 6 4 2 3" xfId="40760"/>
    <cellStyle name="Normal 3 2 3 2 6 4 3" xfId="19187"/>
    <cellStyle name="Normal 3 2 3 2 6 4 3 2" xfId="47922"/>
    <cellStyle name="Normal 3 2 3 2 6 4 4" xfId="33598"/>
    <cellStyle name="Normal 3 2 3 2 6 5" xfId="8379"/>
    <cellStyle name="Normal 3 2 3 2 6 5 2" xfId="22768"/>
    <cellStyle name="Normal 3 2 3 2 6 5 2 2" xfId="51503"/>
    <cellStyle name="Normal 3 2 3 2 6 5 3" xfId="37179"/>
    <cellStyle name="Normal 3 2 3 2 6 6" xfId="15605"/>
    <cellStyle name="Normal 3 2 3 2 6 6 2" xfId="44341"/>
    <cellStyle name="Normal 3 2 3 2 6 7" xfId="30017"/>
    <cellStyle name="Normal 3 2 3 2 7" xfId="1477"/>
    <cellStyle name="Normal 3 2 3 2 7 2" xfId="3291"/>
    <cellStyle name="Normal 3 2 3 2 7 2 2" xfId="6950"/>
    <cellStyle name="Normal 3 2 3 2 7 2 2 2" xfId="14210"/>
    <cellStyle name="Normal 3 2 3 2 7 2 2 2 2" xfId="28588"/>
    <cellStyle name="Normal 3 2 3 2 7 2 2 2 2 2" xfId="57322"/>
    <cellStyle name="Normal 3 2 3 2 7 2 2 2 3" xfId="42998"/>
    <cellStyle name="Normal 3 2 3 2 7 2 2 3" xfId="21425"/>
    <cellStyle name="Normal 3 2 3 2 7 2 2 3 2" xfId="50160"/>
    <cellStyle name="Normal 3 2 3 2 7 2 2 4" xfId="35836"/>
    <cellStyle name="Normal 3 2 3 2 7 2 3" xfId="10623"/>
    <cellStyle name="Normal 3 2 3 2 7 2 3 2" xfId="25006"/>
    <cellStyle name="Normal 3 2 3 2 7 2 3 2 2" xfId="53741"/>
    <cellStyle name="Normal 3 2 3 2 7 2 3 3" xfId="39417"/>
    <cellStyle name="Normal 3 2 3 2 7 2 4" xfId="17843"/>
    <cellStyle name="Normal 3 2 3 2 7 2 4 2" xfId="46579"/>
    <cellStyle name="Normal 3 2 3 2 7 2 5" xfId="32255"/>
    <cellStyle name="Normal 3 2 3 2 7 3" xfId="5159"/>
    <cellStyle name="Normal 3 2 3 2 7 3 2" xfId="12420"/>
    <cellStyle name="Normal 3 2 3 2 7 3 2 2" xfId="26798"/>
    <cellStyle name="Normal 3 2 3 2 7 3 2 2 2" xfId="55532"/>
    <cellStyle name="Normal 3 2 3 2 7 3 2 3" xfId="41208"/>
    <cellStyle name="Normal 3 2 3 2 7 3 3" xfId="19635"/>
    <cellStyle name="Normal 3 2 3 2 7 3 3 2" xfId="48370"/>
    <cellStyle name="Normal 3 2 3 2 7 3 4" xfId="34046"/>
    <cellStyle name="Normal 3 2 3 2 7 4" xfId="8832"/>
    <cellStyle name="Normal 3 2 3 2 7 4 2" xfId="23216"/>
    <cellStyle name="Normal 3 2 3 2 7 4 2 2" xfId="51951"/>
    <cellStyle name="Normal 3 2 3 2 7 4 3" xfId="37627"/>
    <cellStyle name="Normal 3 2 3 2 7 5" xfId="16053"/>
    <cellStyle name="Normal 3 2 3 2 7 5 2" xfId="44789"/>
    <cellStyle name="Normal 3 2 3 2 7 6" xfId="30465"/>
    <cellStyle name="Normal 3 2 3 2 8" xfId="2395"/>
    <cellStyle name="Normal 3 2 3 2 8 2" xfId="6055"/>
    <cellStyle name="Normal 3 2 3 2 8 2 2" xfId="13315"/>
    <cellStyle name="Normal 3 2 3 2 8 2 2 2" xfId="27693"/>
    <cellStyle name="Normal 3 2 3 2 8 2 2 2 2" xfId="56427"/>
    <cellStyle name="Normal 3 2 3 2 8 2 2 3" xfId="42103"/>
    <cellStyle name="Normal 3 2 3 2 8 2 3" xfId="20530"/>
    <cellStyle name="Normal 3 2 3 2 8 2 3 2" xfId="49265"/>
    <cellStyle name="Normal 3 2 3 2 8 2 4" xfId="34941"/>
    <cellStyle name="Normal 3 2 3 2 8 3" xfId="9728"/>
    <cellStyle name="Normal 3 2 3 2 8 3 2" xfId="24111"/>
    <cellStyle name="Normal 3 2 3 2 8 3 2 2" xfId="52846"/>
    <cellStyle name="Normal 3 2 3 2 8 3 3" xfId="38522"/>
    <cellStyle name="Normal 3 2 3 2 8 4" xfId="16948"/>
    <cellStyle name="Normal 3 2 3 2 8 4 2" xfId="45684"/>
    <cellStyle name="Normal 3 2 3 2 8 5" xfId="31360"/>
    <cellStyle name="Normal 3 2 3 2 9" xfId="4249"/>
    <cellStyle name="Normal 3 2 3 2 9 2" xfId="11524"/>
    <cellStyle name="Normal 3 2 3 2 9 2 2" xfId="25903"/>
    <cellStyle name="Normal 3 2 3 2 9 2 2 2" xfId="54637"/>
    <cellStyle name="Normal 3 2 3 2 9 2 3" xfId="40313"/>
    <cellStyle name="Normal 3 2 3 2 9 3" xfId="18740"/>
    <cellStyle name="Normal 3 2 3 2 9 3 2" xfId="47475"/>
    <cellStyle name="Normal 3 2 3 2 9 4" xfId="33151"/>
    <cellStyle name="Normal 3 2 3 3" xfId="350"/>
    <cellStyle name="Normal 3 2 3 3 10" xfId="15172"/>
    <cellStyle name="Normal 3 2 3 3 10 2" xfId="43908"/>
    <cellStyle name="Normal 3 2 3 3 11" xfId="29584"/>
    <cellStyle name="Normal 3 2 3 3 2" xfId="450"/>
    <cellStyle name="Normal 3 2 3 3 2 10" xfId="29640"/>
    <cellStyle name="Normal 3 2 3 3 2 2" xfId="650"/>
    <cellStyle name="Normal 3 2 3 3 2 2 2" xfId="922"/>
    <cellStyle name="Normal 3 2 3 3 2 2 2 2" xfId="1369"/>
    <cellStyle name="Normal 3 2 3 3 2 2 2 2 2" xfId="2352"/>
    <cellStyle name="Normal 3 2 3 3 2 2 2 2 2 2" xfId="4144"/>
    <cellStyle name="Normal 3 2 3 3 2 2 2 2 2 2 2" xfId="7803"/>
    <cellStyle name="Normal 3 2 3 3 2 2 2 2 2 2 2 2" xfId="15063"/>
    <cellStyle name="Normal 3 2 3 3 2 2 2 2 2 2 2 2 2" xfId="29441"/>
    <cellStyle name="Normal 3 2 3 3 2 2 2 2 2 2 2 2 2 2" xfId="58175"/>
    <cellStyle name="Normal 3 2 3 3 2 2 2 2 2 2 2 2 3" xfId="43851"/>
    <cellStyle name="Normal 3 2 3 3 2 2 2 2 2 2 2 3" xfId="22278"/>
    <cellStyle name="Normal 3 2 3 3 2 2 2 2 2 2 2 3 2" xfId="51013"/>
    <cellStyle name="Normal 3 2 3 3 2 2 2 2 2 2 2 4" xfId="36689"/>
    <cellStyle name="Normal 3 2 3 3 2 2 2 2 2 2 3" xfId="11476"/>
    <cellStyle name="Normal 3 2 3 3 2 2 2 2 2 2 3 2" xfId="25859"/>
    <cellStyle name="Normal 3 2 3 3 2 2 2 2 2 2 3 2 2" xfId="54594"/>
    <cellStyle name="Normal 3 2 3 3 2 2 2 2 2 2 3 3" xfId="40270"/>
    <cellStyle name="Normal 3 2 3 3 2 2 2 2 2 2 4" xfId="18696"/>
    <cellStyle name="Normal 3 2 3 3 2 2 2 2 2 2 4 2" xfId="47432"/>
    <cellStyle name="Normal 3 2 3 3 2 2 2 2 2 2 5" xfId="33108"/>
    <cellStyle name="Normal 3 2 3 3 2 2 2 2 2 3" xfId="6013"/>
    <cellStyle name="Normal 3 2 3 3 2 2 2 2 2 3 2" xfId="13273"/>
    <cellStyle name="Normal 3 2 3 3 2 2 2 2 2 3 2 2" xfId="27651"/>
    <cellStyle name="Normal 3 2 3 3 2 2 2 2 2 3 2 2 2" xfId="56385"/>
    <cellStyle name="Normal 3 2 3 3 2 2 2 2 2 3 2 3" xfId="42061"/>
    <cellStyle name="Normal 3 2 3 3 2 2 2 2 2 3 3" xfId="20488"/>
    <cellStyle name="Normal 3 2 3 3 2 2 2 2 2 3 3 2" xfId="49223"/>
    <cellStyle name="Normal 3 2 3 3 2 2 2 2 2 3 4" xfId="34899"/>
    <cellStyle name="Normal 3 2 3 3 2 2 2 2 2 4" xfId="9686"/>
    <cellStyle name="Normal 3 2 3 3 2 2 2 2 2 4 2" xfId="24069"/>
    <cellStyle name="Normal 3 2 3 3 2 2 2 2 2 4 2 2" xfId="52804"/>
    <cellStyle name="Normal 3 2 3 3 2 2 2 2 2 4 3" xfId="38480"/>
    <cellStyle name="Normal 3 2 3 3 2 2 2 2 2 5" xfId="16906"/>
    <cellStyle name="Normal 3 2 3 3 2 2 2 2 2 5 2" xfId="45642"/>
    <cellStyle name="Normal 3 2 3 3 2 2 2 2 2 6" xfId="31318"/>
    <cellStyle name="Normal 3 2 3 3 2 2 2 2 3" xfId="3248"/>
    <cellStyle name="Normal 3 2 3 3 2 2 2 2 3 2" xfId="6908"/>
    <cellStyle name="Normal 3 2 3 3 2 2 2 2 3 2 2" xfId="14168"/>
    <cellStyle name="Normal 3 2 3 3 2 2 2 2 3 2 2 2" xfId="28546"/>
    <cellStyle name="Normal 3 2 3 3 2 2 2 2 3 2 2 2 2" xfId="57280"/>
    <cellStyle name="Normal 3 2 3 3 2 2 2 2 3 2 2 3" xfId="42956"/>
    <cellStyle name="Normal 3 2 3 3 2 2 2 2 3 2 3" xfId="21383"/>
    <cellStyle name="Normal 3 2 3 3 2 2 2 2 3 2 3 2" xfId="50118"/>
    <cellStyle name="Normal 3 2 3 3 2 2 2 2 3 2 4" xfId="35794"/>
    <cellStyle name="Normal 3 2 3 3 2 2 2 2 3 3" xfId="10581"/>
    <cellStyle name="Normal 3 2 3 3 2 2 2 2 3 3 2" xfId="24964"/>
    <cellStyle name="Normal 3 2 3 3 2 2 2 2 3 3 2 2" xfId="53699"/>
    <cellStyle name="Normal 3 2 3 3 2 2 2 2 3 3 3" xfId="39375"/>
    <cellStyle name="Normal 3 2 3 3 2 2 2 2 3 4" xfId="17801"/>
    <cellStyle name="Normal 3 2 3 3 2 2 2 2 3 4 2" xfId="46537"/>
    <cellStyle name="Normal 3 2 3 3 2 2 2 2 3 5" xfId="32213"/>
    <cellStyle name="Normal 3 2 3 3 2 2 2 2 4" xfId="5113"/>
    <cellStyle name="Normal 3 2 3 3 2 2 2 2 4 2" xfId="12378"/>
    <cellStyle name="Normal 3 2 3 3 2 2 2 2 4 2 2" xfId="26756"/>
    <cellStyle name="Normal 3 2 3 3 2 2 2 2 4 2 2 2" xfId="55490"/>
    <cellStyle name="Normal 3 2 3 3 2 2 2 2 4 2 3" xfId="41166"/>
    <cellStyle name="Normal 3 2 3 3 2 2 2 2 4 3" xfId="19593"/>
    <cellStyle name="Normal 3 2 3 3 2 2 2 2 4 3 2" xfId="48328"/>
    <cellStyle name="Normal 3 2 3 3 2 2 2 2 4 4" xfId="34004"/>
    <cellStyle name="Normal 3 2 3 3 2 2 2 2 5" xfId="8785"/>
    <cellStyle name="Normal 3 2 3 3 2 2 2 2 5 2" xfId="23174"/>
    <cellStyle name="Normal 3 2 3 3 2 2 2 2 5 2 2" xfId="51909"/>
    <cellStyle name="Normal 3 2 3 3 2 2 2 2 5 3" xfId="37585"/>
    <cellStyle name="Normal 3 2 3 3 2 2 2 2 6" xfId="16011"/>
    <cellStyle name="Normal 3 2 3 3 2 2 2 2 6 2" xfId="44747"/>
    <cellStyle name="Normal 3 2 3 3 2 2 2 2 7" xfId="30423"/>
    <cellStyle name="Normal 3 2 3 3 2 2 2 3" xfId="1905"/>
    <cellStyle name="Normal 3 2 3 3 2 2 2 3 2" xfId="3697"/>
    <cellStyle name="Normal 3 2 3 3 2 2 2 3 2 2" xfId="7356"/>
    <cellStyle name="Normal 3 2 3 3 2 2 2 3 2 2 2" xfId="14616"/>
    <cellStyle name="Normal 3 2 3 3 2 2 2 3 2 2 2 2" xfId="28994"/>
    <cellStyle name="Normal 3 2 3 3 2 2 2 3 2 2 2 2 2" xfId="57728"/>
    <cellStyle name="Normal 3 2 3 3 2 2 2 3 2 2 2 3" xfId="43404"/>
    <cellStyle name="Normal 3 2 3 3 2 2 2 3 2 2 3" xfId="21831"/>
    <cellStyle name="Normal 3 2 3 3 2 2 2 3 2 2 3 2" xfId="50566"/>
    <cellStyle name="Normal 3 2 3 3 2 2 2 3 2 2 4" xfId="36242"/>
    <cellStyle name="Normal 3 2 3 3 2 2 2 3 2 3" xfId="11029"/>
    <cellStyle name="Normal 3 2 3 3 2 2 2 3 2 3 2" xfId="25412"/>
    <cellStyle name="Normal 3 2 3 3 2 2 2 3 2 3 2 2" xfId="54147"/>
    <cellStyle name="Normal 3 2 3 3 2 2 2 3 2 3 3" xfId="39823"/>
    <cellStyle name="Normal 3 2 3 3 2 2 2 3 2 4" xfId="18249"/>
    <cellStyle name="Normal 3 2 3 3 2 2 2 3 2 4 2" xfId="46985"/>
    <cellStyle name="Normal 3 2 3 3 2 2 2 3 2 5" xfId="32661"/>
    <cellStyle name="Normal 3 2 3 3 2 2 2 3 3" xfId="5566"/>
    <cellStyle name="Normal 3 2 3 3 2 2 2 3 3 2" xfId="12826"/>
    <cellStyle name="Normal 3 2 3 3 2 2 2 3 3 2 2" xfId="27204"/>
    <cellStyle name="Normal 3 2 3 3 2 2 2 3 3 2 2 2" xfId="55938"/>
    <cellStyle name="Normal 3 2 3 3 2 2 2 3 3 2 3" xfId="41614"/>
    <cellStyle name="Normal 3 2 3 3 2 2 2 3 3 3" xfId="20041"/>
    <cellStyle name="Normal 3 2 3 3 2 2 2 3 3 3 2" xfId="48776"/>
    <cellStyle name="Normal 3 2 3 3 2 2 2 3 3 4" xfId="34452"/>
    <cellStyle name="Normal 3 2 3 3 2 2 2 3 4" xfId="9239"/>
    <cellStyle name="Normal 3 2 3 3 2 2 2 3 4 2" xfId="23622"/>
    <cellStyle name="Normal 3 2 3 3 2 2 2 3 4 2 2" xfId="52357"/>
    <cellStyle name="Normal 3 2 3 3 2 2 2 3 4 3" xfId="38033"/>
    <cellStyle name="Normal 3 2 3 3 2 2 2 3 5" xfId="16459"/>
    <cellStyle name="Normal 3 2 3 3 2 2 2 3 5 2" xfId="45195"/>
    <cellStyle name="Normal 3 2 3 3 2 2 2 3 6" xfId="30871"/>
    <cellStyle name="Normal 3 2 3 3 2 2 2 4" xfId="2801"/>
    <cellStyle name="Normal 3 2 3 3 2 2 2 4 2" xfId="6461"/>
    <cellStyle name="Normal 3 2 3 3 2 2 2 4 2 2" xfId="13721"/>
    <cellStyle name="Normal 3 2 3 3 2 2 2 4 2 2 2" xfId="28099"/>
    <cellStyle name="Normal 3 2 3 3 2 2 2 4 2 2 2 2" xfId="56833"/>
    <cellStyle name="Normal 3 2 3 3 2 2 2 4 2 2 3" xfId="42509"/>
    <cellStyle name="Normal 3 2 3 3 2 2 2 4 2 3" xfId="20936"/>
    <cellStyle name="Normal 3 2 3 3 2 2 2 4 2 3 2" xfId="49671"/>
    <cellStyle name="Normal 3 2 3 3 2 2 2 4 2 4" xfId="35347"/>
    <cellStyle name="Normal 3 2 3 3 2 2 2 4 3" xfId="10134"/>
    <cellStyle name="Normal 3 2 3 3 2 2 2 4 3 2" xfId="24517"/>
    <cellStyle name="Normal 3 2 3 3 2 2 2 4 3 2 2" xfId="53252"/>
    <cellStyle name="Normal 3 2 3 3 2 2 2 4 3 3" xfId="38928"/>
    <cellStyle name="Normal 3 2 3 3 2 2 2 4 4" xfId="17354"/>
    <cellStyle name="Normal 3 2 3 3 2 2 2 4 4 2" xfId="46090"/>
    <cellStyle name="Normal 3 2 3 3 2 2 2 4 5" xfId="31766"/>
    <cellStyle name="Normal 3 2 3 3 2 2 2 5" xfId="4666"/>
    <cellStyle name="Normal 3 2 3 3 2 2 2 5 2" xfId="11931"/>
    <cellStyle name="Normal 3 2 3 3 2 2 2 5 2 2" xfId="26309"/>
    <cellStyle name="Normal 3 2 3 3 2 2 2 5 2 2 2" xfId="55043"/>
    <cellStyle name="Normal 3 2 3 3 2 2 2 5 2 3" xfId="40719"/>
    <cellStyle name="Normal 3 2 3 3 2 2 2 5 3" xfId="19146"/>
    <cellStyle name="Normal 3 2 3 3 2 2 2 5 3 2" xfId="47881"/>
    <cellStyle name="Normal 3 2 3 3 2 2 2 5 4" xfId="33557"/>
    <cellStyle name="Normal 3 2 3 3 2 2 2 6" xfId="8338"/>
    <cellStyle name="Normal 3 2 3 3 2 2 2 6 2" xfId="22727"/>
    <cellStyle name="Normal 3 2 3 3 2 2 2 6 2 2" xfId="51462"/>
    <cellStyle name="Normal 3 2 3 3 2 2 2 6 3" xfId="37138"/>
    <cellStyle name="Normal 3 2 3 3 2 2 2 7" xfId="15564"/>
    <cellStyle name="Normal 3 2 3 3 2 2 2 7 2" xfId="44300"/>
    <cellStyle name="Normal 3 2 3 3 2 2 2 8" xfId="29976"/>
    <cellStyle name="Normal 3 2 3 3 2 2 3" xfId="1145"/>
    <cellStyle name="Normal 3 2 3 3 2 2 3 2" xfId="2128"/>
    <cellStyle name="Normal 3 2 3 3 2 2 3 2 2" xfId="3920"/>
    <cellStyle name="Normal 3 2 3 3 2 2 3 2 2 2" xfId="7579"/>
    <cellStyle name="Normal 3 2 3 3 2 2 3 2 2 2 2" xfId="14839"/>
    <cellStyle name="Normal 3 2 3 3 2 2 3 2 2 2 2 2" xfId="29217"/>
    <cellStyle name="Normal 3 2 3 3 2 2 3 2 2 2 2 2 2" xfId="57951"/>
    <cellStyle name="Normal 3 2 3 3 2 2 3 2 2 2 2 3" xfId="43627"/>
    <cellStyle name="Normal 3 2 3 3 2 2 3 2 2 2 3" xfId="22054"/>
    <cellStyle name="Normal 3 2 3 3 2 2 3 2 2 2 3 2" xfId="50789"/>
    <cellStyle name="Normal 3 2 3 3 2 2 3 2 2 2 4" xfId="36465"/>
    <cellStyle name="Normal 3 2 3 3 2 2 3 2 2 3" xfId="11252"/>
    <cellStyle name="Normal 3 2 3 3 2 2 3 2 2 3 2" xfId="25635"/>
    <cellStyle name="Normal 3 2 3 3 2 2 3 2 2 3 2 2" xfId="54370"/>
    <cellStyle name="Normal 3 2 3 3 2 2 3 2 2 3 3" xfId="40046"/>
    <cellStyle name="Normal 3 2 3 3 2 2 3 2 2 4" xfId="18472"/>
    <cellStyle name="Normal 3 2 3 3 2 2 3 2 2 4 2" xfId="47208"/>
    <cellStyle name="Normal 3 2 3 3 2 2 3 2 2 5" xfId="32884"/>
    <cellStyle name="Normal 3 2 3 3 2 2 3 2 3" xfId="5789"/>
    <cellStyle name="Normal 3 2 3 3 2 2 3 2 3 2" xfId="13049"/>
    <cellStyle name="Normal 3 2 3 3 2 2 3 2 3 2 2" xfId="27427"/>
    <cellStyle name="Normal 3 2 3 3 2 2 3 2 3 2 2 2" xfId="56161"/>
    <cellStyle name="Normal 3 2 3 3 2 2 3 2 3 2 3" xfId="41837"/>
    <cellStyle name="Normal 3 2 3 3 2 2 3 2 3 3" xfId="20264"/>
    <cellStyle name="Normal 3 2 3 3 2 2 3 2 3 3 2" xfId="48999"/>
    <cellStyle name="Normal 3 2 3 3 2 2 3 2 3 4" xfId="34675"/>
    <cellStyle name="Normal 3 2 3 3 2 2 3 2 4" xfId="9462"/>
    <cellStyle name="Normal 3 2 3 3 2 2 3 2 4 2" xfId="23845"/>
    <cellStyle name="Normal 3 2 3 3 2 2 3 2 4 2 2" xfId="52580"/>
    <cellStyle name="Normal 3 2 3 3 2 2 3 2 4 3" xfId="38256"/>
    <cellStyle name="Normal 3 2 3 3 2 2 3 2 5" xfId="16682"/>
    <cellStyle name="Normal 3 2 3 3 2 2 3 2 5 2" xfId="45418"/>
    <cellStyle name="Normal 3 2 3 3 2 2 3 2 6" xfId="31094"/>
    <cellStyle name="Normal 3 2 3 3 2 2 3 3" xfId="3024"/>
    <cellStyle name="Normal 3 2 3 3 2 2 3 3 2" xfId="6684"/>
    <cellStyle name="Normal 3 2 3 3 2 2 3 3 2 2" xfId="13944"/>
    <cellStyle name="Normal 3 2 3 3 2 2 3 3 2 2 2" xfId="28322"/>
    <cellStyle name="Normal 3 2 3 3 2 2 3 3 2 2 2 2" xfId="57056"/>
    <cellStyle name="Normal 3 2 3 3 2 2 3 3 2 2 3" xfId="42732"/>
    <cellStyle name="Normal 3 2 3 3 2 2 3 3 2 3" xfId="21159"/>
    <cellStyle name="Normal 3 2 3 3 2 2 3 3 2 3 2" xfId="49894"/>
    <cellStyle name="Normal 3 2 3 3 2 2 3 3 2 4" xfId="35570"/>
    <cellStyle name="Normal 3 2 3 3 2 2 3 3 3" xfId="10357"/>
    <cellStyle name="Normal 3 2 3 3 2 2 3 3 3 2" xfId="24740"/>
    <cellStyle name="Normal 3 2 3 3 2 2 3 3 3 2 2" xfId="53475"/>
    <cellStyle name="Normal 3 2 3 3 2 2 3 3 3 3" xfId="39151"/>
    <cellStyle name="Normal 3 2 3 3 2 2 3 3 4" xfId="17577"/>
    <cellStyle name="Normal 3 2 3 3 2 2 3 3 4 2" xfId="46313"/>
    <cellStyle name="Normal 3 2 3 3 2 2 3 3 5" xfId="31989"/>
    <cellStyle name="Normal 3 2 3 3 2 2 3 4" xfId="4889"/>
    <cellStyle name="Normal 3 2 3 3 2 2 3 4 2" xfId="12154"/>
    <cellStyle name="Normal 3 2 3 3 2 2 3 4 2 2" xfId="26532"/>
    <cellStyle name="Normal 3 2 3 3 2 2 3 4 2 2 2" xfId="55266"/>
    <cellStyle name="Normal 3 2 3 3 2 2 3 4 2 3" xfId="40942"/>
    <cellStyle name="Normal 3 2 3 3 2 2 3 4 3" xfId="19369"/>
    <cellStyle name="Normal 3 2 3 3 2 2 3 4 3 2" xfId="48104"/>
    <cellStyle name="Normal 3 2 3 3 2 2 3 4 4" xfId="33780"/>
    <cellStyle name="Normal 3 2 3 3 2 2 3 5" xfId="8561"/>
    <cellStyle name="Normal 3 2 3 3 2 2 3 5 2" xfId="22950"/>
    <cellStyle name="Normal 3 2 3 3 2 2 3 5 2 2" xfId="51685"/>
    <cellStyle name="Normal 3 2 3 3 2 2 3 5 3" xfId="37361"/>
    <cellStyle name="Normal 3 2 3 3 2 2 3 6" xfId="15787"/>
    <cellStyle name="Normal 3 2 3 3 2 2 3 6 2" xfId="44523"/>
    <cellStyle name="Normal 3 2 3 3 2 2 3 7" xfId="30199"/>
    <cellStyle name="Normal 3 2 3 3 2 2 4" xfId="1677"/>
    <cellStyle name="Normal 3 2 3 3 2 2 4 2" xfId="3473"/>
    <cellStyle name="Normal 3 2 3 3 2 2 4 2 2" xfId="7132"/>
    <cellStyle name="Normal 3 2 3 3 2 2 4 2 2 2" xfId="14392"/>
    <cellStyle name="Normal 3 2 3 3 2 2 4 2 2 2 2" xfId="28770"/>
    <cellStyle name="Normal 3 2 3 3 2 2 4 2 2 2 2 2" xfId="57504"/>
    <cellStyle name="Normal 3 2 3 3 2 2 4 2 2 2 3" xfId="43180"/>
    <cellStyle name="Normal 3 2 3 3 2 2 4 2 2 3" xfId="21607"/>
    <cellStyle name="Normal 3 2 3 3 2 2 4 2 2 3 2" xfId="50342"/>
    <cellStyle name="Normal 3 2 3 3 2 2 4 2 2 4" xfId="36018"/>
    <cellStyle name="Normal 3 2 3 3 2 2 4 2 3" xfId="10805"/>
    <cellStyle name="Normal 3 2 3 3 2 2 4 2 3 2" xfId="25188"/>
    <cellStyle name="Normal 3 2 3 3 2 2 4 2 3 2 2" xfId="53923"/>
    <cellStyle name="Normal 3 2 3 3 2 2 4 2 3 3" xfId="39599"/>
    <cellStyle name="Normal 3 2 3 3 2 2 4 2 4" xfId="18025"/>
    <cellStyle name="Normal 3 2 3 3 2 2 4 2 4 2" xfId="46761"/>
    <cellStyle name="Normal 3 2 3 3 2 2 4 2 5" xfId="32437"/>
    <cellStyle name="Normal 3 2 3 3 2 2 4 3" xfId="5342"/>
    <cellStyle name="Normal 3 2 3 3 2 2 4 3 2" xfId="12602"/>
    <cellStyle name="Normal 3 2 3 3 2 2 4 3 2 2" xfId="26980"/>
    <cellStyle name="Normal 3 2 3 3 2 2 4 3 2 2 2" xfId="55714"/>
    <cellStyle name="Normal 3 2 3 3 2 2 4 3 2 3" xfId="41390"/>
    <cellStyle name="Normal 3 2 3 3 2 2 4 3 3" xfId="19817"/>
    <cellStyle name="Normal 3 2 3 3 2 2 4 3 3 2" xfId="48552"/>
    <cellStyle name="Normal 3 2 3 3 2 2 4 3 4" xfId="34228"/>
    <cellStyle name="Normal 3 2 3 3 2 2 4 4" xfId="9015"/>
    <cellStyle name="Normal 3 2 3 3 2 2 4 4 2" xfId="23398"/>
    <cellStyle name="Normal 3 2 3 3 2 2 4 4 2 2" xfId="52133"/>
    <cellStyle name="Normal 3 2 3 3 2 2 4 4 3" xfId="37809"/>
    <cellStyle name="Normal 3 2 3 3 2 2 4 5" xfId="16235"/>
    <cellStyle name="Normal 3 2 3 3 2 2 4 5 2" xfId="44971"/>
    <cellStyle name="Normal 3 2 3 3 2 2 4 6" xfId="30647"/>
    <cellStyle name="Normal 3 2 3 3 2 2 5" xfId="2577"/>
    <cellStyle name="Normal 3 2 3 3 2 2 5 2" xfId="6237"/>
    <cellStyle name="Normal 3 2 3 3 2 2 5 2 2" xfId="13497"/>
    <cellStyle name="Normal 3 2 3 3 2 2 5 2 2 2" xfId="27875"/>
    <cellStyle name="Normal 3 2 3 3 2 2 5 2 2 2 2" xfId="56609"/>
    <cellStyle name="Normal 3 2 3 3 2 2 5 2 2 3" xfId="42285"/>
    <cellStyle name="Normal 3 2 3 3 2 2 5 2 3" xfId="20712"/>
    <cellStyle name="Normal 3 2 3 3 2 2 5 2 3 2" xfId="49447"/>
    <cellStyle name="Normal 3 2 3 3 2 2 5 2 4" xfId="35123"/>
    <cellStyle name="Normal 3 2 3 3 2 2 5 3" xfId="9910"/>
    <cellStyle name="Normal 3 2 3 3 2 2 5 3 2" xfId="24293"/>
    <cellStyle name="Normal 3 2 3 3 2 2 5 3 2 2" xfId="53028"/>
    <cellStyle name="Normal 3 2 3 3 2 2 5 3 3" xfId="38704"/>
    <cellStyle name="Normal 3 2 3 3 2 2 5 4" xfId="17130"/>
    <cellStyle name="Normal 3 2 3 3 2 2 5 4 2" xfId="45866"/>
    <cellStyle name="Normal 3 2 3 3 2 2 5 5" xfId="31542"/>
    <cellStyle name="Normal 3 2 3 3 2 2 6" xfId="4440"/>
    <cellStyle name="Normal 3 2 3 3 2 2 6 2" xfId="11707"/>
    <cellStyle name="Normal 3 2 3 3 2 2 6 2 2" xfId="26085"/>
    <cellStyle name="Normal 3 2 3 3 2 2 6 2 2 2" xfId="54819"/>
    <cellStyle name="Normal 3 2 3 3 2 2 6 2 3" xfId="40495"/>
    <cellStyle name="Normal 3 2 3 3 2 2 6 3" xfId="18922"/>
    <cellStyle name="Normal 3 2 3 3 2 2 6 3 2" xfId="47657"/>
    <cellStyle name="Normal 3 2 3 3 2 2 6 4" xfId="33333"/>
    <cellStyle name="Normal 3 2 3 3 2 2 7" xfId="8111"/>
    <cellStyle name="Normal 3 2 3 3 2 2 7 2" xfId="22503"/>
    <cellStyle name="Normal 3 2 3 3 2 2 7 2 2" xfId="51238"/>
    <cellStyle name="Normal 3 2 3 3 2 2 7 3" xfId="36914"/>
    <cellStyle name="Normal 3 2 3 3 2 2 8" xfId="15340"/>
    <cellStyle name="Normal 3 2 3 3 2 2 8 2" xfId="44076"/>
    <cellStyle name="Normal 3 2 3 3 2 2 9" xfId="29752"/>
    <cellStyle name="Normal 3 2 3 3 2 3" xfId="808"/>
    <cellStyle name="Normal 3 2 3 3 2 3 2" xfId="1257"/>
    <cellStyle name="Normal 3 2 3 3 2 3 2 2" xfId="2240"/>
    <cellStyle name="Normal 3 2 3 3 2 3 2 2 2" xfId="4032"/>
    <cellStyle name="Normal 3 2 3 3 2 3 2 2 2 2" xfId="7691"/>
    <cellStyle name="Normal 3 2 3 3 2 3 2 2 2 2 2" xfId="14951"/>
    <cellStyle name="Normal 3 2 3 3 2 3 2 2 2 2 2 2" xfId="29329"/>
    <cellStyle name="Normal 3 2 3 3 2 3 2 2 2 2 2 2 2" xfId="58063"/>
    <cellStyle name="Normal 3 2 3 3 2 3 2 2 2 2 2 3" xfId="43739"/>
    <cellStyle name="Normal 3 2 3 3 2 3 2 2 2 2 3" xfId="22166"/>
    <cellStyle name="Normal 3 2 3 3 2 3 2 2 2 2 3 2" xfId="50901"/>
    <cellStyle name="Normal 3 2 3 3 2 3 2 2 2 2 4" xfId="36577"/>
    <cellStyle name="Normal 3 2 3 3 2 3 2 2 2 3" xfId="11364"/>
    <cellStyle name="Normal 3 2 3 3 2 3 2 2 2 3 2" xfId="25747"/>
    <cellStyle name="Normal 3 2 3 3 2 3 2 2 2 3 2 2" xfId="54482"/>
    <cellStyle name="Normal 3 2 3 3 2 3 2 2 2 3 3" xfId="40158"/>
    <cellStyle name="Normal 3 2 3 3 2 3 2 2 2 4" xfId="18584"/>
    <cellStyle name="Normal 3 2 3 3 2 3 2 2 2 4 2" xfId="47320"/>
    <cellStyle name="Normal 3 2 3 3 2 3 2 2 2 5" xfId="32996"/>
    <cellStyle name="Normal 3 2 3 3 2 3 2 2 3" xfId="5901"/>
    <cellStyle name="Normal 3 2 3 3 2 3 2 2 3 2" xfId="13161"/>
    <cellStyle name="Normal 3 2 3 3 2 3 2 2 3 2 2" xfId="27539"/>
    <cellStyle name="Normal 3 2 3 3 2 3 2 2 3 2 2 2" xfId="56273"/>
    <cellStyle name="Normal 3 2 3 3 2 3 2 2 3 2 3" xfId="41949"/>
    <cellStyle name="Normal 3 2 3 3 2 3 2 2 3 3" xfId="20376"/>
    <cellStyle name="Normal 3 2 3 3 2 3 2 2 3 3 2" xfId="49111"/>
    <cellStyle name="Normal 3 2 3 3 2 3 2 2 3 4" xfId="34787"/>
    <cellStyle name="Normal 3 2 3 3 2 3 2 2 4" xfId="9574"/>
    <cellStyle name="Normal 3 2 3 3 2 3 2 2 4 2" xfId="23957"/>
    <cellStyle name="Normal 3 2 3 3 2 3 2 2 4 2 2" xfId="52692"/>
    <cellStyle name="Normal 3 2 3 3 2 3 2 2 4 3" xfId="38368"/>
    <cellStyle name="Normal 3 2 3 3 2 3 2 2 5" xfId="16794"/>
    <cellStyle name="Normal 3 2 3 3 2 3 2 2 5 2" xfId="45530"/>
    <cellStyle name="Normal 3 2 3 3 2 3 2 2 6" xfId="31206"/>
    <cellStyle name="Normal 3 2 3 3 2 3 2 3" xfId="3136"/>
    <cellStyle name="Normal 3 2 3 3 2 3 2 3 2" xfId="6796"/>
    <cellStyle name="Normal 3 2 3 3 2 3 2 3 2 2" xfId="14056"/>
    <cellStyle name="Normal 3 2 3 3 2 3 2 3 2 2 2" xfId="28434"/>
    <cellStyle name="Normal 3 2 3 3 2 3 2 3 2 2 2 2" xfId="57168"/>
    <cellStyle name="Normal 3 2 3 3 2 3 2 3 2 2 3" xfId="42844"/>
    <cellStyle name="Normal 3 2 3 3 2 3 2 3 2 3" xfId="21271"/>
    <cellStyle name="Normal 3 2 3 3 2 3 2 3 2 3 2" xfId="50006"/>
    <cellStyle name="Normal 3 2 3 3 2 3 2 3 2 4" xfId="35682"/>
    <cellStyle name="Normal 3 2 3 3 2 3 2 3 3" xfId="10469"/>
    <cellStyle name="Normal 3 2 3 3 2 3 2 3 3 2" xfId="24852"/>
    <cellStyle name="Normal 3 2 3 3 2 3 2 3 3 2 2" xfId="53587"/>
    <cellStyle name="Normal 3 2 3 3 2 3 2 3 3 3" xfId="39263"/>
    <cellStyle name="Normal 3 2 3 3 2 3 2 3 4" xfId="17689"/>
    <cellStyle name="Normal 3 2 3 3 2 3 2 3 4 2" xfId="46425"/>
    <cellStyle name="Normal 3 2 3 3 2 3 2 3 5" xfId="32101"/>
    <cellStyle name="Normal 3 2 3 3 2 3 2 4" xfId="5001"/>
    <cellStyle name="Normal 3 2 3 3 2 3 2 4 2" xfId="12266"/>
    <cellStyle name="Normal 3 2 3 3 2 3 2 4 2 2" xfId="26644"/>
    <cellStyle name="Normal 3 2 3 3 2 3 2 4 2 2 2" xfId="55378"/>
    <cellStyle name="Normal 3 2 3 3 2 3 2 4 2 3" xfId="41054"/>
    <cellStyle name="Normal 3 2 3 3 2 3 2 4 3" xfId="19481"/>
    <cellStyle name="Normal 3 2 3 3 2 3 2 4 3 2" xfId="48216"/>
    <cellStyle name="Normal 3 2 3 3 2 3 2 4 4" xfId="33892"/>
    <cellStyle name="Normal 3 2 3 3 2 3 2 5" xfId="8673"/>
    <cellStyle name="Normal 3 2 3 3 2 3 2 5 2" xfId="23062"/>
    <cellStyle name="Normal 3 2 3 3 2 3 2 5 2 2" xfId="51797"/>
    <cellStyle name="Normal 3 2 3 3 2 3 2 5 3" xfId="37473"/>
    <cellStyle name="Normal 3 2 3 3 2 3 2 6" xfId="15899"/>
    <cellStyle name="Normal 3 2 3 3 2 3 2 6 2" xfId="44635"/>
    <cellStyle name="Normal 3 2 3 3 2 3 2 7" xfId="30311"/>
    <cellStyle name="Normal 3 2 3 3 2 3 3" xfId="1793"/>
    <cellStyle name="Normal 3 2 3 3 2 3 3 2" xfId="3585"/>
    <cellStyle name="Normal 3 2 3 3 2 3 3 2 2" xfId="7244"/>
    <cellStyle name="Normal 3 2 3 3 2 3 3 2 2 2" xfId="14504"/>
    <cellStyle name="Normal 3 2 3 3 2 3 3 2 2 2 2" xfId="28882"/>
    <cellStyle name="Normal 3 2 3 3 2 3 3 2 2 2 2 2" xfId="57616"/>
    <cellStyle name="Normal 3 2 3 3 2 3 3 2 2 2 3" xfId="43292"/>
    <cellStyle name="Normal 3 2 3 3 2 3 3 2 2 3" xfId="21719"/>
    <cellStyle name="Normal 3 2 3 3 2 3 3 2 2 3 2" xfId="50454"/>
    <cellStyle name="Normal 3 2 3 3 2 3 3 2 2 4" xfId="36130"/>
    <cellStyle name="Normal 3 2 3 3 2 3 3 2 3" xfId="10917"/>
    <cellStyle name="Normal 3 2 3 3 2 3 3 2 3 2" xfId="25300"/>
    <cellStyle name="Normal 3 2 3 3 2 3 3 2 3 2 2" xfId="54035"/>
    <cellStyle name="Normal 3 2 3 3 2 3 3 2 3 3" xfId="39711"/>
    <cellStyle name="Normal 3 2 3 3 2 3 3 2 4" xfId="18137"/>
    <cellStyle name="Normal 3 2 3 3 2 3 3 2 4 2" xfId="46873"/>
    <cellStyle name="Normal 3 2 3 3 2 3 3 2 5" xfId="32549"/>
    <cellStyle name="Normal 3 2 3 3 2 3 3 3" xfId="5454"/>
    <cellStyle name="Normal 3 2 3 3 2 3 3 3 2" xfId="12714"/>
    <cellStyle name="Normal 3 2 3 3 2 3 3 3 2 2" xfId="27092"/>
    <cellStyle name="Normal 3 2 3 3 2 3 3 3 2 2 2" xfId="55826"/>
    <cellStyle name="Normal 3 2 3 3 2 3 3 3 2 3" xfId="41502"/>
    <cellStyle name="Normal 3 2 3 3 2 3 3 3 3" xfId="19929"/>
    <cellStyle name="Normal 3 2 3 3 2 3 3 3 3 2" xfId="48664"/>
    <cellStyle name="Normal 3 2 3 3 2 3 3 3 4" xfId="34340"/>
    <cellStyle name="Normal 3 2 3 3 2 3 3 4" xfId="9127"/>
    <cellStyle name="Normal 3 2 3 3 2 3 3 4 2" xfId="23510"/>
    <cellStyle name="Normal 3 2 3 3 2 3 3 4 2 2" xfId="52245"/>
    <cellStyle name="Normal 3 2 3 3 2 3 3 4 3" xfId="37921"/>
    <cellStyle name="Normal 3 2 3 3 2 3 3 5" xfId="16347"/>
    <cellStyle name="Normal 3 2 3 3 2 3 3 5 2" xfId="45083"/>
    <cellStyle name="Normal 3 2 3 3 2 3 3 6" xfId="30759"/>
    <cellStyle name="Normal 3 2 3 3 2 3 4" xfId="2689"/>
    <cellStyle name="Normal 3 2 3 3 2 3 4 2" xfId="6349"/>
    <cellStyle name="Normal 3 2 3 3 2 3 4 2 2" xfId="13609"/>
    <cellStyle name="Normal 3 2 3 3 2 3 4 2 2 2" xfId="27987"/>
    <cellStyle name="Normal 3 2 3 3 2 3 4 2 2 2 2" xfId="56721"/>
    <cellStyle name="Normal 3 2 3 3 2 3 4 2 2 3" xfId="42397"/>
    <cellStyle name="Normal 3 2 3 3 2 3 4 2 3" xfId="20824"/>
    <cellStyle name="Normal 3 2 3 3 2 3 4 2 3 2" xfId="49559"/>
    <cellStyle name="Normal 3 2 3 3 2 3 4 2 4" xfId="35235"/>
    <cellStyle name="Normal 3 2 3 3 2 3 4 3" xfId="10022"/>
    <cellStyle name="Normal 3 2 3 3 2 3 4 3 2" xfId="24405"/>
    <cellStyle name="Normal 3 2 3 3 2 3 4 3 2 2" xfId="53140"/>
    <cellStyle name="Normal 3 2 3 3 2 3 4 3 3" xfId="38816"/>
    <cellStyle name="Normal 3 2 3 3 2 3 4 4" xfId="17242"/>
    <cellStyle name="Normal 3 2 3 3 2 3 4 4 2" xfId="45978"/>
    <cellStyle name="Normal 3 2 3 3 2 3 4 5" xfId="31654"/>
    <cellStyle name="Normal 3 2 3 3 2 3 5" xfId="4553"/>
    <cellStyle name="Normal 3 2 3 3 2 3 5 2" xfId="11819"/>
    <cellStyle name="Normal 3 2 3 3 2 3 5 2 2" xfId="26197"/>
    <cellStyle name="Normal 3 2 3 3 2 3 5 2 2 2" xfId="54931"/>
    <cellStyle name="Normal 3 2 3 3 2 3 5 2 3" xfId="40607"/>
    <cellStyle name="Normal 3 2 3 3 2 3 5 3" xfId="19034"/>
    <cellStyle name="Normal 3 2 3 3 2 3 5 3 2" xfId="47769"/>
    <cellStyle name="Normal 3 2 3 3 2 3 5 4" xfId="33445"/>
    <cellStyle name="Normal 3 2 3 3 2 3 6" xfId="8226"/>
    <cellStyle name="Normal 3 2 3 3 2 3 6 2" xfId="22615"/>
    <cellStyle name="Normal 3 2 3 3 2 3 6 2 2" xfId="51350"/>
    <cellStyle name="Normal 3 2 3 3 2 3 6 3" xfId="37026"/>
    <cellStyle name="Normal 3 2 3 3 2 3 7" xfId="15452"/>
    <cellStyle name="Normal 3 2 3 3 2 3 7 2" xfId="44188"/>
    <cellStyle name="Normal 3 2 3 3 2 3 8" xfId="29864"/>
    <cellStyle name="Normal 3 2 3 3 2 4" xfId="1033"/>
    <cellStyle name="Normal 3 2 3 3 2 4 2" xfId="2016"/>
    <cellStyle name="Normal 3 2 3 3 2 4 2 2" xfId="3808"/>
    <cellStyle name="Normal 3 2 3 3 2 4 2 2 2" xfId="7467"/>
    <cellStyle name="Normal 3 2 3 3 2 4 2 2 2 2" xfId="14727"/>
    <cellStyle name="Normal 3 2 3 3 2 4 2 2 2 2 2" xfId="29105"/>
    <cellStyle name="Normal 3 2 3 3 2 4 2 2 2 2 2 2" xfId="57839"/>
    <cellStyle name="Normal 3 2 3 3 2 4 2 2 2 2 3" xfId="43515"/>
    <cellStyle name="Normal 3 2 3 3 2 4 2 2 2 3" xfId="21942"/>
    <cellStyle name="Normal 3 2 3 3 2 4 2 2 2 3 2" xfId="50677"/>
    <cellStyle name="Normal 3 2 3 3 2 4 2 2 2 4" xfId="36353"/>
    <cellStyle name="Normal 3 2 3 3 2 4 2 2 3" xfId="11140"/>
    <cellStyle name="Normal 3 2 3 3 2 4 2 2 3 2" xfId="25523"/>
    <cellStyle name="Normal 3 2 3 3 2 4 2 2 3 2 2" xfId="54258"/>
    <cellStyle name="Normal 3 2 3 3 2 4 2 2 3 3" xfId="39934"/>
    <cellStyle name="Normal 3 2 3 3 2 4 2 2 4" xfId="18360"/>
    <cellStyle name="Normal 3 2 3 3 2 4 2 2 4 2" xfId="47096"/>
    <cellStyle name="Normal 3 2 3 3 2 4 2 2 5" xfId="32772"/>
    <cellStyle name="Normal 3 2 3 3 2 4 2 3" xfId="5677"/>
    <cellStyle name="Normal 3 2 3 3 2 4 2 3 2" xfId="12937"/>
    <cellStyle name="Normal 3 2 3 3 2 4 2 3 2 2" xfId="27315"/>
    <cellStyle name="Normal 3 2 3 3 2 4 2 3 2 2 2" xfId="56049"/>
    <cellStyle name="Normal 3 2 3 3 2 4 2 3 2 3" xfId="41725"/>
    <cellStyle name="Normal 3 2 3 3 2 4 2 3 3" xfId="20152"/>
    <cellStyle name="Normal 3 2 3 3 2 4 2 3 3 2" xfId="48887"/>
    <cellStyle name="Normal 3 2 3 3 2 4 2 3 4" xfId="34563"/>
    <cellStyle name="Normal 3 2 3 3 2 4 2 4" xfId="9350"/>
    <cellStyle name="Normal 3 2 3 3 2 4 2 4 2" xfId="23733"/>
    <cellStyle name="Normal 3 2 3 3 2 4 2 4 2 2" xfId="52468"/>
    <cellStyle name="Normal 3 2 3 3 2 4 2 4 3" xfId="38144"/>
    <cellStyle name="Normal 3 2 3 3 2 4 2 5" xfId="16570"/>
    <cellStyle name="Normal 3 2 3 3 2 4 2 5 2" xfId="45306"/>
    <cellStyle name="Normal 3 2 3 3 2 4 2 6" xfId="30982"/>
    <cellStyle name="Normal 3 2 3 3 2 4 3" xfId="2912"/>
    <cellStyle name="Normal 3 2 3 3 2 4 3 2" xfId="6572"/>
    <cellStyle name="Normal 3 2 3 3 2 4 3 2 2" xfId="13832"/>
    <cellStyle name="Normal 3 2 3 3 2 4 3 2 2 2" xfId="28210"/>
    <cellStyle name="Normal 3 2 3 3 2 4 3 2 2 2 2" xfId="56944"/>
    <cellStyle name="Normal 3 2 3 3 2 4 3 2 2 3" xfId="42620"/>
    <cellStyle name="Normal 3 2 3 3 2 4 3 2 3" xfId="21047"/>
    <cellStyle name="Normal 3 2 3 3 2 4 3 2 3 2" xfId="49782"/>
    <cellStyle name="Normal 3 2 3 3 2 4 3 2 4" xfId="35458"/>
    <cellStyle name="Normal 3 2 3 3 2 4 3 3" xfId="10245"/>
    <cellStyle name="Normal 3 2 3 3 2 4 3 3 2" xfId="24628"/>
    <cellStyle name="Normal 3 2 3 3 2 4 3 3 2 2" xfId="53363"/>
    <cellStyle name="Normal 3 2 3 3 2 4 3 3 3" xfId="39039"/>
    <cellStyle name="Normal 3 2 3 3 2 4 3 4" xfId="17465"/>
    <cellStyle name="Normal 3 2 3 3 2 4 3 4 2" xfId="46201"/>
    <cellStyle name="Normal 3 2 3 3 2 4 3 5" xfId="31877"/>
    <cellStyle name="Normal 3 2 3 3 2 4 4" xfId="4777"/>
    <cellStyle name="Normal 3 2 3 3 2 4 4 2" xfId="12042"/>
    <cellStyle name="Normal 3 2 3 3 2 4 4 2 2" xfId="26420"/>
    <cellStyle name="Normal 3 2 3 3 2 4 4 2 2 2" xfId="55154"/>
    <cellStyle name="Normal 3 2 3 3 2 4 4 2 3" xfId="40830"/>
    <cellStyle name="Normal 3 2 3 3 2 4 4 3" xfId="19257"/>
    <cellStyle name="Normal 3 2 3 3 2 4 4 3 2" xfId="47992"/>
    <cellStyle name="Normal 3 2 3 3 2 4 4 4" xfId="33668"/>
    <cellStyle name="Normal 3 2 3 3 2 4 5" xfId="8449"/>
    <cellStyle name="Normal 3 2 3 3 2 4 5 2" xfId="22838"/>
    <cellStyle name="Normal 3 2 3 3 2 4 5 2 2" xfId="51573"/>
    <cellStyle name="Normal 3 2 3 3 2 4 5 3" xfId="37249"/>
    <cellStyle name="Normal 3 2 3 3 2 4 6" xfId="15675"/>
    <cellStyle name="Normal 3 2 3 3 2 4 6 2" xfId="44411"/>
    <cellStyle name="Normal 3 2 3 3 2 4 7" xfId="30087"/>
    <cellStyle name="Normal 3 2 3 3 2 5" xfId="1557"/>
    <cellStyle name="Normal 3 2 3 3 2 5 2" xfId="3361"/>
    <cellStyle name="Normal 3 2 3 3 2 5 2 2" xfId="7020"/>
    <cellStyle name="Normal 3 2 3 3 2 5 2 2 2" xfId="14280"/>
    <cellStyle name="Normal 3 2 3 3 2 5 2 2 2 2" xfId="28658"/>
    <cellStyle name="Normal 3 2 3 3 2 5 2 2 2 2 2" xfId="57392"/>
    <cellStyle name="Normal 3 2 3 3 2 5 2 2 2 3" xfId="43068"/>
    <cellStyle name="Normal 3 2 3 3 2 5 2 2 3" xfId="21495"/>
    <cellStyle name="Normal 3 2 3 3 2 5 2 2 3 2" xfId="50230"/>
    <cellStyle name="Normal 3 2 3 3 2 5 2 2 4" xfId="35906"/>
    <cellStyle name="Normal 3 2 3 3 2 5 2 3" xfId="10693"/>
    <cellStyle name="Normal 3 2 3 3 2 5 2 3 2" xfId="25076"/>
    <cellStyle name="Normal 3 2 3 3 2 5 2 3 2 2" xfId="53811"/>
    <cellStyle name="Normal 3 2 3 3 2 5 2 3 3" xfId="39487"/>
    <cellStyle name="Normal 3 2 3 3 2 5 2 4" xfId="17913"/>
    <cellStyle name="Normal 3 2 3 3 2 5 2 4 2" xfId="46649"/>
    <cellStyle name="Normal 3 2 3 3 2 5 2 5" xfId="32325"/>
    <cellStyle name="Normal 3 2 3 3 2 5 3" xfId="5230"/>
    <cellStyle name="Normal 3 2 3 3 2 5 3 2" xfId="12490"/>
    <cellStyle name="Normal 3 2 3 3 2 5 3 2 2" xfId="26868"/>
    <cellStyle name="Normal 3 2 3 3 2 5 3 2 2 2" xfId="55602"/>
    <cellStyle name="Normal 3 2 3 3 2 5 3 2 3" xfId="41278"/>
    <cellStyle name="Normal 3 2 3 3 2 5 3 3" xfId="19705"/>
    <cellStyle name="Normal 3 2 3 3 2 5 3 3 2" xfId="48440"/>
    <cellStyle name="Normal 3 2 3 3 2 5 3 4" xfId="34116"/>
    <cellStyle name="Normal 3 2 3 3 2 5 4" xfId="8903"/>
    <cellStyle name="Normal 3 2 3 3 2 5 4 2" xfId="23286"/>
    <cellStyle name="Normal 3 2 3 3 2 5 4 2 2" xfId="52021"/>
    <cellStyle name="Normal 3 2 3 3 2 5 4 3" xfId="37697"/>
    <cellStyle name="Normal 3 2 3 3 2 5 5" xfId="16123"/>
    <cellStyle name="Normal 3 2 3 3 2 5 5 2" xfId="44859"/>
    <cellStyle name="Normal 3 2 3 3 2 5 6" xfId="30535"/>
    <cellStyle name="Normal 3 2 3 3 2 6" xfId="2465"/>
    <cellStyle name="Normal 3 2 3 3 2 6 2" xfId="6125"/>
    <cellStyle name="Normal 3 2 3 3 2 6 2 2" xfId="13385"/>
    <cellStyle name="Normal 3 2 3 3 2 6 2 2 2" xfId="27763"/>
    <cellStyle name="Normal 3 2 3 3 2 6 2 2 2 2" xfId="56497"/>
    <cellStyle name="Normal 3 2 3 3 2 6 2 2 3" xfId="42173"/>
    <cellStyle name="Normal 3 2 3 3 2 6 2 3" xfId="20600"/>
    <cellStyle name="Normal 3 2 3 3 2 6 2 3 2" xfId="49335"/>
    <cellStyle name="Normal 3 2 3 3 2 6 2 4" xfId="35011"/>
    <cellStyle name="Normal 3 2 3 3 2 6 3" xfId="9798"/>
    <cellStyle name="Normal 3 2 3 3 2 6 3 2" xfId="24181"/>
    <cellStyle name="Normal 3 2 3 3 2 6 3 2 2" xfId="52916"/>
    <cellStyle name="Normal 3 2 3 3 2 6 3 3" xfId="38592"/>
    <cellStyle name="Normal 3 2 3 3 2 6 4" xfId="17018"/>
    <cellStyle name="Normal 3 2 3 3 2 6 4 2" xfId="45754"/>
    <cellStyle name="Normal 3 2 3 3 2 6 5" xfId="31430"/>
    <cellStyle name="Normal 3 2 3 3 2 7" xfId="4324"/>
    <cellStyle name="Normal 3 2 3 3 2 7 2" xfId="11594"/>
    <cellStyle name="Normal 3 2 3 3 2 7 2 2" xfId="25973"/>
    <cellStyle name="Normal 3 2 3 3 2 7 2 2 2" xfId="54707"/>
    <cellStyle name="Normal 3 2 3 3 2 7 2 3" xfId="40383"/>
    <cellStyle name="Normal 3 2 3 3 2 7 3" xfId="18810"/>
    <cellStyle name="Normal 3 2 3 3 2 7 3 2" xfId="47545"/>
    <cellStyle name="Normal 3 2 3 3 2 7 4" xfId="33221"/>
    <cellStyle name="Normal 3 2 3 3 2 8" xfId="7993"/>
    <cellStyle name="Normal 3 2 3 3 2 8 2" xfId="22391"/>
    <cellStyle name="Normal 3 2 3 3 2 8 2 2" xfId="51126"/>
    <cellStyle name="Normal 3 2 3 3 2 8 3" xfId="36802"/>
    <cellStyle name="Normal 3 2 3 3 2 9" xfId="15228"/>
    <cellStyle name="Normal 3 2 3 3 2 9 2" xfId="43964"/>
    <cellStyle name="Normal 3 2 3 3 3" xfId="589"/>
    <cellStyle name="Normal 3 2 3 3 3 2" xfId="866"/>
    <cellStyle name="Normal 3 2 3 3 3 2 2" xfId="1313"/>
    <cellStyle name="Normal 3 2 3 3 3 2 2 2" xfId="2296"/>
    <cellStyle name="Normal 3 2 3 3 3 2 2 2 2" xfId="4088"/>
    <cellStyle name="Normal 3 2 3 3 3 2 2 2 2 2" xfId="7747"/>
    <cellStyle name="Normal 3 2 3 3 3 2 2 2 2 2 2" xfId="15007"/>
    <cellStyle name="Normal 3 2 3 3 3 2 2 2 2 2 2 2" xfId="29385"/>
    <cellStyle name="Normal 3 2 3 3 3 2 2 2 2 2 2 2 2" xfId="58119"/>
    <cellStyle name="Normal 3 2 3 3 3 2 2 2 2 2 2 3" xfId="43795"/>
    <cellStyle name="Normal 3 2 3 3 3 2 2 2 2 2 3" xfId="22222"/>
    <cellStyle name="Normal 3 2 3 3 3 2 2 2 2 2 3 2" xfId="50957"/>
    <cellStyle name="Normal 3 2 3 3 3 2 2 2 2 2 4" xfId="36633"/>
    <cellStyle name="Normal 3 2 3 3 3 2 2 2 2 3" xfId="11420"/>
    <cellStyle name="Normal 3 2 3 3 3 2 2 2 2 3 2" xfId="25803"/>
    <cellStyle name="Normal 3 2 3 3 3 2 2 2 2 3 2 2" xfId="54538"/>
    <cellStyle name="Normal 3 2 3 3 3 2 2 2 2 3 3" xfId="40214"/>
    <cellStyle name="Normal 3 2 3 3 3 2 2 2 2 4" xfId="18640"/>
    <cellStyle name="Normal 3 2 3 3 3 2 2 2 2 4 2" xfId="47376"/>
    <cellStyle name="Normal 3 2 3 3 3 2 2 2 2 5" xfId="33052"/>
    <cellStyle name="Normal 3 2 3 3 3 2 2 2 3" xfId="5957"/>
    <cellStyle name="Normal 3 2 3 3 3 2 2 2 3 2" xfId="13217"/>
    <cellStyle name="Normal 3 2 3 3 3 2 2 2 3 2 2" xfId="27595"/>
    <cellStyle name="Normal 3 2 3 3 3 2 2 2 3 2 2 2" xfId="56329"/>
    <cellStyle name="Normal 3 2 3 3 3 2 2 2 3 2 3" xfId="42005"/>
    <cellStyle name="Normal 3 2 3 3 3 2 2 2 3 3" xfId="20432"/>
    <cellStyle name="Normal 3 2 3 3 3 2 2 2 3 3 2" xfId="49167"/>
    <cellStyle name="Normal 3 2 3 3 3 2 2 2 3 4" xfId="34843"/>
    <cellStyle name="Normal 3 2 3 3 3 2 2 2 4" xfId="9630"/>
    <cellStyle name="Normal 3 2 3 3 3 2 2 2 4 2" xfId="24013"/>
    <cellStyle name="Normal 3 2 3 3 3 2 2 2 4 2 2" xfId="52748"/>
    <cellStyle name="Normal 3 2 3 3 3 2 2 2 4 3" xfId="38424"/>
    <cellStyle name="Normal 3 2 3 3 3 2 2 2 5" xfId="16850"/>
    <cellStyle name="Normal 3 2 3 3 3 2 2 2 5 2" xfId="45586"/>
    <cellStyle name="Normal 3 2 3 3 3 2 2 2 6" xfId="31262"/>
    <cellStyle name="Normal 3 2 3 3 3 2 2 3" xfId="3192"/>
    <cellStyle name="Normal 3 2 3 3 3 2 2 3 2" xfId="6852"/>
    <cellStyle name="Normal 3 2 3 3 3 2 2 3 2 2" xfId="14112"/>
    <cellStyle name="Normal 3 2 3 3 3 2 2 3 2 2 2" xfId="28490"/>
    <cellStyle name="Normal 3 2 3 3 3 2 2 3 2 2 2 2" xfId="57224"/>
    <cellStyle name="Normal 3 2 3 3 3 2 2 3 2 2 3" xfId="42900"/>
    <cellStyle name="Normal 3 2 3 3 3 2 2 3 2 3" xfId="21327"/>
    <cellStyle name="Normal 3 2 3 3 3 2 2 3 2 3 2" xfId="50062"/>
    <cellStyle name="Normal 3 2 3 3 3 2 2 3 2 4" xfId="35738"/>
    <cellStyle name="Normal 3 2 3 3 3 2 2 3 3" xfId="10525"/>
    <cellStyle name="Normal 3 2 3 3 3 2 2 3 3 2" xfId="24908"/>
    <cellStyle name="Normal 3 2 3 3 3 2 2 3 3 2 2" xfId="53643"/>
    <cellStyle name="Normal 3 2 3 3 3 2 2 3 3 3" xfId="39319"/>
    <cellStyle name="Normal 3 2 3 3 3 2 2 3 4" xfId="17745"/>
    <cellStyle name="Normal 3 2 3 3 3 2 2 3 4 2" xfId="46481"/>
    <cellStyle name="Normal 3 2 3 3 3 2 2 3 5" xfId="32157"/>
    <cellStyle name="Normal 3 2 3 3 3 2 2 4" xfId="5057"/>
    <cellStyle name="Normal 3 2 3 3 3 2 2 4 2" xfId="12322"/>
    <cellStyle name="Normal 3 2 3 3 3 2 2 4 2 2" xfId="26700"/>
    <cellStyle name="Normal 3 2 3 3 3 2 2 4 2 2 2" xfId="55434"/>
    <cellStyle name="Normal 3 2 3 3 3 2 2 4 2 3" xfId="41110"/>
    <cellStyle name="Normal 3 2 3 3 3 2 2 4 3" xfId="19537"/>
    <cellStyle name="Normal 3 2 3 3 3 2 2 4 3 2" xfId="48272"/>
    <cellStyle name="Normal 3 2 3 3 3 2 2 4 4" xfId="33948"/>
    <cellStyle name="Normal 3 2 3 3 3 2 2 5" xfId="8729"/>
    <cellStyle name="Normal 3 2 3 3 3 2 2 5 2" xfId="23118"/>
    <cellStyle name="Normal 3 2 3 3 3 2 2 5 2 2" xfId="51853"/>
    <cellStyle name="Normal 3 2 3 3 3 2 2 5 3" xfId="37529"/>
    <cellStyle name="Normal 3 2 3 3 3 2 2 6" xfId="15955"/>
    <cellStyle name="Normal 3 2 3 3 3 2 2 6 2" xfId="44691"/>
    <cellStyle name="Normal 3 2 3 3 3 2 2 7" xfId="30367"/>
    <cellStyle name="Normal 3 2 3 3 3 2 3" xfId="1849"/>
    <cellStyle name="Normal 3 2 3 3 3 2 3 2" xfId="3641"/>
    <cellStyle name="Normal 3 2 3 3 3 2 3 2 2" xfId="7300"/>
    <cellStyle name="Normal 3 2 3 3 3 2 3 2 2 2" xfId="14560"/>
    <cellStyle name="Normal 3 2 3 3 3 2 3 2 2 2 2" xfId="28938"/>
    <cellStyle name="Normal 3 2 3 3 3 2 3 2 2 2 2 2" xfId="57672"/>
    <cellStyle name="Normal 3 2 3 3 3 2 3 2 2 2 3" xfId="43348"/>
    <cellStyle name="Normal 3 2 3 3 3 2 3 2 2 3" xfId="21775"/>
    <cellStyle name="Normal 3 2 3 3 3 2 3 2 2 3 2" xfId="50510"/>
    <cellStyle name="Normal 3 2 3 3 3 2 3 2 2 4" xfId="36186"/>
    <cellStyle name="Normal 3 2 3 3 3 2 3 2 3" xfId="10973"/>
    <cellStyle name="Normal 3 2 3 3 3 2 3 2 3 2" xfId="25356"/>
    <cellStyle name="Normal 3 2 3 3 3 2 3 2 3 2 2" xfId="54091"/>
    <cellStyle name="Normal 3 2 3 3 3 2 3 2 3 3" xfId="39767"/>
    <cellStyle name="Normal 3 2 3 3 3 2 3 2 4" xfId="18193"/>
    <cellStyle name="Normal 3 2 3 3 3 2 3 2 4 2" xfId="46929"/>
    <cellStyle name="Normal 3 2 3 3 3 2 3 2 5" xfId="32605"/>
    <cellStyle name="Normal 3 2 3 3 3 2 3 3" xfId="5510"/>
    <cellStyle name="Normal 3 2 3 3 3 2 3 3 2" xfId="12770"/>
    <cellStyle name="Normal 3 2 3 3 3 2 3 3 2 2" xfId="27148"/>
    <cellStyle name="Normal 3 2 3 3 3 2 3 3 2 2 2" xfId="55882"/>
    <cellStyle name="Normal 3 2 3 3 3 2 3 3 2 3" xfId="41558"/>
    <cellStyle name="Normal 3 2 3 3 3 2 3 3 3" xfId="19985"/>
    <cellStyle name="Normal 3 2 3 3 3 2 3 3 3 2" xfId="48720"/>
    <cellStyle name="Normal 3 2 3 3 3 2 3 3 4" xfId="34396"/>
    <cellStyle name="Normal 3 2 3 3 3 2 3 4" xfId="9183"/>
    <cellStyle name="Normal 3 2 3 3 3 2 3 4 2" xfId="23566"/>
    <cellStyle name="Normal 3 2 3 3 3 2 3 4 2 2" xfId="52301"/>
    <cellStyle name="Normal 3 2 3 3 3 2 3 4 3" xfId="37977"/>
    <cellStyle name="Normal 3 2 3 3 3 2 3 5" xfId="16403"/>
    <cellStyle name="Normal 3 2 3 3 3 2 3 5 2" xfId="45139"/>
    <cellStyle name="Normal 3 2 3 3 3 2 3 6" xfId="30815"/>
    <cellStyle name="Normal 3 2 3 3 3 2 4" xfId="2745"/>
    <cellStyle name="Normal 3 2 3 3 3 2 4 2" xfId="6405"/>
    <cellStyle name="Normal 3 2 3 3 3 2 4 2 2" xfId="13665"/>
    <cellStyle name="Normal 3 2 3 3 3 2 4 2 2 2" xfId="28043"/>
    <cellStyle name="Normal 3 2 3 3 3 2 4 2 2 2 2" xfId="56777"/>
    <cellStyle name="Normal 3 2 3 3 3 2 4 2 2 3" xfId="42453"/>
    <cellStyle name="Normal 3 2 3 3 3 2 4 2 3" xfId="20880"/>
    <cellStyle name="Normal 3 2 3 3 3 2 4 2 3 2" xfId="49615"/>
    <cellStyle name="Normal 3 2 3 3 3 2 4 2 4" xfId="35291"/>
    <cellStyle name="Normal 3 2 3 3 3 2 4 3" xfId="10078"/>
    <cellStyle name="Normal 3 2 3 3 3 2 4 3 2" xfId="24461"/>
    <cellStyle name="Normal 3 2 3 3 3 2 4 3 2 2" xfId="53196"/>
    <cellStyle name="Normal 3 2 3 3 3 2 4 3 3" xfId="38872"/>
    <cellStyle name="Normal 3 2 3 3 3 2 4 4" xfId="17298"/>
    <cellStyle name="Normal 3 2 3 3 3 2 4 4 2" xfId="46034"/>
    <cellStyle name="Normal 3 2 3 3 3 2 4 5" xfId="31710"/>
    <cellStyle name="Normal 3 2 3 3 3 2 5" xfId="4610"/>
    <cellStyle name="Normal 3 2 3 3 3 2 5 2" xfId="11875"/>
    <cellStyle name="Normal 3 2 3 3 3 2 5 2 2" xfId="26253"/>
    <cellStyle name="Normal 3 2 3 3 3 2 5 2 2 2" xfId="54987"/>
    <cellStyle name="Normal 3 2 3 3 3 2 5 2 3" xfId="40663"/>
    <cellStyle name="Normal 3 2 3 3 3 2 5 3" xfId="19090"/>
    <cellStyle name="Normal 3 2 3 3 3 2 5 3 2" xfId="47825"/>
    <cellStyle name="Normal 3 2 3 3 3 2 5 4" xfId="33501"/>
    <cellStyle name="Normal 3 2 3 3 3 2 6" xfId="8282"/>
    <cellStyle name="Normal 3 2 3 3 3 2 6 2" xfId="22671"/>
    <cellStyle name="Normal 3 2 3 3 3 2 6 2 2" xfId="51406"/>
    <cellStyle name="Normal 3 2 3 3 3 2 6 3" xfId="37082"/>
    <cellStyle name="Normal 3 2 3 3 3 2 7" xfId="15508"/>
    <cellStyle name="Normal 3 2 3 3 3 2 7 2" xfId="44244"/>
    <cellStyle name="Normal 3 2 3 3 3 2 8" xfId="29920"/>
    <cellStyle name="Normal 3 2 3 3 3 3" xfId="1089"/>
    <cellStyle name="Normal 3 2 3 3 3 3 2" xfId="2072"/>
    <cellStyle name="Normal 3 2 3 3 3 3 2 2" xfId="3864"/>
    <cellStyle name="Normal 3 2 3 3 3 3 2 2 2" xfId="7523"/>
    <cellStyle name="Normal 3 2 3 3 3 3 2 2 2 2" xfId="14783"/>
    <cellStyle name="Normal 3 2 3 3 3 3 2 2 2 2 2" xfId="29161"/>
    <cellStyle name="Normal 3 2 3 3 3 3 2 2 2 2 2 2" xfId="57895"/>
    <cellStyle name="Normal 3 2 3 3 3 3 2 2 2 2 3" xfId="43571"/>
    <cellStyle name="Normal 3 2 3 3 3 3 2 2 2 3" xfId="21998"/>
    <cellStyle name="Normal 3 2 3 3 3 3 2 2 2 3 2" xfId="50733"/>
    <cellStyle name="Normal 3 2 3 3 3 3 2 2 2 4" xfId="36409"/>
    <cellStyle name="Normal 3 2 3 3 3 3 2 2 3" xfId="11196"/>
    <cellStyle name="Normal 3 2 3 3 3 3 2 2 3 2" xfId="25579"/>
    <cellStyle name="Normal 3 2 3 3 3 3 2 2 3 2 2" xfId="54314"/>
    <cellStyle name="Normal 3 2 3 3 3 3 2 2 3 3" xfId="39990"/>
    <cellStyle name="Normal 3 2 3 3 3 3 2 2 4" xfId="18416"/>
    <cellStyle name="Normal 3 2 3 3 3 3 2 2 4 2" xfId="47152"/>
    <cellStyle name="Normal 3 2 3 3 3 3 2 2 5" xfId="32828"/>
    <cellStyle name="Normal 3 2 3 3 3 3 2 3" xfId="5733"/>
    <cellStyle name="Normal 3 2 3 3 3 3 2 3 2" xfId="12993"/>
    <cellStyle name="Normal 3 2 3 3 3 3 2 3 2 2" xfId="27371"/>
    <cellStyle name="Normal 3 2 3 3 3 3 2 3 2 2 2" xfId="56105"/>
    <cellStyle name="Normal 3 2 3 3 3 3 2 3 2 3" xfId="41781"/>
    <cellStyle name="Normal 3 2 3 3 3 3 2 3 3" xfId="20208"/>
    <cellStyle name="Normal 3 2 3 3 3 3 2 3 3 2" xfId="48943"/>
    <cellStyle name="Normal 3 2 3 3 3 3 2 3 4" xfId="34619"/>
    <cellStyle name="Normal 3 2 3 3 3 3 2 4" xfId="9406"/>
    <cellStyle name="Normal 3 2 3 3 3 3 2 4 2" xfId="23789"/>
    <cellStyle name="Normal 3 2 3 3 3 3 2 4 2 2" xfId="52524"/>
    <cellStyle name="Normal 3 2 3 3 3 3 2 4 3" xfId="38200"/>
    <cellStyle name="Normal 3 2 3 3 3 3 2 5" xfId="16626"/>
    <cellStyle name="Normal 3 2 3 3 3 3 2 5 2" xfId="45362"/>
    <cellStyle name="Normal 3 2 3 3 3 3 2 6" xfId="31038"/>
    <cellStyle name="Normal 3 2 3 3 3 3 3" xfId="2968"/>
    <cellStyle name="Normal 3 2 3 3 3 3 3 2" xfId="6628"/>
    <cellStyle name="Normal 3 2 3 3 3 3 3 2 2" xfId="13888"/>
    <cellStyle name="Normal 3 2 3 3 3 3 3 2 2 2" xfId="28266"/>
    <cellStyle name="Normal 3 2 3 3 3 3 3 2 2 2 2" xfId="57000"/>
    <cellStyle name="Normal 3 2 3 3 3 3 3 2 2 3" xfId="42676"/>
    <cellStyle name="Normal 3 2 3 3 3 3 3 2 3" xfId="21103"/>
    <cellStyle name="Normal 3 2 3 3 3 3 3 2 3 2" xfId="49838"/>
    <cellStyle name="Normal 3 2 3 3 3 3 3 2 4" xfId="35514"/>
    <cellStyle name="Normal 3 2 3 3 3 3 3 3" xfId="10301"/>
    <cellStyle name="Normal 3 2 3 3 3 3 3 3 2" xfId="24684"/>
    <cellStyle name="Normal 3 2 3 3 3 3 3 3 2 2" xfId="53419"/>
    <cellStyle name="Normal 3 2 3 3 3 3 3 3 3" xfId="39095"/>
    <cellStyle name="Normal 3 2 3 3 3 3 3 4" xfId="17521"/>
    <cellStyle name="Normal 3 2 3 3 3 3 3 4 2" xfId="46257"/>
    <cellStyle name="Normal 3 2 3 3 3 3 3 5" xfId="31933"/>
    <cellStyle name="Normal 3 2 3 3 3 3 4" xfId="4833"/>
    <cellStyle name="Normal 3 2 3 3 3 3 4 2" xfId="12098"/>
    <cellStyle name="Normal 3 2 3 3 3 3 4 2 2" xfId="26476"/>
    <cellStyle name="Normal 3 2 3 3 3 3 4 2 2 2" xfId="55210"/>
    <cellStyle name="Normal 3 2 3 3 3 3 4 2 3" xfId="40886"/>
    <cellStyle name="Normal 3 2 3 3 3 3 4 3" xfId="19313"/>
    <cellStyle name="Normal 3 2 3 3 3 3 4 3 2" xfId="48048"/>
    <cellStyle name="Normal 3 2 3 3 3 3 4 4" xfId="33724"/>
    <cellStyle name="Normal 3 2 3 3 3 3 5" xfId="8505"/>
    <cellStyle name="Normal 3 2 3 3 3 3 5 2" xfId="22894"/>
    <cellStyle name="Normal 3 2 3 3 3 3 5 2 2" xfId="51629"/>
    <cellStyle name="Normal 3 2 3 3 3 3 5 3" xfId="37305"/>
    <cellStyle name="Normal 3 2 3 3 3 3 6" xfId="15731"/>
    <cellStyle name="Normal 3 2 3 3 3 3 6 2" xfId="44467"/>
    <cellStyle name="Normal 3 2 3 3 3 3 7" xfId="30143"/>
    <cellStyle name="Normal 3 2 3 3 3 4" xfId="1621"/>
    <cellStyle name="Normal 3 2 3 3 3 4 2" xfId="3417"/>
    <cellStyle name="Normal 3 2 3 3 3 4 2 2" xfId="7076"/>
    <cellStyle name="Normal 3 2 3 3 3 4 2 2 2" xfId="14336"/>
    <cellStyle name="Normal 3 2 3 3 3 4 2 2 2 2" xfId="28714"/>
    <cellStyle name="Normal 3 2 3 3 3 4 2 2 2 2 2" xfId="57448"/>
    <cellStyle name="Normal 3 2 3 3 3 4 2 2 2 3" xfId="43124"/>
    <cellStyle name="Normal 3 2 3 3 3 4 2 2 3" xfId="21551"/>
    <cellStyle name="Normal 3 2 3 3 3 4 2 2 3 2" xfId="50286"/>
    <cellStyle name="Normal 3 2 3 3 3 4 2 2 4" xfId="35962"/>
    <cellStyle name="Normal 3 2 3 3 3 4 2 3" xfId="10749"/>
    <cellStyle name="Normal 3 2 3 3 3 4 2 3 2" xfId="25132"/>
    <cellStyle name="Normal 3 2 3 3 3 4 2 3 2 2" xfId="53867"/>
    <cellStyle name="Normal 3 2 3 3 3 4 2 3 3" xfId="39543"/>
    <cellStyle name="Normal 3 2 3 3 3 4 2 4" xfId="17969"/>
    <cellStyle name="Normal 3 2 3 3 3 4 2 4 2" xfId="46705"/>
    <cellStyle name="Normal 3 2 3 3 3 4 2 5" xfId="32381"/>
    <cellStyle name="Normal 3 2 3 3 3 4 3" xfId="5286"/>
    <cellStyle name="Normal 3 2 3 3 3 4 3 2" xfId="12546"/>
    <cellStyle name="Normal 3 2 3 3 3 4 3 2 2" xfId="26924"/>
    <cellStyle name="Normal 3 2 3 3 3 4 3 2 2 2" xfId="55658"/>
    <cellStyle name="Normal 3 2 3 3 3 4 3 2 3" xfId="41334"/>
    <cellStyle name="Normal 3 2 3 3 3 4 3 3" xfId="19761"/>
    <cellStyle name="Normal 3 2 3 3 3 4 3 3 2" xfId="48496"/>
    <cellStyle name="Normal 3 2 3 3 3 4 3 4" xfId="34172"/>
    <cellStyle name="Normal 3 2 3 3 3 4 4" xfId="8959"/>
    <cellStyle name="Normal 3 2 3 3 3 4 4 2" xfId="23342"/>
    <cellStyle name="Normal 3 2 3 3 3 4 4 2 2" xfId="52077"/>
    <cellStyle name="Normal 3 2 3 3 3 4 4 3" xfId="37753"/>
    <cellStyle name="Normal 3 2 3 3 3 4 5" xfId="16179"/>
    <cellStyle name="Normal 3 2 3 3 3 4 5 2" xfId="44915"/>
    <cellStyle name="Normal 3 2 3 3 3 4 6" xfId="30591"/>
    <cellStyle name="Normal 3 2 3 3 3 5" xfId="2521"/>
    <cellStyle name="Normal 3 2 3 3 3 5 2" xfId="6181"/>
    <cellStyle name="Normal 3 2 3 3 3 5 2 2" xfId="13441"/>
    <cellStyle name="Normal 3 2 3 3 3 5 2 2 2" xfId="27819"/>
    <cellStyle name="Normal 3 2 3 3 3 5 2 2 2 2" xfId="56553"/>
    <cellStyle name="Normal 3 2 3 3 3 5 2 2 3" xfId="42229"/>
    <cellStyle name="Normal 3 2 3 3 3 5 2 3" xfId="20656"/>
    <cellStyle name="Normal 3 2 3 3 3 5 2 3 2" xfId="49391"/>
    <cellStyle name="Normal 3 2 3 3 3 5 2 4" xfId="35067"/>
    <cellStyle name="Normal 3 2 3 3 3 5 3" xfId="9854"/>
    <cellStyle name="Normal 3 2 3 3 3 5 3 2" xfId="24237"/>
    <cellStyle name="Normal 3 2 3 3 3 5 3 2 2" xfId="52972"/>
    <cellStyle name="Normal 3 2 3 3 3 5 3 3" xfId="38648"/>
    <cellStyle name="Normal 3 2 3 3 3 5 4" xfId="17074"/>
    <cellStyle name="Normal 3 2 3 3 3 5 4 2" xfId="45810"/>
    <cellStyle name="Normal 3 2 3 3 3 5 5" xfId="31486"/>
    <cellStyle name="Normal 3 2 3 3 3 6" xfId="4384"/>
    <cellStyle name="Normal 3 2 3 3 3 6 2" xfId="11651"/>
    <cellStyle name="Normal 3 2 3 3 3 6 2 2" xfId="26029"/>
    <cellStyle name="Normal 3 2 3 3 3 6 2 2 2" xfId="54763"/>
    <cellStyle name="Normal 3 2 3 3 3 6 2 3" xfId="40439"/>
    <cellStyle name="Normal 3 2 3 3 3 6 3" xfId="18866"/>
    <cellStyle name="Normal 3 2 3 3 3 6 3 2" xfId="47601"/>
    <cellStyle name="Normal 3 2 3 3 3 6 4" xfId="33277"/>
    <cellStyle name="Normal 3 2 3 3 3 7" xfId="8055"/>
    <cellStyle name="Normal 3 2 3 3 3 7 2" xfId="22447"/>
    <cellStyle name="Normal 3 2 3 3 3 7 2 2" xfId="51182"/>
    <cellStyle name="Normal 3 2 3 3 3 7 3" xfId="36858"/>
    <cellStyle name="Normal 3 2 3 3 3 8" xfId="15284"/>
    <cellStyle name="Normal 3 2 3 3 3 8 2" xfId="44020"/>
    <cellStyle name="Normal 3 2 3 3 3 9" xfId="29696"/>
    <cellStyle name="Normal 3 2 3 3 4" xfId="751"/>
    <cellStyle name="Normal 3 2 3 3 4 2" xfId="1201"/>
    <cellStyle name="Normal 3 2 3 3 4 2 2" xfId="2184"/>
    <cellStyle name="Normal 3 2 3 3 4 2 2 2" xfId="3976"/>
    <cellStyle name="Normal 3 2 3 3 4 2 2 2 2" xfId="7635"/>
    <cellStyle name="Normal 3 2 3 3 4 2 2 2 2 2" xfId="14895"/>
    <cellStyle name="Normal 3 2 3 3 4 2 2 2 2 2 2" xfId="29273"/>
    <cellStyle name="Normal 3 2 3 3 4 2 2 2 2 2 2 2" xfId="58007"/>
    <cellStyle name="Normal 3 2 3 3 4 2 2 2 2 2 3" xfId="43683"/>
    <cellStyle name="Normal 3 2 3 3 4 2 2 2 2 3" xfId="22110"/>
    <cellStyle name="Normal 3 2 3 3 4 2 2 2 2 3 2" xfId="50845"/>
    <cellStyle name="Normal 3 2 3 3 4 2 2 2 2 4" xfId="36521"/>
    <cellStyle name="Normal 3 2 3 3 4 2 2 2 3" xfId="11308"/>
    <cellStyle name="Normal 3 2 3 3 4 2 2 2 3 2" xfId="25691"/>
    <cellStyle name="Normal 3 2 3 3 4 2 2 2 3 2 2" xfId="54426"/>
    <cellStyle name="Normal 3 2 3 3 4 2 2 2 3 3" xfId="40102"/>
    <cellStyle name="Normal 3 2 3 3 4 2 2 2 4" xfId="18528"/>
    <cellStyle name="Normal 3 2 3 3 4 2 2 2 4 2" xfId="47264"/>
    <cellStyle name="Normal 3 2 3 3 4 2 2 2 5" xfId="32940"/>
    <cellStyle name="Normal 3 2 3 3 4 2 2 3" xfId="5845"/>
    <cellStyle name="Normal 3 2 3 3 4 2 2 3 2" xfId="13105"/>
    <cellStyle name="Normal 3 2 3 3 4 2 2 3 2 2" xfId="27483"/>
    <cellStyle name="Normal 3 2 3 3 4 2 2 3 2 2 2" xfId="56217"/>
    <cellStyle name="Normal 3 2 3 3 4 2 2 3 2 3" xfId="41893"/>
    <cellStyle name="Normal 3 2 3 3 4 2 2 3 3" xfId="20320"/>
    <cellStyle name="Normal 3 2 3 3 4 2 2 3 3 2" xfId="49055"/>
    <cellStyle name="Normal 3 2 3 3 4 2 2 3 4" xfId="34731"/>
    <cellStyle name="Normal 3 2 3 3 4 2 2 4" xfId="9518"/>
    <cellStyle name="Normal 3 2 3 3 4 2 2 4 2" xfId="23901"/>
    <cellStyle name="Normal 3 2 3 3 4 2 2 4 2 2" xfId="52636"/>
    <cellStyle name="Normal 3 2 3 3 4 2 2 4 3" xfId="38312"/>
    <cellStyle name="Normal 3 2 3 3 4 2 2 5" xfId="16738"/>
    <cellStyle name="Normal 3 2 3 3 4 2 2 5 2" xfId="45474"/>
    <cellStyle name="Normal 3 2 3 3 4 2 2 6" xfId="31150"/>
    <cellStyle name="Normal 3 2 3 3 4 2 3" xfId="3080"/>
    <cellStyle name="Normal 3 2 3 3 4 2 3 2" xfId="6740"/>
    <cellStyle name="Normal 3 2 3 3 4 2 3 2 2" xfId="14000"/>
    <cellStyle name="Normal 3 2 3 3 4 2 3 2 2 2" xfId="28378"/>
    <cellStyle name="Normal 3 2 3 3 4 2 3 2 2 2 2" xfId="57112"/>
    <cellStyle name="Normal 3 2 3 3 4 2 3 2 2 3" xfId="42788"/>
    <cellStyle name="Normal 3 2 3 3 4 2 3 2 3" xfId="21215"/>
    <cellStyle name="Normal 3 2 3 3 4 2 3 2 3 2" xfId="49950"/>
    <cellStyle name="Normal 3 2 3 3 4 2 3 2 4" xfId="35626"/>
    <cellStyle name="Normal 3 2 3 3 4 2 3 3" xfId="10413"/>
    <cellStyle name="Normal 3 2 3 3 4 2 3 3 2" xfId="24796"/>
    <cellStyle name="Normal 3 2 3 3 4 2 3 3 2 2" xfId="53531"/>
    <cellStyle name="Normal 3 2 3 3 4 2 3 3 3" xfId="39207"/>
    <cellStyle name="Normal 3 2 3 3 4 2 3 4" xfId="17633"/>
    <cellStyle name="Normal 3 2 3 3 4 2 3 4 2" xfId="46369"/>
    <cellStyle name="Normal 3 2 3 3 4 2 3 5" xfId="32045"/>
    <cellStyle name="Normal 3 2 3 3 4 2 4" xfId="4945"/>
    <cellStyle name="Normal 3 2 3 3 4 2 4 2" xfId="12210"/>
    <cellStyle name="Normal 3 2 3 3 4 2 4 2 2" xfId="26588"/>
    <cellStyle name="Normal 3 2 3 3 4 2 4 2 2 2" xfId="55322"/>
    <cellStyle name="Normal 3 2 3 3 4 2 4 2 3" xfId="40998"/>
    <cellStyle name="Normal 3 2 3 3 4 2 4 3" xfId="19425"/>
    <cellStyle name="Normal 3 2 3 3 4 2 4 3 2" xfId="48160"/>
    <cellStyle name="Normal 3 2 3 3 4 2 4 4" xfId="33836"/>
    <cellStyle name="Normal 3 2 3 3 4 2 5" xfId="8617"/>
    <cellStyle name="Normal 3 2 3 3 4 2 5 2" xfId="23006"/>
    <cellStyle name="Normal 3 2 3 3 4 2 5 2 2" xfId="51741"/>
    <cellStyle name="Normal 3 2 3 3 4 2 5 3" xfId="37417"/>
    <cellStyle name="Normal 3 2 3 3 4 2 6" xfId="15843"/>
    <cellStyle name="Normal 3 2 3 3 4 2 6 2" xfId="44579"/>
    <cellStyle name="Normal 3 2 3 3 4 2 7" xfId="30255"/>
    <cellStyle name="Normal 3 2 3 3 4 3" xfId="1737"/>
    <cellStyle name="Normal 3 2 3 3 4 3 2" xfId="3529"/>
    <cellStyle name="Normal 3 2 3 3 4 3 2 2" xfId="7188"/>
    <cellStyle name="Normal 3 2 3 3 4 3 2 2 2" xfId="14448"/>
    <cellStyle name="Normal 3 2 3 3 4 3 2 2 2 2" xfId="28826"/>
    <cellStyle name="Normal 3 2 3 3 4 3 2 2 2 2 2" xfId="57560"/>
    <cellStyle name="Normal 3 2 3 3 4 3 2 2 2 3" xfId="43236"/>
    <cellStyle name="Normal 3 2 3 3 4 3 2 2 3" xfId="21663"/>
    <cellStyle name="Normal 3 2 3 3 4 3 2 2 3 2" xfId="50398"/>
    <cellStyle name="Normal 3 2 3 3 4 3 2 2 4" xfId="36074"/>
    <cellStyle name="Normal 3 2 3 3 4 3 2 3" xfId="10861"/>
    <cellStyle name="Normal 3 2 3 3 4 3 2 3 2" xfId="25244"/>
    <cellStyle name="Normal 3 2 3 3 4 3 2 3 2 2" xfId="53979"/>
    <cellStyle name="Normal 3 2 3 3 4 3 2 3 3" xfId="39655"/>
    <cellStyle name="Normal 3 2 3 3 4 3 2 4" xfId="18081"/>
    <cellStyle name="Normal 3 2 3 3 4 3 2 4 2" xfId="46817"/>
    <cellStyle name="Normal 3 2 3 3 4 3 2 5" xfId="32493"/>
    <cellStyle name="Normal 3 2 3 3 4 3 3" xfId="5398"/>
    <cellStyle name="Normal 3 2 3 3 4 3 3 2" xfId="12658"/>
    <cellStyle name="Normal 3 2 3 3 4 3 3 2 2" xfId="27036"/>
    <cellStyle name="Normal 3 2 3 3 4 3 3 2 2 2" xfId="55770"/>
    <cellStyle name="Normal 3 2 3 3 4 3 3 2 3" xfId="41446"/>
    <cellStyle name="Normal 3 2 3 3 4 3 3 3" xfId="19873"/>
    <cellStyle name="Normal 3 2 3 3 4 3 3 3 2" xfId="48608"/>
    <cellStyle name="Normal 3 2 3 3 4 3 3 4" xfId="34284"/>
    <cellStyle name="Normal 3 2 3 3 4 3 4" xfId="9071"/>
    <cellStyle name="Normal 3 2 3 3 4 3 4 2" xfId="23454"/>
    <cellStyle name="Normal 3 2 3 3 4 3 4 2 2" xfId="52189"/>
    <cellStyle name="Normal 3 2 3 3 4 3 4 3" xfId="37865"/>
    <cellStyle name="Normal 3 2 3 3 4 3 5" xfId="16291"/>
    <cellStyle name="Normal 3 2 3 3 4 3 5 2" xfId="45027"/>
    <cellStyle name="Normal 3 2 3 3 4 3 6" xfId="30703"/>
    <cellStyle name="Normal 3 2 3 3 4 4" xfId="2633"/>
    <cellStyle name="Normal 3 2 3 3 4 4 2" xfId="6293"/>
    <cellStyle name="Normal 3 2 3 3 4 4 2 2" xfId="13553"/>
    <cellStyle name="Normal 3 2 3 3 4 4 2 2 2" xfId="27931"/>
    <cellStyle name="Normal 3 2 3 3 4 4 2 2 2 2" xfId="56665"/>
    <cellStyle name="Normal 3 2 3 3 4 4 2 2 3" xfId="42341"/>
    <cellStyle name="Normal 3 2 3 3 4 4 2 3" xfId="20768"/>
    <cellStyle name="Normal 3 2 3 3 4 4 2 3 2" xfId="49503"/>
    <cellStyle name="Normal 3 2 3 3 4 4 2 4" xfId="35179"/>
    <cellStyle name="Normal 3 2 3 3 4 4 3" xfId="9966"/>
    <cellStyle name="Normal 3 2 3 3 4 4 3 2" xfId="24349"/>
    <cellStyle name="Normal 3 2 3 3 4 4 3 2 2" xfId="53084"/>
    <cellStyle name="Normal 3 2 3 3 4 4 3 3" xfId="38760"/>
    <cellStyle name="Normal 3 2 3 3 4 4 4" xfId="17186"/>
    <cellStyle name="Normal 3 2 3 3 4 4 4 2" xfId="45922"/>
    <cellStyle name="Normal 3 2 3 3 4 4 5" xfId="31598"/>
    <cellStyle name="Normal 3 2 3 3 4 5" xfId="4497"/>
    <cellStyle name="Normal 3 2 3 3 4 5 2" xfId="11763"/>
    <cellStyle name="Normal 3 2 3 3 4 5 2 2" xfId="26141"/>
    <cellStyle name="Normal 3 2 3 3 4 5 2 2 2" xfId="54875"/>
    <cellStyle name="Normal 3 2 3 3 4 5 2 3" xfId="40551"/>
    <cellStyle name="Normal 3 2 3 3 4 5 3" xfId="18978"/>
    <cellStyle name="Normal 3 2 3 3 4 5 3 2" xfId="47713"/>
    <cellStyle name="Normal 3 2 3 3 4 5 4" xfId="33389"/>
    <cellStyle name="Normal 3 2 3 3 4 6" xfId="8170"/>
    <cellStyle name="Normal 3 2 3 3 4 6 2" xfId="22559"/>
    <cellStyle name="Normal 3 2 3 3 4 6 2 2" xfId="51294"/>
    <cellStyle name="Normal 3 2 3 3 4 6 3" xfId="36970"/>
    <cellStyle name="Normal 3 2 3 3 4 7" xfId="15396"/>
    <cellStyle name="Normal 3 2 3 3 4 7 2" xfId="44132"/>
    <cellStyle name="Normal 3 2 3 3 4 8" xfId="29808"/>
    <cellStyle name="Normal 3 2 3 3 5" xfId="977"/>
    <cellStyle name="Normal 3 2 3 3 5 2" xfId="1960"/>
    <cellStyle name="Normal 3 2 3 3 5 2 2" xfId="3752"/>
    <cellStyle name="Normal 3 2 3 3 5 2 2 2" xfId="7411"/>
    <cellStyle name="Normal 3 2 3 3 5 2 2 2 2" xfId="14671"/>
    <cellStyle name="Normal 3 2 3 3 5 2 2 2 2 2" xfId="29049"/>
    <cellStyle name="Normal 3 2 3 3 5 2 2 2 2 2 2" xfId="57783"/>
    <cellStyle name="Normal 3 2 3 3 5 2 2 2 2 3" xfId="43459"/>
    <cellStyle name="Normal 3 2 3 3 5 2 2 2 3" xfId="21886"/>
    <cellStyle name="Normal 3 2 3 3 5 2 2 2 3 2" xfId="50621"/>
    <cellStyle name="Normal 3 2 3 3 5 2 2 2 4" xfId="36297"/>
    <cellStyle name="Normal 3 2 3 3 5 2 2 3" xfId="11084"/>
    <cellStyle name="Normal 3 2 3 3 5 2 2 3 2" xfId="25467"/>
    <cellStyle name="Normal 3 2 3 3 5 2 2 3 2 2" xfId="54202"/>
    <cellStyle name="Normal 3 2 3 3 5 2 2 3 3" xfId="39878"/>
    <cellStyle name="Normal 3 2 3 3 5 2 2 4" xfId="18304"/>
    <cellStyle name="Normal 3 2 3 3 5 2 2 4 2" xfId="47040"/>
    <cellStyle name="Normal 3 2 3 3 5 2 2 5" xfId="32716"/>
    <cellStyle name="Normal 3 2 3 3 5 2 3" xfId="5621"/>
    <cellStyle name="Normal 3 2 3 3 5 2 3 2" xfId="12881"/>
    <cellStyle name="Normal 3 2 3 3 5 2 3 2 2" xfId="27259"/>
    <cellStyle name="Normal 3 2 3 3 5 2 3 2 2 2" xfId="55993"/>
    <cellStyle name="Normal 3 2 3 3 5 2 3 2 3" xfId="41669"/>
    <cellStyle name="Normal 3 2 3 3 5 2 3 3" xfId="20096"/>
    <cellStyle name="Normal 3 2 3 3 5 2 3 3 2" xfId="48831"/>
    <cellStyle name="Normal 3 2 3 3 5 2 3 4" xfId="34507"/>
    <cellStyle name="Normal 3 2 3 3 5 2 4" xfId="9294"/>
    <cellStyle name="Normal 3 2 3 3 5 2 4 2" xfId="23677"/>
    <cellStyle name="Normal 3 2 3 3 5 2 4 2 2" xfId="52412"/>
    <cellStyle name="Normal 3 2 3 3 5 2 4 3" xfId="38088"/>
    <cellStyle name="Normal 3 2 3 3 5 2 5" xfId="16514"/>
    <cellStyle name="Normal 3 2 3 3 5 2 5 2" xfId="45250"/>
    <cellStyle name="Normal 3 2 3 3 5 2 6" xfId="30926"/>
    <cellStyle name="Normal 3 2 3 3 5 3" xfId="2856"/>
    <cellStyle name="Normal 3 2 3 3 5 3 2" xfId="6516"/>
    <cellStyle name="Normal 3 2 3 3 5 3 2 2" xfId="13776"/>
    <cellStyle name="Normal 3 2 3 3 5 3 2 2 2" xfId="28154"/>
    <cellStyle name="Normal 3 2 3 3 5 3 2 2 2 2" xfId="56888"/>
    <cellStyle name="Normal 3 2 3 3 5 3 2 2 3" xfId="42564"/>
    <cellStyle name="Normal 3 2 3 3 5 3 2 3" xfId="20991"/>
    <cellStyle name="Normal 3 2 3 3 5 3 2 3 2" xfId="49726"/>
    <cellStyle name="Normal 3 2 3 3 5 3 2 4" xfId="35402"/>
    <cellStyle name="Normal 3 2 3 3 5 3 3" xfId="10189"/>
    <cellStyle name="Normal 3 2 3 3 5 3 3 2" xfId="24572"/>
    <cellStyle name="Normal 3 2 3 3 5 3 3 2 2" xfId="53307"/>
    <cellStyle name="Normal 3 2 3 3 5 3 3 3" xfId="38983"/>
    <cellStyle name="Normal 3 2 3 3 5 3 4" xfId="17409"/>
    <cellStyle name="Normal 3 2 3 3 5 3 4 2" xfId="46145"/>
    <cellStyle name="Normal 3 2 3 3 5 3 5" xfId="31821"/>
    <cellStyle name="Normal 3 2 3 3 5 4" xfId="4721"/>
    <cellStyle name="Normal 3 2 3 3 5 4 2" xfId="11986"/>
    <cellStyle name="Normal 3 2 3 3 5 4 2 2" xfId="26364"/>
    <cellStyle name="Normal 3 2 3 3 5 4 2 2 2" xfId="55098"/>
    <cellStyle name="Normal 3 2 3 3 5 4 2 3" xfId="40774"/>
    <cellStyle name="Normal 3 2 3 3 5 4 3" xfId="19201"/>
    <cellStyle name="Normal 3 2 3 3 5 4 3 2" xfId="47936"/>
    <cellStyle name="Normal 3 2 3 3 5 4 4" xfId="33612"/>
    <cellStyle name="Normal 3 2 3 3 5 5" xfId="8393"/>
    <cellStyle name="Normal 3 2 3 3 5 5 2" xfId="22782"/>
    <cellStyle name="Normal 3 2 3 3 5 5 2 2" xfId="51517"/>
    <cellStyle name="Normal 3 2 3 3 5 5 3" xfId="37193"/>
    <cellStyle name="Normal 3 2 3 3 5 6" xfId="15619"/>
    <cellStyle name="Normal 3 2 3 3 5 6 2" xfId="44355"/>
    <cellStyle name="Normal 3 2 3 3 5 7" xfId="30031"/>
    <cellStyle name="Normal 3 2 3 3 6" xfId="1496"/>
    <cellStyle name="Normal 3 2 3 3 6 2" xfId="3305"/>
    <cellStyle name="Normal 3 2 3 3 6 2 2" xfId="6964"/>
    <cellStyle name="Normal 3 2 3 3 6 2 2 2" xfId="14224"/>
    <cellStyle name="Normal 3 2 3 3 6 2 2 2 2" xfId="28602"/>
    <cellStyle name="Normal 3 2 3 3 6 2 2 2 2 2" xfId="57336"/>
    <cellStyle name="Normal 3 2 3 3 6 2 2 2 3" xfId="43012"/>
    <cellStyle name="Normal 3 2 3 3 6 2 2 3" xfId="21439"/>
    <cellStyle name="Normal 3 2 3 3 6 2 2 3 2" xfId="50174"/>
    <cellStyle name="Normal 3 2 3 3 6 2 2 4" xfId="35850"/>
    <cellStyle name="Normal 3 2 3 3 6 2 3" xfId="10637"/>
    <cellStyle name="Normal 3 2 3 3 6 2 3 2" xfId="25020"/>
    <cellStyle name="Normal 3 2 3 3 6 2 3 2 2" xfId="53755"/>
    <cellStyle name="Normal 3 2 3 3 6 2 3 3" xfId="39431"/>
    <cellStyle name="Normal 3 2 3 3 6 2 4" xfId="17857"/>
    <cellStyle name="Normal 3 2 3 3 6 2 4 2" xfId="46593"/>
    <cellStyle name="Normal 3 2 3 3 6 2 5" xfId="32269"/>
    <cellStyle name="Normal 3 2 3 3 6 3" xfId="5173"/>
    <cellStyle name="Normal 3 2 3 3 6 3 2" xfId="12434"/>
    <cellStyle name="Normal 3 2 3 3 6 3 2 2" xfId="26812"/>
    <cellStyle name="Normal 3 2 3 3 6 3 2 2 2" xfId="55546"/>
    <cellStyle name="Normal 3 2 3 3 6 3 2 3" xfId="41222"/>
    <cellStyle name="Normal 3 2 3 3 6 3 3" xfId="19649"/>
    <cellStyle name="Normal 3 2 3 3 6 3 3 2" xfId="48384"/>
    <cellStyle name="Normal 3 2 3 3 6 3 4" xfId="34060"/>
    <cellStyle name="Normal 3 2 3 3 6 4" xfId="8847"/>
    <cellStyle name="Normal 3 2 3 3 6 4 2" xfId="23230"/>
    <cellStyle name="Normal 3 2 3 3 6 4 2 2" xfId="51965"/>
    <cellStyle name="Normal 3 2 3 3 6 4 3" xfId="37641"/>
    <cellStyle name="Normal 3 2 3 3 6 5" xfId="16067"/>
    <cellStyle name="Normal 3 2 3 3 6 5 2" xfId="44803"/>
    <cellStyle name="Normal 3 2 3 3 6 6" xfId="30479"/>
    <cellStyle name="Normal 3 2 3 3 7" xfId="2409"/>
    <cellStyle name="Normal 3 2 3 3 7 2" xfId="6069"/>
    <cellStyle name="Normal 3 2 3 3 7 2 2" xfId="13329"/>
    <cellStyle name="Normal 3 2 3 3 7 2 2 2" xfId="27707"/>
    <cellStyle name="Normal 3 2 3 3 7 2 2 2 2" xfId="56441"/>
    <cellStyle name="Normal 3 2 3 3 7 2 2 3" xfId="42117"/>
    <cellStyle name="Normal 3 2 3 3 7 2 3" xfId="20544"/>
    <cellStyle name="Normal 3 2 3 3 7 2 3 2" xfId="49279"/>
    <cellStyle name="Normal 3 2 3 3 7 2 4" xfId="34955"/>
    <cellStyle name="Normal 3 2 3 3 7 3" xfId="9742"/>
    <cellStyle name="Normal 3 2 3 3 7 3 2" xfId="24125"/>
    <cellStyle name="Normal 3 2 3 3 7 3 2 2" xfId="52860"/>
    <cellStyle name="Normal 3 2 3 3 7 3 3" xfId="38536"/>
    <cellStyle name="Normal 3 2 3 3 7 4" xfId="16962"/>
    <cellStyle name="Normal 3 2 3 3 7 4 2" xfId="45698"/>
    <cellStyle name="Normal 3 2 3 3 7 5" xfId="31374"/>
    <cellStyle name="Normal 3 2 3 3 8" xfId="4266"/>
    <cellStyle name="Normal 3 2 3 3 8 2" xfId="11538"/>
    <cellStyle name="Normal 3 2 3 3 8 2 2" xfId="25917"/>
    <cellStyle name="Normal 3 2 3 3 8 2 2 2" xfId="54651"/>
    <cellStyle name="Normal 3 2 3 3 8 2 3" xfId="40327"/>
    <cellStyle name="Normal 3 2 3 3 8 3" xfId="18754"/>
    <cellStyle name="Normal 3 2 3 3 8 3 2" xfId="47489"/>
    <cellStyle name="Normal 3 2 3 3 8 4" xfId="33165"/>
    <cellStyle name="Normal 3 2 3 3 9" xfId="7934"/>
    <cellStyle name="Normal 3 2 3 3 9 2" xfId="22335"/>
    <cellStyle name="Normal 3 2 3 3 9 2 2" xfId="51070"/>
    <cellStyle name="Normal 3 2 3 3 9 3" xfId="36746"/>
    <cellStyle name="Normal 3 2 3 4" xfId="422"/>
    <cellStyle name="Normal 3 2 3 4 10" xfId="29612"/>
    <cellStyle name="Normal 3 2 3 4 2" xfId="622"/>
    <cellStyle name="Normal 3 2 3 4 2 2" xfId="894"/>
    <cellStyle name="Normal 3 2 3 4 2 2 2" xfId="1341"/>
    <cellStyle name="Normal 3 2 3 4 2 2 2 2" xfId="2324"/>
    <cellStyle name="Normal 3 2 3 4 2 2 2 2 2" xfId="4116"/>
    <cellStyle name="Normal 3 2 3 4 2 2 2 2 2 2" xfId="7775"/>
    <cellStyle name="Normal 3 2 3 4 2 2 2 2 2 2 2" xfId="15035"/>
    <cellStyle name="Normal 3 2 3 4 2 2 2 2 2 2 2 2" xfId="29413"/>
    <cellStyle name="Normal 3 2 3 4 2 2 2 2 2 2 2 2 2" xfId="58147"/>
    <cellStyle name="Normal 3 2 3 4 2 2 2 2 2 2 2 3" xfId="43823"/>
    <cellStyle name="Normal 3 2 3 4 2 2 2 2 2 2 3" xfId="22250"/>
    <cellStyle name="Normal 3 2 3 4 2 2 2 2 2 2 3 2" xfId="50985"/>
    <cellStyle name="Normal 3 2 3 4 2 2 2 2 2 2 4" xfId="36661"/>
    <cellStyle name="Normal 3 2 3 4 2 2 2 2 2 3" xfId="11448"/>
    <cellStyle name="Normal 3 2 3 4 2 2 2 2 2 3 2" xfId="25831"/>
    <cellStyle name="Normal 3 2 3 4 2 2 2 2 2 3 2 2" xfId="54566"/>
    <cellStyle name="Normal 3 2 3 4 2 2 2 2 2 3 3" xfId="40242"/>
    <cellStyle name="Normal 3 2 3 4 2 2 2 2 2 4" xfId="18668"/>
    <cellStyle name="Normal 3 2 3 4 2 2 2 2 2 4 2" xfId="47404"/>
    <cellStyle name="Normal 3 2 3 4 2 2 2 2 2 5" xfId="33080"/>
    <cellStyle name="Normal 3 2 3 4 2 2 2 2 3" xfId="5985"/>
    <cellStyle name="Normal 3 2 3 4 2 2 2 2 3 2" xfId="13245"/>
    <cellStyle name="Normal 3 2 3 4 2 2 2 2 3 2 2" xfId="27623"/>
    <cellStyle name="Normal 3 2 3 4 2 2 2 2 3 2 2 2" xfId="56357"/>
    <cellStyle name="Normal 3 2 3 4 2 2 2 2 3 2 3" xfId="42033"/>
    <cellStyle name="Normal 3 2 3 4 2 2 2 2 3 3" xfId="20460"/>
    <cellStyle name="Normal 3 2 3 4 2 2 2 2 3 3 2" xfId="49195"/>
    <cellStyle name="Normal 3 2 3 4 2 2 2 2 3 4" xfId="34871"/>
    <cellStyle name="Normal 3 2 3 4 2 2 2 2 4" xfId="9658"/>
    <cellStyle name="Normal 3 2 3 4 2 2 2 2 4 2" xfId="24041"/>
    <cellStyle name="Normal 3 2 3 4 2 2 2 2 4 2 2" xfId="52776"/>
    <cellStyle name="Normal 3 2 3 4 2 2 2 2 4 3" xfId="38452"/>
    <cellStyle name="Normal 3 2 3 4 2 2 2 2 5" xfId="16878"/>
    <cellStyle name="Normal 3 2 3 4 2 2 2 2 5 2" xfId="45614"/>
    <cellStyle name="Normal 3 2 3 4 2 2 2 2 6" xfId="31290"/>
    <cellStyle name="Normal 3 2 3 4 2 2 2 3" xfId="3220"/>
    <cellStyle name="Normal 3 2 3 4 2 2 2 3 2" xfId="6880"/>
    <cellStyle name="Normal 3 2 3 4 2 2 2 3 2 2" xfId="14140"/>
    <cellStyle name="Normal 3 2 3 4 2 2 2 3 2 2 2" xfId="28518"/>
    <cellStyle name="Normal 3 2 3 4 2 2 2 3 2 2 2 2" xfId="57252"/>
    <cellStyle name="Normal 3 2 3 4 2 2 2 3 2 2 3" xfId="42928"/>
    <cellStyle name="Normal 3 2 3 4 2 2 2 3 2 3" xfId="21355"/>
    <cellStyle name="Normal 3 2 3 4 2 2 2 3 2 3 2" xfId="50090"/>
    <cellStyle name="Normal 3 2 3 4 2 2 2 3 2 4" xfId="35766"/>
    <cellStyle name="Normal 3 2 3 4 2 2 2 3 3" xfId="10553"/>
    <cellStyle name="Normal 3 2 3 4 2 2 2 3 3 2" xfId="24936"/>
    <cellStyle name="Normal 3 2 3 4 2 2 2 3 3 2 2" xfId="53671"/>
    <cellStyle name="Normal 3 2 3 4 2 2 2 3 3 3" xfId="39347"/>
    <cellStyle name="Normal 3 2 3 4 2 2 2 3 4" xfId="17773"/>
    <cellStyle name="Normal 3 2 3 4 2 2 2 3 4 2" xfId="46509"/>
    <cellStyle name="Normal 3 2 3 4 2 2 2 3 5" xfId="32185"/>
    <cellStyle name="Normal 3 2 3 4 2 2 2 4" xfId="5085"/>
    <cellStyle name="Normal 3 2 3 4 2 2 2 4 2" xfId="12350"/>
    <cellStyle name="Normal 3 2 3 4 2 2 2 4 2 2" xfId="26728"/>
    <cellStyle name="Normal 3 2 3 4 2 2 2 4 2 2 2" xfId="55462"/>
    <cellStyle name="Normal 3 2 3 4 2 2 2 4 2 3" xfId="41138"/>
    <cellStyle name="Normal 3 2 3 4 2 2 2 4 3" xfId="19565"/>
    <cellStyle name="Normal 3 2 3 4 2 2 2 4 3 2" xfId="48300"/>
    <cellStyle name="Normal 3 2 3 4 2 2 2 4 4" xfId="33976"/>
    <cellStyle name="Normal 3 2 3 4 2 2 2 5" xfId="8757"/>
    <cellStyle name="Normal 3 2 3 4 2 2 2 5 2" xfId="23146"/>
    <cellStyle name="Normal 3 2 3 4 2 2 2 5 2 2" xfId="51881"/>
    <cellStyle name="Normal 3 2 3 4 2 2 2 5 3" xfId="37557"/>
    <cellStyle name="Normal 3 2 3 4 2 2 2 6" xfId="15983"/>
    <cellStyle name="Normal 3 2 3 4 2 2 2 6 2" xfId="44719"/>
    <cellStyle name="Normal 3 2 3 4 2 2 2 7" xfId="30395"/>
    <cellStyle name="Normal 3 2 3 4 2 2 3" xfId="1877"/>
    <cellStyle name="Normal 3 2 3 4 2 2 3 2" xfId="3669"/>
    <cellStyle name="Normal 3 2 3 4 2 2 3 2 2" xfId="7328"/>
    <cellStyle name="Normal 3 2 3 4 2 2 3 2 2 2" xfId="14588"/>
    <cellStyle name="Normal 3 2 3 4 2 2 3 2 2 2 2" xfId="28966"/>
    <cellStyle name="Normal 3 2 3 4 2 2 3 2 2 2 2 2" xfId="57700"/>
    <cellStyle name="Normal 3 2 3 4 2 2 3 2 2 2 3" xfId="43376"/>
    <cellStyle name="Normal 3 2 3 4 2 2 3 2 2 3" xfId="21803"/>
    <cellStyle name="Normal 3 2 3 4 2 2 3 2 2 3 2" xfId="50538"/>
    <cellStyle name="Normal 3 2 3 4 2 2 3 2 2 4" xfId="36214"/>
    <cellStyle name="Normal 3 2 3 4 2 2 3 2 3" xfId="11001"/>
    <cellStyle name="Normal 3 2 3 4 2 2 3 2 3 2" xfId="25384"/>
    <cellStyle name="Normal 3 2 3 4 2 2 3 2 3 2 2" xfId="54119"/>
    <cellStyle name="Normal 3 2 3 4 2 2 3 2 3 3" xfId="39795"/>
    <cellStyle name="Normal 3 2 3 4 2 2 3 2 4" xfId="18221"/>
    <cellStyle name="Normal 3 2 3 4 2 2 3 2 4 2" xfId="46957"/>
    <cellStyle name="Normal 3 2 3 4 2 2 3 2 5" xfId="32633"/>
    <cellStyle name="Normal 3 2 3 4 2 2 3 3" xfId="5538"/>
    <cellStyle name="Normal 3 2 3 4 2 2 3 3 2" xfId="12798"/>
    <cellStyle name="Normal 3 2 3 4 2 2 3 3 2 2" xfId="27176"/>
    <cellStyle name="Normal 3 2 3 4 2 2 3 3 2 2 2" xfId="55910"/>
    <cellStyle name="Normal 3 2 3 4 2 2 3 3 2 3" xfId="41586"/>
    <cellStyle name="Normal 3 2 3 4 2 2 3 3 3" xfId="20013"/>
    <cellStyle name="Normal 3 2 3 4 2 2 3 3 3 2" xfId="48748"/>
    <cellStyle name="Normal 3 2 3 4 2 2 3 3 4" xfId="34424"/>
    <cellStyle name="Normal 3 2 3 4 2 2 3 4" xfId="9211"/>
    <cellStyle name="Normal 3 2 3 4 2 2 3 4 2" xfId="23594"/>
    <cellStyle name="Normal 3 2 3 4 2 2 3 4 2 2" xfId="52329"/>
    <cellStyle name="Normal 3 2 3 4 2 2 3 4 3" xfId="38005"/>
    <cellStyle name="Normal 3 2 3 4 2 2 3 5" xfId="16431"/>
    <cellStyle name="Normal 3 2 3 4 2 2 3 5 2" xfId="45167"/>
    <cellStyle name="Normal 3 2 3 4 2 2 3 6" xfId="30843"/>
    <cellStyle name="Normal 3 2 3 4 2 2 4" xfId="2773"/>
    <cellStyle name="Normal 3 2 3 4 2 2 4 2" xfId="6433"/>
    <cellStyle name="Normal 3 2 3 4 2 2 4 2 2" xfId="13693"/>
    <cellStyle name="Normal 3 2 3 4 2 2 4 2 2 2" xfId="28071"/>
    <cellStyle name="Normal 3 2 3 4 2 2 4 2 2 2 2" xfId="56805"/>
    <cellStyle name="Normal 3 2 3 4 2 2 4 2 2 3" xfId="42481"/>
    <cellStyle name="Normal 3 2 3 4 2 2 4 2 3" xfId="20908"/>
    <cellStyle name="Normal 3 2 3 4 2 2 4 2 3 2" xfId="49643"/>
    <cellStyle name="Normal 3 2 3 4 2 2 4 2 4" xfId="35319"/>
    <cellStyle name="Normal 3 2 3 4 2 2 4 3" xfId="10106"/>
    <cellStyle name="Normal 3 2 3 4 2 2 4 3 2" xfId="24489"/>
    <cellStyle name="Normal 3 2 3 4 2 2 4 3 2 2" xfId="53224"/>
    <cellStyle name="Normal 3 2 3 4 2 2 4 3 3" xfId="38900"/>
    <cellStyle name="Normal 3 2 3 4 2 2 4 4" xfId="17326"/>
    <cellStyle name="Normal 3 2 3 4 2 2 4 4 2" xfId="46062"/>
    <cellStyle name="Normal 3 2 3 4 2 2 4 5" xfId="31738"/>
    <cellStyle name="Normal 3 2 3 4 2 2 5" xfId="4638"/>
    <cellStyle name="Normal 3 2 3 4 2 2 5 2" xfId="11903"/>
    <cellStyle name="Normal 3 2 3 4 2 2 5 2 2" xfId="26281"/>
    <cellStyle name="Normal 3 2 3 4 2 2 5 2 2 2" xfId="55015"/>
    <cellStyle name="Normal 3 2 3 4 2 2 5 2 3" xfId="40691"/>
    <cellStyle name="Normal 3 2 3 4 2 2 5 3" xfId="19118"/>
    <cellStyle name="Normal 3 2 3 4 2 2 5 3 2" xfId="47853"/>
    <cellStyle name="Normal 3 2 3 4 2 2 5 4" xfId="33529"/>
    <cellStyle name="Normal 3 2 3 4 2 2 6" xfId="8310"/>
    <cellStyle name="Normal 3 2 3 4 2 2 6 2" xfId="22699"/>
    <cellStyle name="Normal 3 2 3 4 2 2 6 2 2" xfId="51434"/>
    <cellStyle name="Normal 3 2 3 4 2 2 6 3" xfId="37110"/>
    <cellStyle name="Normal 3 2 3 4 2 2 7" xfId="15536"/>
    <cellStyle name="Normal 3 2 3 4 2 2 7 2" xfId="44272"/>
    <cellStyle name="Normal 3 2 3 4 2 2 8" xfId="29948"/>
    <cellStyle name="Normal 3 2 3 4 2 3" xfId="1117"/>
    <cellStyle name="Normal 3 2 3 4 2 3 2" xfId="2100"/>
    <cellStyle name="Normal 3 2 3 4 2 3 2 2" xfId="3892"/>
    <cellStyle name="Normal 3 2 3 4 2 3 2 2 2" xfId="7551"/>
    <cellStyle name="Normal 3 2 3 4 2 3 2 2 2 2" xfId="14811"/>
    <cellStyle name="Normal 3 2 3 4 2 3 2 2 2 2 2" xfId="29189"/>
    <cellStyle name="Normal 3 2 3 4 2 3 2 2 2 2 2 2" xfId="57923"/>
    <cellStyle name="Normal 3 2 3 4 2 3 2 2 2 2 3" xfId="43599"/>
    <cellStyle name="Normal 3 2 3 4 2 3 2 2 2 3" xfId="22026"/>
    <cellStyle name="Normal 3 2 3 4 2 3 2 2 2 3 2" xfId="50761"/>
    <cellStyle name="Normal 3 2 3 4 2 3 2 2 2 4" xfId="36437"/>
    <cellStyle name="Normal 3 2 3 4 2 3 2 2 3" xfId="11224"/>
    <cellStyle name="Normal 3 2 3 4 2 3 2 2 3 2" xfId="25607"/>
    <cellStyle name="Normal 3 2 3 4 2 3 2 2 3 2 2" xfId="54342"/>
    <cellStyle name="Normal 3 2 3 4 2 3 2 2 3 3" xfId="40018"/>
    <cellStyle name="Normal 3 2 3 4 2 3 2 2 4" xfId="18444"/>
    <cellStyle name="Normal 3 2 3 4 2 3 2 2 4 2" xfId="47180"/>
    <cellStyle name="Normal 3 2 3 4 2 3 2 2 5" xfId="32856"/>
    <cellStyle name="Normal 3 2 3 4 2 3 2 3" xfId="5761"/>
    <cellStyle name="Normal 3 2 3 4 2 3 2 3 2" xfId="13021"/>
    <cellStyle name="Normal 3 2 3 4 2 3 2 3 2 2" xfId="27399"/>
    <cellStyle name="Normal 3 2 3 4 2 3 2 3 2 2 2" xfId="56133"/>
    <cellStyle name="Normal 3 2 3 4 2 3 2 3 2 3" xfId="41809"/>
    <cellStyle name="Normal 3 2 3 4 2 3 2 3 3" xfId="20236"/>
    <cellStyle name="Normal 3 2 3 4 2 3 2 3 3 2" xfId="48971"/>
    <cellStyle name="Normal 3 2 3 4 2 3 2 3 4" xfId="34647"/>
    <cellStyle name="Normal 3 2 3 4 2 3 2 4" xfId="9434"/>
    <cellStyle name="Normal 3 2 3 4 2 3 2 4 2" xfId="23817"/>
    <cellStyle name="Normal 3 2 3 4 2 3 2 4 2 2" xfId="52552"/>
    <cellStyle name="Normal 3 2 3 4 2 3 2 4 3" xfId="38228"/>
    <cellStyle name="Normal 3 2 3 4 2 3 2 5" xfId="16654"/>
    <cellStyle name="Normal 3 2 3 4 2 3 2 5 2" xfId="45390"/>
    <cellStyle name="Normal 3 2 3 4 2 3 2 6" xfId="31066"/>
    <cellStyle name="Normal 3 2 3 4 2 3 3" xfId="2996"/>
    <cellStyle name="Normal 3 2 3 4 2 3 3 2" xfId="6656"/>
    <cellStyle name="Normal 3 2 3 4 2 3 3 2 2" xfId="13916"/>
    <cellStyle name="Normal 3 2 3 4 2 3 3 2 2 2" xfId="28294"/>
    <cellStyle name="Normal 3 2 3 4 2 3 3 2 2 2 2" xfId="57028"/>
    <cellStyle name="Normal 3 2 3 4 2 3 3 2 2 3" xfId="42704"/>
    <cellStyle name="Normal 3 2 3 4 2 3 3 2 3" xfId="21131"/>
    <cellStyle name="Normal 3 2 3 4 2 3 3 2 3 2" xfId="49866"/>
    <cellStyle name="Normal 3 2 3 4 2 3 3 2 4" xfId="35542"/>
    <cellStyle name="Normal 3 2 3 4 2 3 3 3" xfId="10329"/>
    <cellStyle name="Normal 3 2 3 4 2 3 3 3 2" xfId="24712"/>
    <cellStyle name="Normal 3 2 3 4 2 3 3 3 2 2" xfId="53447"/>
    <cellStyle name="Normal 3 2 3 4 2 3 3 3 3" xfId="39123"/>
    <cellStyle name="Normal 3 2 3 4 2 3 3 4" xfId="17549"/>
    <cellStyle name="Normal 3 2 3 4 2 3 3 4 2" xfId="46285"/>
    <cellStyle name="Normal 3 2 3 4 2 3 3 5" xfId="31961"/>
    <cellStyle name="Normal 3 2 3 4 2 3 4" xfId="4861"/>
    <cellStyle name="Normal 3 2 3 4 2 3 4 2" xfId="12126"/>
    <cellStyle name="Normal 3 2 3 4 2 3 4 2 2" xfId="26504"/>
    <cellStyle name="Normal 3 2 3 4 2 3 4 2 2 2" xfId="55238"/>
    <cellStyle name="Normal 3 2 3 4 2 3 4 2 3" xfId="40914"/>
    <cellStyle name="Normal 3 2 3 4 2 3 4 3" xfId="19341"/>
    <cellStyle name="Normal 3 2 3 4 2 3 4 3 2" xfId="48076"/>
    <cellStyle name="Normal 3 2 3 4 2 3 4 4" xfId="33752"/>
    <cellStyle name="Normal 3 2 3 4 2 3 5" xfId="8533"/>
    <cellStyle name="Normal 3 2 3 4 2 3 5 2" xfId="22922"/>
    <cellStyle name="Normal 3 2 3 4 2 3 5 2 2" xfId="51657"/>
    <cellStyle name="Normal 3 2 3 4 2 3 5 3" xfId="37333"/>
    <cellStyle name="Normal 3 2 3 4 2 3 6" xfId="15759"/>
    <cellStyle name="Normal 3 2 3 4 2 3 6 2" xfId="44495"/>
    <cellStyle name="Normal 3 2 3 4 2 3 7" xfId="30171"/>
    <cellStyle name="Normal 3 2 3 4 2 4" xfId="1649"/>
    <cellStyle name="Normal 3 2 3 4 2 4 2" xfId="3445"/>
    <cellStyle name="Normal 3 2 3 4 2 4 2 2" xfId="7104"/>
    <cellStyle name="Normal 3 2 3 4 2 4 2 2 2" xfId="14364"/>
    <cellStyle name="Normal 3 2 3 4 2 4 2 2 2 2" xfId="28742"/>
    <cellStyle name="Normal 3 2 3 4 2 4 2 2 2 2 2" xfId="57476"/>
    <cellStyle name="Normal 3 2 3 4 2 4 2 2 2 3" xfId="43152"/>
    <cellStyle name="Normal 3 2 3 4 2 4 2 2 3" xfId="21579"/>
    <cellStyle name="Normal 3 2 3 4 2 4 2 2 3 2" xfId="50314"/>
    <cellStyle name="Normal 3 2 3 4 2 4 2 2 4" xfId="35990"/>
    <cellStyle name="Normal 3 2 3 4 2 4 2 3" xfId="10777"/>
    <cellStyle name="Normal 3 2 3 4 2 4 2 3 2" xfId="25160"/>
    <cellStyle name="Normal 3 2 3 4 2 4 2 3 2 2" xfId="53895"/>
    <cellStyle name="Normal 3 2 3 4 2 4 2 3 3" xfId="39571"/>
    <cellStyle name="Normal 3 2 3 4 2 4 2 4" xfId="17997"/>
    <cellStyle name="Normal 3 2 3 4 2 4 2 4 2" xfId="46733"/>
    <cellStyle name="Normal 3 2 3 4 2 4 2 5" xfId="32409"/>
    <cellStyle name="Normal 3 2 3 4 2 4 3" xfId="5314"/>
    <cellStyle name="Normal 3 2 3 4 2 4 3 2" xfId="12574"/>
    <cellStyle name="Normal 3 2 3 4 2 4 3 2 2" xfId="26952"/>
    <cellStyle name="Normal 3 2 3 4 2 4 3 2 2 2" xfId="55686"/>
    <cellStyle name="Normal 3 2 3 4 2 4 3 2 3" xfId="41362"/>
    <cellStyle name="Normal 3 2 3 4 2 4 3 3" xfId="19789"/>
    <cellStyle name="Normal 3 2 3 4 2 4 3 3 2" xfId="48524"/>
    <cellStyle name="Normal 3 2 3 4 2 4 3 4" xfId="34200"/>
    <cellStyle name="Normal 3 2 3 4 2 4 4" xfId="8987"/>
    <cellStyle name="Normal 3 2 3 4 2 4 4 2" xfId="23370"/>
    <cellStyle name="Normal 3 2 3 4 2 4 4 2 2" xfId="52105"/>
    <cellStyle name="Normal 3 2 3 4 2 4 4 3" xfId="37781"/>
    <cellStyle name="Normal 3 2 3 4 2 4 5" xfId="16207"/>
    <cellStyle name="Normal 3 2 3 4 2 4 5 2" xfId="44943"/>
    <cellStyle name="Normal 3 2 3 4 2 4 6" xfId="30619"/>
    <cellStyle name="Normal 3 2 3 4 2 5" xfId="2549"/>
    <cellStyle name="Normal 3 2 3 4 2 5 2" xfId="6209"/>
    <cellStyle name="Normal 3 2 3 4 2 5 2 2" xfId="13469"/>
    <cellStyle name="Normal 3 2 3 4 2 5 2 2 2" xfId="27847"/>
    <cellStyle name="Normal 3 2 3 4 2 5 2 2 2 2" xfId="56581"/>
    <cellStyle name="Normal 3 2 3 4 2 5 2 2 3" xfId="42257"/>
    <cellStyle name="Normal 3 2 3 4 2 5 2 3" xfId="20684"/>
    <cellStyle name="Normal 3 2 3 4 2 5 2 3 2" xfId="49419"/>
    <cellStyle name="Normal 3 2 3 4 2 5 2 4" xfId="35095"/>
    <cellStyle name="Normal 3 2 3 4 2 5 3" xfId="9882"/>
    <cellStyle name="Normal 3 2 3 4 2 5 3 2" xfId="24265"/>
    <cellStyle name="Normal 3 2 3 4 2 5 3 2 2" xfId="53000"/>
    <cellStyle name="Normal 3 2 3 4 2 5 3 3" xfId="38676"/>
    <cellStyle name="Normal 3 2 3 4 2 5 4" xfId="17102"/>
    <cellStyle name="Normal 3 2 3 4 2 5 4 2" xfId="45838"/>
    <cellStyle name="Normal 3 2 3 4 2 5 5" xfId="31514"/>
    <cellStyle name="Normal 3 2 3 4 2 6" xfId="4412"/>
    <cellStyle name="Normal 3 2 3 4 2 6 2" xfId="11679"/>
    <cellStyle name="Normal 3 2 3 4 2 6 2 2" xfId="26057"/>
    <cellStyle name="Normal 3 2 3 4 2 6 2 2 2" xfId="54791"/>
    <cellStyle name="Normal 3 2 3 4 2 6 2 3" xfId="40467"/>
    <cellStyle name="Normal 3 2 3 4 2 6 3" xfId="18894"/>
    <cellStyle name="Normal 3 2 3 4 2 6 3 2" xfId="47629"/>
    <cellStyle name="Normal 3 2 3 4 2 6 4" xfId="33305"/>
    <cellStyle name="Normal 3 2 3 4 2 7" xfId="8083"/>
    <cellStyle name="Normal 3 2 3 4 2 7 2" xfId="22475"/>
    <cellStyle name="Normal 3 2 3 4 2 7 2 2" xfId="51210"/>
    <cellStyle name="Normal 3 2 3 4 2 7 3" xfId="36886"/>
    <cellStyle name="Normal 3 2 3 4 2 8" xfId="15312"/>
    <cellStyle name="Normal 3 2 3 4 2 8 2" xfId="44048"/>
    <cellStyle name="Normal 3 2 3 4 2 9" xfId="29724"/>
    <cellStyle name="Normal 3 2 3 4 3" xfId="780"/>
    <cellStyle name="Normal 3 2 3 4 3 2" xfId="1229"/>
    <cellStyle name="Normal 3 2 3 4 3 2 2" xfId="2212"/>
    <cellStyle name="Normal 3 2 3 4 3 2 2 2" xfId="4004"/>
    <cellStyle name="Normal 3 2 3 4 3 2 2 2 2" xfId="7663"/>
    <cellStyle name="Normal 3 2 3 4 3 2 2 2 2 2" xfId="14923"/>
    <cellStyle name="Normal 3 2 3 4 3 2 2 2 2 2 2" xfId="29301"/>
    <cellStyle name="Normal 3 2 3 4 3 2 2 2 2 2 2 2" xfId="58035"/>
    <cellStyle name="Normal 3 2 3 4 3 2 2 2 2 2 3" xfId="43711"/>
    <cellStyle name="Normal 3 2 3 4 3 2 2 2 2 3" xfId="22138"/>
    <cellStyle name="Normal 3 2 3 4 3 2 2 2 2 3 2" xfId="50873"/>
    <cellStyle name="Normal 3 2 3 4 3 2 2 2 2 4" xfId="36549"/>
    <cellStyle name="Normal 3 2 3 4 3 2 2 2 3" xfId="11336"/>
    <cellStyle name="Normal 3 2 3 4 3 2 2 2 3 2" xfId="25719"/>
    <cellStyle name="Normal 3 2 3 4 3 2 2 2 3 2 2" xfId="54454"/>
    <cellStyle name="Normal 3 2 3 4 3 2 2 2 3 3" xfId="40130"/>
    <cellStyle name="Normal 3 2 3 4 3 2 2 2 4" xfId="18556"/>
    <cellStyle name="Normal 3 2 3 4 3 2 2 2 4 2" xfId="47292"/>
    <cellStyle name="Normal 3 2 3 4 3 2 2 2 5" xfId="32968"/>
    <cellStyle name="Normal 3 2 3 4 3 2 2 3" xfId="5873"/>
    <cellStyle name="Normal 3 2 3 4 3 2 2 3 2" xfId="13133"/>
    <cellStyle name="Normal 3 2 3 4 3 2 2 3 2 2" xfId="27511"/>
    <cellStyle name="Normal 3 2 3 4 3 2 2 3 2 2 2" xfId="56245"/>
    <cellStyle name="Normal 3 2 3 4 3 2 2 3 2 3" xfId="41921"/>
    <cellStyle name="Normal 3 2 3 4 3 2 2 3 3" xfId="20348"/>
    <cellStyle name="Normal 3 2 3 4 3 2 2 3 3 2" xfId="49083"/>
    <cellStyle name="Normal 3 2 3 4 3 2 2 3 4" xfId="34759"/>
    <cellStyle name="Normal 3 2 3 4 3 2 2 4" xfId="9546"/>
    <cellStyle name="Normal 3 2 3 4 3 2 2 4 2" xfId="23929"/>
    <cellStyle name="Normal 3 2 3 4 3 2 2 4 2 2" xfId="52664"/>
    <cellStyle name="Normal 3 2 3 4 3 2 2 4 3" xfId="38340"/>
    <cellStyle name="Normal 3 2 3 4 3 2 2 5" xfId="16766"/>
    <cellStyle name="Normal 3 2 3 4 3 2 2 5 2" xfId="45502"/>
    <cellStyle name="Normal 3 2 3 4 3 2 2 6" xfId="31178"/>
    <cellStyle name="Normal 3 2 3 4 3 2 3" xfId="3108"/>
    <cellStyle name="Normal 3 2 3 4 3 2 3 2" xfId="6768"/>
    <cellStyle name="Normal 3 2 3 4 3 2 3 2 2" xfId="14028"/>
    <cellStyle name="Normal 3 2 3 4 3 2 3 2 2 2" xfId="28406"/>
    <cellStyle name="Normal 3 2 3 4 3 2 3 2 2 2 2" xfId="57140"/>
    <cellStyle name="Normal 3 2 3 4 3 2 3 2 2 3" xfId="42816"/>
    <cellStyle name="Normal 3 2 3 4 3 2 3 2 3" xfId="21243"/>
    <cellStyle name="Normal 3 2 3 4 3 2 3 2 3 2" xfId="49978"/>
    <cellStyle name="Normal 3 2 3 4 3 2 3 2 4" xfId="35654"/>
    <cellStyle name="Normal 3 2 3 4 3 2 3 3" xfId="10441"/>
    <cellStyle name="Normal 3 2 3 4 3 2 3 3 2" xfId="24824"/>
    <cellStyle name="Normal 3 2 3 4 3 2 3 3 2 2" xfId="53559"/>
    <cellStyle name="Normal 3 2 3 4 3 2 3 3 3" xfId="39235"/>
    <cellStyle name="Normal 3 2 3 4 3 2 3 4" xfId="17661"/>
    <cellStyle name="Normal 3 2 3 4 3 2 3 4 2" xfId="46397"/>
    <cellStyle name="Normal 3 2 3 4 3 2 3 5" xfId="32073"/>
    <cellStyle name="Normal 3 2 3 4 3 2 4" xfId="4973"/>
    <cellStyle name="Normal 3 2 3 4 3 2 4 2" xfId="12238"/>
    <cellStyle name="Normal 3 2 3 4 3 2 4 2 2" xfId="26616"/>
    <cellStyle name="Normal 3 2 3 4 3 2 4 2 2 2" xfId="55350"/>
    <cellStyle name="Normal 3 2 3 4 3 2 4 2 3" xfId="41026"/>
    <cellStyle name="Normal 3 2 3 4 3 2 4 3" xfId="19453"/>
    <cellStyle name="Normal 3 2 3 4 3 2 4 3 2" xfId="48188"/>
    <cellStyle name="Normal 3 2 3 4 3 2 4 4" xfId="33864"/>
    <cellStyle name="Normal 3 2 3 4 3 2 5" xfId="8645"/>
    <cellStyle name="Normal 3 2 3 4 3 2 5 2" xfId="23034"/>
    <cellStyle name="Normal 3 2 3 4 3 2 5 2 2" xfId="51769"/>
    <cellStyle name="Normal 3 2 3 4 3 2 5 3" xfId="37445"/>
    <cellStyle name="Normal 3 2 3 4 3 2 6" xfId="15871"/>
    <cellStyle name="Normal 3 2 3 4 3 2 6 2" xfId="44607"/>
    <cellStyle name="Normal 3 2 3 4 3 2 7" xfId="30283"/>
    <cellStyle name="Normal 3 2 3 4 3 3" xfId="1765"/>
    <cellStyle name="Normal 3 2 3 4 3 3 2" xfId="3557"/>
    <cellStyle name="Normal 3 2 3 4 3 3 2 2" xfId="7216"/>
    <cellStyle name="Normal 3 2 3 4 3 3 2 2 2" xfId="14476"/>
    <cellStyle name="Normal 3 2 3 4 3 3 2 2 2 2" xfId="28854"/>
    <cellStyle name="Normal 3 2 3 4 3 3 2 2 2 2 2" xfId="57588"/>
    <cellStyle name="Normal 3 2 3 4 3 3 2 2 2 3" xfId="43264"/>
    <cellStyle name="Normal 3 2 3 4 3 3 2 2 3" xfId="21691"/>
    <cellStyle name="Normal 3 2 3 4 3 3 2 2 3 2" xfId="50426"/>
    <cellStyle name="Normal 3 2 3 4 3 3 2 2 4" xfId="36102"/>
    <cellStyle name="Normal 3 2 3 4 3 3 2 3" xfId="10889"/>
    <cellStyle name="Normal 3 2 3 4 3 3 2 3 2" xfId="25272"/>
    <cellStyle name="Normal 3 2 3 4 3 3 2 3 2 2" xfId="54007"/>
    <cellStyle name="Normal 3 2 3 4 3 3 2 3 3" xfId="39683"/>
    <cellStyle name="Normal 3 2 3 4 3 3 2 4" xfId="18109"/>
    <cellStyle name="Normal 3 2 3 4 3 3 2 4 2" xfId="46845"/>
    <cellStyle name="Normal 3 2 3 4 3 3 2 5" xfId="32521"/>
    <cellStyle name="Normal 3 2 3 4 3 3 3" xfId="5426"/>
    <cellStyle name="Normal 3 2 3 4 3 3 3 2" xfId="12686"/>
    <cellStyle name="Normal 3 2 3 4 3 3 3 2 2" xfId="27064"/>
    <cellStyle name="Normal 3 2 3 4 3 3 3 2 2 2" xfId="55798"/>
    <cellStyle name="Normal 3 2 3 4 3 3 3 2 3" xfId="41474"/>
    <cellStyle name="Normal 3 2 3 4 3 3 3 3" xfId="19901"/>
    <cellStyle name="Normal 3 2 3 4 3 3 3 3 2" xfId="48636"/>
    <cellStyle name="Normal 3 2 3 4 3 3 3 4" xfId="34312"/>
    <cellStyle name="Normal 3 2 3 4 3 3 4" xfId="9099"/>
    <cellStyle name="Normal 3 2 3 4 3 3 4 2" xfId="23482"/>
    <cellStyle name="Normal 3 2 3 4 3 3 4 2 2" xfId="52217"/>
    <cellStyle name="Normal 3 2 3 4 3 3 4 3" xfId="37893"/>
    <cellStyle name="Normal 3 2 3 4 3 3 5" xfId="16319"/>
    <cellStyle name="Normal 3 2 3 4 3 3 5 2" xfId="45055"/>
    <cellStyle name="Normal 3 2 3 4 3 3 6" xfId="30731"/>
    <cellStyle name="Normal 3 2 3 4 3 4" xfId="2661"/>
    <cellStyle name="Normal 3 2 3 4 3 4 2" xfId="6321"/>
    <cellStyle name="Normal 3 2 3 4 3 4 2 2" xfId="13581"/>
    <cellStyle name="Normal 3 2 3 4 3 4 2 2 2" xfId="27959"/>
    <cellStyle name="Normal 3 2 3 4 3 4 2 2 2 2" xfId="56693"/>
    <cellStyle name="Normal 3 2 3 4 3 4 2 2 3" xfId="42369"/>
    <cellStyle name="Normal 3 2 3 4 3 4 2 3" xfId="20796"/>
    <cellStyle name="Normal 3 2 3 4 3 4 2 3 2" xfId="49531"/>
    <cellStyle name="Normal 3 2 3 4 3 4 2 4" xfId="35207"/>
    <cellStyle name="Normal 3 2 3 4 3 4 3" xfId="9994"/>
    <cellStyle name="Normal 3 2 3 4 3 4 3 2" xfId="24377"/>
    <cellStyle name="Normal 3 2 3 4 3 4 3 2 2" xfId="53112"/>
    <cellStyle name="Normal 3 2 3 4 3 4 3 3" xfId="38788"/>
    <cellStyle name="Normal 3 2 3 4 3 4 4" xfId="17214"/>
    <cellStyle name="Normal 3 2 3 4 3 4 4 2" xfId="45950"/>
    <cellStyle name="Normal 3 2 3 4 3 4 5" xfId="31626"/>
    <cellStyle name="Normal 3 2 3 4 3 5" xfId="4525"/>
    <cellStyle name="Normal 3 2 3 4 3 5 2" xfId="11791"/>
    <cellStyle name="Normal 3 2 3 4 3 5 2 2" xfId="26169"/>
    <cellStyle name="Normal 3 2 3 4 3 5 2 2 2" xfId="54903"/>
    <cellStyle name="Normal 3 2 3 4 3 5 2 3" xfId="40579"/>
    <cellStyle name="Normal 3 2 3 4 3 5 3" xfId="19006"/>
    <cellStyle name="Normal 3 2 3 4 3 5 3 2" xfId="47741"/>
    <cellStyle name="Normal 3 2 3 4 3 5 4" xfId="33417"/>
    <cellStyle name="Normal 3 2 3 4 3 6" xfId="8198"/>
    <cellStyle name="Normal 3 2 3 4 3 6 2" xfId="22587"/>
    <cellStyle name="Normal 3 2 3 4 3 6 2 2" xfId="51322"/>
    <cellStyle name="Normal 3 2 3 4 3 6 3" xfId="36998"/>
    <cellStyle name="Normal 3 2 3 4 3 7" xfId="15424"/>
    <cellStyle name="Normal 3 2 3 4 3 7 2" xfId="44160"/>
    <cellStyle name="Normal 3 2 3 4 3 8" xfId="29836"/>
    <cellStyle name="Normal 3 2 3 4 4" xfId="1005"/>
    <cellStyle name="Normal 3 2 3 4 4 2" xfId="1988"/>
    <cellStyle name="Normal 3 2 3 4 4 2 2" xfId="3780"/>
    <cellStyle name="Normal 3 2 3 4 4 2 2 2" xfId="7439"/>
    <cellStyle name="Normal 3 2 3 4 4 2 2 2 2" xfId="14699"/>
    <cellStyle name="Normal 3 2 3 4 4 2 2 2 2 2" xfId="29077"/>
    <cellStyle name="Normal 3 2 3 4 4 2 2 2 2 2 2" xfId="57811"/>
    <cellStyle name="Normal 3 2 3 4 4 2 2 2 2 3" xfId="43487"/>
    <cellStyle name="Normal 3 2 3 4 4 2 2 2 3" xfId="21914"/>
    <cellStyle name="Normal 3 2 3 4 4 2 2 2 3 2" xfId="50649"/>
    <cellStyle name="Normal 3 2 3 4 4 2 2 2 4" xfId="36325"/>
    <cellStyle name="Normal 3 2 3 4 4 2 2 3" xfId="11112"/>
    <cellStyle name="Normal 3 2 3 4 4 2 2 3 2" xfId="25495"/>
    <cellStyle name="Normal 3 2 3 4 4 2 2 3 2 2" xfId="54230"/>
    <cellStyle name="Normal 3 2 3 4 4 2 2 3 3" xfId="39906"/>
    <cellStyle name="Normal 3 2 3 4 4 2 2 4" xfId="18332"/>
    <cellStyle name="Normal 3 2 3 4 4 2 2 4 2" xfId="47068"/>
    <cellStyle name="Normal 3 2 3 4 4 2 2 5" xfId="32744"/>
    <cellStyle name="Normal 3 2 3 4 4 2 3" xfId="5649"/>
    <cellStyle name="Normal 3 2 3 4 4 2 3 2" xfId="12909"/>
    <cellStyle name="Normal 3 2 3 4 4 2 3 2 2" xfId="27287"/>
    <cellStyle name="Normal 3 2 3 4 4 2 3 2 2 2" xfId="56021"/>
    <cellStyle name="Normal 3 2 3 4 4 2 3 2 3" xfId="41697"/>
    <cellStyle name="Normal 3 2 3 4 4 2 3 3" xfId="20124"/>
    <cellStyle name="Normal 3 2 3 4 4 2 3 3 2" xfId="48859"/>
    <cellStyle name="Normal 3 2 3 4 4 2 3 4" xfId="34535"/>
    <cellStyle name="Normal 3 2 3 4 4 2 4" xfId="9322"/>
    <cellStyle name="Normal 3 2 3 4 4 2 4 2" xfId="23705"/>
    <cellStyle name="Normal 3 2 3 4 4 2 4 2 2" xfId="52440"/>
    <cellStyle name="Normal 3 2 3 4 4 2 4 3" xfId="38116"/>
    <cellStyle name="Normal 3 2 3 4 4 2 5" xfId="16542"/>
    <cellStyle name="Normal 3 2 3 4 4 2 5 2" xfId="45278"/>
    <cellStyle name="Normal 3 2 3 4 4 2 6" xfId="30954"/>
    <cellStyle name="Normal 3 2 3 4 4 3" xfId="2884"/>
    <cellStyle name="Normal 3 2 3 4 4 3 2" xfId="6544"/>
    <cellStyle name="Normal 3 2 3 4 4 3 2 2" xfId="13804"/>
    <cellStyle name="Normal 3 2 3 4 4 3 2 2 2" xfId="28182"/>
    <cellStyle name="Normal 3 2 3 4 4 3 2 2 2 2" xfId="56916"/>
    <cellStyle name="Normal 3 2 3 4 4 3 2 2 3" xfId="42592"/>
    <cellStyle name="Normal 3 2 3 4 4 3 2 3" xfId="21019"/>
    <cellStyle name="Normal 3 2 3 4 4 3 2 3 2" xfId="49754"/>
    <cellStyle name="Normal 3 2 3 4 4 3 2 4" xfId="35430"/>
    <cellStyle name="Normal 3 2 3 4 4 3 3" xfId="10217"/>
    <cellStyle name="Normal 3 2 3 4 4 3 3 2" xfId="24600"/>
    <cellStyle name="Normal 3 2 3 4 4 3 3 2 2" xfId="53335"/>
    <cellStyle name="Normal 3 2 3 4 4 3 3 3" xfId="39011"/>
    <cellStyle name="Normal 3 2 3 4 4 3 4" xfId="17437"/>
    <cellStyle name="Normal 3 2 3 4 4 3 4 2" xfId="46173"/>
    <cellStyle name="Normal 3 2 3 4 4 3 5" xfId="31849"/>
    <cellStyle name="Normal 3 2 3 4 4 4" xfId="4749"/>
    <cellStyle name="Normal 3 2 3 4 4 4 2" xfId="12014"/>
    <cellStyle name="Normal 3 2 3 4 4 4 2 2" xfId="26392"/>
    <cellStyle name="Normal 3 2 3 4 4 4 2 2 2" xfId="55126"/>
    <cellStyle name="Normal 3 2 3 4 4 4 2 3" xfId="40802"/>
    <cellStyle name="Normal 3 2 3 4 4 4 3" xfId="19229"/>
    <cellStyle name="Normal 3 2 3 4 4 4 3 2" xfId="47964"/>
    <cellStyle name="Normal 3 2 3 4 4 4 4" xfId="33640"/>
    <cellStyle name="Normal 3 2 3 4 4 5" xfId="8421"/>
    <cellStyle name="Normal 3 2 3 4 4 5 2" xfId="22810"/>
    <cellStyle name="Normal 3 2 3 4 4 5 2 2" xfId="51545"/>
    <cellStyle name="Normal 3 2 3 4 4 5 3" xfId="37221"/>
    <cellStyle name="Normal 3 2 3 4 4 6" xfId="15647"/>
    <cellStyle name="Normal 3 2 3 4 4 6 2" xfId="44383"/>
    <cellStyle name="Normal 3 2 3 4 4 7" xfId="30059"/>
    <cellStyle name="Normal 3 2 3 4 5" xfId="1529"/>
    <cellStyle name="Normal 3 2 3 4 5 2" xfId="3333"/>
    <cellStyle name="Normal 3 2 3 4 5 2 2" xfId="6992"/>
    <cellStyle name="Normal 3 2 3 4 5 2 2 2" xfId="14252"/>
    <cellStyle name="Normal 3 2 3 4 5 2 2 2 2" xfId="28630"/>
    <cellStyle name="Normal 3 2 3 4 5 2 2 2 2 2" xfId="57364"/>
    <cellStyle name="Normal 3 2 3 4 5 2 2 2 3" xfId="43040"/>
    <cellStyle name="Normal 3 2 3 4 5 2 2 3" xfId="21467"/>
    <cellStyle name="Normal 3 2 3 4 5 2 2 3 2" xfId="50202"/>
    <cellStyle name="Normal 3 2 3 4 5 2 2 4" xfId="35878"/>
    <cellStyle name="Normal 3 2 3 4 5 2 3" xfId="10665"/>
    <cellStyle name="Normal 3 2 3 4 5 2 3 2" xfId="25048"/>
    <cellStyle name="Normal 3 2 3 4 5 2 3 2 2" xfId="53783"/>
    <cellStyle name="Normal 3 2 3 4 5 2 3 3" xfId="39459"/>
    <cellStyle name="Normal 3 2 3 4 5 2 4" xfId="17885"/>
    <cellStyle name="Normal 3 2 3 4 5 2 4 2" xfId="46621"/>
    <cellStyle name="Normal 3 2 3 4 5 2 5" xfId="32297"/>
    <cellStyle name="Normal 3 2 3 4 5 3" xfId="5202"/>
    <cellStyle name="Normal 3 2 3 4 5 3 2" xfId="12462"/>
    <cellStyle name="Normal 3 2 3 4 5 3 2 2" xfId="26840"/>
    <cellStyle name="Normal 3 2 3 4 5 3 2 2 2" xfId="55574"/>
    <cellStyle name="Normal 3 2 3 4 5 3 2 3" xfId="41250"/>
    <cellStyle name="Normal 3 2 3 4 5 3 3" xfId="19677"/>
    <cellStyle name="Normal 3 2 3 4 5 3 3 2" xfId="48412"/>
    <cellStyle name="Normal 3 2 3 4 5 3 4" xfId="34088"/>
    <cellStyle name="Normal 3 2 3 4 5 4" xfId="8875"/>
    <cellStyle name="Normal 3 2 3 4 5 4 2" xfId="23258"/>
    <cellStyle name="Normal 3 2 3 4 5 4 2 2" xfId="51993"/>
    <cellStyle name="Normal 3 2 3 4 5 4 3" xfId="37669"/>
    <cellStyle name="Normal 3 2 3 4 5 5" xfId="16095"/>
    <cellStyle name="Normal 3 2 3 4 5 5 2" xfId="44831"/>
    <cellStyle name="Normal 3 2 3 4 5 6" xfId="30507"/>
    <cellStyle name="Normal 3 2 3 4 6" xfId="2437"/>
    <cellStyle name="Normal 3 2 3 4 6 2" xfId="6097"/>
    <cellStyle name="Normal 3 2 3 4 6 2 2" xfId="13357"/>
    <cellStyle name="Normal 3 2 3 4 6 2 2 2" xfId="27735"/>
    <cellStyle name="Normal 3 2 3 4 6 2 2 2 2" xfId="56469"/>
    <cellStyle name="Normal 3 2 3 4 6 2 2 3" xfId="42145"/>
    <cellStyle name="Normal 3 2 3 4 6 2 3" xfId="20572"/>
    <cellStyle name="Normal 3 2 3 4 6 2 3 2" xfId="49307"/>
    <cellStyle name="Normal 3 2 3 4 6 2 4" xfId="34983"/>
    <cellStyle name="Normal 3 2 3 4 6 3" xfId="9770"/>
    <cellStyle name="Normal 3 2 3 4 6 3 2" xfId="24153"/>
    <cellStyle name="Normal 3 2 3 4 6 3 2 2" xfId="52888"/>
    <cellStyle name="Normal 3 2 3 4 6 3 3" xfId="38564"/>
    <cellStyle name="Normal 3 2 3 4 6 4" xfId="16990"/>
    <cellStyle name="Normal 3 2 3 4 6 4 2" xfId="45726"/>
    <cellStyle name="Normal 3 2 3 4 6 5" xfId="31402"/>
    <cellStyle name="Normal 3 2 3 4 7" xfId="4296"/>
    <cellStyle name="Normal 3 2 3 4 7 2" xfId="11566"/>
    <cellStyle name="Normal 3 2 3 4 7 2 2" xfId="25945"/>
    <cellStyle name="Normal 3 2 3 4 7 2 2 2" xfId="54679"/>
    <cellStyle name="Normal 3 2 3 4 7 2 3" xfId="40355"/>
    <cellStyle name="Normal 3 2 3 4 7 3" xfId="18782"/>
    <cellStyle name="Normal 3 2 3 4 7 3 2" xfId="47517"/>
    <cellStyle name="Normal 3 2 3 4 7 4" xfId="33193"/>
    <cellStyle name="Normal 3 2 3 4 8" xfId="7965"/>
    <cellStyle name="Normal 3 2 3 4 8 2" xfId="22363"/>
    <cellStyle name="Normal 3 2 3 4 8 2 2" xfId="51098"/>
    <cellStyle name="Normal 3 2 3 4 8 3" xfId="36774"/>
    <cellStyle name="Normal 3 2 3 4 9" xfId="15200"/>
    <cellStyle name="Normal 3 2 3 4 9 2" xfId="43936"/>
    <cellStyle name="Normal 3 2 3 5" xfId="543"/>
    <cellStyle name="Normal 3 2 3 5 2" xfId="837"/>
    <cellStyle name="Normal 3 2 3 5 2 2" xfId="1285"/>
    <cellStyle name="Normal 3 2 3 5 2 2 2" xfId="2268"/>
    <cellStyle name="Normal 3 2 3 5 2 2 2 2" xfId="4060"/>
    <cellStyle name="Normal 3 2 3 5 2 2 2 2 2" xfId="7719"/>
    <cellStyle name="Normal 3 2 3 5 2 2 2 2 2 2" xfId="14979"/>
    <cellStyle name="Normal 3 2 3 5 2 2 2 2 2 2 2" xfId="29357"/>
    <cellStyle name="Normal 3 2 3 5 2 2 2 2 2 2 2 2" xfId="58091"/>
    <cellStyle name="Normal 3 2 3 5 2 2 2 2 2 2 3" xfId="43767"/>
    <cellStyle name="Normal 3 2 3 5 2 2 2 2 2 3" xfId="22194"/>
    <cellStyle name="Normal 3 2 3 5 2 2 2 2 2 3 2" xfId="50929"/>
    <cellStyle name="Normal 3 2 3 5 2 2 2 2 2 4" xfId="36605"/>
    <cellStyle name="Normal 3 2 3 5 2 2 2 2 3" xfId="11392"/>
    <cellStyle name="Normal 3 2 3 5 2 2 2 2 3 2" xfId="25775"/>
    <cellStyle name="Normal 3 2 3 5 2 2 2 2 3 2 2" xfId="54510"/>
    <cellStyle name="Normal 3 2 3 5 2 2 2 2 3 3" xfId="40186"/>
    <cellStyle name="Normal 3 2 3 5 2 2 2 2 4" xfId="18612"/>
    <cellStyle name="Normal 3 2 3 5 2 2 2 2 4 2" xfId="47348"/>
    <cellStyle name="Normal 3 2 3 5 2 2 2 2 5" xfId="33024"/>
    <cellStyle name="Normal 3 2 3 5 2 2 2 3" xfId="5929"/>
    <cellStyle name="Normal 3 2 3 5 2 2 2 3 2" xfId="13189"/>
    <cellStyle name="Normal 3 2 3 5 2 2 2 3 2 2" xfId="27567"/>
    <cellStyle name="Normal 3 2 3 5 2 2 2 3 2 2 2" xfId="56301"/>
    <cellStyle name="Normal 3 2 3 5 2 2 2 3 2 3" xfId="41977"/>
    <cellStyle name="Normal 3 2 3 5 2 2 2 3 3" xfId="20404"/>
    <cellStyle name="Normal 3 2 3 5 2 2 2 3 3 2" xfId="49139"/>
    <cellStyle name="Normal 3 2 3 5 2 2 2 3 4" xfId="34815"/>
    <cellStyle name="Normal 3 2 3 5 2 2 2 4" xfId="9602"/>
    <cellStyle name="Normal 3 2 3 5 2 2 2 4 2" xfId="23985"/>
    <cellStyle name="Normal 3 2 3 5 2 2 2 4 2 2" xfId="52720"/>
    <cellStyle name="Normal 3 2 3 5 2 2 2 4 3" xfId="38396"/>
    <cellStyle name="Normal 3 2 3 5 2 2 2 5" xfId="16822"/>
    <cellStyle name="Normal 3 2 3 5 2 2 2 5 2" xfId="45558"/>
    <cellStyle name="Normal 3 2 3 5 2 2 2 6" xfId="31234"/>
    <cellStyle name="Normal 3 2 3 5 2 2 3" xfId="3164"/>
    <cellStyle name="Normal 3 2 3 5 2 2 3 2" xfId="6824"/>
    <cellStyle name="Normal 3 2 3 5 2 2 3 2 2" xfId="14084"/>
    <cellStyle name="Normal 3 2 3 5 2 2 3 2 2 2" xfId="28462"/>
    <cellStyle name="Normal 3 2 3 5 2 2 3 2 2 2 2" xfId="57196"/>
    <cellStyle name="Normal 3 2 3 5 2 2 3 2 2 3" xfId="42872"/>
    <cellStyle name="Normal 3 2 3 5 2 2 3 2 3" xfId="21299"/>
    <cellStyle name="Normal 3 2 3 5 2 2 3 2 3 2" xfId="50034"/>
    <cellStyle name="Normal 3 2 3 5 2 2 3 2 4" xfId="35710"/>
    <cellStyle name="Normal 3 2 3 5 2 2 3 3" xfId="10497"/>
    <cellStyle name="Normal 3 2 3 5 2 2 3 3 2" xfId="24880"/>
    <cellStyle name="Normal 3 2 3 5 2 2 3 3 2 2" xfId="53615"/>
    <cellStyle name="Normal 3 2 3 5 2 2 3 3 3" xfId="39291"/>
    <cellStyle name="Normal 3 2 3 5 2 2 3 4" xfId="17717"/>
    <cellStyle name="Normal 3 2 3 5 2 2 3 4 2" xfId="46453"/>
    <cellStyle name="Normal 3 2 3 5 2 2 3 5" xfId="32129"/>
    <cellStyle name="Normal 3 2 3 5 2 2 4" xfId="5029"/>
    <cellStyle name="Normal 3 2 3 5 2 2 4 2" xfId="12294"/>
    <cellStyle name="Normal 3 2 3 5 2 2 4 2 2" xfId="26672"/>
    <cellStyle name="Normal 3 2 3 5 2 2 4 2 2 2" xfId="55406"/>
    <cellStyle name="Normal 3 2 3 5 2 2 4 2 3" xfId="41082"/>
    <cellStyle name="Normal 3 2 3 5 2 2 4 3" xfId="19509"/>
    <cellStyle name="Normal 3 2 3 5 2 2 4 3 2" xfId="48244"/>
    <cellStyle name="Normal 3 2 3 5 2 2 4 4" xfId="33920"/>
    <cellStyle name="Normal 3 2 3 5 2 2 5" xfId="8701"/>
    <cellStyle name="Normal 3 2 3 5 2 2 5 2" xfId="23090"/>
    <cellStyle name="Normal 3 2 3 5 2 2 5 2 2" xfId="51825"/>
    <cellStyle name="Normal 3 2 3 5 2 2 5 3" xfId="37501"/>
    <cellStyle name="Normal 3 2 3 5 2 2 6" xfId="15927"/>
    <cellStyle name="Normal 3 2 3 5 2 2 6 2" xfId="44663"/>
    <cellStyle name="Normal 3 2 3 5 2 2 7" xfId="30339"/>
    <cellStyle name="Normal 3 2 3 5 2 3" xfId="1821"/>
    <cellStyle name="Normal 3 2 3 5 2 3 2" xfId="3613"/>
    <cellStyle name="Normal 3 2 3 5 2 3 2 2" xfId="7272"/>
    <cellStyle name="Normal 3 2 3 5 2 3 2 2 2" xfId="14532"/>
    <cellStyle name="Normal 3 2 3 5 2 3 2 2 2 2" xfId="28910"/>
    <cellStyle name="Normal 3 2 3 5 2 3 2 2 2 2 2" xfId="57644"/>
    <cellStyle name="Normal 3 2 3 5 2 3 2 2 2 3" xfId="43320"/>
    <cellStyle name="Normal 3 2 3 5 2 3 2 2 3" xfId="21747"/>
    <cellStyle name="Normal 3 2 3 5 2 3 2 2 3 2" xfId="50482"/>
    <cellStyle name="Normal 3 2 3 5 2 3 2 2 4" xfId="36158"/>
    <cellStyle name="Normal 3 2 3 5 2 3 2 3" xfId="10945"/>
    <cellStyle name="Normal 3 2 3 5 2 3 2 3 2" xfId="25328"/>
    <cellStyle name="Normal 3 2 3 5 2 3 2 3 2 2" xfId="54063"/>
    <cellStyle name="Normal 3 2 3 5 2 3 2 3 3" xfId="39739"/>
    <cellStyle name="Normal 3 2 3 5 2 3 2 4" xfId="18165"/>
    <cellStyle name="Normal 3 2 3 5 2 3 2 4 2" xfId="46901"/>
    <cellStyle name="Normal 3 2 3 5 2 3 2 5" xfId="32577"/>
    <cellStyle name="Normal 3 2 3 5 2 3 3" xfId="5482"/>
    <cellStyle name="Normal 3 2 3 5 2 3 3 2" xfId="12742"/>
    <cellStyle name="Normal 3 2 3 5 2 3 3 2 2" xfId="27120"/>
    <cellStyle name="Normal 3 2 3 5 2 3 3 2 2 2" xfId="55854"/>
    <cellStyle name="Normal 3 2 3 5 2 3 3 2 3" xfId="41530"/>
    <cellStyle name="Normal 3 2 3 5 2 3 3 3" xfId="19957"/>
    <cellStyle name="Normal 3 2 3 5 2 3 3 3 2" xfId="48692"/>
    <cellStyle name="Normal 3 2 3 5 2 3 3 4" xfId="34368"/>
    <cellStyle name="Normal 3 2 3 5 2 3 4" xfId="9155"/>
    <cellStyle name="Normal 3 2 3 5 2 3 4 2" xfId="23538"/>
    <cellStyle name="Normal 3 2 3 5 2 3 4 2 2" xfId="52273"/>
    <cellStyle name="Normal 3 2 3 5 2 3 4 3" xfId="37949"/>
    <cellStyle name="Normal 3 2 3 5 2 3 5" xfId="16375"/>
    <cellStyle name="Normal 3 2 3 5 2 3 5 2" xfId="45111"/>
    <cellStyle name="Normal 3 2 3 5 2 3 6" xfId="30787"/>
    <cellStyle name="Normal 3 2 3 5 2 4" xfId="2717"/>
    <cellStyle name="Normal 3 2 3 5 2 4 2" xfId="6377"/>
    <cellStyle name="Normal 3 2 3 5 2 4 2 2" xfId="13637"/>
    <cellStyle name="Normal 3 2 3 5 2 4 2 2 2" xfId="28015"/>
    <cellStyle name="Normal 3 2 3 5 2 4 2 2 2 2" xfId="56749"/>
    <cellStyle name="Normal 3 2 3 5 2 4 2 2 3" xfId="42425"/>
    <cellStyle name="Normal 3 2 3 5 2 4 2 3" xfId="20852"/>
    <cellStyle name="Normal 3 2 3 5 2 4 2 3 2" xfId="49587"/>
    <cellStyle name="Normal 3 2 3 5 2 4 2 4" xfId="35263"/>
    <cellStyle name="Normal 3 2 3 5 2 4 3" xfId="10050"/>
    <cellStyle name="Normal 3 2 3 5 2 4 3 2" xfId="24433"/>
    <cellStyle name="Normal 3 2 3 5 2 4 3 2 2" xfId="53168"/>
    <cellStyle name="Normal 3 2 3 5 2 4 3 3" xfId="38844"/>
    <cellStyle name="Normal 3 2 3 5 2 4 4" xfId="17270"/>
    <cellStyle name="Normal 3 2 3 5 2 4 4 2" xfId="46006"/>
    <cellStyle name="Normal 3 2 3 5 2 4 5" xfId="31682"/>
    <cellStyle name="Normal 3 2 3 5 2 5" xfId="4582"/>
    <cellStyle name="Normal 3 2 3 5 2 5 2" xfId="11847"/>
    <cellStyle name="Normal 3 2 3 5 2 5 2 2" xfId="26225"/>
    <cellStyle name="Normal 3 2 3 5 2 5 2 2 2" xfId="54959"/>
    <cellStyle name="Normal 3 2 3 5 2 5 2 3" xfId="40635"/>
    <cellStyle name="Normal 3 2 3 5 2 5 3" xfId="19062"/>
    <cellStyle name="Normal 3 2 3 5 2 5 3 2" xfId="47797"/>
    <cellStyle name="Normal 3 2 3 5 2 5 4" xfId="33473"/>
    <cellStyle name="Normal 3 2 3 5 2 6" xfId="8254"/>
    <cellStyle name="Normal 3 2 3 5 2 6 2" xfId="22643"/>
    <cellStyle name="Normal 3 2 3 5 2 6 2 2" xfId="51378"/>
    <cellStyle name="Normal 3 2 3 5 2 6 3" xfId="37054"/>
    <cellStyle name="Normal 3 2 3 5 2 7" xfId="15480"/>
    <cellStyle name="Normal 3 2 3 5 2 7 2" xfId="44216"/>
    <cellStyle name="Normal 3 2 3 5 2 8" xfId="29892"/>
    <cellStyle name="Normal 3 2 3 5 3" xfId="1061"/>
    <cellStyle name="Normal 3 2 3 5 3 2" xfId="2044"/>
    <cellStyle name="Normal 3 2 3 5 3 2 2" xfId="3836"/>
    <cellStyle name="Normal 3 2 3 5 3 2 2 2" xfId="7495"/>
    <cellStyle name="Normal 3 2 3 5 3 2 2 2 2" xfId="14755"/>
    <cellStyle name="Normal 3 2 3 5 3 2 2 2 2 2" xfId="29133"/>
    <cellStyle name="Normal 3 2 3 5 3 2 2 2 2 2 2" xfId="57867"/>
    <cellStyle name="Normal 3 2 3 5 3 2 2 2 2 3" xfId="43543"/>
    <cellStyle name="Normal 3 2 3 5 3 2 2 2 3" xfId="21970"/>
    <cellStyle name="Normal 3 2 3 5 3 2 2 2 3 2" xfId="50705"/>
    <cellStyle name="Normal 3 2 3 5 3 2 2 2 4" xfId="36381"/>
    <cellStyle name="Normal 3 2 3 5 3 2 2 3" xfId="11168"/>
    <cellStyle name="Normal 3 2 3 5 3 2 2 3 2" xfId="25551"/>
    <cellStyle name="Normal 3 2 3 5 3 2 2 3 2 2" xfId="54286"/>
    <cellStyle name="Normal 3 2 3 5 3 2 2 3 3" xfId="39962"/>
    <cellStyle name="Normal 3 2 3 5 3 2 2 4" xfId="18388"/>
    <cellStyle name="Normal 3 2 3 5 3 2 2 4 2" xfId="47124"/>
    <cellStyle name="Normal 3 2 3 5 3 2 2 5" xfId="32800"/>
    <cellStyle name="Normal 3 2 3 5 3 2 3" xfId="5705"/>
    <cellStyle name="Normal 3 2 3 5 3 2 3 2" xfId="12965"/>
    <cellStyle name="Normal 3 2 3 5 3 2 3 2 2" xfId="27343"/>
    <cellStyle name="Normal 3 2 3 5 3 2 3 2 2 2" xfId="56077"/>
    <cellStyle name="Normal 3 2 3 5 3 2 3 2 3" xfId="41753"/>
    <cellStyle name="Normal 3 2 3 5 3 2 3 3" xfId="20180"/>
    <cellStyle name="Normal 3 2 3 5 3 2 3 3 2" xfId="48915"/>
    <cellStyle name="Normal 3 2 3 5 3 2 3 4" xfId="34591"/>
    <cellStyle name="Normal 3 2 3 5 3 2 4" xfId="9378"/>
    <cellStyle name="Normal 3 2 3 5 3 2 4 2" xfId="23761"/>
    <cellStyle name="Normal 3 2 3 5 3 2 4 2 2" xfId="52496"/>
    <cellStyle name="Normal 3 2 3 5 3 2 4 3" xfId="38172"/>
    <cellStyle name="Normal 3 2 3 5 3 2 5" xfId="16598"/>
    <cellStyle name="Normal 3 2 3 5 3 2 5 2" xfId="45334"/>
    <cellStyle name="Normal 3 2 3 5 3 2 6" xfId="31010"/>
    <cellStyle name="Normal 3 2 3 5 3 3" xfId="2940"/>
    <cellStyle name="Normal 3 2 3 5 3 3 2" xfId="6600"/>
    <cellStyle name="Normal 3 2 3 5 3 3 2 2" xfId="13860"/>
    <cellStyle name="Normal 3 2 3 5 3 3 2 2 2" xfId="28238"/>
    <cellStyle name="Normal 3 2 3 5 3 3 2 2 2 2" xfId="56972"/>
    <cellStyle name="Normal 3 2 3 5 3 3 2 2 3" xfId="42648"/>
    <cellStyle name="Normal 3 2 3 5 3 3 2 3" xfId="21075"/>
    <cellStyle name="Normal 3 2 3 5 3 3 2 3 2" xfId="49810"/>
    <cellStyle name="Normal 3 2 3 5 3 3 2 4" xfId="35486"/>
    <cellStyle name="Normal 3 2 3 5 3 3 3" xfId="10273"/>
    <cellStyle name="Normal 3 2 3 5 3 3 3 2" xfId="24656"/>
    <cellStyle name="Normal 3 2 3 5 3 3 3 2 2" xfId="53391"/>
    <cellStyle name="Normal 3 2 3 5 3 3 3 3" xfId="39067"/>
    <cellStyle name="Normal 3 2 3 5 3 3 4" xfId="17493"/>
    <cellStyle name="Normal 3 2 3 5 3 3 4 2" xfId="46229"/>
    <cellStyle name="Normal 3 2 3 5 3 3 5" xfId="31905"/>
    <cellStyle name="Normal 3 2 3 5 3 4" xfId="4805"/>
    <cellStyle name="Normal 3 2 3 5 3 4 2" xfId="12070"/>
    <cellStyle name="Normal 3 2 3 5 3 4 2 2" xfId="26448"/>
    <cellStyle name="Normal 3 2 3 5 3 4 2 2 2" xfId="55182"/>
    <cellStyle name="Normal 3 2 3 5 3 4 2 3" xfId="40858"/>
    <cellStyle name="Normal 3 2 3 5 3 4 3" xfId="19285"/>
    <cellStyle name="Normal 3 2 3 5 3 4 3 2" xfId="48020"/>
    <cellStyle name="Normal 3 2 3 5 3 4 4" xfId="33696"/>
    <cellStyle name="Normal 3 2 3 5 3 5" xfId="8477"/>
    <cellStyle name="Normal 3 2 3 5 3 5 2" xfId="22866"/>
    <cellStyle name="Normal 3 2 3 5 3 5 2 2" xfId="51601"/>
    <cellStyle name="Normal 3 2 3 5 3 5 3" xfId="37277"/>
    <cellStyle name="Normal 3 2 3 5 3 6" xfId="15703"/>
    <cellStyle name="Normal 3 2 3 5 3 6 2" xfId="44439"/>
    <cellStyle name="Normal 3 2 3 5 3 7" xfId="30115"/>
    <cellStyle name="Normal 3 2 3 5 4" xfId="1592"/>
    <cellStyle name="Normal 3 2 3 5 4 2" xfId="3389"/>
    <cellStyle name="Normal 3 2 3 5 4 2 2" xfId="7048"/>
    <cellStyle name="Normal 3 2 3 5 4 2 2 2" xfId="14308"/>
    <cellStyle name="Normal 3 2 3 5 4 2 2 2 2" xfId="28686"/>
    <cellStyle name="Normal 3 2 3 5 4 2 2 2 2 2" xfId="57420"/>
    <cellStyle name="Normal 3 2 3 5 4 2 2 2 3" xfId="43096"/>
    <cellStyle name="Normal 3 2 3 5 4 2 2 3" xfId="21523"/>
    <cellStyle name="Normal 3 2 3 5 4 2 2 3 2" xfId="50258"/>
    <cellStyle name="Normal 3 2 3 5 4 2 2 4" xfId="35934"/>
    <cellStyle name="Normal 3 2 3 5 4 2 3" xfId="10721"/>
    <cellStyle name="Normal 3 2 3 5 4 2 3 2" xfId="25104"/>
    <cellStyle name="Normal 3 2 3 5 4 2 3 2 2" xfId="53839"/>
    <cellStyle name="Normal 3 2 3 5 4 2 3 3" xfId="39515"/>
    <cellStyle name="Normal 3 2 3 5 4 2 4" xfId="17941"/>
    <cellStyle name="Normal 3 2 3 5 4 2 4 2" xfId="46677"/>
    <cellStyle name="Normal 3 2 3 5 4 2 5" xfId="32353"/>
    <cellStyle name="Normal 3 2 3 5 4 3" xfId="5258"/>
    <cellStyle name="Normal 3 2 3 5 4 3 2" xfId="12518"/>
    <cellStyle name="Normal 3 2 3 5 4 3 2 2" xfId="26896"/>
    <cellStyle name="Normal 3 2 3 5 4 3 2 2 2" xfId="55630"/>
    <cellStyle name="Normal 3 2 3 5 4 3 2 3" xfId="41306"/>
    <cellStyle name="Normal 3 2 3 5 4 3 3" xfId="19733"/>
    <cellStyle name="Normal 3 2 3 5 4 3 3 2" xfId="48468"/>
    <cellStyle name="Normal 3 2 3 5 4 3 4" xfId="34144"/>
    <cellStyle name="Normal 3 2 3 5 4 4" xfId="8931"/>
    <cellStyle name="Normal 3 2 3 5 4 4 2" xfId="23314"/>
    <cellStyle name="Normal 3 2 3 5 4 4 2 2" xfId="52049"/>
    <cellStyle name="Normal 3 2 3 5 4 4 3" xfId="37725"/>
    <cellStyle name="Normal 3 2 3 5 4 5" xfId="16151"/>
    <cellStyle name="Normal 3 2 3 5 4 5 2" xfId="44887"/>
    <cellStyle name="Normal 3 2 3 5 4 6" xfId="30563"/>
    <cellStyle name="Normal 3 2 3 5 5" xfId="2493"/>
    <cellStyle name="Normal 3 2 3 5 5 2" xfId="6153"/>
    <cellStyle name="Normal 3 2 3 5 5 2 2" xfId="13413"/>
    <cellStyle name="Normal 3 2 3 5 5 2 2 2" xfId="27791"/>
    <cellStyle name="Normal 3 2 3 5 5 2 2 2 2" xfId="56525"/>
    <cellStyle name="Normal 3 2 3 5 5 2 2 3" xfId="42201"/>
    <cellStyle name="Normal 3 2 3 5 5 2 3" xfId="20628"/>
    <cellStyle name="Normal 3 2 3 5 5 2 3 2" xfId="49363"/>
    <cellStyle name="Normal 3 2 3 5 5 2 4" xfId="35039"/>
    <cellStyle name="Normal 3 2 3 5 5 3" xfId="9826"/>
    <cellStyle name="Normal 3 2 3 5 5 3 2" xfId="24209"/>
    <cellStyle name="Normal 3 2 3 5 5 3 2 2" xfId="52944"/>
    <cellStyle name="Normal 3 2 3 5 5 3 3" xfId="38620"/>
    <cellStyle name="Normal 3 2 3 5 5 4" xfId="17046"/>
    <cellStyle name="Normal 3 2 3 5 5 4 2" xfId="45782"/>
    <cellStyle name="Normal 3 2 3 5 5 5" xfId="31458"/>
    <cellStyle name="Normal 3 2 3 5 6" xfId="4355"/>
    <cellStyle name="Normal 3 2 3 5 6 2" xfId="11623"/>
    <cellStyle name="Normal 3 2 3 5 6 2 2" xfId="26001"/>
    <cellStyle name="Normal 3 2 3 5 6 2 2 2" xfId="54735"/>
    <cellStyle name="Normal 3 2 3 5 6 2 3" xfId="40411"/>
    <cellStyle name="Normal 3 2 3 5 6 3" xfId="18838"/>
    <cellStyle name="Normal 3 2 3 5 6 3 2" xfId="47573"/>
    <cellStyle name="Normal 3 2 3 5 6 4" xfId="33249"/>
    <cellStyle name="Normal 3 2 3 5 7" xfId="8026"/>
    <cellStyle name="Normal 3 2 3 5 7 2" xfId="22419"/>
    <cellStyle name="Normal 3 2 3 5 7 2 2" xfId="51154"/>
    <cellStyle name="Normal 3 2 3 5 7 3" xfId="36830"/>
    <cellStyle name="Normal 3 2 3 5 8" xfId="15256"/>
    <cellStyle name="Normal 3 2 3 5 8 2" xfId="43992"/>
    <cellStyle name="Normal 3 2 3 5 9" xfId="29668"/>
    <cellStyle name="Normal 3 2 3 6" xfId="722"/>
    <cellStyle name="Normal 3 2 3 6 2" xfId="1173"/>
    <cellStyle name="Normal 3 2 3 6 2 2" xfId="2156"/>
    <cellStyle name="Normal 3 2 3 6 2 2 2" xfId="3948"/>
    <cellStyle name="Normal 3 2 3 6 2 2 2 2" xfId="7607"/>
    <cellStyle name="Normal 3 2 3 6 2 2 2 2 2" xfId="14867"/>
    <cellStyle name="Normal 3 2 3 6 2 2 2 2 2 2" xfId="29245"/>
    <cellStyle name="Normal 3 2 3 6 2 2 2 2 2 2 2" xfId="57979"/>
    <cellStyle name="Normal 3 2 3 6 2 2 2 2 2 3" xfId="43655"/>
    <cellStyle name="Normal 3 2 3 6 2 2 2 2 3" xfId="22082"/>
    <cellStyle name="Normal 3 2 3 6 2 2 2 2 3 2" xfId="50817"/>
    <cellStyle name="Normal 3 2 3 6 2 2 2 2 4" xfId="36493"/>
    <cellStyle name="Normal 3 2 3 6 2 2 2 3" xfId="11280"/>
    <cellStyle name="Normal 3 2 3 6 2 2 2 3 2" xfId="25663"/>
    <cellStyle name="Normal 3 2 3 6 2 2 2 3 2 2" xfId="54398"/>
    <cellStyle name="Normal 3 2 3 6 2 2 2 3 3" xfId="40074"/>
    <cellStyle name="Normal 3 2 3 6 2 2 2 4" xfId="18500"/>
    <cellStyle name="Normal 3 2 3 6 2 2 2 4 2" xfId="47236"/>
    <cellStyle name="Normal 3 2 3 6 2 2 2 5" xfId="32912"/>
    <cellStyle name="Normal 3 2 3 6 2 2 3" xfId="5817"/>
    <cellStyle name="Normal 3 2 3 6 2 2 3 2" xfId="13077"/>
    <cellStyle name="Normal 3 2 3 6 2 2 3 2 2" xfId="27455"/>
    <cellStyle name="Normal 3 2 3 6 2 2 3 2 2 2" xfId="56189"/>
    <cellStyle name="Normal 3 2 3 6 2 2 3 2 3" xfId="41865"/>
    <cellStyle name="Normal 3 2 3 6 2 2 3 3" xfId="20292"/>
    <cellStyle name="Normal 3 2 3 6 2 2 3 3 2" xfId="49027"/>
    <cellStyle name="Normal 3 2 3 6 2 2 3 4" xfId="34703"/>
    <cellStyle name="Normal 3 2 3 6 2 2 4" xfId="9490"/>
    <cellStyle name="Normal 3 2 3 6 2 2 4 2" xfId="23873"/>
    <cellStyle name="Normal 3 2 3 6 2 2 4 2 2" xfId="52608"/>
    <cellStyle name="Normal 3 2 3 6 2 2 4 3" xfId="38284"/>
    <cellStyle name="Normal 3 2 3 6 2 2 5" xfId="16710"/>
    <cellStyle name="Normal 3 2 3 6 2 2 5 2" xfId="45446"/>
    <cellStyle name="Normal 3 2 3 6 2 2 6" xfId="31122"/>
    <cellStyle name="Normal 3 2 3 6 2 3" xfId="3052"/>
    <cellStyle name="Normal 3 2 3 6 2 3 2" xfId="6712"/>
    <cellStyle name="Normal 3 2 3 6 2 3 2 2" xfId="13972"/>
    <cellStyle name="Normal 3 2 3 6 2 3 2 2 2" xfId="28350"/>
    <cellStyle name="Normal 3 2 3 6 2 3 2 2 2 2" xfId="57084"/>
    <cellStyle name="Normal 3 2 3 6 2 3 2 2 3" xfId="42760"/>
    <cellStyle name="Normal 3 2 3 6 2 3 2 3" xfId="21187"/>
    <cellStyle name="Normal 3 2 3 6 2 3 2 3 2" xfId="49922"/>
    <cellStyle name="Normal 3 2 3 6 2 3 2 4" xfId="35598"/>
    <cellStyle name="Normal 3 2 3 6 2 3 3" xfId="10385"/>
    <cellStyle name="Normal 3 2 3 6 2 3 3 2" xfId="24768"/>
    <cellStyle name="Normal 3 2 3 6 2 3 3 2 2" xfId="53503"/>
    <cellStyle name="Normal 3 2 3 6 2 3 3 3" xfId="39179"/>
    <cellStyle name="Normal 3 2 3 6 2 3 4" xfId="17605"/>
    <cellStyle name="Normal 3 2 3 6 2 3 4 2" xfId="46341"/>
    <cellStyle name="Normal 3 2 3 6 2 3 5" xfId="32017"/>
    <cellStyle name="Normal 3 2 3 6 2 4" xfId="4917"/>
    <cellStyle name="Normal 3 2 3 6 2 4 2" xfId="12182"/>
    <cellStyle name="Normal 3 2 3 6 2 4 2 2" xfId="26560"/>
    <cellStyle name="Normal 3 2 3 6 2 4 2 2 2" xfId="55294"/>
    <cellStyle name="Normal 3 2 3 6 2 4 2 3" xfId="40970"/>
    <cellStyle name="Normal 3 2 3 6 2 4 3" xfId="19397"/>
    <cellStyle name="Normal 3 2 3 6 2 4 3 2" xfId="48132"/>
    <cellStyle name="Normal 3 2 3 6 2 4 4" xfId="33808"/>
    <cellStyle name="Normal 3 2 3 6 2 5" xfId="8589"/>
    <cellStyle name="Normal 3 2 3 6 2 5 2" xfId="22978"/>
    <cellStyle name="Normal 3 2 3 6 2 5 2 2" xfId="51713"/>
    <cellStyle name="Normal 3 2 3 6 2 5 3" xfId="37389"/>
    <cellStyle name="Normal 3 2 3 6 2 6" xfId="15815"/>
    <cellStyle name="Normal 3 2 3 6 2 6 2" xfId="44551"/>
    <cellStyle name="Normal 3 2 3 6 2 7" xfId="30227"/>
    <cellStyle name="Normal 3 2 3 6 3" xfId="1709"/>
    <cellStyle name="Normal 3 2 3 6 3 2" xfId="3501"/>
    <cellStyle name="Normal 3 2 3 6 3 2 2" xfId="7160"/>
    <cellStyle name="Normal 3 2 3 6 3 2 2 2" xfId="14420"/>
    <cellStyle name="Normal 3 2 3 6 3 2 2 2 2" xfId="28798"/>
    <cellStyle name="Normal 3 2 3 6 3 2 2 2 2 2" xfId="57532"/>
    <cellStyle name="Normal 3 2 3 6 3 2 2 2 3" xfId="43208"/>
    <cellStyle name="Normal 3 2 3 6 3 2 2 3" xfId="21635"/>
    <cellStyle name="Normal 3 2 3 6 3 2 2 3 2" xfId="50370"/>
    <cellStyle name="Normal 3 2 3 6 3 2 2 4" xfId="36046"/>
    <cellStyle name="Normal 3 2 3 6 3 2 3" xfId="10833"/>
    <cellStyle name="Normal 3 2 3 6 3 2 3 2" xfId="25216"/>
    <cellStyle name="Normal 3 2 3 6 3 2 3 2 2" xfId="53951"/>
    <cellStyle name="Normal 3 2 3 6 3 2 3 3" xfId="39627"/>
    <cellStyle name="Normal 3 2 3 6 3 2 4" xfId="18053"/>
    <cellStyle name="Normal 3 2 3 6 3 2 4 2" xfId="46789"/>
    <cellStyle name="Normal 3 2 3 6 3 2 5" xfId="32465"/>
    <cellStyle name="Normal 3 2 3 6 3 3" xfId="5370"/>
    <cellStyle name="Normal 3 2 3 6 3 3 2" xfId="12630"/>
    <cellStyle name="Normal 3 2 3 6 3 3 2 2" xfId="27008"/>
    <cellStyle name="Normal 3 2 3 6 3 3 2 2 2" xfId="55742"/>
    <cellStyle name="Normal 3 2 3 6 3 3 2 3" xfId="41418"/>
    <cellStyle name="Normal 3 2 3 6 3 3 3" xfId="19845"/>
    <cellStyle name="Normal 3 2 3 6 3 3 3 2" xfId="48580"/>
    <cellStyle name="Normal 3 2 3 6 3 3 4" xfId="34256"/>
    <cellStyle name="Normal 3 2 3 6 3 4" xfId="9043"/>
    <cellStyle name="Normal 3 2 3 6 3 4 2" xfId="23426"/>
    <cellStyle name="Normal 3 2 3 6 3 4 2 2" xfId="52161"/>
    <cellStyle name="Normal 3 2 3 6 3 4 3" xfId="37837"/>
    <cellStyle name="Normal 3 2 3 6 3 5" xfId="16263"/>
    <cellStyle name="Normal 3 2 3 6 3 5 2" xfId="44999"/>
    <cellStyle name="Normal 3 2 3 6 3 6" xfId="30675"/>
    <cellStyle name="Normal 3 2 3 6 4" xfId="2605"/>
    <cellStyle name="Normal 3 2 3 6 4 2" xfId="6265"/>
    <cellStyle name="Normal 3 2 3 6 4 2 2" xfId="13525"/>
    <cellStyle name="Normal 3 2 3 6 4 2 2 2" xfId="27903"/>
    <cellStyle name="Normal 3 2 3 6 4 2 2 2 2" xfId="56637"/>
    <cellStyle name="Normal 3 2 3 6 4 2 2 3" xfId="42313"/>
    <cellStyle name="Normal 3 2 3 6 4 2 3" xfId="20740"/>
    <cellStyle name="Normal 3 2 3 6 4 2 3 2" xfId="49475"/>
    <cellStyle name="Normal 3 2 3 6 4 2 4" xfId="35151"/>
    <cellStyle name="Normal 3 2 3 6 4 3" xfId="9938"/>
    <cellStyle name="Normal 3 2 3 6 4 3 2" xfId="24321"/>
    <cellStyle name="Normal 3 2 3 6 4 3 2 2" xfId="53056"/>
    <cellStyle name="Normal 3 2 3 6 4 3 3" xfId="38732"/>
    <cellStyle name="Normal 3 2 3 6 4 4" xfId="17158"/>
    <cellStyle name="Normal 3 2 3 6 4 4 2" xfId="45894"/>
    <cellStyle name="Normal 3 2 3 6 4 5" xfId="31570"/>
    <cellStyle name="Normal 3 2 3 6 5" xfId="4469"/>
    <cellStyle name="Normal 3 2 3 6 5 2" xfId="11735"/>
    <cellStyle name="Normal 3 2 3 6 5 2 2" xfId="26113"/>
    <cellStyle name="Normal 3 2 3 6 5 2 2 2" xfId="54847"/>
    <cellStyle name="Normal 3 2 3 6 5 2 3" xfId="40523"/>
    <cellStyle name="Normal 3 2 3 6 5 3" xfId="18950"/>
    <cellStyle name="Normal 3 2 3 6 5 3 2" xfId="47685"/>
    <cellStyle name="Normal 3 2 3 6 5 4" xfId="33361"/>
    <cellStyle name="Normal 3 2 3 6 6" xfId="8142"/>
    <cellStyle name="Normal 3 2 3 6 6 2" xfId="22531"/>
    <cellStyle name="Normal 3 2 3 6 6 2 2" xfId="51266"/>
    <cellStyle name="Normal 3 2 3 6 6 3" xfId="36942"/>
    <cellStyle name="Normal 3 2 3 6 7" xfId="15368"/>
    <cellStyle name="Normal 3 2 3 6 7 2" xfId="44104"/>
    <cellStyle name="Normal 3 2 3 6 8" xfId="29780"/>
    <cellStyle name="Normal 3 2 3 7" xfId="949"/>
    <cellStyle name="Normal 3 2 3 7 2" xfId="1932"/>
    <cellStyle name="Normal 3 2 3 7 2 2" xfId="3724"/>
    <cellStyle name="Normal 3 2 3 7 2 2 2" xfId="7383"/>
    <cellStyle name="Normal 3 2 3 7 2 2 2 2" xfId="14643"/>
    <cellStyle name="Normal 3 2 3 7 2 2 2 2 2" xfId="29021"/>
    <cellStyle name="Normal 3 2 3 7 2 2 2 2 2 2" xfId="57755"/>
    <cellStyle name="Normal 3 2 3 7 2 2 2 2 3" xfId="43431"/>
    <cellStyle name="Normal 3 2 3 7 2 2 2 3" xfId="21858"/>
    <cellStyle name="Normal 3 2 3 7 2 2 2 3 2" xfId="50593"/>
    <cellStyle name="Normal 3 2 3 7 2 2 2 4" xfId="36269"/>
    <cellStyle name="Normal 3 2 3 7 2 2 3" xfId="11056"/>
    <cellStyle name="Normal 3 2 3 7 2 2 3 2" xfId="25439"/>
    <cellStyle name="Normal 3 2 3 7 2 2 3 2 2" xfId="54174"/>
    <cellStyle name="Normal 3 2 3 7 2 2 3 3" xfId="39850"/>
    <cellStyle name="Normal 3 2 3 7 2 2 4" xfId="18276"/>
    <cellStyle name="Normal 3 2 3 7 2 2 4 2" xfId="47012"/>
    <cellStyle name="Normal 3 2 3 7 2 2 5" xfId="32688"/>
    <cellStyle name="Normal 3 2 3 7 2 3" xfId="5593"/>
    <cellStyle name="Normal 3 2 3 7 2 3 2" xfId="12853"/>
    <cellStyle name="Normal 3 2 3 7 2 3 2 2" xfId="27231"/>
    <cellStyle name="Normal 3 2 3 7 2 3 2 2 2" xfId="55965"/>
    <cellStyle name="Normal 3 2 3 7 2 3 2 3" xfId="41641"/>
    <cellStyle name="Normal 3 2 3 7 2 3 3" xfId="20068"/>
    <cellStyle name="Normal 3 2 3 7 2 3 3 2" xfId="48803"/>
    <cellStyle name="Normal 3 2 3 7 2 3 4" xfId="34479"/>
    <cellStyle name="Normal 3 2 3 7 2 4" xfId="9266"/>
    <cellStyle name="Normal 3 2 3 7 2 4 2" xfId="23649"/>
    <cellStyle name="Normal 3 2 3 7 2 4 2 2" xfId="52384"/>
    <cellStyle name="Normal 3 2 3 7 2 4 3" xfId="38060"/>
    <cellStyle name="Normal 3 2 3 7 2 5" xfId="16486"/>
    <cellStyle name="Normal 3 2 3 7 2 5 2" xfId="45222"/>
    <cellStyle name="Normal 3 2 3 7 2 6" xfId="30898"/>
    <cellStyle name="Normal 3 2 3 7 3" xfId="2828"/>
    <cellStyle name="Normal 3 2 3 7 3 2" xfId="6488"/>
    <cellStyle name="Normal 3 2 3 7 3 2 2" xfId="13748"/>
    <cellStyle name="Normal 3 2 3 7 3 2 2 2" xfId="28126"/>
    <cellStyle name="Normal 3 2 3 7 3 2 2 2 2" xfId="56860"/>
    <cellStyle name="Normal 3 2 3 7 3 2 2 3" xfId="42536"/>
    <cellStyle name="Normal 3 2 3 7 3 2 3" xfId="20963"/>
    <cellStyle name="Normal 3 2 3 7 3 2 3 2" xfId="49698"/>
    <cellStyle name="Normal 3 2 3 7 3 2 4" xfId="35374"/>
    <cellStyle name="Normal 3 2 3 7 3 3" xfId="10161"/>
    <cellStyle name="Normal 3 2 3 7 3 3 2" xfId="24544"/>
    <cellStyle name="Normal 3 2 3 7 3 3 2 2" xfId="53279"/>
    <cellStyle name="Normal 3 2 3 7 3 3 3" xfId="38955"/>
    <cellStyle name="Normal 3 2 3 7 3 4" xfId="17381"/>
    <cellStyle name="Normal 3 2 3 7 3 4 2" xfId="46117"/>
    <cellStyle name="Normal 3 2 3 7 3 5" xfId="31793"/>
    <cellStyle name="Normal 3 2 3 7 4" xfId="4693"/>
    <cellStyle name="Normal 3 2 3 7 4 2" xfId="11958"/>
    <cellStyle name="Normal 3 2 3 7 4 2 2" xfId="26336"/>
    <cellStyle name="Normal 3 2 3 7 4 2 2 2" xfId="55070"/>
    <cellStyle name="Normal 3 2 3 7 4 2 3" xfId="40746"/>
    <cellStyle name="Normal 3 2 3 7 4 3" xfId="19173"/>
    <cellStyle name="Normal 3 2 3 7 4 3 2" xfId="47908"/>
    <cellStyle name="Normal 3 2 3 7 4 4" xfId="33584"/>
    <cellStyle name="Normal 3 2 3 7 5" xfId="8365"/>
    <cellStyle name="Normal 3 2 3 7 5 2" xfId="22754"/>
    <cellStyle name="Normal 3 2 3 7 5 2 2" xfId="51489"/>
    <cellStyle name="Normal 3 2 3 7 5 3" xfId="37165"/>
    <cellStyle name="Normal 3 2 3 7 6" xfId="15591"/>
    <cellStyle name="Normal 3 2 3 7 6 2" xfId="44327"/>
    <cellStyle name="Normal 3 2 3 7 7" xfId="30003"/>
    <cellStyle name="Normal 3 2 3 8" xfId="1453"/>
    <cellStyle name="Normal 3 2 3 8 2" xfId="3277"/>
    <cellStyle name="Normal 3 2 3 8 2 2" xfId="6936"/>
    <cellStyle name="Normal 3 2 3 8 2 2 2" xfId="14196"/>
    <cellStyle name="Normal 3 2 3 8 2 2 2 2" xfId="28574"/>
    <cellStyle name="Normal 3 2 3 8 2 2 2 2 2" xfId="57308"/>
    <cellStyle name="Normal 3 2 3 8 2 2 2 3" xfId="42984"/>
    <cellStyle name="Normal 3 2 3 8 2 2 3" xfId="21411"/>
    <cellStyle name="Normal 3 2 3 8 2 2 3 2" xfId="50146"/>
    <cellStyle name="Normal 3 2 3 8 2 2 4" xfId="35822"/>
    <cellStyle name="Normal 3 2 3 8 2 3" xfId="10609"/>
    <cellStyle name="Normal 3 2 3 8 2 3 2" xfId="24992"/>
    <cellStyle name="Normal 3 2 3 8 2 3 2 2" xfId="53727"/>
    <cellStyle name="Normal 3 2 3 8 2 3 3" xfId="39403"/>
    <cellStyle name="Normal 3 2 3 8 2 4" xfId="17829"/>
    <cellStyle name="Normal 3 2 3 8 2 4 2" xfId="46565"/>
    <cellStyle name="Normal 3 2 3 8 2 5" xfId="32241"/>
    <cellStyle name="Normal 3 2 3 8 3" xfId="5144"/>
    <cellStyle name="Normal 3 2 3 8 3 2" xfId="12406"/>
    <cellStyle name="Normal 3 2 3 8 3 2 2" xfId="26784"/>
    <cellStyle name="Normal 3 2 3 8 3 2 2 2" xfId="55518"/>
    <cellStyle name="Normal 3 2 3 8 3 2 3" xfId="41194"/>
    <cellStyle name="Normal 3 2 3 8 3 3" xfId="19621"/>
    <cellStyle name="Normal 3 2 3 8 3 3 2" xfId="48356"/>
    <cellStyle name="Normal 3 2 3 8 3 4" xfId="34032"/>
    <cellStyle name="Normal 3 2 3 8 4" xfId="8816"/>
    <cellStyle name="Normal 3 2 3 8 4 2" xfId="23202"/>
    <cellStyle name="Normal 3 2 3 8 4 2 2" xfId="51937"/>
    <cellStyle name="Normal 3 2 3 8 4 3" xfId="37613"/>
    <cellStyle name="Normal 3 2 3 8 5" xfId="16039"/>
    <cellStyle name="Normal 3 2 3 8 5 2" xfId="44775"/>
    <cellStyle name="Normal 3 2 3 8 6" xfId="30451"/>
    <cellStyle name="Normal 3 2 3 9" xfId="2381"/>
    <cellStyle name="Normal 3 2 3 9 2" xfId="6041"/>
    <cellStyle name="Normal 3 2 3 9 2 2" xfId="13301"/>
    <cellStyle name="Normal 3 2 3 9 2 2 2" xfId="27679"/>
    <cellStyle name="Normal 3 2 3 9 2 2 2 2" xfId="56413"/>
    <cellStyle name="Normal 3 2 3 9 2 2 3" xfId="42089"/>
    <cellStyle name="Normal 3 2 3 9 2 3" xfId="20516"/>
    <cellStyle name="Normal 3 2 3 9 2 3 2" xfId="49251"/>
    <cellStyle name="Normal 3 2 3 9 2 4" xfId="34927"/>
    <cellStyle name="Normal 3 2 3 9 3" xfId="9714"/>
    <cellStyle name="Normal 3 2 3 9 3 2" xfId="24097"/>
    <cellStyle name="Normal 3 2 3 9 3 2 2" xfId="52832"/>
    <cellStyle name="Normal 3 2 3 9 3 3" xfId="38508"/>
    <cellStyle name="Normal 3 2 3 9 4" xfId="16934"/>
    <cellStyle name="Normal 3 2 3 9 4 2" xfId="45670"/>
    <cellStyle name="Normal 3 2 3 9 5" xfId="31346"/>
    <cellStyle name="Normal 3 2 4" xfId="267"/>
    <cellStyle name="Normal 3 2 4 10" xfId="7909"/>
    <cellStyle name="Normal 3 2 4 10 2" xfId="22314"/>
    <cellStyle name="Normal 3 2 4 10 2 2" xfId="51049"/>
    <cellStyle name="Normal 3 2 4 10 3" xfId="36725"/>
    <cellStyle name="Normal 3 2 4 11" xfId="15151"/>
    <cellStyle name="Normal 3 2 4 11 2" xfId="43887"/>
    <cellStyle name="Normal 3 2 4 12" xfId="29563"/>
    <cellStyle name="Normal 3 2 4 2" xfId="357"/>
    <cellStyle name="Normal 3 2 4 2 10" xfId="15179"/>
    <cellStyle name="Normal 3 2 4 2 10 2" xfId="43915"/>
    <cellStyle name="Normal 3 2 4 2 11" xfId="29591"/>
    <cellStyle name="Normal 3 2 4 2 2" xfId="457"/>
    <cellStyle name="Normal 3 2 4 2 2 10" xfId="29647"/>
    <cellStyle name="Normal 3 2 4 2 2 2" xfId="657"/>
    <cellStyle name="Normal 3 2 4 2 2 2 2" xfId="929"/>
    <cellStyle name="Normal 3 2 4 2 2 2 2 2" xfId="1376"/>
    <cellStyle name="Normal 3 2 4 2 2 2 2 2 2" xfId="2359"/>
    <cellStyle name="Normal 3 2 4 2 2 2 2 2 2 2" xfId="4151"/>
    <cellStyle name="Normal 3 2 4 2 2 2 2 2 2 2 2" xfId="7810"/>
    <cellStyle name="Normal 3 2 4 2 2 2 2 2 2 2 2 2" xfId="15070"/>
    <cellStyle name="Normal 3 2 4 2 2 2 2 2 2 2 2 2 2" xfId="29448"/>
    <cellStyle name="Normal 3 2 4 2 2 2 2 2 2 2 2 2 2 2" xfId="58182"/>
    <cellStyle name="Normal 3 2 4 2 2 2 2 2 2 2 2 2 3" xfId="43858"/>
    <cellStyle name="Normal 3 2 4 2 2 2 2 2 2 2 2 3" xfId="22285"/>
    <cellStyle name="Normal 3 2 4 2 2 2 2 2 2 2 2 3 2" xfId="51020"/>
    <cellStyle name="Normal 3 2 4 2 2 2 2 2 2 2 2 4" xfId="36696"/>
    <cellStyle name="Normal 3 2 4 2 2 2 2 2 2 2 3" xfId="11483"/>
    <cellStyle name="Normal 3 2 4 2 2 2 2 2 2 2 3 2" xfId="25866"/>
    <cellStyle name="Normal 3 2 4 2 2 2 2 2 2 2 3 2 2" xfId="54601"/>
    <cellStyle name="Normal 3 2 4 2 2 2 2 2 2 2 3 3" xfId="40277"/>
    <cellStyle name="Normal 3 2 4 2 2 2 2 2 2 2 4" xfId="18703"/>
    <cellStyle name="Normal 3 2 4 2 2 2 2 2 2 2 4 2" xfId="47439"/>
    <cellStyle name="Normal 3 2 4 2 2 2 2 2 2 2 5" xfId="33115"/>
    <cellStyle name="Normal 3 2 4 2 2 2 2 2 2 3" xfId="6020"/>
    <cellStyle name="Normal 3 2 4 2 2 2 2 2 2 3 2" xfId="13280"/>
    <cellStyle name="Normal 3 2 4 2 2 2 2 2 2 3 2 2" xfId="27658"/>
    <cellStyle name="Normal 3 2 4 2 2 2 2 2 2 3 2 2 2" xfId="56392"/>
    <cellStyle name="Normal 3 2 4 2 2 2 2 2 2 3 2 3" xfId="42068"/>
    <cellStyle name="Normal 3 2 4 2 2 2 2 2 2 3 3" xfId="20495"/>
    <cellStyle name="Normal 3 2 4 2 2 2 2 2 2 3 3 2" xfId="49230"/>
    <cellStyle name="Normal 3 2 4 2 2 2 2 2 2 3 4" xfId="34906"/>
    <cellStyle name="Normal 3 2 4 2 2 2 2 2 2 4" xfId="9693"/>
    <cellStyle name="Normal 3 2 4 2 2 2 2 2 2 4 2" xfId="24076"/>
    <cellStyle name="Normal 3 2 4 2 2 2 2 2 2 4 2 2" xfId="52811"/>
    <cellStyle name="Normal 3 2 4 2 2 2 2 2 2 4 3" xfId="38487"/>
    <cellStyle name="Normal 3 2 4 2 2 2 2 2 2 5" xfId="16913"/>
    <cellStyle name="Normal 3 2 4 2 2 2 2 2 2 5 2" xfId="45649"/>
    <cellStyle name="Normal 3 2 4 2 2 2 2 2 2 6" xfId="31325"/>
    <cellStyle name="Normal 3 2 4 2 2 2 2 2 3" xfId="3255"/>
    <cellStyle name="Normal 3 2 4 2 2 2 2 2 3 2" xfId="6915"/>
    <cellStyle name="Normal 3 2 4 2 2 2 2 2 3 2 2" xfId="14175"/>
    <cellStyle name="Normal 3 2 4 2 2 2 2 2 3 2 2 2" xfId="28553"/>
    <cellStyle name="Normal 3 2 4 2 2 2 2 2 3 2 2 2 2" xfId="57287"/>
    <cellStyle name="Normal 3 2 4 2 2 2 2 2 3 2 2 3" xfId="42963"/>
    <cellStyle name="Normal 3 2 4 2 2 2 2 2 3 2 3" xfId="21390"/>
    <cellStyle name="Normal 3 2 4 2 2 2 2 2 3 2 3 2" xfId="50125"/>
    <cellStyle name="Normal 3 2 4 2 2 2 2 2 3 2 4" xfId="35801"/>
    <cellStyle name="Normal 3 2 4 2 2 2 2 2 3 3" xfId="10588"/>
    <cellStyle name="Normal 3 2 4 2 2 2 2 2 3 3 2" xfId="24971"/>
    <cellStyle name="Normal 3 2 4 2 2 2 2 2 3 3 2 2" xfId="53706"/>
    <cellStyle name="Normal 3 2 4 2 2 2 2 2 3 3 3" xfId="39382"/>
    <cellStyle name="Normal 3 2 4 2 2 2 2 2 3 4" xfId="17808"/>
    <cellStyle name="Normal 3 2 4 2 2 2 2 2 3 4 2" xfId="46544"/>
    <cellStyle name="Normal 3 2 4 2 2 2 2 2 3 5" xfId="32220"/>
    <cellStyle name="Normal 3 2 4 2 2 2 2 2 4" xfId="5120"/>
    <cellStyle name="Normal 3 2 4 2 2 2 2 2 4 2" xfId="12385"/>
    <cellStyle name="Normal 3 2 4 2 2 2 2 2 4 2 2" xfId="26763"/>
    <cellStyle name="Normal 3 2 4 2 2 2 2 2 4 2 2 2" xfId="55497"/>
    <cellStyle name="Normal 3 2 4 2 2 2 2 2 4 2 3" xfId="41173"/>
    <cellStyle name="Normal 3 2 4 2 2 2 2 2 4 3" xfId="19600"/>
    <cellStyle name="Normal 3 2 4 2 2 2 2 2 4 3 2" xfId="48335"/>
    <cellStyle name="Normal 3 2 4 2 2 2 2 2 4 4" xfId="34011"/>
    <cellStyle name="Normal 3 2 4 2 2 2 2 2 5" xfId="8792"/>
    <cellStyle name="Normal 3 2 4 2 2 2 2 2 5 2" xfId="23181"/>
    <cellStyle name="Normal 3 2 4 2 2 2 2 2 5 2 2" xfId="51916"/>
    <cellStyle name="Normal 3 2 4 2 2 2 2 2 5 3" xfId="37592"/>
    <cellStyle name="Normal 3 2 4 2 2 2 2 2 6" xfId="16018"/>
    <cellStyle name="Normal 3 2 4 2 2 2 2 2 6 2" xfId="44754"/>
    <cellStyle name="Normal 3 2 4 2 2 2 2 2 7" xfId="30430"/>
    <cellStyle name="Normal 3 2 4 2 2 2 2 3" xfId="1912"/>
    <cellStyle name="Normal 3 2 4 2 2 2 2 3 2" xfId="3704"/>
    <cellStyle name="Normal 3 2 4 2 2 2 2 3 2 2" xfId="7363"/>
    <cellStyle name="Normal 3 2 4 2 2 2 2 3 2 2 2" xfId="14623"/>
    <cellStyle name="Normal 3 2 4 2 2 2 2 3 2 2 2 2" xfId="29001"/>
    <cellStyle name="Normal 3 2 4 2 2 2 2 3 2 2 2 2 2" xfId="57735"/>
    <cellStyle name="Normal 3 2 4 2 2 2 2 3 2 2 2 3" xfId="43411"/>
    <cellStyle name="Normal 3 2 4 2 2 2 2 3 2 2 3" xfId="21838"/>
    <cellStyle name="Normal 3 2 4 2 2 2 2 3 2 2 3 2" xfId="50573"/>
    <cellStyle name="Normal 3 2 4 2 2 2 2 3 2 2 4" xfId="36249"/>
    <cellStyle name="Normal 3 2 4 2 2 2 2 3 2 3" xfId="11036"/>
    <cellStyle name="Normal 3 2 4 2 2 2 2 3 2 3 2" xfId="25419"/>
    <cellStyle name="Normal 3 2 4 2 2 2 2 3 2 3 2 2" xfId="54154"/>
    <cellStyle name="Normal 3 2 4 2 2 2 2 3 2 3 3" xfId="39830"/>
    <cellStyle name="Normal 3 2 4 2 2 2 2 3 2 4" xfId="18256"/>
    <cellStyle name="Normal 3 2 4 2 2 2 2 3 2 4 2" xfId="46992"/>
    <cellStyle name="Normal 3 2 4 2 2 2 2 3 2 5" xfId="32668"/>
    <cellStyle name="Normal 3 2 4 2 2 2 2 3 3" xfId="5573"/>
    <cellStyle name="Normal 3 2 4 2 2 2 2 3 3 2" xfId="12833"/>
    <cellStyle name="Normal 3 2 4 2 2 2 2 3 3 2 2" xfId="27211"/>
    <cellStyle name="Normal 3 2 4 2 2 2 2 3 3 2 2 2" xfId="55945"/>
    <cellStyle name="Normal 3 2 4 2 2 2 2 3 3 2 3" xfId="41621"/>
    <cellStyle name="Normal 3 2 4 2 2 2 2 3 3 3" xfId="20048"/>
    <cellStyle name="Normal 3 2 4 2 2 2 2 3 3 3 2" xfId="48783"/>
    <cellStyle name="Normal 3 2 4 2 2 2 2 3 3 4" xfId="34459"/>
    <cellStyle name="Normal 3 2 4 2 2 2 2 3 4" xfId="9246"/>
    <cellStyle name="Normal 3 2 4 2 2 2 2 3 4 2" xfId="23629"/>
    <cellStyle name="Normal 3 2 4 2 2 2 2 3 4 2 2" xfId="52364"/>
    <cellStyle name="Normal 3 2 4 2 2 2 2 3 4 3" xfId="38040"/>
    <cellStyle name="Normal 3 2 4 2 2 2 2 3 5" xfId="16466"/>
    <cellStyle name="Normal 3 2 4 2 2 2 2 3 5 2" xfId="45202"/>
    <cellStyle name="Normal 3 2 4 2 2 2 2 3 6" xfId="30878"/>
    <cellStyle name="Normal 3 2 4 2 2 2 2 4" xfId="2808"/>
    <cellStyle name="Normal 3 2 4 2 2 2 2 4 2" xfId="6468"/>
    <cellStyle name="Normal 3 2 4 2 2 2 2 4 2 2" xfId="13728"/>
    <cellStyle name="Normal 3 2 4 2 2 2 2 4 2 2 2" xfId="28106"/>
    <cellStyle name="Normal 3 2 4 2 2 2 2 4 2 2 2 2" xfId="56840"/>
    <cellStyle name="Normal 3 2 4 2 2 2 2 4 2 2 3" xfId="42516"/>
    <cellStyle name="Normal 3 2 4 2 2 2 2 4 2 3" xfId="20943"/>
    <cellStyle name="Normal 3 2 4 2 2 2 2 4 2 3 2" xfId="49678"/>
    <cellStyle name="Normal 3 2 4 2 2 2 2 4 2 4" xfId="35354"/>
    <cellStyle name="Normal 3 2 4 2 2 2 2 4 3" xfId="10141"/>
    <cellStyle name="Normal 3 2 4 2 2 2 2 4 3 2" xfId="24524"/>
    <cellStyle name="Normal 3 2 4 2 2 2 2 4 3 2 2" xfId="53259"/>
    <cellStyle name="Normal 3 2 4 2 2 2 2 4 3 3" xfId="38935"/>
    <cellStyle name="Normal 3 2 4 2 2 2 2 4 4" xfId="17361"/>
    <cellStyle name="Normal 3 2 4 2 2 2 2 4 4 2" xfId="46097"/>
    <cellStyle name="Normal 3 2 4 2 2 2 2 4 5" xfId="31773"/>
    <cellStyle name="Normal 3 2 4 2 2 2 2 5" xfId="4673"/>
    <cellStyle name="Normal 3 2 4 2 2 2 2 5 2" xfId="11938"/>
    <cellStyle name="Normal 3 2 4 2 2 2 2 5 2 2" xfId="26316"/>
    <cellStyle name="Normal 3 2 4 2 2 2 2 5 2 2 2" xfId="55050"/>
    <cellStyle name="Normal 3 2 4 2 2 2 2 5 2 3" xfId="40726"/>
    <cellStyle name="Normal 3 2 4 2 2 2 2 5 3" xfId="19153"/>
    <cellStyle name="Normal 3 2 4 2 2 2 2 5 3 2" xfId="47888"/>
    <cellStyle name="Normal 3 2 4 2 2 2 2 5 4" xfId="33564"/>
    <cellStyle name="Normal 3 2 4 2 2 2 2 6" xfId="8345"/>
    <cellStyle name="Normal 3 2 4 2 2 2 2 6 2" xfId="22734"/>
    <cellStyle name="Normal 3 2 4 2 2 2 2 6 2 2" xfId="51469"/>
    <cellStyle name="Normal 3 2 4 2 2 2 2 6 3" xfId="37145"/>
    <cellStyle name="Normal 3 2 4 2 2 2 2 7" xfId="15571"/>
    <cellStyle name="Normal 3 2 4 2 2 2 2 7 2" xfId="44307"/>
    <cellStyle name="Normal 3 2 4 2 2 2 2 8" xfId="29983"/>
    <cellStyle name="Normal 3 2 4 2 2 2 3" xfId="1152"/>
    <cellStyle name="Normal 3 2 4 2 2 2 3 2" xfId="2135"/>
    <cellStyle name="Normal 3 2 4 2 2 2 3 2 2" xfId="3927"/>
    <cellStyle name="Normal 3 2 4 2 2 2 3 2 2 2" xfId="7586"/>
    <cellStyle name="Normal 3 2 4 2 2 2 3 2 2 2 2" xfId="14846"/>
    <cellStyle name="Normal 3 2 4 2 2 2 3 2 2 2 2 2" xfId="29224"/>
    <cellStyle name="Normal 3 2 4 2 2 2 3 2 2 2 2 2 2" xfId="57958"/>
    <cellStyle name="Normal 3 2 4 2 2 2 3 2 2 2 2 3" xfId="43634"/>
    <cellStyle name="Normal 3 2 4 2 2 2 3 2 2 2 3" xfId="22061"/>
    <cellStyle name="Normal 3 2 4 2 2 2 3 2 2 2 3 2" xfId="50796"/>
    <cellStyle name="Normal 3 2 4 2 2 2 3 2 2 2 4" xfId="36472"/>
    <cellStyle name="Normal 3 2 4 2 2 2 3 2 2 3" xfId="11259"/>
    <cellStyle name="Normal 3 2 4 2 2 2 3 2 2 3 2" xfId="25642"/>
    <cellStyle name="Normal 3 2 4 2 2 2 3 2 2 3 2 2" xfId="54377"/>
    <cellStyle name="Normal 3 2 4 2 2 2 3 2 2 3 3" xfId="40053"/>
    <cellStyle name="Normal 3 2 4 2 2 2 3 2 2 4" xfId="18479"/>
    <cellStyle name="Normal 3 2 4 2 2 2 3 2 2 4 2" xfId="47215"/>
    <cellStyle name="Normal 3 2 4 2 2 2 3 2 2 5" xfId="32891"/>
    <cellStyle name="Normal 3 2 4 2 2 2 3 2 3" xfId="5796"/>
    <cellStyle name="Normal 3 2 4 2 2 2 3 2 3 2" xfId="13056"/>
    <cellStyle name="Normal 3 2 4 2 2 2 3 2 3 2 2" xfId="27434"/>
    <cellStyle name="Normal 3 2 4 2 2 2 3 2 3 2 2 2" xfId="56168"/>
    <cellStyle name="Normal 3 2 4 2 2 2 3 2 3 2 3" xfId="41844"/>
    <cellStyle name="Normal 3 2 4 2 2 2 3 2 3 3" xfId="20271"/>
    <cellStyle name="Normal 3 2 4 2 2 2 3 2 3 3 2" xfId="49006"/>
    <cellStyle name="Normal 3 2 4 2 2 2 3 2 3 4" xfId="34682"/>
    <cellStyle name="Normal 3 2 4 2 2 2 3 2 4" xfId="9469"/>
    <cellStyle name="Normal 3 2 4 2 2 2 3 2 4 2" xfId="23852"/>
    <cellStyle name="Normal 3 2 4 2 2 2 3 2 4 2 2" xfId="52587"/>
    <cellStyle name="Normal 3 2 4 2 2 2 3 2 4 3" xfId="38263"/>
    <cellStyle name="Normal 3 2 4 2 2 2 3 2 5" xfId="16689"/>
    <cellStyle name="Normal 3 2 4 2 2 2 3 2 5 2" xfId="45425"/>
    <cellStyle name="Normal 3 2 4 2 2 2 3 2 6" xfId="31101"/>
    <cellStyle name="Normal 3 2 4 2 2 2 3 3" xfId="3031"/>
    <cellStyle name="Normal 3 2 4 2 2 2 3 3 2" xfId="6691"/>
    <cellStyle name="Normal 3 2 4 2 2 2 3 3 2 2" xfId="13951"/>
    <cellStyle name="Normal 3 2 4 2 2 2 3 3 2 2 2" xfId="28329"/>
    <cellStyle name="Normal 3 2 4 2 2 2 3 3 2 2 2 2" xfId="57063"/>
    <cellStyle name="Normal 3 2 4 2 2 2 3 3 2 2 3" xfId="42739"/>
    <cellStyle name="Normal 3 2 4 2 2 2 3 3 2 3" xfId="21166"/>
    <cellStyle name="Normal 3 2 4 2 2 2 3 3 2 3 2" xfId="49901"/>
    <cellStyle name="Normal 3 2 4 2 2 2 3 3 2 4" xfId="35577"/>
    <cellStyle name="Normal 3 2 4 2 2 2 3 3 3" xfId="10364"/>
    <cellStyle name="Normal 3 2 4 2 2 2 3 3 3 2" xfId="24747"/>
    <cellStyle name="Normal 3 2 4 2 2 2 3 3 3 2 2" xfId="53482"/>
    <cellStyle name="Normal 3 2 4 2 2 2 3 3 3 3" xfId="39158"/>
    <cellStyle name="Normal 3 2 4 2 2 2 3 3 4" xfId="17584"/>
    <cellStyle name="Normal 3 2 4 2 2 2 3 3 4 2" xfId="46320"/>
    <cellStyle name="Normal 3 2 4 2 2 2 3 3 5" xfId="31996"/>
    <cellStyle name="Normal 3 2 4 2 2 2 3 4" xfId="4896"/>
    <cellStyle name="Normal 3 2 4 2 2 2 3 4 2" xfId="12161"/>
    <cellStyle name="Normal 3 2 4 2 2 2 3 4 2 2" xfId="26539"/>
    <cellStyle name="Normal 3 2 4 2 2 2 3 4 2 2 2" xfId="55273"/>
    <cellStyle name="Normal 3 2 4 2 2 2 3 4 2 3" xfId="40949"/>
    <cellStyle name="Normal 3 2 4 2 2 2 3 4 3" xfId="19376"/>
    <cellStyle name="Normal 3 2 4 2 2 2 3 4 3 2" xfId="48111"/>
    <cellStyle name="Normal 3 2 4 2 2 2 3 4 4" xfId="33787"/>
    <cellStyle name="Normal 3 2 4 2 2 2 3 5" xfId="8568"/>
    <cellStyle name="Normal 3 2 4 2 2 2 3 5 2" xfId="22957"/>
    <cellStyle name="Normal 3 2 4 2 2 2 3 5 2 2" xfId="51692"/>
    <cellStyle name="Normal 3 2 4 2 2 2 3 5 3" xfId="37368"/>
    <cellStyle name="Normal 3 2 4 2 2 2 3 6" xfId="15794"/>
    <cellStyle name="Normal 3 2 4 2 2 2 3 6 2" xfId="44530"/>
    <cellStyle name="Normal 3 2 4 2 2 2 3 7" xfId="30206"/>
    <cellStyle name="Normal 3 2 4 2 2 2 4" xfId="1684"/>
    <cellStyle name="Normal 3 2 4 2 2 2 4 2" xfId="3480"/>
    <cellStyle name="Normal 3 2 4 2 2 2 4 2 2" xfId="7139"/>
    <cellStyle name="Normal 3 2 4 2 2 2 4 2 2 2" xfId="14399"/>
    <cellStyle name="Normal 3 2 4 2 2 2 4 2 2 2 2" xfId="28777"/>
    <cellStyle name="Normal 3 2 4 2 2 2 4 2 2 2 2 2" xfId="57511"/>
    <cellStyle name="Normal 3 2 4 2 2 2 4 2 2 2 3" xfId="43187"/>
    <cellStyle name="Normal 3 2 4 2 2 2 4 2 2 3" xfId="21614"/>
    <cellStyle name="Normal 3 2 4 2 2 2 4 2 2 3 2" xfId="50349"/>
    <cellStyle name="Normal 3 2 4 2 2 2 4 2 2 4" xfId="36025"/>
    <cellStyle name="Normal 3 2 4 2 2 2 4 2 3" xfId="10812"/>
    <cellStyle name="Normal 3 2 4 2 2 2 4 2 3 2" xfId="25195"/>
    <cellStyle name="Normal 3 2 4 2 2 2 4 2 3 2 2" xfId="53930"/>
    <cellStyle name="Normal 3 2 4 2 2 2 4 2 3 3" xfId="39606"/>
    <cellStyle name="Normal 3 2 4 2 2 2 4 2 4" xfId="18032"/>
    <cellStyle name="Normal 3 2 4 2 2 2 4 2 4 2" xfId="46768"/>
    <cellStyle name="Normal 3 2 4 2 2 2 4 2 5" xfId="32444"/>
    <cellStyle name="Normal 3 2 4 2 2 2 4 3" xfId="5349"/>
    <cellStyle name="Normal 3 2 4 2 2 2 4 3 2" xfId="12609"/>
    <cellStyle name="Normal 3 2 4 2 2 2 4 3 2 2" xfId="26987"/>
    <cellStyle name="Normal 3 2 4 2 2 2 4 3 2 2 2" xfId="55721"/>
    <cellStyle name="Normal 3 2 4 2 2 2 4 3 2 3" xfId="41397"/>
    <cellStyle name="Normal 3 2 4 2 2 2 4 3 3" xfId="19824"/>
    <cellStyle name="Normal 3 2 4 2 2 2 4 3 3 2" xfId="48559"/>
    <cellStyle name="Normal 3 2 4 2 2 2 4 3 4" xfId="34235"/>
    <cellStyle name="Normal 3 2 4 2 2 2 4 4" xfId="9022"/>
    <cellStyle name="Normal 3 2 4 2 2 2 4 4 2" xfId="23405"/>
    <cellStyle name="Normal 3 2 4 2 2 2 4 4 2 2" xfId="52140"/>
    <cellStyle name="Normal 3 2 4 2 2 2 4 4 3" xfId="37816"/>
    <cellStyle name="Normal 3 2 4 2 2 2 4 5" xfId="16242"/>
    <cellStyle name="Normal 3 2 4 2 2 2 4 5 2" xfId="44978"/>
    <cellStyle name="Normal 3 2 4 2 2 2 4 6" xfId="30654"/>
    <cellStyle name="Normal 3 2 4 2 2 2 5" xfId="2584"/>
    <cellStyle name="Normal 3 2 4 2 2 2 5 2" xfId="6244"/>
    <cellStyle name="Normal 3 2 4 2 2 2 5 2 2" xfId="13504"/>
    <cellStyle name="Normal 3 2 4 2 2 2 5 2 2 2" xfId="27882"/>
    <cellStyle name="Normal 3 2 4 2 2 2 5 2 2 2 2" xfId="56616"/>
    <cellStyle name="Normal 3 2 4 2 2 2 5 2 2 3" xfId="42292"/>
    <cellStyle name="Normal 3 2 4 2 2 2 5 2 3" xfId="20719"/>
    <cellStyle name="Normal 3 2 4 2 2 2 5 2 3 2" xfId="49454"/>
    <cellStyle name="Normal 3 2 4 2 2 2 5 2 4" xfId="35130"/>
    <cellStyle name="Normal 3 2 4 2 2 2 5 3" xfId="9917"/>
    <cellStyle name="Normal 3 2 4 2 2 2 5 3 2" xfId="24300"/>
    <cellStyle name="Normal 3 2 4 2 2 2 5 3 2 2" xfId="53035"/>
    <cellStyle name="Normal 3 2 4 2 2 2 5 3 3" xfId="38711"/>
    <cellStyle name="Normal 3 2 4 2 2 2 5 4" xfId="17137"/>
    <cellStyle name="Normal 3 2 4 2 2 2 5 4 2" xfId="45873"/>
    <cellStyle name="Normal 3 2 4 2 2 2 5 5" xfId="31549"/>
    <cellStyle name="Normal 3 2 4 2 2 2 6" xfId="4447"/>
    <cellStyle name="Normal 3 2 4 2 2 2 6 2" xfId="11714"/>
    <cellStyle name="Normal 3 2 4 2 2 2 6 2 2" xfId="26092"/>
    <cellStyle name="Normal 3 2 4 2 2 2 6 2 2 2" xfId="54826"/>
    <cellStyle name="Normal 3 2 4 2 2 2 6 2 3" xfId="40502"/>
    <cellStyle name="Normal 3 2 4 2 2 2 6 3" xfId="18929"/>
    <cellStyle name="Normal 3 2 4 2 2 2 6 3 2" xfId="47664"/>
    <cellStyle name="Normal 3 2 4 2 2 2 6 4" xfId="33340"/>
    <cellStyle name="Normal 3 2 4 2 2 2 7" xfId="8118"/>
    <cellStyle name="Normal 3 2 4 2 2 2 7 2" xfId="22510"/>
    <cellStyle name="Normal 3 2 4 2 2 2 7 2 2" xfId="51245"/>
    <cellStyle name="Normal 3 2 4 2 2 2 7 3" xfId="36921"/>
    <cellStyle name="Normal 3 2 4 2 2 2 8" xfId="15347"/>
    <cellStyle name="Normal 3 2 4 2 2 2 8 2" xfId="44083"/>
    <cellStyle name="Normal 3 2 4 2 2 2 9" xfId="29759"/>
    <cellStyle name="Normal 3 2 4 2 2 3" xfId="815"/>
    <cellStyle name="Normal 3 2 4 2 2 3 2" xfId="1264"/>
    <cellStyle name="Normal 3 2 4 2 2 3 2 2" xfId="2247"/>
    <cellStyle name="Normal 3 2 4 2 2 3 2 2 2" xfId="4039"/>
    <cellStyle name="Normal 3 2 4 2 2 3 2 2 2 2" xfId="7698"/>
    <cellStyle name="Normal 3 2 4 2 2 3 2 2 2 2 2" xfId="14958"/>
    <cellStyle name="Normal 3 2 4 2 2 3 2 2 2 2 2 2" xfId="29336"/>
    <cellStyle name="Normal 3 2 4 2 2 3 2 2 2 2 2 2 2" xfId="58070"/>
    <cellStyle name="Normal 3 2 4 2 2 3 2 2 2 2 2 3" xfId="43746"/>
    <cellStyle name="Normal 3 2 4 2 2 3 2 2 2 2 3" xfId="22173"/>
    <cellStyle name="Normal 3 2 4 2 2 3 2 2 2 2 3 2" xfId="50908"/>
    <cellStyle name="Normal 3 2 4 2 2 3 2 2 2 2 4" xfId="36584"/>
    <cellStyle name="Normal 3 2 4 2 2 3 2 2 2 3" xfId="11371"/>
    <cellStyle name="Normal 3 2 4 2 2 3 2 2 2 3 2" xfId="25754"/>
    <cellStyle name="Normal 3 2 4 2 2 3 2 2 2 3 2 2" xfId="54489"/>
    <cellStyle name="Normal 3 2 4 2 2 3 2 2 2 3 3" xfId="40165"/>
    <cellStyle name="Normal 3 2 4 2 2 3 2 2 2 4" xfId="18591"/>
    <cellStyle name="Normal 3 2 4 2 2 3 2 2 2 4 2" xfId="47327"/>
    <cellStyle name="Normal 3 2 4 2 2 3 2 2 2 5" xfId="33003"/>
    <cellStyle name="Normal 3 2 4 2 2 3 2 2 3" xfId="5908"/>
    <cellStyle name="Normal 3 2 4 2 2 3 2 2 3 2" xfId="13168"/>
    <cellStyle name="Normal 3 2 4 2 2 3 2 2 3 2 2" xfId="27546"/>
    <cellStyle name="Normal 3 2 4 2 2 3 2 2 3 2 2 2" xfId="56280"/>
    <cellStyle name="Normal 3 2 4 2 2 3 2 2 3 2 3" xfId="41956"/>
    <cellStyle name="Normal 3 2 4 2 2 3 2 2 3 3" xfId="20383"/>
    <cellStyle name="Normal 3 2 4 2 2 3 2 2 3 3 2" xfId="49118"/>
    <cellStyle name="Normal 3 2 4 2 2 3 2 2 3 4" xfId="34794"/>
    <cellStyle name="Normal 3 2 4 2 2 3 2 2 4" xfId="9581"/>
    <cellStyle name="Normal 3 2 4 2 2 3 2 2 4 2" xfId="23964"/>
    <cellStyle name="Normal 3 2 4 2 2 3 2 2 4 2 2" xfId="52699"/>
    <cellStyle name="Normal 3 2 4 2 2 3 2 2 4 3" xfId="38375"/>
    <cellStyle name="Normal 3 2 4 2 2 3 2 2 5" xfId="16801"/>
    <cellStyle name="Normal 3 2 4 2 2 3 2 2 5 2" xfId="45537"/>
    <cellStyle name="Normal 3 2 4 2 2 3 2 2 6" xfId="31213"/>
    <cellStyle name="Normal 3 2 4 2 2 3 2 3" xfId="3143"/>
    <cellStyle name="Normal 3 2 4 2 2 3 2 3 2" xfId="6803"/>
    <cellStyle name="Normal 3 2 4 2 2 3 2 3 2 2" xfId="14063"/>
    <cellStyle name="Normal 3 2 4 2 2 3 2 3 2 2 2" xfId="28441"/>
    <cellStyle name="Normal 3 2 4 2 2 3 2 3 2 2 2 2" xfId="57175"/>
    <cellStyle name="Normal 3 2 4 2 2 3 2 3 2 2 3" xfId="42851"/>
    <cellStyle name="Normal 3 2 4 2 2 3 2 3 2 3" xfId="21278"/>
    <cellStyle name="Normal 3 2 4 2 2 3 2 3 2 3 2" xfId="50013"/>
    <cellStyle name="Normal 3 2 4 2 2 3 2 3 2 4" xfId="35689"/>
    <cellStyle name="Normal 3 2 4 2 2 3 2 3 3" xfId="10476"/>
    <cellStyle name="Normal 3 2 4 2 2 3 2 3 3 2" xfId="24859"/>
    <cellStyle name="Normal 3 2 4 2 2 3 2 3 3 2 2" xfId="53594"/>
    <cellStyle name="Normal 3 2 4 2 2 3 2 3 3 3" xfId="39270"/>
    <cellStyle name="Normal 3 2 4 2 2 3 2 3 4" xfId="17696"/>
    <cellStyle name="Normal 3 2 4 2 2 3 2 3 4 2" xfId="46432"/>
    <cellStyle name="Normal 3 2 4 2 2 3 2 3 5" xfId="32108"/>
    <cellStyle name="Normal 3 2 4 2 2 3 2 4" xfId="5008"/>
    <cellStyle name="Normal 3 2 4 2 2 3 2 4 2" xfId="12273"/>
    <cellStyle name="Normal 3 2 4 2 2 3 2 4 2 2" xfId="26651"/>
    <cellStyle name="Normal 3 2 4 2 2 3 2 4 2 2 2" xfId="55385"/>
    <cellStyle name="Normal 3 2 4 2 2 3 2 4 2 3" xfId="41061"/>
    <cellStyle name="Normal 3 2 4 2 2 3 2 4 3" xfId="19488"/>
    <cellStyle name="Normal 3 2 4 2 2 3 2 4 3 2" xfId="48223"/>
    <cellStyle name="Normal 3 2 4 2 2 3 2 4 4" xfId="33899"/>
    <cellStyle name="Normal 3 2 4 2 2 3 2 5" xfId="8680"/>
    <cellStyle name="Normal 3 2 4 2 2 3 2 5 2" xfId="23069"/>
    <cellStyle name="Normal 3 2 4 2 2 3 2 5 2 2" xfId="51804"/>
    <cellStyle name="Normal 3 2 4 2 2 3 2 5 3" xfId="37480"/>
    <cellStyle name="Normal 3 2 4 2 2 3 2 6" xfId="15906"/>
    <cellStyle name="Normal 3 2 4 2 2 3 2 6 2" xfId="44642"/>
    <cellStyle name="Normal 3 2 4 2 2 3 2 7" xfId="30318"/>
    <cellStyle name="Normal 3 2 4 2 2 3 3" xfId="1800"/>
    <cellStyle name="Normal 3 2 4 2 2 3 3 2" xfId="3592"/>
    <cellStyle name="Normal 3 2 4 2 2 3 3 2 2" xfId="7251"/>
    <cellStyle name="Normal 3 2 4 2 2 3 3 2 2 2" xfId="14511"/>
    <cellStyle name="Normal 3 2 4 2 2 3 3 2 2 2 2" xfId="28889"/>
    <cellStyle name="Normal 3 2 4 2 2 3 3 2 2 2 2 2" xfId="57623"/>
    <cellStyle name="Normal 3 2 4 2 2 3 3 2 2 2 3" xfId="43299"/>
    <cellStyle name="Normal 3 2 4 2 2 3 3 2 2 3" xfId="21726"/>
    <cellStyle name="Normal 3 2 4 2 2 3 3 2 2 3 2" xfId="50461"/>
    <cellStyle name="Normal 3 2 4 2 2 3 3 2 2 4" xfId="36137"/>
    <cellStyle name="Normal 3 2 4 2 2 3 3 2 3" xfId="10924"/>
    <cellStyle name="Normal 3 2 4 2 2 3 3 2 3 2" xfId="25307"/>
    <cellStyle name="Normal 3 2 4 2 2 3 3 2 3 2 2" xfId="54042"/>
    <cellStyle name="Normal 3 2 4 2 2 3 3 2 3 3" xfId="39718"/>
    <cellStyle name="Normal 3 2 4 2 2 3 3 2 4" xfId="18144"/>
    <cellStyle name="Normal 3 2 4 2 2 3 3 2 4 2" xfId="46880"/>
    <cellStyle name="Normal 3 2 4 2 2 3 3 2 5" xfId="32556"/>
    <cellStyle name="Normal 3 2 4 2 2 3 3 3" xfId="5461"/>
    <cellStyle name="Normal 3 2 4 2 2 3 3 3 2" xfId="12721"/>
    <cellStyle name="Normal 3 2 4 2 2 3 3 3 2 2" xfId="27099"/>
    <cellStyle name="Normal 3 2 4 2 2 3 3 3 2 2 2" xfId="55833"/>
    <cellStyle name="Normal 3 2 4 2 2 3 3 3 2 3" xfId="41509"/>
    <cellStyle name="Normal 3 2 4 2 2 3 3 3 3" xfId="19936"/>
    <cellStyle name="Normal 3 2 4 2 2 3 3 3 3 2" xfId="48671"/>
    <cellStyle name="Normal 3 2 4 2 2 3 3 3 4" xfId="34347"/>
    <cellStyle name="Normal 3 2 4 2 2 3 3 4" xfId="9134"/>
    <cellStyle name="Normal 3 2 4 2 2 3 3 4 2" xfId="23517"/>
    <cellStyle name="Normal 3 2 4 2 2 3 3 4 2 2" xfId="52252"/>
    <cellStyle name="Normal 3 2 4 2 2 3 3 4 3" xfId="37928"/>
    <cellStyle name="Normal 3 2 4 2 2 3 3 5" xfId="16354"/>
    <cellStyle name="Normal 3 2 4 2 2 3 3 5 2" xfId="45090"/>
    <cellStyle name="Normal 3 2 4 2 2 3 3 6" xfId="30766"/>
    <cellStyle name="Normal 3 2 4 2 2 3 4" xfId="2696"/>
    <cellStyle name="Normal 3 2 4 2 2 3 4 2" xfId="6356"/>
    <cellStyle name="Normal 3 2 4 2 2 3 4 2 2" xfId="13616"/>
    <cellStyle name="Normal 3 2 4 2 2 3 4 2 2 2" xfId="27994"/>
    <cellStyle name="Normal 3 2 4 2 2 3 4 2 2 2 2" xfId="56728"/>
    <cellStyle name="Normal 3 2 4 2 2 3 4 2 2 3" xfId="42404"/>
    <cellStyle name="Normal 3 2 4 2 2 3 4 2 3" xfId="20831"/>
    <cellStyle name="Normal 3 2 4 2 2 3 4 2 3 2" xfId="49566"/>
    <cellStyle name="Normal 3 2 4 2 2 3 4 2 4" xfId="35242"/>
    <cellStyle name="Normal 3 2 4 2 2 3 4 3" xfId="10029"/>
    <cellStyle name="Normal 3 2 4 2 2 3 4 3 2" xfId="24412"/>
    <cellStyle name="Normal 3 2 4 2 2 3 4 3 2 2" xfId="53147"/>
    <cellStyle name="Normal 3 2 4 2 2 3 4 3 3" xfId="38823"/>
    <cellStyle name="Normal 3 2 4 2 2 3 4 4" xfId="17249"/>
    <cellStyle name="Normal 3 2 4 2 2 3 4 4 2" xfId="45985"/>
    <cellStyle name="Normal 3 2 4 2 2 3 4 5" xfId="31661"/>
    <cellStyle name="Normal 3 2 4 2 2 3 5" xfId="4560"/>
    <cellStyle name="Normal 3 2 4 2 2 3 5 2" xfId="11826"/>
    <cellStyle name="Normal 3 2 4 2 2 3 5 2 2" xfId="26204"/>
    <cellStyle name="Normal 3 2 4 2 2 3 5 2 2 2" xfId="54938"/>
    <cellStyle name="Normal 3 2 4 2 2 3 5 2 3" xfId="40614"/>
    <cellStyle name="Normal 3 2 4 2 2 3 5 3" xfId="19041"/>
    <cellStyle name="Normal 3 2 4 2 2 3 5 3 2" xfId="47776"/>
    <cellStyle name="Normal 3 2 4 2 2 3 5 4" xfId="33452"/>
    <cellStyle name="Normal 3 2 4 2 2 3 6" xfId="8233"/>
    <cellStyle name="Normal 3 2 4 2 2 3 6 2" xfId="22622"/>
    <cellStyle name="Normal 3 2 4 2 2 3 6 2 2" xfId="51357"/>
    <cellStyle name="Normal 3 2 4 2 2 3 6 3" xfId="37033"/>
    <cellStyle name="Normal 3 2 4 2 2 3 7" xfId="15459"/>
    <cellStyle name="Normal 3 2 4 2 2 3 7 2" xfId="44195"/>
    <cellStyle name="Normal 3 2 4 2 2 3 8" xfId="29871"/>
    <cellStyle name="Normal 3 2 4 2 2 4" xfId="1040"/>
    <cellStyle name="Normal 3 2 4 2 2 4 2" xfId="2023"/>
    <cellStyle name="Normal 3 2 4 2 2 4 2 2" xfId="3815"/>
    <cellStyle name="Normal 3 2 4 2 2 4 2 2 2" xfId="7474"/>
    <cellStyle name="Normal 3 2 4 2 2 4 2 2 2 2" xfId="14734"/>
    <cellStyle name="Normal 3 2 4 2 2 4 2 2 2 2 2" xfId="29112"/>
    <cellStyle name="Normal 3 2 4 2 2 4 2 2 2 2 2 2" xfId="57846"/>
    <cellStyle name="Normal 3 2 4 2 2 4 2 2 2 2 3" xfId="43522"/>
    <cellStyle name="Normal 3 2 4 2 2 4 2 2 2 3" xfId="21949"/>
    <cellStyle name="Normal 3 2 4 2 2 4 2 2 2 3 2" xfId="50684"/>
    <cellStyle name="Normal 3 2 4 2 2 4 2 2 2 4" xfId="36360"/>
    <cellStyle name="Normal 3 2 4 2 2 4 2 2 3" xfId="11147"/>
    <cellStyle name="Normal 3 2 4 2 2 4 2 2 3 2" xfId="25530"/>
    <cellStyle name="Normal 3 2 4 2 2 4 2 2 3 2 2" xfId="54265"/>
    <cellStyle name="Normal 3 2 4 2 2 4 2 2 3 3" xfId="39941"/>
    <cellStyle name="Normal 3 2 4 2 2 4 2 2 4" xfId="18367"/>
    <cellStyle name="Normal 3 2 4 2 2 4 2 2 4 2" xfId="47103"/>
    <cellStyle name="Normal 3 2 4 2 2 4 2 2 5" xfId="32779"/>
    <cellStyle name="Normal 3 2 4 2 2 4 2 3" xfId="5684"/>
    <cellStyle name="Normal 3 2 4 2 2 4 2 3 2" xfId="12944"/>
    <cellStyle name="Normal 3 2 4 2 2 4 2 3 2 2" xfId="27322"/>
    <cellStyle name="Normal 3 2 4 2 2 4 2 3 2 2 2" xfId="56056"/>
    <cellStyle name="Normal 3 2 4 2 2 4 2 3 2 3" xfId="41732"/>
    <cellStyle name="Normal 3 2 4 2 2 4 2 3 3" xfId="20159"/>
    <cellStyle name="Normal 3 2 4 2 2 4 2 3 3 2" xfId="48894"/>
    <cellStyle name="Normal 3 2 4 2 2 4 2 3 4" xfId="34570"/>
    <cellStyle name="Normal 3 2 4 2 2 4 2 4" xfId="9357"/>
    <cellStyle name="Normal 3 2 4 2 2 4 2 4 2" xfId="23740"/>
    <cellStyle name="Normal 3 2 4 2 2 4 2 4 2 2" xfId="52475"/>
    <cellStyle name="Normal 3 2 4 2 2 4 2 4 3" xfId="38151"/>
    <cellStyle name="Normal 3 2 4 2 2 4 2 5" xfId="16577"/>
    <cellStyle name="Normal 3 2 4 2 2 4 2 5 2" xfId="45313"/>
    <cellStyle name="Normal 3 2 4 2 2 4 2 6" xfId="30989"/>
    <cellStyle name="Normal 3 2 4 2 2 4 3" xfId="2919"/>
    <cellStyle name="Normal 3 2 4 2 2 4 3 2" xfId="6579"/>
    <cellStyle name="Normal 3 2 4 2 2 4 3 2 2" xfId="13839"/>
    <cellStyle name="Normal 3 2 4 2 2 4 3 2 2 2" xfId="28217"/>
    <cellStyle name="Normal 3 2 4 2 2 4 3 2 2 2 2" xfId="56951"/>
    <cellStyle name="Normal 3 2 4 2 2 4 3 2 2 3" xfId="42627"/>
    <cellStyle name="Normal 3 2 4 2 2 4 3 2 3" xfId="21054"/>
    <cellStyle name="Normal 3 2 4 2 2 4 3 2 3 2" xfId="49789"/>
    <cellStyle name="Normal 3 2 4 2 2 4 3 2 4" xfId="35465"/>
    <cellStyle name="Normal 3 2 4 2 2 4 3 3" xfId="10252"/>
    <cellStyle name="Normal 3 2 4 2 2 4 3 3 2" xfId="24635"/>
    <cellStyle name="Normal 3 2 4 2 2 4 3 3 2 2" xfId="53370"/>
    <cellStyle name="Normal 3 2 4 2 2 4 3 3 3" xfId="39046"/>
    <cellStyle name="Normal 3 2 4 2 2 4 3 4" xfId="17472"/>
    <cellStyle name="Normal 3 2 4 2 2 4 3 4 2" xfId="46208"/>
    <cellStyle name="Normal 3 2 4 2 2 4 3 5" xfId="31884"/>
    <cellStyle name="Normal 3 2 4 2 2 4 4" xfId="4784"/>
    <cellStyle name="Normal 3 2 4 2 2 4 4 2" xfId="12049"/>
    <cellStyle name="Normal 3 2 4 2 2 4 4 2 2" xfId="26427"/>
    <cellStyle name="Normal 3 2 4 2 2 4 4 2 2 2" xfId="55161"/>
    <cellStyle name="Normal 3 2 4 2 2 4 4 2 3" xfId="40837"/>
    <cellStyle name="Normal 3 2 4 2 2 4 4 3" xfId="19264"/>
    <cellStyle name="Normal 3 2 4 2 2 4 4 3 2" xfId="47999"/>
    <cellStyle name="Normal 3 2 4 2 2 4 4 4" xfId="33675"/>
    <cellStyle name="Normal 3 2 4 2 2 4 5" xfId="8456"/>
    <cellStyle name="Normal 3 2 4 2 2 4 5 2" xfId="22845"/>
    <cellStyle name="Normal 3 2 4 2 2 4 5 2 2" xfId="51580"/>
    <cellStyle name="Normal 3 2 4 2 2 4 5 3" xfId="37256"/>
    <cellStyle name="Normal 3 2 4 2 2 4 6" xfId="15682"/>
    <cellStyle name="Normal 3 2 4 2 2 4 6 2" xfId="44418"/>
    <cellStyle name="Normal 3 2 4 2 2 4 7" xfId="30094"/>
    <cellStyle name="Normal 3 2 4 2 2 5" xfId="1564"/>
    <cellStyle name="Normal 3 2 4 2 2 5 2" xfId="3368"/>
    <cellStyle name="Normal 3 2 4 2 2 5 2 2" xfId="7027"/>
    <cellStyle name="Normal 3 2 4 2 2 5 2 2 2" xfId="14287"/>
    <cellStyle name="Normal 3 2 4 2 2 5 2 2 2 2" xfId="28665"/>
    <cellStyle name="Normal 3 2 4 2 2 5 2 2 2 2 2" xfId="57399"/>
    <cellStyle name="Normal 3 2 4 2 2 5 2 2 2 3" xfId="43075"/>
    <cellStyle name="Normal 3 2 4 2 2 5 2 2 3" xfId="21502"/>
    <cellStyle name="Normal 3 2 4 2 2 5 2 2 3 2" xfId="50237"/>
    <cellStyle name="Normal 3 2 4 2 2 5 2 2 4" xfId="35913"/>
    <cellStyle name="Normal 3 2 4 2 2 5 2 3" xfId="10700"/>
    <cellStyle name="Normal 3 2 4 2 2 5 2 3 2" xfId="25083"/>
    <cellStyle name="Normal 3 2 4 2 2 5 2 3 2 2" xfId="53818"/>
    <cellStyle name="Normal 3 2 4 2 2 5 2 3 3" xfId="39494"/>
    <cellStyle name="Normal 3 2 4 2 2 5 2 4" xfId="17920"/>
    <cellStyle name="Normal 3 2 4 2 2 5 2 4 2" xfId="46656"/>
    <cellStyle name="Normal 3 2 4 2 2 5 2 5" xfId="32332"/>
    <cellStyle name="Normal 3 2 4 2 2 5 3" xfId="5237"/>
    <cellStyle name="Normal 3 2 4 2 2 5 3 2" xfId="12497"/>
    <cellStyle name="Normal 3 2 4 2 2 5 3 2 2" xfId="26875"/>
    <cellStyle name="Normal 3 2 4 2 2 5 3 2 2 2" xfId="55609"/>
    <cellStyle name="Normal 3 2 4 2 2 5 3 2 3" xfId="41285"/>
    <cellStyle name="Normal 3 2 4 2 2 5 3 3" xfId="19712"/>
    <cellStyle name="Normal 3 2 4 2 2 5 3 3 2" xfId="48447"/>
    <cellStyle name="Normal 3 2 4 2 2 5 3 4" xfId="34123"/>
    <cellStyle name="Normal 3 2 4 2 2 5 4" xfId="8910"/>
    <cellStyle name="Normal 3 2 4 2 2 5 4 2" xfId="23293"/>
    <cellStyle name="Normal 3 2 4 2 2 5 4 2 2" xfId="52028"/>
    <cellStyle name="Normal 3 2 4 2 2 5 4 3" xfId="37704"/>
    <cellStyle name="Normal 3 2 4 2 2 5 5" xfId="16130"/>
    <cellStyle name="Normal 3 2 4 2 2 5 5 2" xfId="44866"/>
    <cellStyle name="Normal 3 2 4 2 2 5 6" xfId="30542"/>
    <cellStyle name="Normal 3 2 4 2 2 6" xfId="2472"/>
    <cellStyle name="Normal 3 2 4 2 2 6 2" xfId="6132"/>
    <cellStyle name="Normal 3 2 4 2 2 6 2 2" xfId="13392"/>
    <cellStyle name="Normal 3 2 4 2 2 6 2 2 2" xfId="27770"/>
    <cellStyle name="Normal 3 2 4 2 2 6 2 2 2 2" xfId="56504"/>
    <cellStyle name="Normal 3 2 4 2 2 6 2 2 3" xfId="42180"/>
    <cellStyle name="Normal 3 2 4 2 2 6 2 3" xfId="20607"/>
    <cellStyle name="Normal 3 2 4 2 2 6 2 3 2" xfId="49342"/>
    <cellStyle name="Normal 3 2 4 2 2 6 2 4" xfId="35018"/>
    <cellStyle name="Normal 3 2 4 2 2 6 3" xfId="9805"/>
    <cellStyle name="Normal 3 2 4 2 2 6 3 2" xfId="24188"/>
    <cellStyle name="Normal 3 2 4 2 2 6 3 2 2" xfId="52923"/>
    <cellStyle name="Normal 3 2 4 2 2 6 3 3" xfId="38599"/>
    <cellStyle name="Normal 3 2 4 2 2 6 4" xfId="17025"/>
    <cellStyle name="Normal 3 2 4 2 2 6 4 2" xfId="45761"/>
    <cellStyle name="Normal 3 2 4 2 2 6 5" xfId="31437"/>
    <cellStyle name="Normal 3 2 4 2 2 7" xfId="4331"/>
    <cellStyle name="Normal 3 2 4 2 2 7 2" xfId="11601"/>
    <cellStyle name="Normal 3 2 4 2 2 7 2 2" xfId="25980"/>
    <cellStyle name="Normal 3 2 4 2 2 7 2 2 2" xfId="54714"/>
    <cellStyle name="Normal 3 2 4 2 2 7 2 3" xfId="40390"/>
    <cellStyle name="Normal 3 2 4 2 2 7 3" xfId="18817"/>
    <cellStyle name="Normal 3 2 4 2 2 7 3 2" xfId="47552"/>
    <cellStyle name="Normal 3 2 4 2 2 7 4" xfId="33228"/>
    <cellStyle name="Normal 3 2 4 2 2 8" xfId="8000"/>
    <cellStyle name="Normal 3 2 4 2 2 8 2" xfId="22398"/>
    <cellStyle name="Normal 3 2 4 2 2 8 2 2" xfId="51133"/>
    <cellStyle name="Normal 3 2 4 2 2 8 3" xfId="36809"/>
    <cellStyle name="Normal 3 2 4 2 2 9" xfId="15235"/>
    <cellStyle name="Normal 3 2 4 2 2 9 2" xfId="43971"/>
    <cellStyle name="Normal 3 2 4 2 3" xfId="596"/>
    <cellStyle name="Normal 3 2 4 2 3 2" xfId="873"/>
    <cellStyle name="Normal 3 2 4 2 3 2 2" xfId="1320"/>
    <cellStyle name="Normal 3 2 4 2 3 2 2 2" xfId="2303"/>
    <cellStyle name="Normal 3 2 4 2 3 2 2 2 2" xfId="4095"/>
    <cellStyle name="Normal 3 2 4 2 3 2 2 2 2 2" xfId="7754"/>
    <cellStyle name="Normal 3 2 4 2 3 2 2 2 2 2 2" xfId="15014"/>
    <cellStyle name="Normal 3 2 4 2 3 2 2 2 2 2 2 2" xfId="29392"/>
    <cellStyle name="Normal 3 2 4 2 3 2 2 2 2 2 2 2 2" xfId="58126"/>
    <cellStyle name="Normal 3 2 4 2 3 2 2 2 2 2 2 3" xfId="43802"/>
    <cellStyle name="Normal 3 2 4 2 3 2 2 2 2 2 3" xfId="22229"/>
    <cellStyle name="Normal 3 2 4 2 3 2 2 2 2 2 3 2" xfId="50964"/>
    <cellStyle name="Normal 3 2 4 2 3 2 2 2 2 2 4" xfId="36640"/>
    <cellStyle name="Normal 3 2 4 2 3 2 2 2 2 3" xfId="11427"/>
    <cellStyle name="Normal 3 2 4 2 3 2 2 2 2 3 2" xfId="25810"/>
    <cellStyle name="Normal 3 2 4 2 3 2 2 2 2 3 2 2" xfId="54545"/>
    <cellStyle name="Normal 3 2 4 2 3 2 2 2 2 3 3" xfId="40221"/>
    <cellStyle name="Normal 3 2 4 2 3 2 2 2 2 4" xfId="18647"/>
    <cellStyle name="Normal 3 2 4 2 3 2 2 2 2 4 2" xfId="47383"/>
    <cellStyle name="Normal 3 2 4 2 3 2 2 2 2 5" xfId="33059"/>
    <cellStyle name="Normal 3 2 4 2 3 2 2 2 3" xfId="5964"/>
    <cellStyle name="Normal 3 2 4 2 3 2 2 2 3 2" xfId="13224"/>
    <cellStyle name="Normal 3 2 4 2 3 2 2 2 3 2 2" xfId="27602"/>
    <cellStyle name="Normal 3 2 4 2 3 2 2 2 3 2 2 2" xfId="56336"/>
    <cellStyle name="Normal 3 2 4 2 3 2 2 2 3 2 3" xfId="42012"/>
    <cellStyle name="Normal 3 2 4 2 3 2 2 2 3 3" xfId="20439"/>
    <cellStyle name="Normal 3 2 4 2 3 2 2 2 3 3 2" xfId="49174"/>
    <cellStyle name="Normal 3 2 4 2 3 2 2 2 3 4" xfId="34850"/>
    <cellStyle name="Normal 3 2 4 2 3 2 2 2 4" xfId="9637"/>
    <cellStyle name="Normal 3 2 4 2 3 2 2 2 4 2" xfId="24020"/>
    <cellStyle name="Normal 3 2 4 2 3 2 2 2 4 2 2" xfId="52755"/>
    <cellStyle name="Normal 3 2 4 2 3 2 2 2 4 3" xfId="38431"/>
    <cellStyle name="Normal 3 2 4 2 3 2 2 2 5" xfId="16857"/>
    <cellStyle name="Normal 3 2 4 2 3 2 2 2 5 2" xfId="45593"/>
    <cellStyle name="Normal 3 2 4 2 3 2 2 2 6" xfId="31269"/>
    <cellStyle name="Normal 3 2 4 2 3 2 2 3" xfId="3199"/>
    <cellStyle name="Normal 3 2 4 2 3 2 2 3 2" xfId="6859"/>
    <cellStyle name="Normal 3 2 4 2 3 2 2 3 2 2" xfId="14119"/>
    <cellStyle name="Normal 3 2 4 2 3 2 2 3 2 2 2" xfId="28497"/>
    <cellStyle name="Normal 3 2 4 2 3 2 2 3 2 2 2 2" xfId="57231"/>
    <cellStyle name="Normal 3 2 4 2 3 2 2 3 2 2 3" xfId="42907"/>
    <cellStyle name="Normal 3 2 4 2 3 2 2 3 2 3" xfId="21334"/>
    <cellStyle name="Normal 3 2 4 2 3 2 2 3 2 3 2" xfId="50069"/>
    <cellStyle name="Normal 3 2 4 2 3 2 2 3 2 4" xfId="35745"/>
    <cellStyle name="Normal 3 2 4 2 3 2 2 3 3" xfId="10532"/>
    <cellStyle name="Normal 3 2 4 2 3 2 2 3 3 2" xfId="24915"/>
    <cellStyle name="Normal 3 2 4 2 3 2 2 3 3 2 2" xfId="53650"/>
    <cellStyle name="Normal 3 2 4 2 3 2 2 3 3 3" xfId="39326"/>
    <cellStyle name="Normal 3 2 4 2 3 2 2 3 4" xfId="17752"/>
    <cellStyle name="Normal 3 2 4 2 3 2 2 3 4 2" xfId="46488"/>
    <cellStyle name="Normal 3 2 4 2 3 2 2 3 5" xfId="32164"/>
    <cellStyle name="Normal 3 2 4 2 3 2 2 4" xfId="5064"/>
    <cellStyle name="Normal 3 2 4 2 3 2 2 4 2" xfId="12329"/>
    <cellStyle name="Normal 3 2 4 2 3 2 2 4 2 2" xfId="26707"/>
    <cellStyle name="Normal 3 2 4 2 3 2 2 4 2 2 2" xfId="55441"/>
    <cellStyle name="Normal 3 2 4 2 3 2 2 4 2 3" xfId="41117"/>
    <cellStyle name="Normal 3 2 4 2 3 2 2 4 3" xfId="19544"/>
    <cellStyle name="Normal 3 2 4 2 3 2 2 4 3 2" xfId="48279"/>
    <cellStyle name="Normal 3 2 4 2 3 2 2 4 4" xfId="33955"/>
    <cellStyle name="Normal 3 2 4 2 3 2 2 5" xfId="8736"/>
    <cellStyle name="Normal 3 2 4 2 3 2 2 5 2" xfId="23125"/>
    <cellStyle name="Normal 3 2 4 2 3 2 2 5 2 2" xfId="51860"/>
    <cellStyle name="Normal 3 2 4 2 3 2 2 5 3" xfId="37536"/>
    <cellStyle name="Normal 3 2 4 2 3 2 2 6" xfId="15962"/>
    <cellStyle name="Normal 3 2 4 2 3 2 2 6 2" xfId="44698"/>
    <cellStyle name="Normal 3 2 4 2 3 2 2 7" xfId="30374"/>
    <cellStyle name="Normal 3 2 4 2 3 2 3" xfId="1856"/>
    <cellStyle name="Normal 3 2 4 2 3 2 3 2" xfId="3648"/>
    <cellStyle name="Normal 3 2 4 2 3 2 3 2 2" xfId="7307"/>
    <cellStyle name="Normal 3 2 4 2 3 2 3 2 2 2" xfId="14567"/>
    <cellStyle name="Normal 3 2 4 2 3 2 3 2 2 2 2" xfId="28945"/>
    <cellStyle name="Normal 3 2 4 2 3 2 3 2 2 2 2 2" xfId="57679"/>
    <cellStyle name="Normal 3 2 4 2 3 2 3 2 2 2 3" xfId="43355"/>
    <cellStyle name="Normal 3 2 4 2 3 2 3 2 2 3" xfId="21782"/>
    <cellStyle name="Normal 3 2 4 2 3 2 3 2 2 3 2" xfId="50517"/>
    <cellStyle name="Normal 3 2 4 2 3 2 3 2 2 4" xfId="36193"/>
    <cellStyle name="Normal 3 2 4 2 3 2 3 2 3" xfId="10980"/>
    <cellStyle name="Normal 3 2 4 2 3 2 3 2 3 2" xfId="25363"/>
    <cellStyle name="Normal 3 2 4 2 3 2 3 2 3 2 2" xfId="54098"/>
    <cellStyle name="Normal 3 2 4 2 3 2 3 2 3 3" xfId="39774"/>
    <cellStyle name="Normal 3 2 4 2 3 2 3 2 4" xfId="18200"/>
    <cellStyle name="Normal 3 2 4 2 3 2 3 2 4 2" xfId="46936"/>
    <cellStyle name="Normal 3 2 4 2 3 2 3 2 5" xfId="32612"/>
    <cellStyle name="Normal 3 2 4 2 3 2 3 3" xfId="5517"/>
    <cellStyle name="Normal 3 2 4 2 3 2 3 3 2" xfId="12777"/>
    <cellStyle name="Normal 3 2 4 2 3 2 3 3 2 2" xfId="27155"/>
    <cellStyle name="Normal 3 2 4 2 3 2 3 3 2 2 2" xfId="55889"/>
    <cellStyle name="Normal 3 2 4 2 3 2 3 3 2 3" xfId="41565"/>
    <cellStyle name="Normal 3 2 4 2 3 2 3 3 3" xfId="19992"/>
    <cellStyle name="Normal 3 2 4 2 3 2 3 3 3 2" xfId="48727"/>
    <cellStyle name="Normal 3 2 4 2 3 2 3 3 4" xfId="34403"/>
    <cellStyle name="Normal 3 2 4 2 3 2 3 4" xfId="9190"/>
    <cellStyle name="Normal 3 2 4 2 3 2 3 4 2" xfId="23573"/>
    <cellStyle name="Normal 3 2 4 2 3 2 3 4 2 2" xfId="52308"/>
    <cellStyle name="Normal 3 2 4 2 3 2 3 4 3" xfId="37984"/>
    <cellStyle name="Normal 3 2 4 2 3 2 3 5" xfId="16410"/>
    <cellStyle name="Normal 3 2 4 2 3 2 3 5 2" xfId="45146"/>
    <cellStyle name="Normal 3 2 4 2 3 2 3 6" xfId="30822"/>
    <cellStyle name="Normal 3 2 4 2 3 2 4" xfId="2752"/>
    <cellStyle name="Normal 3 2 4 2 3 2 4 2" xfId="6412"/>
    <cellStyle name="Normal 3 2 4 2 3 2 4 2 2" xfId="13672"/>
    <cellStyle name="Normal 3 2 4 2 3 2 4 2 2 2" xfId="28050"/>
    <cellStyle name="Normal 3 2 4 2 3 2 4 2 2 2 2" xfId="56784"/>
    <cellStyle name="Normal 3 2 4 2 3 2 4 2 2 3" xfId="42460"/>
    <cellStyle name="Normal 3 2 4 2 3 2 4 2 3" xfId="20887"/>
    <cellStyle name="Normal 3 2 4 2 3 2 4 2 3 2" xfId="49622"/>
    <cellStyle name="Normal 3 2 4 2 3 2 4 2 4" xfId="35298"/>
    <cellStyle name="Normal 3 2 4 2 3 2 4 3" xfId="10085"/>
    <cellStyle name="Normal 3 2 4 2 3 2 4 3 2" xfId="24468"/>
    <cellStyle name="Normal 3 2 4 2 3 2 4 3 2 2" xfId="53203"/>
    <cellStyle name="Normal 3 2 4 2 3 2 4 3 3" xfId="38879"/>
    <cellStyle name="Normal 3 2 4 2 3 2 4 4" xfId="17305"/>
    <cellStyle name="Normal 3 2 4 2 3 2 4 4 2" xfId="46041"/>
    <cellStyle name="Normal 3 2 4 2 3 2 4 5" xfId="31717"/>
    <cellStyle name="Normal 3 2 4 2 3 2 5" xfId="4617"/>
    <cellStyle name="Normal 3 2 4 2 3 2 5 2" xfId="11882"/>
    <cellStyle name="Normal 3 2 4 2 3 2 5 2 2" xfId="26260"/>
    <cellStyle name="Normal 3 2 4 2 3 2 5 2 2 2" xfId="54994"/>
    <cellStyle name="Normal 3 2 4 2 3 2 5 2 3" xfId="40670"/>
    <cellStyle name="Normal 3 2 4 2 3 2 5 3" xfId="19097"/>
    <cellStyle name="Normal 3 2 4 2 3 2 5 3 2" xfId="47832"/>
    <cellStyle name="Normal 3 2 4 2 3 2 5 4" xfId="33508"/>
    <cellStyle name="Normal 3 2 4 2 3 2 6" xfId="8289"/>
    <cellStyle name="Normal 3 2 4 2 3 2 6 2" xfId="22678"/>
    <cellStyle name="Normal 3 2 4 2 3 2 6 2 2" xfId="51413"/>
    <cellStyle name="Normal 3 2 4 2 3 2 6 3" xfId="37089"/>
    <cellStyle name="Normal 3 2 4 2 3 2 7" xfId="15515"/>
    <cellStyle name="Normal 3 2 4 2 3 2 7 2" xfId="44251"/>
    <cellStyle name="Normal 3 2 4 2 3 2 8" xfId="29927"/>
    <cellStyle name="Normal 3 2 4 2 3 3" xfId="1096"/>
    <cellStyle name="Normal 3 2 4 2 3 3 2" xfId="2079"/>
    <cellStyle name="Normal 3 2 4 2 3 3 2 2" xfId="3871"/>
    <cellStyle name="Normal 3 2 4 2 3 3 2 2 2" xfId="7530"/>
    <cellStyle name="Normal 3 2 4 2 3 3 2 2 2 2" xfId="14790"/>
    <cellStyle name="Normal 3 2 4 2 3 3 2 2 2 2 2" xfId="29168"/>
    <cellStyle name="Normal 3 2 4 2 3 3 2 2 2 2 2 2" xfId="57902"/>
    <cellStyle name="Normal 3 2 4 2 3 3 2 2 2 2 3" xfId="43578"/>
    <cellStyle name="Normal 3 2 4 2 3 3 2 2 2 3" xfId="22005"/>
    <cellStyle name="Normal 3 2 4 2 3 3 2 2 2 3 2" xfId="50740"/>
    <cellStyle name="Normal 3 2 4 2 3 3 2 2 2 4" xfId="36416"/>
    <cellStyle name="Normal 3 2 4 2 3 3 2 2 3" xfId="11203"/>
    <cellStyle name="Normal 3 2 4 2 3 3 2 2 3 2" xfId="25586"/>
    <cellStyle name="Normal 3 2 4 2 3 3 2 2 3 2 2" xfId="54321"/>
    <cellStyle name="Normal 3 2 4 2 3 3 2 2 3 3" xfId="39997"/>
    <cellStyle name="Normal 3 2 4 2 3 3 2 2 4" xfId="18423"/>
    <cellStyle name="Normal 3 2 4 2 3 3 2 2 4 2" xfId="47159"/>
    <cellStyle name="Normal 3 2 4 2 3 3 2 2 5" xfId="32835"/>
    <cellStyle name="Normal 3 2 4 2 3 3 2 3" xfId="5740"/>
    <cellStyle name="Normal 3 2 4 2 3 3 2 3 2" xfId="13000"/>
    <cellStyle name="Normal 3 2 4 2 3 3 2 3 2 2" xfId="27378"/>
    <cellStyle name="Normal 3 2 4 2 3 3 2 3 2 2 2" xfId="56112"/>
    <cellStyle name="Normal 3 2 4 2 3 3 2 3 2 3" xfId="41788"/>
    <cellStyle name="Normal 3 2 4 2 3 3 2 3 3" xfId="20215"/>
    <cellStyle name="Normal 3 2 4 2 3 3 2 3 3 2" xfId="48950"/>
    <cellStyle name="Normal 3 2 4 2 3 3 2 3 4" xfId="34626"/>
    <cellStyle name="Normal 3 2 4 2 3 3 2 4" xfId="9413"/>
    <cellStyle name="Normal 3 2 4 2 3 3 2 4 2" xfId="23796"/>
    <cellStyle name="Normal 3 2 4 2 3 3 2 4 2 2" xfId="52531"/>
    <cellStyle name="Normal 3 2 4 2 3 3 2 4 3" xfId="38207"/>
    <cellStyle name="Normal 3 2 4 2 3 3 2 5" xfId="16633"/>
    <cellStyle name="Normal 3 2 4 2 3 3 2 5 2" xfId="45369"/>
    <cellStyle name="Normal 3 2 4 2 3 3 2 6" xfId="31045"/>
    <cellStyle name="Normal 3 2 4 2 3 3 3" xfId="2975"/>
    <cellStyle name="Normal 3 2 4 2 3 3 3 2" xfId="6635"/>
    <cellStyle name="Normal 3 2 4 2 3 3 3 2 2" xfId="13895"/>
    <cellStyle name="Normal 3 2 4 2 3 3 3 2 2 2" xfId="28273"/>
    <cellStyle name="Normal 3 2 4 2 3 3 3 2 2 2 2" xfId="57007"/>
    <cellStyle name="Normal 3 2 4 2 3 3 3 2 2 3" xfId="42683"/>
    <cellStyle name="Normal 3 2 4 2 3 3 3 2 3" xfId="21110"/>
    <cellStyle name="Normal 3 2 4 2 3 3 3 2 3 2" xfId="49845"/>
    <cellStyle name="Normal 3 2 4 2 3 3 3 2 4" xfId="35521"/>
    <cellStyle name="Normal 3 2 4 2 3 3 3 3" xfId="10308"/>
    <cellStyle name="Normal 3 2 4 2 3 3 3 3 2" xfId="24691"/>
    <cellStyle name="Normal 3 2 4 2 3 3 3 3 2 2" xfId="53426"/>
    <cellStyle name="Normal 3 2 4 2 3 3 3 3 3" xfId="39102"/>
    <cellStyle name="Normal 3 2 4 2 3 3 3 4" xfId="17528"/>
    <cellStyle name="Normal 3 2 4 2 3 3 3 4 2" xfId="46264"/>
    <cellStyle name="Normal 3 2 4 2 3 3 3 5" xfId="31940"/>
    <cellStyle name="Normal 3 2 4 2 3 3 4" xfId="4840"/>
    <cellStyle name="Normal 3 2 4 2 3 3 4 2" xfId="12105"/>
    <cellStyle name="Normal 3 2 4 2 3 3 4 2 2" xfId="26483"/>
    <cellStyle name="Normal 3 2 4 2 3 3 4 2 2 2" xfId="55217"/>
    <cellStyle name="Normal 3 2 4 2 3 3 4 2 3" xfId="40893"/>
    <cellStyle name="Normal 3 2 4 2 3 3 4 3" xfId="19320"/>
    <cellStyle name="Normal 3 2 4 2 3 3 4 3 2" xfId="48055"/>
    <cellStyle name="Normal 3 2 4 2 3 3 4 4" xfId="33731"/>
    <cellStyle name="Normal 3 2 4 2 3 3 5" xfId="8512"/>
    <cellStyle name="Normal 3 2 4 2 3 3 5 2" xfId="22901"/>
    <cellStyle name="Normal 3 2 4 2 3 3 5 2 2" xfId="51636"/>
    <cellStyle name="Normal 3 2 4 2 3 3 5 3" xfId="37312"/>
    <cellStyle name="Normal 3 2 4 2 3 3 6" xfId="15738"/>
    <cellStyle name="Normal 3 2 4 2 3 3 6 2" xfId="44474"/>
    <cellStyle name="Normal 3 2 4 2 3 3 7" xfId="30150"/>
    <cellStyle name="Normal 3 2 4 2 3 4" xfId="1628"/>
    <cellStyle name="Normal 3 2 4 2 3 4 2" xfId="3424"/>
    <cellStyle name="Normal 3 2 4 2 3 4 2 2" xfId="7083"/>
    <cellStyle name="Normal 3 2 4 2 3 4 2 2 2" xfId="14343"/>
    <cellStyle name="Normal 3 2 4 2 3 4 2 2 2 2" xfId="28721"/>
    <cellStyle name="Normal 3 2 4 2 3 4 2 2 2 2 2" xfId="57455"/>
    <cellStyle name="Normal 3 2 4 2 3 4 2 2 2 3" xfId="43131"/>
    <cellStyle name="Normal 3 2 4 2 3 4 2 2 3" xfId="21558"/>
    <cellStyle name="Normal 3 2 4 2 3 4 2 2 3 2" xfId="50293"/>
    <cellStyle name="Normal 3 2 4 2 3 4 2 2 4" xfId="35969"/>
    <cellStyle name="Normal 3 2 4 2 3 4 2 3" xfId="10756"/>
    <cellStyle name="Normal 3 2 4 2 3 4 2 3 2" xfId="25139"/>
    <cellStyle name="Normal 3 2 4 2 3 4 2 3 2 2" xfId="53874"/>
    <cellStyle name="Normal 3 2 4 2 3 4 2 3 3" xfId="39550"/>
    <cellStyle name="Normal 3 2 4 2 3 4 2 4" xfId="17976"/>
    <cellStyle name="Normal 3 2 4 2 3 4 2 4 2" xfId="46712"/>
    <cellStyle name="Normal 3 2 4 2 3 4 2 5" xfId="32388"/>
    <cellStyle name="Normal 3 2 4 2 3 4 3" xfId="5293"/>
    <cellStyle name="Normal 3 2 4 2 3 4 3 2" xfId="12553"/>
    <cellStyle name="Normal 3 2 4 2 3 4 3 2 2" xfId="26931"/>
    <cellStyle name="Normal 3 2 4 2 3 4 3 2 2 2" xfId="55665"/>
    <cellStyle name="Normal 3 2 4 2 3 4 3 2 3" xfId="41341"/>
    <cellStyle name="Normal 3 2 4 2 3 4 3 3" xfId="19768"/>
    <cellStyle name="Normal 3 2 4 2 3 4 3 3 2" xfId="48503"/>
    <cellStyle name="Normal 3 2 4 2 3 4 3 4" xfId="34179"/>
    <cellStyle name="Normal 3 2 4 2 3 4 4" xfId="8966"/>
    <cellStyle name="Normal 3 2 4 2 3 4 4 2" xfId="23349"/>
    <cellStyle name="Normal 3 2 4 2 3 4 4 2 2" xfId="52084"/>
    <cellStyle name="Normal 3 2 4 2 3 4 4 3" xfId="37760"/>
    <cellStyle name="Normal 3 2 4 2 3 4 5" xfId="16186"/>
    <cellStyle name="Normal 3 2 4 2 3 4 5 2" xfId="44922"/>
    <cellStyle name="Normal 3 2 4 2 3 4 6" xfId="30598"/>
    <cellStyle name="Normal 3 2 4 2 3 5" xfId="2528"/>
    <cellStyle name="Normal 3 2 4 2 3 5 2" xfId="6188"/>
    <cellStyle name="Normal 3 2 4 2 3 5 2 2" xfId="13448"/>
    <cellStyle name="Normal 3 2 4 2 3 5 2 2 2" xfId="27826"/>
    <cellStyle name="Normal 3 2 4 2 3 5 2 2 2 2" xfId="56560"/>
    <cellStyle name="Normal 3 2 4 2 3 5 2 2 3" xfId="42236"/>
    <cellStyle name="Normal 3 2 4 2 3 5 2 3" xfId="20663"/>
    <cellStyle name="Normal 3 2 4 2 3 5 2 3 2" xfId="49398"/>
    <cellStyle name="Normal 3 2 4 2 3 5 2 4" xfId="35074"/>
    <cellStyle name="Normal 3 2 4 2 3 5 3" xfId="9861"/>
    <cellStyle name="Normal 3 2 4 2 3 5 3 2" xfId="24244"/>
    <cellStyle name="Normal 3 2 4 2 3 5 3 2 2" xfId="52979"/>
    <cellStyle name="Normal 3 2 4 2 3 5 3 3" xfId="38655"/>
    <cellStyle name="Normal 3 2 4 2 3 5 4" xfId="17081"/>
    <cellStyle name="Normal 3 2 4 2 3 5 4 2" xfId="45817"/>
    <cellStyle name="Normal 3 2 4 2 3 5 5" xfId="31493"/>
    <cellStyle name="Normal 3 2 4 2 3 6" xfId="4391"/>
    <cellStyle name="Normal 3 2 4 2 3 6 2" xfId="11658"/>
    <cellStyle name="Normal 3 2 4 2 3 6 2 2" xfId="26036"/>
    <cellStyle name="Normal 3 2 4 2 3 6 2 2 2" xfId="54770"/>
    <cellStyle name="Normal 3 2 4 2 3 6 2 3" xfId="40446"/>
    <cellStyle name="Normal 3 2 4 2 3 6 3" xfId="18873"/>
    <cellStyle name="Normal 3 2 4 2 3 6 3 2" xfId="47608"/>
    <cellStyle name="Normal 3 2 4 2 3 6 4" xfId="33284"/>
    <cellStyle name="Normal 3 2 4 2 3 7" xfId="8062"/>
    <cellStyle name="Normal 3 2 4 2 3 7 2" xfId="22454"/>
    <cellStyle name="Normal 3 2 4 2 3 7 2 2" xfId="51189"/>
    <cellStyle name="Normal 3 2 4 2 3 7 3" xfId="36865"/>
    <cellStyle name="Normal 3 2 4 2 3 8" xfId="15291"/>
    <cellStyle name="Normal 3 2 4 2 3 8 2" xfId="44027"/>
    <cellStyle name="Normal 3 2 4 2 3 9" xfId="29703"/>
    <cellStyle name="Normal 3 2 4 2 4" xfId="758"/>
    <cellStyle name="Normal 3 2 4 2 4 2" xfId="1208"/>
    <cellStyle name="Normal 3 2 4 2 4 2 2" xfId="2191"/>
    <cellStyle name="Normal 3 2 4 2 4 2 2 2" xfId="3983"/>
    <cellStyle name="Normal 3 2 4 2 4 2 2 2 2" xfId="7642"/>
    <cellStyle name="Normal 3 2 4 2 4 2 2 2 2 2" xfId="14902"/>
    <cellStyle name="Normal 3 2 4 2 4 2 2 2 2 2 2" xfId="29280"/>
    <cellStyle name="Normal 3 2 4 2 4 2 2 2 2 2 2 2" xfId="58014"/>
    <cellStyle name="Normal 3 2 4 2 4 2 2 2 2 2 3" xfId="43690"/>
    <cellStyle name="Normal 3 2 4 2 4 2 2 2 2 3" xfId="22117"/>
    <cellStyle name="Normal 3 2 4 2 4 2 2 2 2 3 2" xfId="50852"/>
    <cellStyle name="Normal 3 2 4 2 4 2 2 2 2 4" xfId="36528"/>
    <cellStyle name="Normal 3 2 4 2 4 2 2 2 3" xfId="11315"/>
    <cellStyle name="Normal 3 2 4 2 4 2 2 2 3 2" xfId="25698"/>
    <cellStyle name="Normal 3 2 4 2 4 2 2 2 3 2 2" xfId="54433"/>
    <cellStyle name="Normal 3 2 4 2 4 2 2 2 3 3" xfId="40109"/>
    <cellStyle name="Normal 3 2 4 2 4 2 2 2 4" xfId="18535"/>
    <cellStyle name="Normal 3 2 4 2 4 2 2 2 4 2" xfId="47271"/>
    <cellStyle name="Normal 3 2 4 2 4 2 2 2 5" xfId="32947"/>
    <cellStyle name="Normal 3 2 4 2 4 2 2 3" xfId="5852"/>
    <cellStyle name="Normal 3 2 4 2 4 2 2 3 2" xfId="13112"/>
    <cellStyle name="Normal 3 2 4 2 4 2 2 3 2 2" xfId="27490"/>
    <cellStyle name="Normal 3 2 4 2 4 2 2 3 2 2 2" xfId="56224"/>
    <cellStyle name="Normal 3 2 4 2 4 2 2 3 2 3" xfId="41900"/>
    <cellStyle name="Normal 3 2 4 2 4 2 2 3 3" xfId="20327"/>
    <cellStyle name="Normal 3 2 4 2 4 2 2 3 3 2" xfId="49062"/>
    <cellStyle name="Normal 3 2 4 2 4 2 2 3 4" xfId="34738"/>
    <cellStyle name="Normal 3 2 4 2 4 2 2 4" xfId="9525"/>
    <cellStyle name="Normal 3 2 4 2 4 2 2 4 2" xfId="23908"/>
    <cellStyle name="Normal 3 2 4 2 4 2 2 4 2 2" xfId="52643"/>
    <cellStyle name="Normal 3 2 4 2 4 2 2 4 3" xfId="38319"/>
    <cellStyle name="Normal 3 2 4 2 4 2 2 5" xfId="16745"/>
    <cellStyle name="Normal 3 2 4 2 4 2 2 5 2" xfId="45481"/>
    <cellStyle name="Normal 3 2 4 2 4 2 2 6" xfId="31157"/>
    <cellStyle name="Normal 3 2 4 2 4 2 3" xfId="3087"/>
    <cellStyle name="Normal 3 2 4 2 4 2 3 2" xfId="6747"/>
    <cellStyle name="Normal 3 2 4 2 4 2 3 2 2" xfId="14007"/>
    <cellStyle name="Normal 3 2 4 2 4 2 3 2 2 2" xfId="28385"/>
    <cellStyle name="Normal 3 2 4 2 4 2 3 2 2 2 2" xfId="57119"/>
    <cellStyle name="Normal 3 2 4 2 4 2 3 2 2 3" xfId="42795"/>
    <cellStyle name="Normal 3 2 4 2 4 2 3 2 3" xfId="21222"/>
    <cellStyle name="Normal 3 2 4 2 4 2 3 2 3 2" xfId="49957"/>
    <cellStyle name="Normal 3 2 4 2 4 2 3 2 4" xfId="35633"/>
    <cellStyle name="Normal 3 2 4 2 4 2 3 3" xfId="10420"/>
    <cellStyle name="Normal 3 2 4 2 4 2 3 3 2" xfId="24803"/>
    <cellStyle name="Normal 3 2 4 2 4 2 3 3 2 2" xfId="53538"/>
    <cellStyle name="Normal 3 2 4 2 4 2 3 3 3" xfId="39214"/>
    <cellStyle name="Normal 3 2 4 2 4 2 3 4" xfId="17640"/>
    <cellStyle name="Normal 3 2 4 2 4 2 3 4 2" xfId="46376"/>
    <cellStyle name="Normal 3 2 4 2 4 2 3 5" xfId="32052"/>
    <cellStyle name="Normal 3 2 4 2 4 2 4" xfId="4952"/>
    <cellStyle name="Normal 3 2 4 2 4 2 4 2" xfId="12217"/>
    <cellStyle name="Normal 3 2 4 2 4 2 4 2 2" xfId="26595"/>
    <cellStyle name="Normal 3 2 4 2 4 2 4 2 2 2" xfId="55329"/>
    <cellStyle name="Normal 3 2 4 2 4 2 4 2 3" xfId="41005"/>
    <cellStyle name="Normal 3 2 4 2 4 2 4 3" xfId="19432"/>
    <cellStyle name="Normal 3 2 4 2 4 2 4 3 2" xfId="48167"/>
    <cellStyle name="Normal 3 2 4 2 4 2 4 4" xfId="33843"/>
    <cellStyle name="Normal 3 2 4 2 4 2 5" xfId="8624"/>
    <cellStyle name="Normal 3 2 4 2 4 2 5 2" xfId="23013"/>
    <cellStyle name="Normal 3 2 4 2 4 2 5 2 2" xfId="51748"/>
    <cellStyle name="Normal 3 2 4 2 4 2 5 3" xfId="37424"/>
    <cellStyle name="Normal 3 2 4 2 4 2 6" xfId="15850"/>
    <cellStyle name="Normal 3 2 4 2 4 2 6 2" xfId="44586"/>
    <cellStyle name="Normal 3 2 4 2 4 2 7" xfId="30262"/>
    <cellStyle name="Normal 3 2 4 2 4 3" xfId="1744"/>
    <cellStyle name="Normal 3 2 4 2 4 3 2" xfId="3536"/>
    <cellStyle name="Normal 3 2 4 2 4 3 2 2" xfId="7195"/>
    <cellStyle name="Normal 3 2 4 2 4 3 2 2 2" xfId="14455"/>
    <cellStyle name="Normal 3 2 4 2 4 3 2 2 2 2" xfId="28833"/>
    <cellStyle name="Normal 3 2 4 2 4 3 2 2 2 2 2" xfId="57567"/>
    <cellStyle name="Normal 3 2 4 2 4 3 2 2 2 3" xfId="43243"/>
    <cellStyle name="Normal 3 2 4 2 4 3 2 2 3" xfId="21670"/>
    <cellStyle name="Normal 3 2 4 2 4 3 2 2 3 2" xfId="50405"/>
    <cellStyle name="Normal 3 2 4 2 4 3 2 2 4" xfId="36081"/>
    <cellStyle name="Normal 3 2 4 2 4 3 2 3" xfId="10868"/>
    <cellStyle name="Normal 3 2 4 2 4 3 2 3 2" xfId="25251"/>
    <cellStyle name="Normal 3 2 4 2 4 3 2 3 2 2" xfId="53986"/>
    <cellStyle name="Normal 3 2 4 2 4 3 2 3 3" xfId="39662"/>
    <cellStyle name="Normal 3 2 4 2 4 3 2 4" xfId="18088"/>
    <cellStyle name="Normal 3 2 4 2 4 3 2 4 2" xfId="46824"/>
    <cellStyle name="Normal 3 2 4 2 4 3 2 5" xfId="32500"/>
    <cellStyle name="Normal 3 2 4 2 4 3 3" xfId="5405"/>
    <cellStyle name="Normal 3 2 4 2 4 3 3 2" xfId="12665"/>
    <cellStyle name="Normal 3 2 4 2 4 3 3 2 2" xfId="27043"/>
    <cellStyle name="Normal 3 2 4 2 4 3 3 2 2 2" xfId="55777"/>
    <cellStyle name="Normal 3 2 4 2 4 3 3 2 3" xfId="41453"/>
    <cellStyle name="Normal 3 2 4 2 4 3 3 3" xfId="19880"/>
    <cellStyle name="Normal 3 2 4 2 4 3 3 3 2" xfId="48615"/>
    <cellStyle name="Normal 3 2 4 2 4 3 3 4" xfId="34291"/>
    <cellStyle name="Normal 3 2 4 2 4 3 4" xfId="9078"/>
    <cellStyle name="Normal 3 2 4 2 4 3 4 2" xfId="23461"/>
    <cellStyle name="Normal 3 2 4 2 4 3 4 2 2" xfId="52196"/>
    <cellStyle name="Normal 3 2 4 2 4 3 4 3" xfId="37872"/>
    <cellStyle name="Normal 3 2 4 2 4 3 5" xfId="16298"/>
    <cellStyle name="Normal 3 2 4 2 4 3 5 2" xfId="45034"/>
    <cellStyle name="Normal 3 2 4 2 4 3 6" xfId="30710"/>
    <cellStyle name="Normal 3 2 4 2 4 4" xfId="2640"/>
    <cellStyle name="Normal 3 2 4 2 4 4 2" xfId="6300"/>
    <cellStyle name="Normal 3 2 4 2 4 4 2 2" xfId="13560"/>
    <cellStyle name="Normal 3 2 4 2 4 4 2 2 2" xfId="27938"/>
    <cellStyle name="Normal 3 2 4 2 4 4 2 2 2 2" xfId="56672"/>
    <cellStyle name="Normal 3 2 4 2 4 4 2 2 3" xfId="42348"/>
    <cellStyle name="Normal 3 2 4 2 4 4 2 3" xfId="20775"/>
    <cellStyle name="Normal 3 2 4 2 4 4 2 3 2" xfId="49510"/>
    <cellStyle name="Normal 3 2 4 2 4 4 2 4" xfId="35186"/>
    <cellStyle name="Normal 3 2 4 2 4 4 3" xfId="9973"/>
    <cellStyle name="Normal 3 2 4 2 4 4 3 2" xfId="24356"/>
    <cellStyle name="Normal 3 2 4 2 4 4 3 2 2" xfId="53091"/>
    <cellStyle name="Normal 3 2 4 2 4 4 3 3" xfId="38767"/>
    <cellStyle name="Normal 3 2 4 2 4 4 4" xfId="17193"/>
    <cellStyle name="Normal 3 2 4 2 4 4 4 2" xfId="45929"/>
    <cellStyle name="Normal 3 2 4 2 4 4 5" xfId="31605"/>
    <cellStyle name="Normal 3 2 4 2 4 5" xfId="4504"/>
    <cellStyle name="Normal 3 2 4 2 4 5 2" xfId="11770"/>
    <cellStyle name="Normal 3 2 4 2 4 5 2 2" xfId="26148"/>
    <cellStyle name="Normal 3 2 4 2 4 5 2 2 2" xfId="54882"/>
    <cellStyle name="Normal 3 2 4 2 4 5 2 3" xfId="40558"/>
    <cellStyle name="Normal 3 2 4 2 4 5 3" xfId="18985"/>
    <cellStyle name="Normal 3 2 4 2 4 5 3 2" xfId="47720"/>
    <cellStyle name="Normal 3 2 4 2 4 5 4" xfId="33396"/>
    <cellStyle name="Normal 3 2 4 2 4 6" xfId="8177"/>
    <cellStyle name="Normal 3 2 4 2 4 6 2" xfId="22566"/>
    <cellStyle name="Normal 3 2 4 2 4 6 2 2" xfId="51301"/>
    <cellStyle name="Normal 3 2 4 2 4 6 3" xfId="36977"/>
    <cellStyle name="Normal 3 2 4 2 4 7" xfId="15403"/>
    <cellStyle name="Normal 3 2 4 2 4 7 2" xfId="44139"/>
    <cellStyle name="Normal 3 2 4 2 4 8" xfId="29815"/>
    <cellStyle name="Normal 3 2 4 2 5" xfId="984"/>
    <cellStyle name="Normal 3 2 4 2 5 2" xfId="1967"/>
    <cellStyle name="Normal 3 2 4 2 5 2 2" xfId="3759"/>
    <cellStyle name="Normal 3 2 4 2 5 2 2 2" xfId="7418"/>
    <cellStyle name="Normal 3 2 4 2 5 2 2 2 2" xfId="14678"/>
    <cellStyle name="Normal 3 2 4 2 5 2 2 2 2 2" xfId="29056"/>
    <cellStyle name="Normal 3 2 4 2 5 2 2 2 2 2 2" xfId="57790"/>
    <cellStyle name="Normal 3 2 4 2 5 2 2 2 2 3" xfId="43466"/>
    <cellStyle name="Normal 3 2 4 2 5 2 2 2 3" xfId="21893"/>
    <cellStyle name="Normal 3 2 4 2 5 2 2 2 3 2" xfId="50628"/>
    <cellStyle name="Normal 3 2 4 2 5 2 2 2 4" xfId="36304"/>
    <cellStyle name="Normal 3 2 4 2 5 2 2 3" xfId="11091"/>
    <cellStyle name="Normal 3 2 4 2 5 2 2 3 2" xfId="25474"/>
    <cellStyle name="Normal 3 2 4 2 5 2 2 3 2 2" xfId="54209"/>
    <cellStyle name="Normal 3 2 4 2 5 2 2 3 3" xfId="39885"/>
    <cellStyle name="Normal 3 2 4 2 5 2 2 4" xfId="18311"/>
    <cellStyle name="Normal 3 2 4 2 5 2 2 4 2" xfId="47047"/>
    <cellStyle name="Normal 3 2 4 2 5 2 2 5" xfId="32723"/>
    <cellStyle name="Normal 3 2 4 2 5 2 3" xfId="5628"/>
    <cellStyle name="Normal 3 2 4 2 5 2 3 2" xfId="12888"/>
    <cellStyle name="Normal 3 2 4 2 5 2 3 2 2" xfId="27266"/>
    <cellStyle name="Normal 3 2 4 2 5 2 3 2 2 2" xfId="56000"/>
    <cellStyle name="Normal 3 2 4 2 5 2 3 2 3" xfId="41676"/>
    <cellStyle name="Normal 3 2 4 2 5 2 3 3" xfId="20103"/>
    <cellStyle name="Normal 3 2 4 2 5 2 3 3 2" xfId="48838"/>
    <cellStyle name="Normal 3 2 4 2 5 2 3 4" xfId="34514"/>
    <cellStyle name="Normal 3 2 4 2 5 2 4" xfId="9301"/>
    <cellStyle name="Normal 3 2 4 2 5 2 4 2" xfId="23684"/>
    <cellStyle name="Normal 3 2 4 2 5 2 4 2 2" xfId="52419"/>
    <cellStyle name="Normal 3 2 4 2 5 2 4 3" xfId="38095"/>
    <cellStyle name="Normal 3 2 4 2 5 2 5" xfId="16521"/>
    <cellStyle name="Normal 3 2 4 2 5 2 5 2" xfId="45257"/>
    <cellStyle name="Normal 3 2 4 2 5 2 6" xfId="30933"/>
    <cellStyle name="Normal 3 2 4 2 5 3" xfId="2863"/>
    <cellStyle name="Normal 3 2 4 2 5 3 2" xfId="6523"/>
    <cellStyle name="Normal 3 2 4 2 5 3 2 2" xfId="13783"/>
    <cellStyle name="Normal 3 2 4 2 5 3 2 2 2" xfId="28161"/>
    <cellStyle name="Normal 3 2 4 2 5 3 2 2 2 2" xfId="56895"/>
    <cellStyle name="Normal 3 2 4 2 5 3 2 2 3" xfId="42571"/>
    <cellStyle name="Normal 3 2 4 2 5 3 2 3" xfId="20998"/>
    <cellStyle name="Normal 3 2 4 2 5 3 2 3 2" xfId="49733"/>
    <cellStyle name="Normal 3 2 4 2 5 3 2 4" xfId="35409"/>
    <cellStyle name="Normal 3 2 4 2 5 3 3" xfId="10196"/>
    <cellStyle name="Normal 3 2 4 2 5 3 3 2" xfId="24579"/>
    <cellStyle name="Normal 3 2 4 2 5 3 3 2 2" xfId="53314"/>
    <cellStyle name="Normal 3 2 4 2 5 3 3 3" xfId="38990"/>
    <cellStyle name="Normal 3 2 4 2 5 3 4" xfId="17416"/>
    <cellStyle name="Normal 3 2 4 2 5 3 4 2" xfId="46152"/>
    <cellStyle name="Normal 3 2 4 2 5 3 5" xfId="31828"/>
    <cellStyle name="Normal 3 2 4 2 5 4" xfId="4728"/>
    <cellStyle name="Normal 3 2 4 2 5 4 2" xfId="11993"/>
    <cellStyle name="Normal 3 2 4 2 5 4 2 2" xfId="26371"/>
    <cellStyle name="Normal 3 2 4 2 5 4 2 2 2" xfId="55105"/>
    <cellStyle name="Normal 3 2 4 2 5 4 2 3" xfId="40781"/>
    <cellStyle name="Normal 3 2 4 2 5 4 3" xfId="19208"/>
    <cellStyle name="Normal 3 2 4 2 5 4 3 2" xfId="47943"/>
    <cellStyle name="Normal 3 2 4 2 5 4 4" xfId="33619"/>
    <cellStyle name="Normal 3 2 4 2 5 5" xfId="8400"/>
    <cellStyle name="Normal 3 2 4 2 5 5 2" xfId="22789"/>
    <cellStyle name="Normal 3 2 4 2 5 5 2 2" xfId="51524"/>
    <cellStyle name="Normal 3 2 4 2 5 5 3" xfId="37200"/>
    <cellStyle name="Normal 3 2 4 2 5 6" xfId="15626"/>
    <cellStyle name="Normal 3 2 4 2 5 6 2" xfId="44362"/>
    <cellStyle name="Normal 3 2 4 2 5 7" xfId="30038"/>
    <cellStyle name="Normal 3 2 4 2 6" xfId="1503"/>
    <cellStyle name="Normal 3 2 4 2 6 2" xfId="3312"/>
    <cellStyle name="Normal 3 2 4 2 6 2 2" xfId="6971"/>
    <cellStyle name="Normal 3 2 4 2 6 2 2 2" xfId="14231"/>
    <cellStyle name="Normal 3 2 4 2 6 2 2 2 2" xfId="28609"/>
    <cellStyle name="Normal 3 2 4 2 6 2 2 2 2 2" xfId="57343"/>
    <cellStyle name="Normal 3 2 4 2 6 2 2 2 3" xfId="43019"/>
    <cellStyle name="Normal 3 2 4 2 6 2 2 3" xfId="21446"/>
    <cellStyle name="Normal 3 2 4 2 6 2 2 3 2" xfId="50181"/>
    <cellStyle name="Normal 3 2 4 2 6 2 2 4" xfId="35857"/>
    <cellStyle name="Normal 3 2 4 2 6 2 3" xfId="10644"/>
    <cellStyle name="Normal 3 2 4 2 6 2 3 2" xfId="25027"/>
    <cellStyle name="Normal 3 2 4 2 6 2 3 2 2" xfId="53762"/>
    <cellStyle name="Normal 3 2 4 2 6 2 3 3" xfId="39438"/>
    <cellStyle name="Normal 3 2 4 2 6 2 4" xfId="17864"/>
    <cellStyle name="Normal 3 2 4 2 6 2 4 2" xfId="46600"/>
    <cellStyle name="Normal 3 2 4 2 6 2 5" xfId="32276"/>
    <cellStyle name="Normal 3 2 4 2 6 3" xfId="5180"/>
    <cellStyle name="Normal 3 2 4 2 6 3 2" xfId="12441"/>
    <cellStyle name="Normal 3 2 4 2 6 3 2 2" xfId="26819"/>
    <cellStyle name="Normal 3 2 4 2 6 3 2 2 2" xfId="55553"/>
    <cellStyle name="Normal 3 2 4 2 6 3 2 3" xfId="41229"/>
    <cellStyle name="Normal 3 2 4 2 6 3 3" xfId="19656"/>
    <cellStyle name="Normal 3 2 4 2 6 3 3 2" xfId="48391"/>
    <cellStyle name="Normal 3 2 4 2 6 3 4" xfId="34067"/>
    <cellStyle name="Normal 3 2 4 2 6 4" xfId="8854"/>
    <cellStyle name="Normal 3 2 4 2 6 4 2" xfId="23237"/>
    <cellStyle name="Normal 3 2 4 2 6 4 2 2" xfId="51972"/>
    <cellStyle name="Normal 3 2 4 2 6 4 3" xfId="37648"/>
    <cellStyle name="Normal 3 2 4 2 6 5" xfId="16074"/>
    <cellStyle name="Normal 3 2 4 2 6 5 2" xfId="44810"/>
    <cellStyle name="Normal 3 2 4 2 6 6" xfId="30486"/>
    <cellStyle name="Normal 3 2 4 2 7" xfId="2416"/>
    <cellStyle name="Normal 3 2 4 2 7 2" xfId="6076"/>
    <cellStyle name="Normal 3 2 4 2 7 2 2" xfId="13336"/>
    <cellStyle name="Normal 3 2 4 2 7 2 2 2" xfId="27714"/>
    <cellStyle name="Normal 3 2 4 2 7 2 2 2 2" xfId="56448"/>
    <cellStyle name="Normal 3 2 4 2 7 2 2 3" xfId="42124"/>
    <cellStyle name="Normal 3 2 4 2 7 2 3" xfId="20551"/>
    <cellStyle name="Normal 3 2 4 2 7 2 3 2" xfId="49286"/>
    <cellStyle name="Normal 3 2 4 2 7 2 4" xfId="34962"/>
    <cellStyle name="Normal 3 2 4 2 7 3" xfId="9749"/>
    <cellStyle name="Normal 3 2 4 2 7 3 2" xfId="24132"/>
    <cellStyle name="Normal 3 2 4 2 7 3 2 2" xfId="52867"/>
    <cellStyle name="Normal 3 2 4 2 7 3 3" xfId="38543"/>
    <cellStyle name="Normal 3 2 4 2 7 4" xfId="16969"/>
    <cellStyle name="Normal 3 2 4 2 7 4 2" xfId="45705"/>
    <cellStyle name="Normal 3 2 4 2 7 5" xfId="31381"/>
    <cellStyle name="Normal 3 2 4 2 8" xfId="4273"/>
    <cellStyle name="Normal 3 2 4 2 8 2" xfId="11545"/>
    <cellStyle name="Normal 3 2 4 2 8 2 2" xfId="25924"/>
    <cellStyle name="Normal 3 2 4 2 8 2 2 2" xfId="54658"/>
    <cellStyle name="Normal 3 2 4 2 8 2 3" xfId="40334"/>
    <cellStyle name="Normal 3 2 4 2 8 3" xfId="18761"/>
    <cellStyle name="Normal 3 2 4 2 8 3 2" xfId="47496"/>
    <cellStyle name="Normal 3 2 4 2 8 4" xfId="33172"/>
    <cellStyle name="Normal 3 2 4 2 9" xfId="7941"/>
    <cellStyle name="Normal 3 2 4 2 9 2" xfId="22342"/>
    <cellStyle name="Normal 3 2 4 2 9 2 2" xfId="51077"/>
    <cellStyle name="Normal 3 2 4 2 9 3" xfId="36753"/>
    <cellStyle name="Normal 3 2 4 3" xfId="429"/>
    <cellStyle name="Normal 3 2 4 3 10" xfId="29619"/>
    <cellStyle name="Normal 3 2 4 3 2" xfId="629"/>
    <cellStyle name="Normal 3 2 4 3 2 2" xfId="901"/>
    <cellStyle name="Normal 3 2 4 3 2 2 2" xfId="1348"/>
    <cellStyle name="Normal 3 2 4 3 2 2 2 2" xfId="2331"/>
    <cellStyle name="Normal 3 2 4 3 2 2 2 2 2" xfId="4123"/>
    <cellStyle name="Normal 3 2 4 3 2 2 2 2 2 2" xfId="7782"/>
    <cellStyle name="Normal 3 2 4 3 2 2 2 2 2 2 2" xfId="15042"/>
    <cellStyle name="Normal 3 2 4 3 2 2 2 2 2 2 2 2" xfId="29420"/>
    <cellStyle name="Normal 3 2 4 3 2 2 2 2 2 2 2 2 2" xfId="58154"/>
    <cellStyle name="Normal 3 2 4 3 2 2 2 2 2 2 2 3" xfId="43830"/>
    <cellStyle name="Normal 3 2 4 3 2 2 2 2 2 2 3" xfId="22257"/>
    <cellStyle name="Normal 3 2 4 3 2 2 2 2 2 2 3 2" xfId="50992"/>
    <cellStyle name="Normal 3 2 4 3 2 2 2 2 2 2 4" xfId="36668"/>
    <cellStyle name="Normal 3 2 4 3 2 2 2 2 2 3" xfId="11455"/>
    <cellStyle name="Normal 3 2 4 3 2 2 2 2 2 3 2" xfId="25838"/>
    <cellStyle name="Normal 3 2 4 3 2 2 2 2 2 3 2 2" xfId="54573"/>
    <cellStyle name="Normal 3 2 4 3 2 2 2 2 2 3 3" xfId="40249"/>
    <cellStyle name="Normal 3 2 4 3 2 2 2 2 2 4" xfId="18675"/>
    <cellStyle name="Normal 3 2 4 3 2 2 2 2 2 4 2" xfId="47411"/>
    <cellStyle name="Normal 3 2 4 3 2 2 2 2 2 5" xfId="33087"/>
    <cellStyle name="Normal 3 2 4 3 2 2 2 2 3" xfId="5992"/>
    <cellStyle name="Normal 3 2 4 3 2 2 2 2 3 2" xfId="13252"/>
    <cellStyle name="Normal 3 2 4 3 2 2 2 2 3 2 2" xfId="27630"/>
    <cellStyle name="Normal 3 2 4 3 2 2 2 2 3 2 2 2" xfId="56364"/>
    <cellStyle name="Normal 3 2 4 3 2 2 2 2 3 2 3" xfId="42040"/>
    <cellStyle name="Normal 3 2 4 3 2 2 2 2 3 3" xfId="20467"/>
    <cellStyle name="Normal 3 2 4 3 2 2 2 2 3 3 2" xfId="49202"/>
    <cellStyle name="Normal 3 2 4 3 2 2 2 2 3 4" xfId="34878"/>
    <cellStyle name="Normal 3 2 4 3 2 2 2 2 4" xfId="9665"/>
    <cellStyle name="Normal 3 2 4 3 2 2 2 2 4 2" xfId="24048"/>
    <cellStyle name="Normal 3 2 4 3 2 2 2 2 4 2 2" xfId="52783"/>
    <cellStyle name="Normal 3 2 4 3 2 2 2 2 4 3" xfId="38459"/>
    <cellStyle name="Normal 3 2 4 3 2 2 2 2 5" xfId="16885"/>
    <cellStyle name="Normal 3 2 4 3 2 2 2 2 5 2" xfId="45621"/>
    <cellStyle name="Normal 3 2 4 3 2 2 2 2 6" xfId="31297"/>
    <cellStyle name="Normal 3 2 4 3 2 2 2 3" xfId="3227"/>
    <cellStyle name="Normal 3 2 4 3 2 2 2 3 2" xfId="6887"/>
    <cellStyle name="Normal 3 2 4 3 2 2 2 3 2 2" xfId="14147"/>
    <cellStyle name="Normal 3 2 4 3 2 2 2 3 2 2 2" xfId="28525"/>
    <cellStyle name="Normal 3 2 4 3 2 2 2 3 2 2 2 2" xfId="57259"/>
    <cellStyle name="Normal 3 2 4 3 2 2 2 3 2 2 3" xfId="42935"/>
    <cellStyle name="Normal 3 2 4 3 2 2 2 3 2 3" xfId="21362"/>
    <cellStyle name="Normal 3 2 4 3 2 2 2 3 2 3 2" xfId="50097"/>
    <cellStyle name="Normal 3 2 4 3 2 2 2 3 2 4" xfId="35773"/>
    <cellStyle name="Normal 3 2 4 3 2 2 2 3 3" xfId="10560"/>
    <cellStyle name="Normal 3 2 4 3 2 2 2 3 3 2" xfId="24943"/>
    <cellStyle name="Normal 3 2 4 3 2 2 2 3 3 2 2" xfId="53678"/>
    <cellStyle name="Normal 3 2 4 3 2 2 2 3 3 3" xfId="39354"/>
    <cellStyle name="Normal 3 2 4 3 2 2 2 3 4" xfId="17780"/>
    <cellStyle name="Normal 3 2 4 3 2 2 2 3 4 2" xfId="46516"/>
    <cellStyle name="Normal 3 2 4 3 2 2 2 3 5" xfId="32192"/>
    <cellStyle name="Normal 3 2 4 3 2 2 2 4" xfId="5092"/>
    <cellStyle name="Normal 3 2 4 3 2 2 2 4 2" xfId="12357"/>
    <cellStyle name="Normal 3 2 4 3 2 2 2 4 2 2" xfId="26735"/>
    <cellStyle name="Normal 3 2 4 3 2 2 2 4 2 2 2" xfId="55469"/>
    <cellStyle name="Normal 3 2 4 3 2 2 2 4 2 3" xfId="41145"/>
    <cellStyle name="Normal 3 2 4 3 2 2 2 4 3" xfId="19572"/>
    <cellStyle name="Normal 3 2 4 3 2 2 2 4 3 2" xfId="48307"/>
    <cellStyle name="Normal 3 2 4 3 2 2 2 4 4" xfId="33983"/>
    <cellStyle name="Normal 3 2 4 3 2 2 2 5" xfId="8764"/>
    <cellStyle name="Normal 3 2 4 3 2 2 2 5 2" xfId="23153"/>
    <cellStyle name="Normal 3 2 4 3 2 2 2 5 2 2" xfId="51888"/>
    <cellStyle name="Normal 3 2 4 3 2 2 2 5 3" xfId="37564"/>
    <cellStyle name="Normal 3 2 4 3 2 2 2 6" xfId="15990"/>
    <cellStyle name="Normal 3 2 4 3 2 2 2 6 2" xfId="44726"/>
    <cellStyle name="Normal 3 2 4 3 2 2 2 7" xfId="30402"/>
    <cellStyle name="Normal 3 2 4 3 2 2 3" xfId="1884"/>
    <cellStyle name="Normal 3 2 4 3 2 2 3 2" xfId="3676"/>
    <cellStyle name="Normal 3 2 4 3 2 2 3 2 2" xfId="7335"/>
    <cellStyle name="Normal 3 2 4 3 2 2 3 2 2 2" xfId="14595"/>
    <cellStyle name="Normal 3 2 4 3 2 2 3 2 2 2 2" xfId="28973"/>
    <cellStyle name="Normal 3 2 4 3 2 2 3 2 2 2 2 2" xfId="57707"/>
    <cellStyle name="Normal 3 2 4 3 2 2 3 2 2 2 3" xfId="43383"/>
    <cellStyle name="Normal 3 2 4 3 2 2 3 2 2 3" xfId="21810"/>
    <cellStyle name="Normal 3 2 4 3 2 2 3 2 2 3 2" xfId="50545"/>
    <cellStyle name="Normal 3 2 4 3 2 2 3 2 2 4" xfId="36221"/>
    <cellStyle name="Normal 3 2 4 3 2 2 3 2 3" xfId="11008"/>
    <cellStyle name="Normal 3 2 4 3 2 2 3 2 3 2" xfId="25391"/>
    <cellStyle name="Normal 3 2 4 3 2 2 3 2 3 2 2" xfId="54126"/>
    <cellStyle name="Normal 3 2 4 3 2 2 3 2 3 3" xfId="39802"/>
    <cellStyle name="Normal 3 2 4 3 2 2 3 2 4" xfId="18228"/>
    <cellStyle name="Normal 3 2 4 3 2 2 3 2 4 2" xfId="46964"/>
    <cellStyle name="Normal 3 2 4 3 2 2 3 2 5" xfId="32640"/>
    <cellStyle name="Normal 3 2 4 3 2 2 3 3" xfId="5545"/>
    <cellStyle name="Normal 3 2 4 3 2 2 3 3 2" xfId="12805"/>
    <cellStyle name="Normal 3 2 4 3 2 2 3 3 2 2" xfId="27183"/>
    <cellStyle name="Normal 3 2 4 3 2 2 3 3 2 2 2" xfId="55917"/>
    <cellStyle name="Normal 3 2 4 3 2 2 3 3 2 3" xfId="41593"/>
    <cellStyle name="Normal 3 2 4 3 2 2 3 3 3" xfId="20020"/>
    <cellStyle name="Normal 3 2 4 3 2 2 3 3 3 2" xfId="48755"/>
    <cellStyle name="Normal 3 2 4 3 2 2 3 3 4" xfId="34431"/>
    <cellStyle name="Normal 3 2 4 3 2 2 3 4" xfId="9218"/>
    <cellStyle name="Normal 3 2 4 3 2 2 3 4 2" xfId="23601"/>
    <cellStyle name="Normal 3 2 4 3 2 2 3 4 2 2" xfId="52336"/>
    <cellStyle name="Normal 3 2 4 3 2 2 3 4 3" xfId="38012"/>
    <cellStyle name="Normal 3 2 4 3 2 2 3 5" xfId="16438"/>
    <cellStyle name="Normal 3 2 4 3 2 2 3 5 2" xfId="45174"/>
    <cellStyle name="Normal 3 2 4 3 2 2 3 6" xfId="30850"/>
    <cellStyle name="Normal 3 2 4 3 2 2 4" xfId="2780"/>
    <cellStyle name="Normal 3 2 4 3 2 2 4 2" xfId="6440"/>
    <cellStyle name="Normal 3 2 4 3 2 2 4 2 2" xfId="13700"/>
    <cellStyle name="Normal 3 2 4 3 2 2 4 2 2 2" xfId="28078"/>
    <cellStyle name="Normal 3 2 4 3 2 2 4 2 2 2 2" xfId="56812"/>
    <cellStyle name="Normal 3 2 4 3 2 2 4 2 2 3" xfId="42488"/>
    <cellStyle name="Normal 3 2 4 3 2 2 4 2 3" xfId="20915"/>
    <cellStyle name="Normal 3 2 4 3 2 2 4 2 3 2" xfId="49650"/>
    <cellStyle name="Normal 3 2 4 3 2 2 4 2 4" xfId="35326"/>
    <cellStyle name="Normal 3 2 4 3 2 2 4 3" xfId="10113"/>
    <cellStyle name="Normal 3 2 4 3 2 2 4 3 2" xfId="24496"/>
    <cellStyle name="Normal 3 2 4 3 2 2 4 3 2 2" xfId="53231"/>
    <cellStyle name="Normal 3 2 4 3 2 2 4 3 3" xfId="38907"/>
    <cellStyle name="Normal 3 2 4 3 2 2 4 4" xfId="17333"/>
    <cellStyle name="Normal 3 2 4 3 2 2 4 4 2" xfId="46069"/>
    <cellStyle name="Normal 3 2 4 3 2 2 4 5" xfId="31745"/>
    <cellStyle name="Normal 3 2 4 3 2 2 5" xfId="4645"/>
    <cellStyle name="Normal 3 2 4 3 2 2 5 2" xfId="11910"/>
    <cellStyle name="Normal 3 2 4 3 2 2 5 2 2" xfId="26288"/>
    <cellStyle name="Normal 3 2 4 3 2 2 5 2 2 2" xfId="55022"/>
    <cellStyle name="Normal 3 2 4 3 2 2 5 2 3" xfId="40698"/>
    <cellStyle name="Normal 3 2 4 3 2 2 5 3" xfId="19125"/>
    <cellStyle name="Normal 3 2 4 3 2 2 5 3 2" xfId="47860"/>
    <cellStyle name="Normal 3 2 4 3 2 2 5 4" xfId="33536"/>
    <cellStyle name="Normal 3 2 4 3 2 2 6" xfId="8317"/>
    <cellStyle name="Normal 3 2 4 3 2 2 6 2" xfId="22706"/>
    <cellStyle name="Normal 3 2 4 3 2 2 6 2 2" xfId="51441"/>
    <cellStyle name="Normal 3 2 4 3 2 2 6 3" xfId="37117"/>
    <cellStyle name="Normal 3 2 4 3 2 2 7" xfId="15543"/>
    <cellStyle name="Normal 3 2 4 3 2 2 7 2" xfId="44279"/>
    <cellStyle name="Normal 3 2 4 3 2 2 8" xfId="29955"/>
    <cellStyle name="Normal 3 2 4 3 2 3" xfId="1124"/>
    <cellStyle name="Normal 3 2 4 3 2 3 2" xfId="2107"/>
    <cellStyle name="Normal 3 2 4 3 2 3 2 2" xfId="3899"/>
    <cellStyle name="Normal 3 2 4 3 2 3 2 2 2" xfId="7558"/>
    <cellStyle name="Normal 3 2 4 3 2 3 2 2 2 2" xfId="14818"/>
    <cellStyle name="Normal 3 2 4 3 2 3 2 2 2 2 2" xfId="29196"/>
    <cellStyle name="Normal 3 2 4 3 2 3 2 2 2 2 2 2" xfId="57930"/>
    <cellStyle name="Normal 3 2 4 3 2 3 2 2 2 2 3" xfId="43606"/>
    <cellStyle name="Normal 3 2 4 3 2 3 2 2 2 3" xfId="22033"/>
    <cellStyle name="Normal 3 2 4 3 2 3 2 2 2 3 2" xfId="50768"/>
    <cellStyle name="Normal 3 2 4 3 2 3 2 2 2 4" xfId="36444"/>
    <cellStyle name="Normal 3 2 4 3 2 3 2 2 3" xfId="11231"/>
    <cellStyle name="Normal 3 2 4 3 2 3 2 2 3 2" xfId="25614"/>
    <cellStyle name="Normal 3 2 4 3 2 3 2 2 3 2 2" xfId="54349"/>
    <cellStyle name="Normal 3 2 4 3 2 3 2 2 3 3" xfId="40025"/>
    <cellStyle name="Normal 3 2 4 3 2 3 2 2 4" xfId="18451"/>
    <cellStyle name="Normal 3 2 4 3 2 3 2 2 4 2" xfId="47187"/>
    <cellStyle name="Normal 3 2 4 3 2 3 2 2 5" xfId="32863"/>
    <cellStyle name="Normal 3 2 4 3 2 3 2 3" xfId="5768"/>
    <cellStyle name="Normal 3 2 4 3 2 3 2 3 2" xfId="13028"/>
    <cellStyle name="Normal 3 2 4 3 2 3 2 3 2 2" xfId="27406"/>
    <cellStyle name="Normal 3 2 4 3 2 3 2 3 2 2 2" xfId="56140"/>
    <cellStyle name="Normal 3 2 4 3 2 3 2 3 2 3" xfId="41816"/>
    <cellStyle name="Normal 3 2 4 3 2 3 2 3 3" xfId="20243"/>
    <cellStyle name="Normal 3 2 4 3 2 3 2 3 3 2" xfId="48978"/>
    <cellStyle name="Normal 3 2 4 3 2 3 2 3 4" xfId="34654"/>
    <cellStyle name="Normal 3 2 4 3 2 3 2 4" xfId="9441"/>
    <cellStyle name="Normal 3 2 4 3 2 3 2 4 2" xfId="23824"/>
    <cellStyle name="Normal 3 2 4 3 2 3 2 4 2 2" xfId="52559"/>
    <cellStyle name="Normal 3 2 4 3 2 3 2 4 3" xfId="38235"/>
    <cellStyle name="Normal 3 2 4 3 2 3 2 5" xfId="16661"/>
    <cellStyle name="Normal 3 2 4 3 2 3 2 5 2" xfId="45397"/>
    <cellStyle name="Normal 3 2 4 3 2 3 2 6" xfId="31073"/>
    <cellStyle name="Normal 3 2 4 3 2 3 3" xfId="3003"/>
    <cellStyle name="Normal 3 2 4 3 2 3 3 2" xfId="6663"/>
    <cellStyle name="Normal 3 2 4 3 2 3 3 2 2" xfId="13923"/>
    <cellStyle name="Normal 3 2 4 3 2 3 3 2 2 2" xfId="28301"/>
    <cellStyle name="Normal 3 2 4 3 2 3 3 2 2 2 2" xfId="57035"/>
    <cellStyle name="Normal 3 2 4 3 2 3 3 2 2 3" xfId="42711"/>
    <cellStyle name="Normal 3 2 4 3 2 3 3 2 3" xfId="21138"/>
    <cellStyle name="Normal 3 2 4 3 2 3 3 2 3 2" xfId="49873"/>
    <cellStyle name="Normal 3 2 4 3 2 3 3 2 4" xfId="35549"/>
    <cellStyle name="Normal 3 2 4 3 2 3 3 3" xfId="10336"/>
    <cellStyle name="Normal 3 2 4 3 2 3 3 3 2" xfId="24719"/>
    <cellStyle name="Normal 3 2 4 3 2 3 3 3 2 2" xfId="53454"/>
    <cellStyle name="Normal 3 2 4 3 2 3 3 3 3" xfId="39130"/>
    <cellStyle name="Normal 3 2 4 3 2 3 3 4" xfId="17556"/>
    <cellStyle name="Normal 3 2 4 3 2 3 3 4 2" xfId="46292"/>
    <cellStyle name="Normal 3 2 4 3 2 3 3 5" xfId="31968"/>
    <cellStyle name="Normal 3 2 4 3 2 3 4" xfId="4868"/>
    <cellStyle name="Normal 3 2 4 3 2 3 4 2" xfId="12133"/>
    <cellStyle name="Normal 3 2 4 3 2 3 4 2 2" xfId="26511"/>
    <cellStyle name="Normal 3 2 4 3 2 3 4 2 2 2" xfId="55245"/>
    <cellStyle name="Normal 3 2 4 3 2 3 4 2 3" xfId="40921"/>
    <cellStyle name="Normal 3 2 4 3 2 3 4 3" xfId="19348"/>
    <cellStyle name="Normal 3 2 4 3 2 3 4 3 2" xfId="48083"/>
    <cellStyle name="Normal 3 2 4 3 2 3 4 4" xfId="33759"/>
    <cellStyle name="Normal 3 2 4 3 2 3 5" xfId="8540"/>
    <cellStyle name="Normal 3 2 4 3 2 3 5 2" xfId="22929"/>
    <cellStyle name="Normal 3 2 4 3 2 3 5 2 2" xfId="51664"/>
    <cellStyle name="Normal 3 2 4 3 2 3 5 3" xfId="37340"/>
    <cellStyle name="Normal 3 2 4 3 2 3 6" xfId="15766"/>
    <cellStyle name="Normal 3 2 4 3 2 3 6 2" xfId="44502"/>
    <cellStyle name="Normal 3 2 4 3 2 3 7" xfId="30178"/>
    <cellStyle name="Normal 3 2 4 3 2 4" xfId="1656"/>
    <cellStyle name="Normal 3 2 4 3 2 4 2" xfId="3452"/>
    <cellStyle name="Normal 3 2 4 3 2 4 2 2" xfId="7111"/>
    <cellStyle name="Normal 3 2 4 3 2 4 2 2 2" xfId="14371"/>
    <cellStyle name="Normal 3 2 4 3 2 4 2 2 2 2" xfId="28749"/>
    <cellStyle name="Normal 3 2 4 3 2 4 2 2 2 2 2" xfId="57483"/>
    <cellStyle name="Normal 3 2 4 3 2 4 2 2 2 3" xfId="43159"/>
    <cellStyle name="Normal 3 2 4 3 2 4 2 2 3" xfId="21586"/>
    <cellStyle name="Normal 3 2 4 3 2 4 2 2 3 2" xfId="50321"/>
    <cellStyle name="Normal 3 2 4 3 2 4 2 2 4" xfId="35997"/>
    <cellStyle name="Normal 3 2 4 3 2 4 2 3" xfId="10784"/>
    <cellStyle name="Normal 3 2 4 3 2 4 2 3 2" xfId="25167"/>
    <cellStyle name="Normal 3 2 4 3 2 4 2 3 2 2" xfId="53902"/>
    <cellStyle name="Normal 3 2 4 3 2 4 2 3 3" xfId="39578"/>
    <cellStyle name="Normal 3 2 4 3 2 4 2 4" xfId="18004"/>
    <cellStyle name="Normal 3 2 4 3 2 4 2 4 2" xfId="46740"/>
    <cellStyle name="Normal 3 2 4 3 2 4 2 5" xfId="32416"/>
    <cellStyle name="Normal 3 2 4 3 2 4 3" xfId="5321"/>
    <cellStyle name="Normal 3 2 4 3 2 4 3 2" xfId="12581"/>
    <cellStyle name="Normal 3 2 4 3 2 4 3 2 2" xfId="26959"/>
    <cellStyle name="Normal 3 2 4 3 2 4 3 2 2 2" xfId="55693"/>
    <cellStyle name="Normal 3 2 4 3 2 4 3 2 3" xfId="41369"/>
    <cellStyle name="Normal 3 2 4 3 2 4 3 3" xfId="19796"/>
    <cellStyle name="Normal 3 2 4 3 2 4 3 3 2" xfId="48531"/>
    <cellStyle name="Normal 3 2 4 3 2 4 3 4" xfId="34207"/>
    <cellStyle name="Normal 3 2 4 3 2 4 4" xfId="8994"/>
    <cellStyle name="Normal 3 2 4 3 2 4 4 2" xfId="23377"/>
    <cellStyle name="Normal 3 2 4 3 2 4 4 2 2" xfId="52112"/>
    <cellStyle name="Normal 3 2 4 3 2 4 4 3" xfId="37788"/>
    <cellStyle name="Normal 3 2 4 3 2 4 5" xfId="16214"/>
    <cellStyle name="Normal 3 2 4 3 2 4 5 2" xfId="44950"/>
    <cellStyle name="Normal 3 2 4 3 2 4 6" xfId="30626"/>
    <cellStyle name="Normal 3 2 4 3 2 5" xfId="2556"/>
    <cellStyle name="Normal 3 2 4 3 2 5 2" xfId="6216"/>
    <cellStyle name="Normal 3 2 4 3 2 5 2 2" xfId="13476"/>
    <cellStyle name="Normal 3 2 4 3 2 5 2 2 2" xfId="27854"/>
    <cellStyle name="Normal 3 2 4 3 2 5 2 2 2 2" xfId="56588"/>
    <cellStyle name="Normal 3 2 4 3 2 5 2 2 3" xfId="42264"/>
    <cellStyle name="Normal 3 2 4 3 2 5 2 3" xfId="20691"/>
    <cellStyle name="Normal 3 2 4 3 2 5 2 3 2" xfId="49426"/>
    <cellStyle name="Normal 3 2 4 3 2 5 2 4" xfId="35102"/>
    <cellStyle name="Normal 3 2 4 3 2 5 3" xfId="9889"/>
    <cellStyle name="Normal 3 2 4 3 2 5 3 2" xfId="24272"/>
    <cellStyle name="Normal 3 2 4 3 2 5 3 2 2" xfId="53007"/>
    <cellStyle name="Normal 3 2 4 3 2 5 3 3" xfId="38683"/>
    <cellStyle name="Normal 3 2 4 3 2 5 4" xfId="17109"/>
    <cellStyle name="Normal 3 2 4 3 2 5 4 2" xfId="45845"/>
    <cellStyle name="Normal 3 2 4 3 2 5 5" xfId="31521"/>
    <cellStyle name="Normal 3 2 4 3 2 6" xfId="4419"/>
    <cellStyle name="Normal 3 2 4 3 2 6 2" xfId="11686"/>
    <cellStyle name="Normal 3 2 4 3 2 6 2 2" xfId="26064"/>
    <cellStyle name="Normal 3 2 4 3 2 6 2 2 2" xfId="54798"/>
    <cellStyle name="Normal 3 2 4 3 2 6 2 3" xfId="40474"/>
    <cellStyle name="Normal 3 2 4 3 2 6 3" xfId="18901"/>
    <cellStyle name="Normal 3 2 4 3 2 6 3 2" xfId="47636"/>
    <cellStyle name="Normal 3 2 4 3 2 6 4" xfId="33312"/>
    <cellStyle name="Normal 3 2 4 3 2 7" xfId="8090"/>
    <cellStyle name="Normal 3 2 4 3 2 7 2" xfId="22482"/>
    <cellStyle name="Normal 3 2 4 3 2 7 2 2" xfId="51217"/>
    <cellStyle name="Normal 3 2 4 3 2 7 3" xfId="36893"/>
    <cellStyle name="Normal 3 2 4 3 2 8" xfId="15319"/>
    <cellStyle name="Normal 3 2 4 3 2 8 2" xfId="44055"/>
    <cellStyle name="Normal 3 2 4 3 2 9" xfId="29731"/>
    <cellStyle name="Normal 3 2 4 3 3" xfId="787"/>
    <cellStyle name="Normal 3 2 4 3 3 2" xfId="1236"/>
    <cellStyle name="Normal 3 2 4 3 3 2 2" xfId="2219"/>
    <cellStyle name="Normal 3 2 4 3 3 2 2 2" xfId="4011"/>
    <cellStyle name="Normal 3 2 4 3 3 2 2 2 2" xfId="7670"/>
    <cellStyle name="Normal 3 2 4 3 3 2 2 2 2 2" xfId="14930"/>
    <cellStyle name="Normal 3 2 4 3 3 2 2 2 2 2 2" xfId="29308"/>
    <cellStyle name="Normal 3 2 4 3 3 2 2 2 2 2 2 2" xfId="58042"/>
    <cellStyle name="Normal 3 2 4 3 3 2 2 2 2 2 3" xfId="43718"/>
    <cellStyle name="Normal 3 2 4 3 3 2 2 2 2 3" xfId="22145"/>
    <cellStyle name="Normal 3 2 4 3 3 2 2 2 2 3 2" xfId="50880"/>
    <cellStyle name="Normal 3 2 4 3 3 2 2 2 2 4" xfId="36556"/>
    <cellStyle name="Normal 3 2 4 3 3 2 2 2 3" xfId="11343"/>
    <cellStyle name="Normal 3 2 4 3 3 2 2 2 3 2" xfId="25726"/>
    <cellStyle name="Normal 3 2 4 3 3 2 2 2 3 2 2" xfId="54461"/>
    <cellStyle name="Normal 3 2 4 3 3 2 2 2 3 3" xfId="40137"/>
    <cellStyle name="Normal 3 2 4 3 3 2 2 2 4" xfId="18563"/>
    <cellStyle name="Normal 3 2 4 3 3 2 2 2 4 2" xfId="47299"/>
    <cellStyle name="Normal 3 2 4 3 3 2 2 2 5" xfId="32975"/>
    <cellStyle name="Normal 3 2 4 3 3 2 2 3" xfId="5880"/>
    <cellStyle name="Normal 3 2 4 3 3 2 2 3 2" xfId="13140"/>
    <cellStyle name="Normal 3 2 4 3 3 2 2 3 2 2" xfId="27518"/>
    <cellStyle name="Normal 3 2 4 3 3 2 2 3 2 2 2" xfId="56252"/>
    <cellStyle name="Normal 3 2 4 3 3 2 2 3 2 3" xfId="41928"/>
    <cellStyle name="Normal 3 2 4 3 3 2 2 3 3" xfId="20355"/>
    <cellStyle name="Normal 3 2 4 3 3 2 2 3 3 2" xfId="49090"/>
    <cellStyle name="Normal 3 2 4 3 3 2 2 3 4" xfId="34766"/>
    <cellStyle name="Normal 3 2 4 3 3 2 2 4" xfId="9553"/>
    <cellStyle name="Normal 3 2 4 3 3 2 2 4 2" xfId="23936"/>
    <cellStyle name="Normal 3 2 4 3 3 2 2 4 2 2" xfId="52671"/>
    <cellStyle name="Normal 3 2 4 3 3 2 2 4 3" xfId="38347"/>
    <cellStyle name="Normal 3 2 4 3 3 2 2 5" xfId="16773"/>
    <cellStyle name="Normal 3 2 4 3 3 2 2 5 2" xfId="45509"/>
    <cellStyle name="Normal 3 2 4 3 3 2 2 6" xfId="31185"/>
    <cellStyle name="Normal 3 2 4 3 3 2 3" xfId="3115"/>
    <cellStyle name="Normal 3 2 4 3 3 2 3 2" xfId="6775"/>
    <cellStyle name="Normal 3 2 4 3 3 2 3 2 2" xfId="14035"/>
    <cellStyle name="Normal 3 2 4 3 3 2 3 2 2 2" xfId="28413"/>
    <cellStyle name="Normal 3 2 4 3 3 2 3 2 2 2 2" xfId="57147"/>
    <cellStyle name="Normal 3 2 4 3 3 2 3 2 2 3" xfId="42823"/>
    <cellStyle name="Normal 3 2 4 3 3 2 3 2 3" xfId="21250"/>
    <cellStyle name="Normal 3 2 4 3 3 2 3 2 3 2" xfId="49985"/>
    <cellStyle name="Normal 3 2 4 3 3 2 3 2 4" xfId="35661"/>
    <cellStyle name="Normal 3 2 4 3 3 2 3 3" xfId="10448"/>
    <cellStyle name="Normal 3 2 4 3 3 2 3 3 2" xfId="24831"/>
    <cellStyle name="Normal 3 2 4 3 3 2 3 3 2 2" xfId="53566"/>
    <cellStyle name="Normal 3 2 4 3 3 2 3 3 3" xfId="39242"/>
    <cellStyle name="Normal 3 2 4 3 3 2 3 4" xfId="17668"/>
    <cellStyle name="Normal 3 2 4 3 3 2 3 4 2" xfId="46404"/>
    <cellStyle name="Normal 3 2 4 3 3 2 3 5" xfId="32080"/>
    <cellStyle name="Normal 3 2 4 3 3 2 4" xfId="4980"/>
    <cellStyle name="Normal 3 2 4 3 3 2 4 2" xfId="12245"/>
    <cellStyle name="Normal 3 2 4 3 3 2 4 2 2" xfId="26623"/>
    <cellStyle name="Normal 3 2 4 3 3 2 4 2 2 2" xfId="55357"/>
    <cellStyle name="Normal 3 2 4 3 3 2 4 2 3" xfId="41033"/>
    <cellStyle name="Normal 3 2 4 3 3 2 4 3" xfId="19460"/>
    <cellStyle name="Normal 3 2 4 3 3 2 4 3 2" xfId="48195"/>
    <cellStyle name="Normal 3 2 4 3 3 2 4 4" xfId="33871"/>
    <cellStyle name="Normal 3 2 4 3 3 2 5" xfId="8652"/>
    <cellStyle name="Normal 3 2 4 3 3 2 5 2" xfId="23041"/>
    <cellStyle name="Normal 3 2 4 3 3 2 5 2 2" xfId="51776"/>
    <cellStyle name="Normal 3 2 4 3 3 2 5 3" xfId="37452"/>
    <cellStyle name="Normal 3 2 4 3 3 2 6" xfId="15878"/>
    <cellStyle name="Normal 3 2 4 3 3 2 6 2" xfId="44614"/>
    <cellStyle name="Normal 3 2 4 3 3 2 7" xfId="30290"/>
    <cellStyle name="Normal 3 2 4 3 3 3" xfId="1772"/>
    <cellStyle name="Normal 3 2 4 3 3 3 2" xfId="3564"/>
    <cellStyle name="Normal 3 2 4 3 3 3 2 2" xfId="7223"/>
    <cellStyle name="Normal 3 2 4 3 3 3 2 2 2" xfId="14483"/>
    <cellStyle name="Normal 3 2 4 3 3 3 2 2 2 2" xfId="28861"/>
    <cellStyle name="Normal 3 2 4 3 3 3 2 2 2 2 2" xfId="57595"/>
    <cellStyle name="Normal 3 2 4 3 3 3 2 2 2 3" xfId="43271"/>
    <cellStyle name="Normal 3 2 4 3 3 3 2 2 3" xfId="21698"/>
    <cellStyle name="Normal 3 2 4 3 3 3 2 2 3 2" xfId="50433"/>
    <cellStyle name="Normal 3 2 4 3 3 3 2 2 4" xfId="36109"/>
    <cellStyle name="Normal 3 2 4 3 3 3 2 3" xfId="10896"/>
    <cellStyle name="Normal 3 2 4 3 3 3 2 3 2" xfId="25279"/>
    <cellStyle name="Normal 3 2 4 3 3 3 2 3 2 2" xfId="54014"/>
    <cellStyle name="Normal 3 2 4 3 3 3 2 3 3" xfId="39690"/>
    <cellStyle name="Normal 3 2 4 3 3 3 2 4" xfId="18116"/>
    <cellStyle name="Normal 3 2 4 3 3 3 2 4 2" xfId="46852"/>
    <cellStyle name="Normal 3 2 4 3 3 3 2 5" xfId="32528"/>
    <cellStyle name="Normal 3 2 4 3 3 3 3" xfId="5433"/>
    <cellStyle name="Normal 3 2 4 3 3 3 3 2" xfId="12693"/>
    <cellStyle name="Normal 3 2 4 3 3 3 3 2 2" xfId="27071"/>
    <cellStyle name="Normal 3 2 4 3 3 3 3 2 2 2" xfId="55805"/>
    <cellStyle name="Normal 3 2 4 3 3 3 3 2 3" xfId="41481"/>
    <cellStyle name="Normal 3 2 4 3 3 3 3 3" xfId="19908"/>
    <cellStyle name="Normal 3 2 4 3 3 3 3 3 2" xfId="48643"/>
    <cellStyle name="Normal 3 2 4 3 3 3 3 4" xfId="34319"/>
    <cellStyle name="Normal 3 2 4 3 3 3 4" xfId="9106"/>
    <cellStyle name="Normal 3 2 4 3 3 3 4 2" xfId="23489"/>
    <cellStyle name="Normal 3 2 4 3 3 3 4 2 2" xfId="52224"/>
    <cellStyle name="Normal 3 2 4 3 3 3 4 3" xfId="37900"/>
    <cellStyle name="Normal 3 2 4 3 3 3 5" xfId="16326"/>
    <cellStyle name="Normal 3 2 4 3 3 3 5 2" xfId="45062"/>
    <cellStyle name="Normal 3 2 4 3 3 3 6" xfId="30738"/>
    <cellStyle name="Normal 3 2 4 3 3 4" xfId="2668"/>
    <cellStyle name="Normal 3 2 4 3 3 4 2" xfId="6328"/>
    <cellStyle name="Normal 3 2 4 3 3 4 2 2" xfId="13588"/>
    <cellStyle name="Normal 3 2 4 3 3 4 2 2 2" xfId="27966"/>
    <cellStyle name="Normal 3 2 4 3 3 4 2 2 2 2" xfId="56700"/>
    <cellStyle name="Normal 3 2 4 3 3 4 2 2 3" xfId="42376"/>
    <cellStyle name="Normal 3 2 4 3 3 4 2 3" xfId="20803"/>
    <cellStyle name="Normal 3 2 4 3 3 4 2 3 2" xfId="49538"/>
    <cellStyle name="Normal 3 2 4 3 3 4 2 4" xfId="35214"/>
    <cellStyle name="Normal 3 2 4 3 3 4 3" xfId="10001"/>
    <cellStyle name="Normal 3 2 4 3 3 4 3 2" xfId="24384"/>
    <cellStyle name="Normal 3 2 4 3 3 4 3 2 2" xfId="53119"/>
    <cellStyle name="Normal 3 2 4 3 3 4 3 3" xfId="38795"/>
    <cellStyle name="Normal 3 2 4 3 3 4 4" xfId="17221"/>
    <cellStyle name="Normal 3 2 4 3 3 4 4 2" xfId="45957"/>
    <cellStyle name="Normal 3 2 4 3 3 4 5" xfId="31633"/>
    <cellStyle name="Normal 3 2 4 3 3 5" xfId="4532"/>
    <cellStyle name="Normal 3 2 4 3 3 5 2" xfId="11798"/>
    <cellStyle name="Normal 3 2 4 3 3 5 2 2" xfId="26176"/>
    <cellStyle name="Normal 3 2 4 3 3 5 2 2 2" xfId="54910"/>
    <cellStyle name="Normal 3 2 4 3 3 5 2 3" xfId="40586"/>
    <cellStyle name="Normal 3 2 4 3 3 5 3" xfId="19013"/>
    <cellStyle name="Normal 3 2 4 3 3 5 3 2" xfId="47748"/>
    <cellStyle name="Normal 3 2 4 3 3 5 4" xfId="33424"/>
    <cellStyle name="Normal 3 2 4 3 3 6" xfId="8205"/>
    <cellStyle name="Normal 3 2 4 3 3 6 2" xfId="22594"/>
    <cellStyle name="Normal 3 2 4 3 3 6 2 2" xfId="51329"/>
    <cellStyle name="Normal 3 2 4 3 3 6 3" xfId="37005"/>
    <cellStyle name="Normal 3 2 4 3 3 7" xfId="15431"/>
    <cellStyle name="Normal 3 2 4 3 3 7 2" xfId="44167"/>
    <cellStyle name="Normal 3 2 4 3 3 8" xfId="29843"/>
    <cellStyle name="Normal 3 2 4 3 4" xfId="1012"/>
    <cellStyle name="Normal 3 2 4 3 4 2" xfId="1995"/>
    <cellStyle name="Normal 3 2 4 3 4 2 2" xfId="3787"/>
    <cellStyle name="Normal 3 2 4 3 4 2 2 2" xfId="7446"/>
    <cellStyle name="Normal 3 2 4 3 4 2 2 2 2" xfId="14706"/>
    <cellStyle name="Normal 3 2 4 3 4 2 2 2 2 2" xfId="29084"/>
    <cellStyle name="Normal 3 2 4 3 4 2 2 2 2 2 2" xfId="57818"/>
    <cellStyle name="Normal 3 2 4 3 4 2 2 2 2 3" xfId="43494"/>
    <cellStyle name="Normal 3 2 4 3 4 2 2 2 3" xfId="21921"/>
    <cellStyle name="Normal 3 2 4 3 4 2 2 2 3 2" xfId="50656"/>
    <cellStyle name="Normal 3 2 4 3 4 2 2 2 4" xfId="36332"/>
    <cellStyle name="Normal 3 2 4 3 4 2 2 3" xfId="11119"/>
    <cellStyle name="Normal 3 2 4 3 4 2 2 3 2" xfId="25502"/>
    <cellStyle name="Normal 3 2 4 3 4 2 2 3 2 2" xfId="54237"/>
    <cellStyle name="Normal 3 2 4 3 4 2 2 3 3" xfId="39913"/>
    <cellStyle name="Normal 3 2 4 3 4 2 2 4" xfId="18339"/>
    <cellStyle name="Normal 3 2 4 3 4 2 2 4 2" xfId="47075"/>
    <cellStyle name="Normal 3 2 4 3 4 2 2 5" xfId="32751"/>
    <cellStyle name="Normal 3 2 4 3 4 2 3" xfId="5656"/>
    <cellStyle name="Normal 3 2 4 3 4 2 3 2" xfId="12916"/>
    <cellStyle name="Normal 3 2 4 3 4 2 3 2 2" xfId="27294"/>
    <cellStyle name="Normal 3 2 4 3 4 2 3 2 2 2" xfId="56028"/>
    <cellStyle name="Normal 3 2 4 3 4 2 3 2 3" xfId="41704"/>
    <cellStyle name="Normal 3 2 4 3 4 2 3 3" xfId="20131"/>
    <cellStyle name="Normal 3 2 4 3 4 2 3 3 2" xfId="48866"/>
    <cellStyle name="Normal 3 2 4 3 4 2 3 4" xfId="34542"/>
    <cellStyle name="Normal 3 2 4 3 4 2 4" xfId="9329"/>
    <cellStyle name="Normal 3 2 4 3 4 2 4 2" xfId="23712"/>
    <cellStyle name="Normal 3 2 4 3 4 2 4 2 2" xfId="52447"/>
    <cellStyle name="Normal 3 2 4 3 4 2 4 3" xfId="38123"/>
    <cellStyle name="Normal 3 2 4 3 4 2 5" xfId="16549"/>
    <cellStyle name="Normal 3 2 4 3 4 2 5 2" xfId="45285"/>
    <cellStyle name="Normal 3 2 4 3 4 2 6" xfId="30961"/>
    <cellStyle name="Normal 3 2 4 3 4 3" xfId="2891"/>
    <cellStyle name="Normal 3 2 4 3 4 3 2" xfId="6551"/>
    <cellStyle name="Normal 3 2 4 3 4 3 2 2" xfId="13811"/>
    <cellStyle name="Normal 3 2 4 3 4 3 2 2 2" xfId="28189"/>
    <cellStyle name="Normal 3 2 4 3 4 3 2 2 2 2" xfId="56923"/>
    <cellStyle name="Normal 3 2 4 3 4 3 2 2 3" xfId="42599"/>
    <cellStyle name="Normal 3 2 4 3 4 3 2 3" xfId="21026"/>
    <cellStyle name="Normal 3 2 4 3 4 3 2 3 2" xfId="49761"/>
    <cellStyle name="Normal 3 2 4 3 4 3 2 4" xfId="35437"/>
    <cellStyle name="Normal 3 2 4 3 4 3 3" xfId="10224"/>
    <cellStyle name="Normal 3 2 4 3 4 3 3 2" xfId="24607"/>
    <cellStyle name="Normal 3 2 4 3 4 3 3 2 2" xfId="53342"/>
    <cellStyle name="Normal 3 2 4 3 4 3 3 3" xfId="39018"/>
    <cellStyle name="Normal 3 2 4 3 4 3 4" xfId="17444"/>
    <cellStyle name="Normal 3 2 4 3 4 3 4 2" xfId="46180"/>
    <cellStyle name="Normal 3 2 4 3 4 3 5" xfId="31856"/>
    <cellStyle name="Normal 3 2 4 3 4 4" xfId="4756"/>
    <cellStyle name="Normal 3 2 4 3 4 4 2" xfId="12021"/>
    <cellStyle name="Normal 3 2 4 3 4 4 2 2" xfId="26399"/>
    <cellStyle name="Normal 3 2 4 3 4 4 2 2 2" xfId="55133"/>
    <cellStyle name="Normal 3 2 4 3 4 4 2 3" xfId="40809"/>
    <cellStyle name="Normal 3 2 4 3 4 4 3" xfId="19236"/>
    <cellStyle name="Normal 3 2 4 3 4 4 3 2" xfId="47971"/>
    <cellStyle name="Normal 3 2 4 3 4 4 4" xfId="33647"/>
    <cellStyle name="Normal 3 2 4 3 4 5" xfId="8428"/>
    <cellStyle name="Normal 3 2 4 3 4 5 2" xfId="22817"/>
    <cellStyle name="Normal 3 2 4 3 4 5 2 2" xfId="51552"/>
    <cellStyle name="Normal 3 2 4 3 4 5 3" xfId="37228"/>
    <cellStyle name="Normal 3 2 4 3 4 6" xfId="15654"/>
    <cellStyle name="Normal 3 2 4 3 4 6 2" xfId="44390"/>
    <cellStyle name="Normal 3 2 4 3 4 7" xfId="30066"/>
    <cellStyle name="Normal 3 2 4 3 5" xfId="1536"/>
    <cellStyle name="Normal 3 2 4 3 5 2" xfId="3340"/>
    <cellStyle name="Normal 3 2 4 3 5 2 2" xfId="6999"/>
    <cellStyle name="Normal 3 2 4 3 5 2 2 2" xfId="14259"/>
    <cellStyle name="Normal 3 2 4 3 5 2 2 2 2" xfId="28637"/>
    <cellStyle name="Normal 3 2 4 3 5 2 2 2 2 2" xfId="57371"/>
    <cellStyle name="Normal 3 2 4 3 5 2 2 2 3" xfId="43047"/>
    <cellStyle name="Normal 3 2 4 3 5 2 2 3" xfId="21474"/>
    <cellStyle name="Normal 3 2 4 3 5 2 2 3 2" xfId="50209"/>
    <cellStyle name="Normal 3 2 4 3 5 2 2 4" xfId="35885"/>
    <cellStyle name="Normal 3 2 4 3 5 2 3" xfId="10672"/>
    <cellStyle name="Normal 3 2 4 3 5 2 3 2" xfId="25055"/>
    <cellStyle name="Normal 3 2 4 3 5 2 3 2 2" xfId="53790"/>
    <cellStyle name="Normal 3 2 4 3 5 2 3 3" xfId="39466"/>
    <cellStyle name="Normal 3 2 4 3 5 2 4" xfId="17892"/>
    <cellStyle name="Normal 3 2 4 3 5 2 4 2" xfId="46628"/>
    <cellStyle name="Normal 3 2 4 3 5 2 5" xfId="32304"/>
    <cellStyle name="Normal 3 2 4 3 5 3" xfId="5209"/>
    <cellStyle name="Normal 3 2 4 3 5 3 2" xfId="12469"/>
    <cellStyle name="Normal 3 2 4 3 5 3 2 2" xfId="26847"/>
    <cellStyle name="Normal 3 2 4 3 5 3 2 2 2" xfId="55581"/>
    <cellStyle name="Normal 3 2 4 3 5 3 2 3" xfId="41257"/>
    <cellStyle name="Normal 3 2 4 3 5 3 3" xfId="19684"/>
    <cellStyle name="Normal 3 2 4 3 5 3 3 2" xfId="48419"/>
    <cellStyle name="Normal 3 2 4 3 5 3 4" xfId="34095"/>
    <cellStyle name="Normal 3 2 4 3 5 4" xfId="8882"/>
    <cellStyle name="Normal 3 2 4 3 5 4 2" xfId="23265"/>
    <cellStyle name="Normal 3 2 4 3 5 4 2 2" xfId="52000"/>
    <cellStyle name="Normal 3 2 4 3 5 4 3" xfId="37676"/>
    <cellStyle name="Normal 3 2 4 3 5 5" xfId="16102"/>
    <cellStyle name="Normal 3 2 4 3 5 5 2" xfId="44838"/>
    <cellStyle name="Normal 3 2 4 3 5 6" xfId="30514"/>
    <cellStyle name="Normal 3 2 4 3 6" xfId="2444"/>
    <cellStyle name="Normal 3 2 4 3 6 2" xfId="6104"/>
    <cellStyle name="Normal 3 2 4 3 6 2 2" xfId="13364"/>
    <cellStyle name="Normal 3 2 4 3 6 2 2 2" xfId="27742"/>
    <cellStyle name="Normal 3 2 4 3 6 2 2 2 2" xfId="56476"/>
    <cellStyle name="Normal 3 2 4 3 6 2 2 3" xfId="42152"/>
    <cellStyle name="Normal 3 2 4 3 6 2 3" xfId="20579"/>
    <cellStyle name="Normal 3 2 4 3 6 2 3 2" xfId="49314"/>
    <cellStyle name="Normal 3 2 4 3 6 2 4" xfId="34990"/>
    <cellStyle name="Normal 3 2 4 3 6 3" xfId="9777"/>
    <cellStyle name="Normal 3 2 4 3 6 3 2" xfId="24160"/>
    <cellStyle name="Normal 3 2 4 3 6 3 2 2" xfId="52895"/>
    <cellStyle name="Normal 3 2 4 3 6 3 3" xfId="38571"/>
    <cellStyle name="Normal 3 2 4 3 6 4" xfId="16997"/>
    <cellStyle name="Normal 3 2 4 3 6 4 2" xfId="45733"/>
    <cellStyle name="Normal 3 2 4 3 6 5" xfId="31409"/>
    <cellStyle name="Normal 3 2 4 3 7" xfId="4303"/>
    <cellStyle name="Normal 3 2 4 3 7 2" xfId="11573"/>
    <cellStyle name="Normal 3 2 4 3 7 2 2" xfId="25952"/>
    <cellStyle name="Normal 3 2 4 3 7 2 2 2" xfId="54686"/>
    <cellStyle name="Normal 3 2 4 3 7 2 3" xfId="40362"/>
    <cellStyle name="Normal 3 2 4 3 7 3" xfId="18789"/>
    <cellStyle name="Normal 3 2 4 3 7 3 2" xfId="47524"/>
    <cellStyle name="Normal 3 2 4 3 7 4" xfId="33200"/>
    <cellStyle name="Normal 3 2 4 3 8" xfId="7972"/>
    <cellStyle name="Normal 3 2 4 3 8 2" xfId="22370"/>
    <cellStyle name="Normal 3 2 4 3 8 2 2" xfId="51105"/>
    <cellStyle name="Normal 3 2 4 3 8 3" xfId="36781"/>
    <cellStyle name="Normal 3 2 4 3 9" xfId="15207"/>
    <cellStyle name="Normal 3 2 4 3 9 2" xfId="43943"/>
    <cellStyle name="Normal 3 2 4 4" xfId="560"/>
    <cellStyle name="Normal 3 2 4 4 2" xfId="845"/>
    <cellStyle name="Normal 3 2 4 4 2 2" xfId="1292"/>
    <cellStyle name="Normal 3 2 4 4 2 2 2" xfId="2275"/>
    <cellStyle name="Normal 3 2 4 4 2 2 2 2" xfId="4067"/>
    <cellStyle name="Normal 3 2 4 4 2 2 2 2 2" xfId="7726"/>
    <cellStyle name="Normal 3 2 4 4 2 2 2 2 2 2" xfId="14986"/>
    <cellStyle name="Normal 3 2 4 4 2 2 2 2 2 2 2" xfId="29364"/>
    <cellStyle name="Normal 3 2 4 4 2 2 2 2 2 2 2 2" xfId="58098"/>
    <cellStyle name="Normal 3 2 4 4 2 2 2 2 2 2 3" xfId="43774"/>
    <cellStyle name="Normal 3 2 4 4 2 2 2 2 2 3" xfId="22201"/>
    <cellStyle name="Normal 3 2 4 4 2 2 2 2 2 3 2" xfId="50936"/>
    <cellStyle name="Normal 3 2 4 4 2 2 2 2 2 4" xfId="36612"/>
    <cellStyle name="Normal 3 2 4 4 2 2 2 2 3" xfId="11399"/>
    <cellStyle name="Normal 3 2 4 4 2 2 2 2 3 2" xfId="25782"/>
    <cellStyle name="Normal 3 2 4 4 2 2 2 2 3 2 2" xfId="54517"/>
    <cellStyle name="Normal 3 2 4 4 2 2 2 2 3 3" xfId="40193"/>
    <cellStyle name="Normal 3 2 4 4 2 2 2 2 4" xfId="18619"/>
    <cellStyle name="Normal 3 2 4 4 2 2 2 2 4 2" xfId="47355"/>
    <cellStyle name="Normal 3 2 4 4 2 2 2 2 5" xfId="33031"/>
    <cellStyle name="Normal 3 2 4 4 2 2 2 3" xfId="5936"/>
    <cellStyle name="Normal 3 2 4 4 2 2 2 3 2" xfId="13196"/>
    <cellStyle name="Normal 3 2 4 4 2 2 2 3 2 2" xfId="27574"/>
    <cellStyle name="Normal 3 2 4 4 2 2 2 3 2 2 2" xfId="56308"/>
    <cellStyle name="Normal 3 2 4 4 2 2 2 3 2 3" xfId="41984"/>
    <cellStyle name="Normal 3 2 4 4 2 2 2 3 3" xfId="20411"/>
    <cellStyle name="Normal 3 2 4 4 2 2 2 3 3 2" xfId="49146"/>
    <cellStyle name="Normal 3 2 4 4 2 2 2 3 4" xfId="34822"/>
    <cellStyle name="Normal 3 2 4 4 2 2 2 4" xfId="9609"/>
    <cellStyle name="Normal 3 2 4 4 2 2 2 4 2" xfId="23992"/>
    <cellStyle name="Normal 3 2 4 4 2 2 2 4 2 2" xfId="52727"/>
    <cellStyle name="Normal 3 2 4 4 2 2 2 4 3" xfId="38403"/>
    <cellStyle name="Normal 3 2 4 4 2 2 2 5" xfId="16829"/>
    <cellStyle name="Normal 3 2 4 4 2 2 2 5 2" xfId="45565"/>
    <cellStyle name="Normal 3 2 4 4 2 2 2 6" xfId="31241"/>
    <cellStyle name="Normal 3 2 4 4 2 2 3" xfId="3171"/>
    <cellStyle name="Normal 3 2 4 4 2 2 3 2" xfId="6831"/>
    <cellStyle name="Normal 3 2 4 4 2 2 3 2 2" xfId="14091"/>
    <cellStyle name="Normal 3 2 4 4 2 2 3 2 2 2" xfId="28469"/>
    <cellStyle name="Normal 3 2 4 4 2 2 3 2 2 2 2" xfId="57203"/>
    <cellStyle name="Normal 3 2 4 4 2 2 3 2 2 3" xfId="42879"/>
    <cellStyle name="Normal 3 2 4 4 2 2 3 2 3" xfId="21306"/>
    <cellStyle name="Normal 3 2 4 4 2 2 3 2 3 2" xfId="50041"/>
    <cellStyle name="Normal 3 2 4 4 2 2 3 2 4" xfId="35717"/>
    <cellStyle name="Normal 3 2 4 4 2 2 3 3" xfId="10504"/>
    <cellStyle name="Normal 3 2 4 4 2 2 3 3 2" xfId="24887"/>
    <cellStyle name="Normal 3 2 4 4 2 2 3 3 2 2" xfId="53622"/>
    <cellStyle name="Normal 3 2 4 4 2 2 3 3 3" xfId="39298"/>
    <cellStyle name="Normal 3 2 4 4 2 2 3 4" xfId="17724"/>
    <cellStyle name="Normal 3 2 4 4 2 2 3 4 2" xfId="46460"/>
    <cellStyle name="Normal 3 2 4 4 2 2 3 5" xfId="32136"/>
    <cellStyle name="Normal 3 2 4 4 2 2 4" xfId="5036"/>
    <cellStyle name="Normal 3 2 4 4 2 2 4 2" xfId="12301"/>
    <cellStyle name="Normal 3 2 4 4 2 2 4 2 2" xfId="26679"/>
    <cellStyle name="Normal 3 2 4 4 2 2 4 2 2 2" xfId="55413"/>
    <cellStyle name="Normal 3 2 4 4 2 2 4 2 3" xfId="41089"/>
    <cellStyle name="Normal 3 2 4 4 2 2 4 3" xfId="19516"/>
    <cellStyle name="Normal 3 2 4 4 2 2 4 3 2" xfId="48251"/>
    <cellStyle name="Normal 3 2 4 4 2 2 4 4" xfId="33927"/>
    <cellStyle name="Normal 3 2 4 4 2 2 5" xfId="8708"/>
    <cellStyle name="Normal 3 2 4 4 2 2 5 2" xfId="23097"/>
    <cellStyle name="Normal 3 2 4 4 2 2 5 2 2" xfId="51832"/>
    <cellStyle name="Normal 3 2 4 4 2 2 5 3" xfId="37508"/>
    <cellStyle name="Normal 3 2 4 4 2 2 6" xfId="15934"/>
    <cellStyle name="Normal 3 2 4 4 2 2 6 2" xfId="44670"/>
    <cellStyle name="Normal 3 2 4 4 2 2 7" xfId="30346"/>
    <cellStyle name="Normal 3 2 4 4 2 3" xfId="1828"/>
    <cellStyle name="Normal 3 2 4 4 2 3 2" xfId="3620"/>
    <cellStyle name="Normal 3 2 4 4 2 3 2 2" xfId="7279"/>
    <cellStyle name="Normal 3 2 4 4 2 3 2 2 2" xfId="14539"/>
    <cellStyle name="Normal 3 2 4 4 2 3 2 2 2 2" xfId="28917"/>
    <cellStyle name="Normal 3 2 4 4 2 3 2 2 2 2 2" xfId="57651"/>
    <cellStyle name="Normal 3 2 4 4 2 3 2 2 2 3" xfId="43327"/>
    <cellStyle name="Normal 3 2 4 4 2 3 2 2 3" xfId="21754"/>
    <cellStyle name="Normal 3 2 4 4 2 3 2 2 3 2" xfId="50489"/>
    <cellStyle name="Normal 3 2 4 4 2 3 2 2 4" xfId="36165"/>
    <cellStyle name="Normal 3 2 4 4 2 3 2 3" xfId="10952"/>
    <cellStyle name="Normal 3 2 4 4 2 3 2 3 2" xfId="25335"/>
    <cellStyle name="Normal 3 2 4 4 2 3 2 3 2 2" xfId="54070"/>
    <cellStyle name="Normal 3 2 4 4 2 3 2 3 3" xfId="39746"/>
    <cellStyle name="Normal 3 2 4 4 2 3 2 4" xfId="18172"/>
    <cellStyle name="Normal 3 2 4 4 2 3 2 4 2" xfId="46908"/>
    <cellStyle name="Normal 3 2 4 4 2 3 2 5" xfId="32584"/>
    <cellStyle name="Normal 3 2 4 4 2 3 3" xfId="5489"/>
    <cellStyle name="Normal 3 2 4 4 2 3 3 2" xfId="12749"/>
    <cellStyle name="Normal 3 2 4 4 2 3 3 2 2" xfId="27127"/>
    <cellStyle name="Normal 3 2 4 4 2 3 3 2 2 2" xfId="55861"/>
    <cellStyle name="Normal 3 2 4 4 2 3 3 2 3" xfId="41537"/>
    <cellStyle name="Normal 3 2 4 4 2 3 3 3" xfId="19964"/>
    <cellStyle name="Normal 3 2 4 4 2 3 3 3 2" xfId="48699"/>
    <cellStyle name="Normal 3 2 4 4 2 3 3 4" xfId="34375"/>
    <cellStyle name="Normal 3 2 4 4 2 3 4" xfId="9162"/>
    <cellStyle name="Normal 3 2 4 4 2 3 4 2" xfId="23545"/>
    <cellStyle name="Normal 3 2 4 4 2 3 4 2 2" xfId="52280"/>
    <cellStyle name="Normal 3 2 4 4 2 3 4 3" xfId="37956"/>
    <cellStyle name="Normal 3 2 4 4 2 3 5" xfId="16382"/>
    <cellStyle name="Normal 3 2 4 4 2 3 5 2" xfId="45118"/>
    <cellStyle name="Normal 3 2 4 4 2 3 6" xfId="30794"/>
    <cellStyle name="Normal 3 2 4 4 2 4" xfId="2724"/>
    <cellStyle name="Normal 3 2 4 4 2 4 2" xfId="6384"/>
    <cellStyle name="Normal 3 2 4 4 2 4 2 2" xfId="13644"/>
    <cellStyle name="Normal 3 2 4 4 2 4 2 2 2" xfId="28022"/>
    <cellStyle name="Normal 3 2 4 4 2 4 2 2 2 2" xfId="56756"/>
    <cellStyle name="Normal 3 2 4 4 2 4 2 2 3" xfId="42432"/>
    <cellStyle name="Normal 3 2 4 4 2 4 2 3" xfId="20859"/>
    <cellStyle name="Normal 3 2 4 4 2 4 2 3 2" xfId="49594"/>
    <cellStyle name="Normal 3 2 4 4 2 4 2 4" xfId="35270"/>
    <cellStyle name="Normal 3 2 4 4 2 4 3" xfId="10057"/>
    <cellStyle name="Normal 3 2 4 4 2 4 3 2" xfId="24440"/>
    <cellStyle name="Normal 3 2 4 4 2 4 3 2 2" xfId="53175"/>
    <cellStyle name="Normal 3 2 4 4 2 4 3 3" xfId="38851"/>
    <cellStyle name="Normal 3 2 4 4 2 4 4" xfId="17277"/>
    <cellStyle name="Normal 3 2 4 4 2 4 4 2" xfId="46013"/>
    <cellStyle name="Normal 3 2 4 4 2 4 5" xfId="31689"/>
    <cellStyle name="Normal 3 2 4 4 2 5" xfId="4589"/>
    <cellStyle name="Normal 3 2 4 4 2 5 2" xfId="11854"/>
    <cellStyle name="Normal 3 2 4 4 2 5 2 2" xfId="26232"/>
    <cellStyle name="Normal 3 2 4 4 2 5 2 2 2" xfId="54966"/>
    <cellStyle name="Normal 3 2 4 4 2 5 2 3" xfId="40642"/>
    <cellStyle name="Normal 3 2 4 4 2 5 3" xfId="19069"/>
    <cellStyle name="Normal 3 2 4 4 2 5 3 2" xfId="47804"/>
    <cellStyle name="Normal 3 2 4 4 2 5 4" xfId="33480"/>
    <cellStyle name="Normal 3 2 4 4 2 6" xfId="8261"/>
    <cellStyle name="Normal 3 2 4 4 2 6 2" xfId="22650"/>
    <cellStyle name="Normal 3 2 4 4 2 6 2 2" xfId="51385"/>
    <cellStyle name="Normal 3 2 4 4 2 6 3" xfId="37061"/>
    <cellStyle name="Normal 3 2 4 4 2 7" xfId="15487"/>
    <cellStyle name="Normal 3 2 4 4 2 7 2" xfId="44223"/>
    <cellStyle name="Normal 3 2 4 4 2 8" xfId="29899"/>
    <cellStyle name="Normal 3 2 4 4 3" xfId="1068"/>
    <cellStyle name="Normal 3 2 4 4 3 2" xfId="2051"/>
    <cellStyle name="Normal 3 2 4 4 3 2 2" xfId="3843"/>
    <cellStyle name="Normal 3 2 4 4 3 2 2 2" xfId="7502"/>
    <cellStyle name="Normal 3 2 4 4 3 2 2 2 2" xfId="14762"/>
    <cellStyle name="Normal 3 2 4 4 3 2 2 2 2 2" xfId="29140"/>
    <cellStyle name="Normal 3 2 4 4 3 2 2 2 2 2 2" xfId="57874"/>
    <cellStyle name="Normal 3 2 4 4 3 2 2 2 2 3" xfId="43550"/>
    <cellStyle name="Normal 3 2 4 4 3 2 2 2 3" xfId="21977"/>
    <cellStyle name="Normal 3 2 4 4 3 2 2 2 3 2" xfId="50712"/>
    <cellStyle name="Normal 3 2 4 4 3 2 2 2 4" xfId="36388"/>
    <cellStyle name="Normal 3 2 4 4 3 2 2 3" xfId="11175"/>
    <cellStyle name="Normal 3 2 4 4 3 2 2 3 2" xfId="25558"/>
    <cellStyle name="Normal 3 2 4 4 3 2 2 3 2 2" xfId="54293"/>
    <cellStyle name="Normal 3 2 4 4 3 2 2 3 3" xfId="39969"/>
    <cellStyle name="Normal 3 2 4 4 3 2 2 4" xfId="18395"/>
    <cellStyle name="Normal 3 2 4 4 3 2 2 4 2" xfId="47131"/>
    <cellStyle name="Normal 3 2 4 4 3 2 2 5" xfId="32807"/>
    <cellStyle name="Normal 3 2 4 4 3 2 3" xfId="5712"/>
    <cellStyle name="Normal 3 2 4 4 3 2 3 2" xfId="12972"/>
    <cellStyle name="Normal 3 2 4 4 3 2 3 2 2" xfId="27350"/>
    <cellStyle name="Normal 3 2 4 4 3 2 3 2 2 2" xfId="56084"/>
    <cellStyle name="Normal 3 2 4 4 3 2 3 2 3" xfId="41760"/>
    <cellStyle name="Normal 3 2 4 4 3 2 3 3" xfId="20187"/>
    <cellStyle name="Normal 3 2 4 4 3 2 3 3 2" xfId="48922"/>
    <cellStyle name="Normal 3 2 4 4 3 2 3 4" xfId="34598"/>
    <cellStyle name="Normal 3 2 4 4 3 2 4" xfId="9385"/>
    <cellStyle name="Normal 3 2 4 4 3 2 4 2" xfId="23768"/>
    <cellStyle name="Normal 3 2 4 4 3 2 4 2 2" xfId="52503"/>
    <cellStyle name="Normal 3 2 4 4 3 2 4 3" xfId="38179"/>
    <cellStyle name="Normal 3 2 4 4 3 2 5" xfId="16605"/>
    <cellStyle name="Normal 3 2 4 4 3 2 5 2" xfId="45341"/>
    <cellStyle name="Normal 3 2 4 4 3 2 6" xfId="31017"/>
    <cellStyle name="Normal 3 2 4 4 3 3" xfId="2947"/>
    <cellStyle name="Normal 3 2 4 4 3 3 2" xfId="6607"/>
    <cellStyle name="Normal 3 2 4 4 3 3 2 2" xfId="13867"/>
    <cellStyle name="Normal 3 2 4 4 3 3 2 2 2" xfId="28245"/>
    <cellStyle name="Normal 3 2 4 4 3 3 2 2 2 2" xfId="56979"/>
    <cellStyle name="Normal 3 2 4 4 3 3 2 2 3" xfId="42655"/>
    <cellStyle name="Normal 3 2 4 4 3 3 2 3" xfId="21082"/>
    <cellStyle name="Normal 3 2 4 4 3 3 2 3 2" xfId="49817"/>
    <cellStyle name="Normal 3 2 4 4 3 3 2 4" xfId="35493"/>
    <cellStyle name="Normal 3 2 4 4 3 3 3" xfId="10280"/>
    <cellStyle name="Normal 3 2 4 4 3 3 3 2" xfId="24663"/>
    <cellStyle name="Normal 3 2 4 4 3 3 3 2 2" xfId="53398"/>
    <cellStyle name="Normal 3 2 4 4 3 3 3 3" xfId="39074"/>
    <cellStyle name="Normal 3 2 4 4 3 3 4" xfId="17500"/>
    <cellStyle name="Normal 3 2 4 4 3 3 4 2" xfId="46236"/>
    <cellStyle name="Normal 3 2 4 4 3 3 5" xfId="31912"/>
    <cellStyle name="Normal 3 2 4 4 3 4" xfId="4812"/>
    <cellStyle name="Normal 3 2 4 4 3 4 2" xfId="12077"/>
    <cellStyle name="Normal 3 2 4 4 3 4 2 2" xfId="26455"/>
    <cellStyle name="Normal 3 2 4 4 3 4 2 2 2" xfId="55189"/>
    <cellStyle name="Normal 3 2 4 4 3 4 2 3" xfId="40865"/>
    <cellStyle name="Normal 3 2 4 4 3 4 3" xfId="19292"/>
    <cellStyle name="Normal 3 2 4 4 3 4 3 2" xfId="48027"/>
    <cellStyle name="Normal 3 2 4 4 3 4 4" xfId="33703"/>
    <cellStyle name="Normal 3 2 4 4 3 5" xfId="8484"/>
    <cellStyle name="Normal 3 2 4 4 3 5 2" xfId="22873"/>
    <cellStyle name="Normal 3 2 4 4 3 5 2 2" xfId="51608"/>
    <cellStyle name="Normal 3 2 4 4 3 5 3" xfId="37284"/>
    <cellStyle name="Normal 3 2 4 4 3 6" xfId="15710"/>
    <cellStyle name="Normal 3 2 4 4 3 6 2" xfId="44446"/>
    <cellStyle name="Normal 3 2 4 4 3 7" xfId="30122"/>
    <cellStyle name="Normal 3 2 4 4 4" xfId="1599"/>
    <cellStyle name="Normal 3 2 4 4 4 2" xfId="3396"/>
    <cellStyle name="Normal 3 2 4 4 4 2 2" xfId="7055"/>
    <cellStyle name="Normal 3 2 4 4 4 2 2 2" xfId="14315"/>
    <cellStyle name="Normal 3 2 4 4 4 2 2 2 2" xfId="28693"/>
    <cellStyle name="Normal 3 2 4 4 4 2 2 2 2 2" xfId="57427"/>
    <cellStyle name="Normal 3 2 4 4 4 2 2 2 3" xfId="43103"/>
    <cellStyle name="Normal 3 2 4 4 4 2 2 3" xfId="21530"/>
    <cellStyle name="Normal 3 2 4 4 4 2 2 3 2" xfId="50265"/>
    <cellStyle name="Normal 3 2 4 4 4 2 2 4" xfId="35941"/>
    <cellStyle name="Normal 3 2 4 4 4 2 3" xfId="10728"/>
    <cellStyle name="Normal 3 2 4 4 4 2 3 2" xfId="25111"/>
    <cellStyle name="Normal 3 2 4 4 4 2 3 2 2" xfId="53846"/>
    <cellStyle name="Normal 3 2 4 4 4 2 3 3" xfId="39522"/>
    <cellStyle name="Normal 3 2 4 4 4 2 4" xfId="17948"/>
    <cellStyle name="Normal 3 2 4 4 4 2 4 2" xfId="46684"/>
    <cellStyle name="Normal 3 2 4 4 4 2 5" xfId="32360"/>
    <cellStyle name="Normal 3 2 4 4 4 3" xfId="5265"/>
    <cellStyle name="Normal 3 2 4 4 4 3 2" xfId="12525"/>
    <cellStyle name="Normal 3 2 4 4 4 3 2 2" xfId="26903"/>
    <cellStyle name="Normal 3 2 4 4 4 3 2 2 2" xfId="55637"/>
    <cellStyle name="Normal 3 2 4 4 4 3 2 3" xfId="41313"/>
    <cellStyle name="Normal 3 2 4 4 4 3 3" xfId="19740"/>
    <cellStyle name="Normal 3 2 4 4 4 3 3 2" xfId="48475"/>
    <cellStyle name="Normal 3 2 4 4 4 3 4" xfId="34151"/>
    <cellStyle name="Normal 3 2 4 4 4 4" xfId="8938"/>
    <cellStyle name="Normal 3 2 4 4 4 4 2" xfId="23321"/>
    <cellStyle name="Normal 3 2 4 4 4 4 2 2" xfId="52056"/>
    <cellStyle name="Normal 3 2 4 4 4 4 3" xfId="37732"/>
    <cellStyle name="Normal 3 2 4 4 4 5" xfId="16158"/>
    <cellStyle name="Normal 3 2 4 4 4 5 2" xfId="44894"/>
    <cellStyle name="Normal 3 2 4 4 4 6" xfId="30570"/>
    <cellStyle name="Normal 3 2 4 4 5" xfId="2500"/>
    <cellStyle name="Normal 3 2 4 4 5 2" xfId="6160"/>
    <cellStyle name="Normal 3 2 4 4 5 2 2" xfId="13420"/>
    <cellStyle name="Normal 3 2 4 4 5 2 2 2" xfId="27798"/>
    <cellStyle name="Normal 3 2 4 4 5 2 2 2 2" xfId="56532"/>
    <cellStyle name="Normal 3 2 4 4 5 2 2 3" xfId="42208"/>
    <cellStyle name="Normal 3 2 4 4 5 2 3" xfId="20635"/>
    <cellStyle name="Normal 3 2 4 4 5 2 3 2" xfId="49370"/>
    <cellStyle name="Normal 3 2 4 4 5 2 4" xfId="35046"/>
    <cellStyle name="Normal 3 2 4 4 5 3" xfId="9833"/>
    <cellStyle name="Normal 3 2 4 4 5 3 2" xfId="24216"/>
    <cellStyle name="Normal 3 2 4 4 5 3 2 2" xfId="52951"/>
    <cellStyle name="Normal 3 2 4 4 5 3 3" xfId="38627"/>
    <cellStyle name="Normal 3 2 4 4 5 4" xfId="17053"/>
    <cellStyle name="Normal 3 2 4 4 5 4 2" xfId="45789"/>
    <cellStyle name="Normal 3 2 4 4 5 5" xfId="31465"/>
    <cellStyle name="Normal 3 2 4 4 6" xfId="4363"/>
    <cellStyle name="Normal 3 2 4 4 6 2" xfId="11630"/>
    <cellStyle name="Normal 3 2 4 4 6 2 2" xfId="26008"/>
    <cellStyle name="Normal 3 2 4 4 6 2 2 2" xfId="54742"/>
    <cellStyle name="Normal 3 2 4 4 6 2 3" xfId="40418"/>
    <cellStyle name="Normal 3 2 4 4 6 3" xfId="18845"/>
    <cellStyle name="Normal 3 2 4 4 6 3 2" xfId="47580"/>
    <cellStyle name="Normal 3 2 4 4 6 4" xfId="33256"/>
    <cellStyle name="Normal 3 2 4 4 7" xfId="8033"/>
    <cellStyle name="Normal 3 2 4 4 7 2" xfId="22426"/>
    <cellStyle name="Normal 3 2 4 4 7 2 2" xfId="51161"/>
    <cellStyle name="Normal 3 2 4 4 7 3" xfId="36837"/>
    <cellStyle name="Normal 3 2 4 4 8" xfId="15263"/>
    <cellStyle name="Normal 3 2 4 4 8 2" xfId="43999"/>
    <cellStyle name="Normal 3 2 4 4 9" xfId="29675"/>
    <cellStyle name="Normal 3 2 4 5" xfId="729"/>
    <cellStyle name="Normal 3 2 4 5 2" xfId="1180"/>
    <cellStyle name="Normal 3 2 4 5 2 2" xfId="2163"/>
    <cellStyle name="Normal 3 2 4 5 2 2 2" xfId="3955"/>
    <cellStyle name="Normal 3 2 4 5 2 2 2 2" xfId="7614"/>
    <cellStyle name="Normal 3 2 4 5 2 2 2 2 2" xfId="14874"/>
    <cellStyle name="Normal 3 2 4 5 2 2 2 2 2 2" xfId="29252"/>
    <cellStyle name="Normal 3 2 4 5 2 2 2 2 2 2 2" xfId="57986"/>
    <cellStyle name="Normal 3 2 4 5 2 2 2 2 2 3" xfId="43662"/>
    <cellStyle name="Normal 3 2 4 5 2 2 2 2 3" xfId="22089"/>
    <cellStyle name="Normal 3 2 4 5 2 2 2 2 3 2" xfId="50824"/>
    <cellStyle name="Normal 3 2 4 5 2 2 2 2 4" xfId="36500"/>
    <cellStyle name="Normal 3 2 4 5 2 2 2 3" xfId="11287"/>
    <cellStyle name="Normal 3 2 4 5 2 2 2 3 2" xfId="25670"/>
    <cellStyle name="Normal 3 2 4 5 2 2 2 3 2 2" xfId="54405"/>
    <cellStyle name="Normal 3 2 4 5 2 2 2 3 3" xfId="40081"/>
    <cellStyle name="Normal 3 2 4 5 2 2 2 4" xfId="18507"/>
    <cellStyle name="Normal 3 2 4 5 2 2 2 4 2" xfId="47243"/>
    <cellStyle name="Normal 3 2 4 5 2 2 2 5" xfId="32919"/>
    <cellStyle name="Normal 3 2 4 5 2 2 3" xfId="5824"/>
    <cellStyle name="Normal 3 2 4 5 2 2 3 2" xfId="13084"/>
    <cellStyle name="Normal 3 2 4 5 2 2 3 2 2" xfId="27462"/>
    <cellStyle name="Normal 3 2 4 5 2 2 3 2 2 2" xfId="56196"/>
    <cellStyle name="Normal 3 2 4 5 2 2 3 2 3" xfId="41872"/>
    <cellStyle name="Normal 3 2 4 5 2 2 3 3" xfId="20299"/>
    <cellStyle name="Normal 3 2 4 5 2 2 3 3 2" xfId="49034"/>
    <cellStyle name="Normal 3 2 4 5 2 2 3 4" xfId="34710"/>
    <cellStyle name="Normal 3 2 4 5 2 2 4" xfId="9497"/>
    <cellStyle name="Normal 3 2 4 5 2 2 4 2" xfId="23880"/>
    <cellStyle name="Normal 3 2 4 5 2 2 4 2 2" xfId="52615"/>
    <cellStyle name="Normal 3 2 4 5 2 2 4 3" xfId="38291"/>
    <cellStyle name="Normal 3 2 4 5 2 2 5" xfId="16717"/>
    <cellStyle name="Normal 3 2 4 5 2 2 5 2" xfId="45453"/>
    <cellStyle name="Normal 3 2 4 5 2 2 6" xfId="31129"/>
    <cellStyle name="Normal 3 2 4 5 2 3" xfId="3059"/>
    <cellStyle name="Normal 3 2 4 5 2 3 2" xfId="6719"/>
    <cellStyle name="Normal 3 2 4 5 2 3 2 2" xfId="13979"/>
    <cellStyle name="Normal 3 2 4 5 2 3 2 2 2" xfId="28357"/>
    <cellStyle name="Normal 3 2 4 5 2 3 2 2 2 2" xfId="57091"/>
    <cellStyle name="Normal 3 2 4 5 2 3 2 2 3" xfId="42767"/>
    <cellStyle name="Normal 3 2 4 5 2 3 2 3" xfId="21194"/>
    <cellStyle name="Normal 3 2 4 5 2 3 2 3 2" xfId="49929"/>
    <cellStyle name="Normal 3 2 4 5 2 3 2 4" xfId="35605"/>
    <cellStyle name="Normal 3 2 4 5 2 3 3" xfId="10392"/>
    <cellStyle name="Normal 3 2 4 5 2 3 3 2" xfId="24775"/>
    <cellStyle name="Normal 3 2 4 5 2 3 3 2 2" xfId="53510"/>
    <cellStyle name="Normal 3 2 4 5 2 3 3 3" xfId="39186"/>
    <cellStyle name="Normal 3 2 4 5 2 3 4" xfId="17612"/>
    <cellStyle name="Normal 3 2 4 5 2 3 4 2" xfId="46348"/>
    <cellStyle name="Normal 3 2 4 5 2 3 5" xfId="32024"/>
    <cellStyle name="Normal 3 2 4 5 2 4" xfId="4924"/>
    <cellStyle name="Normal 3 2 4 5 2 4 2" xfId="12189"/>
    <cellStyle name="Normal 3 2 4 5 2 4 2 2" xfId="26567"/>
    <cellStyle name="Normal 3 2 4 5 2 4 2 2 2" xfId="55301"/>
    <cellStyle name="Normal 3 2 4 5 2 4 2 3" xfId="40977"/>
    <cellStyle name="Normal 3 2 4 5 2 4 3" xfId="19404"/>
    <cellStyle name="Normal 3 2 4 5 2 4 3 2" xfId="48139"/>
    <cellStyle name="Normal 3 2 4 5 2 4 4" xfId="33815"/>
    <cellStyle name="Normal 3 2 4 5 2 5" xfId="8596"/>
    <cellStyle name="Normal 3 2 4 5 2 5 2" xfId="22985"/>
    <cellStyle name="Normal 3 2 4 5 2 5 2 2" xfId="51720"/>
    <cellStyle name="Normal 3 2 4 5 2 5 3" xfId="37396"/>
    <cellStyle name="Normal 3 2 4 5 2 6" xfId="15822"/>
    <cellStyle name="Normal 3 2 4 5 2 6 2" xfId="44558"/>
    <cellStyle name="Normal 3 2 4 5 2 7" xfId="30234"/>
    <cellStyle name="Normal 3 2 4 5 3" xfId="1716"/>
    <cellStyle name="Normal 3 2 4 5 3 2" xfId="3508"/>
    <cellStyle name="Normal 3 2 4 5 3 2 2" xfId="7167"/>
    <cellStyle name="Normal 3 2 4 5 3 2 2 2" xfId="14427"/>
    <cellStyle name="Normal 3 2 4 5 3 2 2 2 2" xfId="28805"/>
    <cellStyle name="Normal 3 2 4 5 3 2 2 2 2 2" xfId="57539"/>
    <cellStyle name="Normal 3 2 4 5 3 2 2 2 3" xfId="43215"/>
    <cellStyle name="Normal 3 2 4 5 3 2 2 3" xfId="21642"/>
    <cellStyle name="Normal 3 2 4 5 3 2 2 3 2" xfId="50377"/>
    <cellStyle name="Normal 3 2 4 5 3 2 2 4" xfId="36053"/>
    <cellStyle name="Normal 3 2 4 5 3 2 3" xfId="10840"/>
    <cellStyle name="Normal 3 2 4 5 3 2 3 2" xfId="25223"/>
    <cellStyle name="Normal 3 2 4 5 3 2 3 2 2" xfId="53958"/>
    <cellStyle name="Normal 3 2 4 5 3 2 3 3" xfId="39634"/>
    <cellStyle name="Normal 3 2 4 5 3 2 4" xfId="18060"/>
    <cellStyle name="Normal 3 2 4 5 3 2 4 2" xfId="46796"/>
    <cellStyle name="Normal 3 2 4 5 3 2 5" xfId="32472"/>
    <cellStyle name="Normal 3 2 4 5 3 3" xfId="5377"/>
    <cellStyle name="Normal 3 2 4 5 3 3 2" xfId="12637"/>
    <cellStyle name="Normal 3 2 4 5 3 3 2 2" xfId="27015"/>
    <cellStyle name="Normal 3 2 4 5 3 3 2 2 2" xfId="55749"/>
    <cellStyle name="Normal 3 2 4 5 3 3 2 3" xfId="41425"/>
    <cellStyle name="Normal 3 2 4 5 3 3 3" xfId="19852"/>
    <cellStyle name="Normal 3 2 4 5 3 3 3 2" xfId="48587"/>
    <cellStyle name="Normal 3 2 4 5 3 3 4" xfId="34263"/>
    <cellStyle name="Normal 3 2 4 5 3 4" xfId="9050"/>
    <cellStyle name="Normal 3 2 4 5 3 4 2" xfId="23433"/>
    <cellStyle name="Normal 3 2 4 5 3 4 2 2" xfId="52168"/>
    <cellStyle name="Normal 3 2 4 5 3 4 3" xfId="37844"/>
    <cellStyle name="Normal 3 2 4 5 3 5" xfId="16270"/>
    <cellStyle name="Normal 3 2 4 5 3 5 2" xfId="45006"/>
    <cellStyle name="Normal 3 2 4 5 3 6" xfId="30682"/>
    <cellStyle name="Normal 3 2 4 5 4" xfId="2612"/>
    <cellStyle name="Normal 3 2 4 5 4 2" xfId="6272"/>
    <cellStyle name="Normal 3 2 4 5 4 2 2" xfId="13532"/>
    <cellStyle name="Normal 3 2 4 5 4 2 2 2" xfId="27910"/>
    <cellStyle name="Normal 3 2 4 5 4 2 2 2 2" xfId="56644"/>
    <cellStyle name="Normal 3 2 4 5 4 2 2 3" xfId="42320"/>
    <cellStyle name="Normal 3 2 4 5 4 2 3" xfId="20747"/>
    <cellStyle name="Normal 3 2 4 5 4 2 3 2" xfId="49482"/>
    <cellStyle name="Normal 3 2 4 5 4 2 4" xfId="35158"/>
    <cellStyle name="Normal 3 2 4 5 4 3" xfId="9945"/>
    <cellStyle name="Normal 3 2 4 5 4 3 2" xfId="24328"/>
    <cellStyle name="Normal 3 2 4 5 4 3 2 2" xfId="53063"/>
    <cellStyle name="Normal 3 2 4 5 4 3 3" xfId="38739"/>
    <cellStyle name="Normal 3 2 4 5 4 4" xfId="17165"/>
    <cellStyle name="Normal 3 2 4 5 4 4 2" xfId="45901"/>
    <cellStyle name="Normal 3 2 4 5 4 5" xfId="31577"/>
    <cellStyle name="Normal 3 2 4 5 5" xfId="4476"/>
    <cellStyle name="Normal 3 2 4 5 5 2" xfId="11742"/>
    <cellStyle name="Normal 3 2 4 5 5 2 2" xfId="26120"/>
    <cellStyle name="Normal 3 2 4 5 5 2 2 2" xfId="54854"/>
    <cellStyle name="Normal 3 2 4 5 5 2 3" xfId="40530"/>
    <cellStyle name="Normal 3 2 4 5 5 3" xfId="18957"/>
    <cellStyle name="Normal 3 2 4 5 5 3 2" xfId="47692"/>
    <cellStyle name="Normal 3 2 4 5 5 4" xfId="33368"/>
    <cellStyle name="Normal 3 2 4 5 6" xfId="8149"/>
    <cellStyle name="Normal 3 2 4 5 6 2" xfId="22538"/>
    <cellStyle name="Normal 3 2 4 5 6 2 2" xfId="51273"/>
    <cellStyle name="Normal 3 2 4 5 6 3" xfId="36949"/>
    <cellStyle name="Normal 3 2 4 5 7" xfId="15375"/>
    <cellStyle name="Normal 3 2 4 5 7 2" xfId="44111"/>
    <cellStyle name="Normal 3 2 4 5 8" xfId="29787"/>
    <cellStyle name="Normal 3 2 4 6" xfId="956"/>
    <cellStyle name="Normal 3 2 4 6 2" xfId="1939"/>
    <cellStyle name="Normal 3 2 4 6 2 2" xfId="3731"/>
    <cellStyle name="Normal 3 2 4 6 2 2 2" xfId="7390"/>
    <cellStyle name="Normal 3 2 4 6 2 2 2 2" xfId="14650"/>
    <cellStyle name="Normal 3 2 4 6 2 2 2 2 2" xfId="29028"/>
    <cellStyle name="Normal 3 2 4 6 2 2 2 2 2 2" xfId="57762"/>
    <cellStyle name="Normal 3 2 4 6 2 2 2 2 3" xfId="43438"/>
    <cellStyle name="Normal 3 2 4 6 2 2 2 3" xfId="21865"/>
    <cellStyle name="Normal 3 2 4 6 2 2 2 3 2" xfId="50600"/>
    <cellStyle name="Normal 3 2 4 6 2 2 2 4" xfId="36276"/>
    <cellStyle name="Normal 3 2 4 6 2 2 3" xfId="11063"/>
    <cellStyle name="Normal 3 2 4 6 2 2 3 2" xfId="25446"/>
    <cellStyle name="Normal 3 2 4 6 2 2 3 2 2" xfId="54181"/>
    <cellStyle name="Normal 3 2 4 6 2 2 3 3" xfId="39857"/>
    <cellStyle name="Normal 3 2 4 6 2 2 4" xfId="18283"/>
    <cellStyle name="Normal 3 2 4 6 2 2 4 2" xfId="47019"/>
    <cellStyle name="Normal 3 2 4 6 2 2 5" xfId="32695"/>
    <cellStyle name="Normal 3 2 4 6 2 3" xfId="5600"/>
    <cellStyle name="Normal 3 2 4 6 2 3 2" xfId="12860"/>
    <cellStyle name="Normal 3 2 4 6 2 3 2 2" xfId="27238"/>
    <cellStyle name="Normal 3 2 4 6 2 3 2 2 2" xfId="55972"/>
    <cellStyle name="Normal 3 2 4 6 2 3 2 3" xfId="41648"/>
    <cellStyle name="Normal 3 2 4 6 2 3 3" xfId="20075"/>
    <cellStyle name="Normal 3 2 4 6 2 3 3 2" xfId="48810"/>
    <cellStyle name="Normal 3 2 4 6 2 3 4" xfId="34486"/>
    <cellStyle name="Normal 3 2 4 6 2 4" xfId="9273"/>
    <cellStyle name="Normal 3 2 4 6 2 4 2" xfId="23656"/>
    <cellStyle name="Normal 3 2 4 6 2 4 2 2" xfId="52391"/>
    <cellStyle name="Normal 3 2 4 6 2 4 3" xfId="38067"/>
    <cellStyle name="Normal 3 2 4 6 2 5" xfId="16493"/>
    <cellStyle name="Normal 3 2 4 6 2 5 2" xfId="45229"/>
    <cellStyle name="Normal 3 2 4 6 2 6" xfId="30905"/>
    <cellStyle name="Normal 3 2 4 6 3" xfId="2835"/>
    <cellStyle name="Normal 3 2 4 6 3 2" xfId="6495"/>
    <cellStyle name="Normal 3 2 4 6 3 2 2" xfId="13755"/>
    <cellStyle name="Normal 3 2 4 6 3 2 2 2" xfId="28133"/>
    <cellStyle name="Normal 3 2 4 6 3 2 2 2 2" xfId="56867"/>
    <cellStyle name="Normal 3 2 4 6 3 2 2 3" xfId="42543"/>
    <cellStyle name="Normal 3 2 4 6 3 2 3" xfId="20970"/>
    <cellStyle name="Normal 3 2 4 6 3 2 3 2" xfId="49705"/>
    <cellStyle name="Normal 3 2 4 6 3 2 4" xfId="35381"/>
    <cellStyle name="Normal 3 2 4 6 3 3" xfId="10168"/>
    <cellStyle name="Normal 3 2 4 6 3 3 2" xfId="24551"/>
    <cellStyle name="Normal 3 2 4 6 3 3 2 2" xfId="53286"/>
    <cellStyle name="Normal 3 2 4 6 3 3 3" xfId="38962"/>
    <cellStyle name="Normal 3 2 4 6 3 4" xfId="17388"/>
    <cellStyle name="Normal 3 2 4 6 3 4 2" xfId="46124"/>
    <cellStyle name="Normal 3 2 4 6 3 5" xfId="31800"/>
    <cellStyle name="Normal 3 2 4 6 4" xfId="4700"/>
    <cellStyle name="Normal 3 2 4 6 4 2" xfId="11965"/>
    <cellStyle name="Normal 3 2 4 6 4 2 2" xfId="26343"/>
    <cellStyle name="Normal 3 2 4 6 4 2 2 2" xfId="55077"/>
    <cellStyle name="Normal 3 2 4 6 4 2 3" xfId="40753"/>
    <cellStyle name="Normal 3 2 4 6 4 3" xfId="19180"/>
    <cellStyle name="Normal 3 2 4 6 4 3 2" xfId="47915"/>
    <cellStyle name="Normal 3 2 4 6 4 4" xfId="33591"/>
    <cellStyle name="Normal 3 2 4 6 5" xfId="8372"/>
    <cellStyle name="Normal 3 2 4 6 5 2" xfId="22761"/>
    <cellStyle name="Normal 3 2 4 6 5 2 2" xfId="51496"/>
    <cellStyle name="Normal 3 2 4 6 5 3" xfId="37172"/>
    <cellStyle name="Normal 3 2 4 6 6" xfId="15598"/>
    <cellStyle name="Normal 3 2 4 6 6 2" xfId="44334"/>
    <cellStyle name="Normal 3 2 4 6 7" xfId="30010"/>
    <cellStyle name="Normal 3 2 4 7" xfId="1469"/>
    <cellStyle name="Normal 3 2 4 7 2" xfId="3284"/>
    <cellStyle name="Normal 3 2 4 7 2 2" xfId="6943"/>
    <cellStyle name="Normal 3 2 4 7 2 2 2" xfId="14203"/>
    <cellStyle name="Normal 3 2 4 7 2 2 2 2" xfId="28581"/>
    <cellStyle name="Normal 3 2 4 7 2 2 2 2 2" xfId="57315"/>
    <cellStyle name="Normal 3 2 4 7 2 2 2 3" xfId="42991"/>
    <cellStyle name="Normal 3 2 4 7 2 2 3" xfId="21418"/>
    <cellStyle name="Normal 3 2 4 7 2 2 3 2" xfId="50153"/>
    <cellStyle name="Normal 3 2 4 7 2 2 4" xfId="35829"/>
    <cellStyle name="Normal 3 2 4 7 2 3" xfId="10616"/>
    <cellStyle name="Normal 3 2 4 7 2 3 2" xfId="24999"/>
    <cellStyle name="Normal 3 2 4 7 2 3 2 2" xfId="53734"/>
    <cellStyle name="Normal 3 2 4 7 2 3 3" xfId="39410"/>
    <cellStyle name="Normal 3 2 4 7 2 4" xfId="17836"/>
    <cellStyle name="Normal 3 2 4 7 2 4 2" xfId="46572"/>
    <cellStyle name="Normal 3 2 4 7 2 5" xfId="32248"/>
    <cellStyle name="Normal 3 2 4 7 3" xfId="5152"/>
    <cellStyle name="Normal 3 2 4 7 3 2" xfId="12413"/>
    <cellStyle name="Normal 3 2 4 7 3 2 2" xfId="26791"/>
    <cellStyle name="Normal 3 2 4 7 3 2 2 2" xfId="55525"/>
    <cellStyle name="Normal 3 2 4 7 3 2 3" xfId="41201"/>
    <cellStyle name="Normal 3 2 4 7 3 3" xfId="19628"/>
    <cellStyle name="Normal 3 2 4 7 3 3 2" xfId="48363"/>
    <cellStyle name="Normal 3 2 4 7 3 4" xfId="34039"/>
    <cellStyle name="Normal 3 2 4 7 4" xfId="8825"/>
    <cellStyle name="Normal 3 2 4 7 4 2" xfId="23209"/>
    <cellStyle name="Normal 3 2 4 7 4 2 2" xfId="51944"/>
    <cellStyle name="Normal 3 2 4 7 4 3" xfId="37620"/>
    <cellStyle name="Normal 3 2 4 7 5" xfId="16046"/>
    <cellStyle name="Normal 3 2 4 7 5 2" xfId="44782"/>
    <cellStyle name="Normal 3 2 4 7 6" xfId="30458"/>
    <cellStyle name="Normal 3 2 4 8" xfId="2388"/>
    <cellStyle name="Normal 3 2 4 8 2" xfId="6048"/>
    <cellStyle name="Normal 3 2 4 8 2 2" xfId="13308"/>
    <cellStyle name="Normal 3 2 4 8 2 2 2" xfId="27686"/>
    <cellStyle name="Normal 3 2 4 8 2 2 2 2" xfId="56420"/>
    <cellStyle name="Normal 3 2 4 8 2 2 3" xfId="42096"/>
    <cellStyle name="Normal 3 2 4 8 2 3" xfId="20523"/>
    <cellStyle name="Normal 3 2 4 8 2 3 2" xfId="49258"/>
    <cellStyle name="Normal 3 2 4 8 2 4" xfId="34934"/>
    <cellStyle name="Normal 3 2 4 8 3" xfId="9721"/>
    <cellStyle name="Normal 3 2 4 8 3 2" xfId="24104"/>
    <cellStyle name="Normal 3 2 4 8 3 2 2" xfId="52839"/>
    <cellStyle name="Normal 3 2 4 8 3 3" xfId="38515"/>
    <cellStyle name="Normal 3 2 4 8 4" xfId="16941"/>
    <cellStyle name="Normal 3 2 4 8 4 2" xfId="45677"/>
    <cellStyle name="Normal 3 2 4 8 5" xfId="31353"/>
    <cellStyle name="Normal 3 2 4 9" xfId="4241"/>
    <cellStyle name="Normal 3 2 4 9 2" xfId="11517"/>
    <cellStyle name="Normal 3 2 4 9 2 2" xfId="25896"/>
    <cellStyle name="Normal 3 2 4 9 2 2 2" xfId="54630"/>
    <cellStyle name="Normal 3 2 4 9 2 3" xfId="40306"/>
    <cellStyle name="Normal 3 2 4 9 3" xfId="18733"/>
    <cellStyle name="Normal 3 2 4 9 3 2" xfId="47468"/>
    <cellStyle name="Normal 3 2 4 9 4" xfId="33144"/>
    <cellStyle name="Normal 3 2 5" xfId="343"/>
    <cellStyle name="Normal 3 2 5 10" xfId="15165"/>
    <cellStyle name="Normal 3 2 5 10 2" xfId="43901"/>
    <cellStyle name="Normal 3 2 5 11" xfId="29577"/>
    <cellStyle name="Normal 3 2 5 2" xfId="443"/>
    <cellStyle name="Normal 3 2 5 2 10" xfId="29633"/>
    <cellStyle name="Normal 3 2 5 2 2" xfId="643"/>
    <cellStyle name="Normal 3 2 5 2 2 2" xfId="915"/>
    <cellStyle name="Normal 3 2 5 2 2 2 2" xfId="1362"/>
    <cellStyle name="Normal 3 2 5 2 2 2 2 2" xfId="2345"/>
    <cellStyle name="Normal 3 2 5 2 2 2 2 2 2" xfId="4137"/>
    <cellStyle name="Normal 3 2 5 2 2 2 2 2 2 2" xfId="7796"/>
    <cellStyle name="Normal 3 2 5 2 2 2 2 2 2 2 2" xfId="15056"/>
    <cellStyle name="Normal 3 2 5 2 2 2 2 2 2 2 2 2" xfId="29434"/>
    <cellStyle name="Normal 3 2 5 2 2 2 2 2 2 2 2 2 2" xfId="58168"/>
    <cellStyle name="Normal 3 2 5 2 2 2 2 2 2 2 2 3" xfId="43844"/>
    <cellStyle name="Normal 3 2 5 2 2 2 2 2 2 2 3" xfId="22271"/>
    <cellStyle name="Normal 3 2 5 2 2 2 2 2 2 2 3 2" xfId="51006"/>
    <cellStyle name="Normal 3 2 5 2 2 2 2 2 2 2 4" xfId="36682"/>
    <cellStyle name="Normal 3 2 5 2 2 2 2 2 2 3" xfId="11469"/>
    <cellStyle name="Normal 3 2 5 2 2 2 2 2 2 3 2" xfId="25852"/>
    <cellStyle name="Normal 3 2 5 2 2 2 2 2 2 3 2 2" xfId="54587"/>
    <cellStyle name="Normal 3 2 5 2 2 2 2 2 2 3 3" xfId="40263"/>
    <cellStyle name="Normal 3 2 5 2 2 2 2 2 2 4" xfId="18689"/>
    <cellStyle name="Normal 3 2 5 2 2 2 2 2 2 4 2" xfId="47425"/>
    <cellStyle name="Normal 3 2 5 2 2 2 2 2 2 5" xfId="33101"/>
    <cellStyle name="Normal 3 2 5 2 2 2 2 2 3" xfId="6006"/>
    <cellStyle name="Normal 3 2 5 2 2 2 2 2 3 2" xfId="13266"/>
    <cellStyle name="Normal 3 2 5 2 2 2 2 2 3 2 2" xfId="27644"/>
    <cellStyle name="Normal 3 2 5 2 2 2 2 2 3 2 2 2" xfId="56378"/>
    <cellStyle name="Normal 3 2 5 2 2 2 2 2 3 2 3" xfId="42054"/>
    <cellStyle name="Normal 3 2 5 2 2 2 2 2 3 3" xfId="20481"/>
    <cellStyle name="Normal 3 2 5 2 2 2 2 2 3 3 2" xfId="49216"/>
    <cellStyle name="Normal 3 2 5 2 2 2 2 2 3 4" xfId="34892"/>
    <cellStyle name="Normal 3 2 5 2 2 2 2 2 4" xfId="9679"/>
    <cellStyle name="Normal 3 2 5 2 2 2 2 2 4 2" xfId="24062"/>
    <cellStyle name="Normal 3 2 5 2 2 2 2 2 4 2 2" xfId="52797"/>
    <cellStyle name="Normal 3 2 5 2 2 2 2 2 4 3" xfId="38473"/>
    <cellStyle name="Normal 3 2 5 2 2 2 2 2 5" xfId="16899"/>
    <cellStyle name="Normal 3 2 5 2 2 2 2 2 5 2" xfId="45635"/>
    <cellStyle name="Normal 3 2 5 2 2 2 2 2 6" xfId="31311"/>
    <cellStyle name="Normal 3 2 5 2 2 2 2 3" xfId="3241"/>
    <cellStyle name="Normal 3 2 5 2 2 2 2 3 2" xfId="6901"/>
    <cellStyle name="Normal 3 2 5 2 2 2 2 3 2 2" xfId="14161"/>
    <cellStyle name="Normal 3 2 5 2 2 2 2 3 2 2 2" xfId="28539"/>
    <cellStyle name="Normal 3 2 5 2 2 2 2 3 2 2 2 2" xfId="57273"/>
    <cellStyle name="Normal 3 2 5 2 2 2 2 3 2 2 3" xfId="42949"/>
    <cellStyle name="Normal 3 2 5 2 2 2 2 3 2 3" xfId="21376"/>
    <cellStyle name="Normal 3 2 5 2 2 2 2 3 2 3 2" xfId="50111"/>
    <cellStyle name="Normal 3 2 5 2 2 2 2 3 2 4" xfId="35787"/>
    <cellStyle name="Normal 3 2 5 2 2 2 2 3 3" xfId="10574"/>
    <cellStyle name="Normal 3 2 5 2 2 2 2 3 3 2" xfId="24957"/>
    <cellStyle name="Normal 3 2 5 2 2 2 2 3 3 2 2" xfId="53692"/>
    <cellStyle name="Normal 3 2 5 2 2 2 2 3 3 3" xfId="39368"/>
    <cellStyle name="Normal 3 2 5 2 2 2 2 3 4" xfId="17794"/>
    <cellStyle name="Normal 3 2 5 2 2 2 2 3 4 2" xfId="46530"/>
    <cellStyle name="Normal 3 2 5 2 2 2 2 3 5" xfId="32206"/>
    <cellStyle name="Normal 3 2 5 2 2 2 2 4" xfId="5106"/>
    <cellStyle name="Normal 3 2 5 2 2 2 2 4 2" xfId="12371"/>
    <cellStyle name="Normal 3 2 5 2 2 2 2 4 2 2" xfId="26749"/>
    <cellStyle name="Normal 3 2 5 2 2 2 2 4 2 2 2" xfId="55483"/>
    <cellStyle name="Normal 3 2 5 2 2 2 2 4 2 3" xfId="41159"/>
    <cellStyle name="Normal 3 2 5 2 2 2 2 4 3" xfId="19586"/>
    <cellStyle name="Normal 3 2 5 2 2 2 2 4 3 2" xfId="48321"/>
    <cellStyle name="Normal 3 2 5 2 2 2 2 4 4" xfId="33997"/>
    <cellStyle name="Normal 3 2 5 2 2 2 2 5" xfId="8778"/>
    <cellStyle name="Normal 3 2 5 2 2 2 2 5 2" xfId="23167"/>
    <cellStyle name="Normal 3 2 5 2 2 2 2 5 2 2" xfId="51902"/>
    <cellStyle name="Normal 3 2 5 2 2 2 2 5 3" xfId="37578"/>
    <cellStyle name="Normal 3 2 5 2 2 2 2 6" xfId="16004"/>
    <cellStyle name="Normal 3 2 5 2 2 2 2 6 2" xfId="44740"/>
    <cellStyle name="Normal 3 2 5 2 2 2 2 7" xfId="30416"/>
    <cellStyle name="Normal 3 2 5 2 2 2 3" xfId="1898"/>
    <cellStyle name="Normal 3 2 5 2 2 2 3 2" xfId="3690"/>
    <cellStyle name="Normal 3 2 5 2 2 2 3 2 2" xfId="7349"/>
    <cellStyle name="Normal 3 2 5 2 2 2 3 2 2 2" xfId="14609"/>
    <cellStyle name="Normal 3 2 5 2 2 2 3 2 2 2 2" xfId="28987"/>
    <cellStyle name="Normal 3 2 5 2 2 2 3 2 2 2 2 2" xfId="57721"/>
    <cellStyle name="Normal 3 2 5 2 2 2 3 2 2 2 3" xfId="43397"/>
    <cellStyle name="Normal 3 2 5 2 2 2 3 2 2 3" xfId="21824"/>
    <cellStyle name="Normal 3 2 5 2 2 2 3 2 2 3 2" xfId="50559"/>
    <cellStyle name="Normal 3 2 5 2 2 2 3 2 2 4" xfId="36235"/>
    <cellStyle name="Normal 3 2 5 2 2 2 3 2 3" xfId="11022"/>
    <cellStyle name="Normal 3 2 5 2 2 2 3 2 3 2" xfId="25405"/>
    <cellStyle name="Normal 3 2 5 2 2 2 3 2 3 2 2" xfId="54140"/>
    <cellStyle name="Normal 3 2 5 2 2 2 3 2 3 3" xfId="39816"/>
    <cellStyle name="Normal 3 2 5 2 2 2 3 2 4" xfId="18242"/>
    <cellStyle name="Normal 3 2 5 2 2 2 3 2 4 2" xfId="46978"/>
    <cellStyle name="Normal 3 2 5 2 2 2 3 2 5" xfId="32654"/>
    <cellStyle name="Normal 3 2 5 2 2 2 3 3" xfId="5559"/>
    <cellStyle name="Normal 3 2 5 2 2 2 3 3 2" xfId="12819"/>
    <cellStyle name="Normal 3 2 5 2 2 2 3 3 2 2" xfId="27197"/>
    <cellStyle name="Normal 3 2 5 2 2 2 3 3 2 2 2" xfId="55931"/>
    <cellStyle name="Normal 3 2 5 2 2 2 3 3 2 3" xfId="41607"/>
    <cellStyle name="Normal 3 2 5 2 2 2 3 3 3" xfId="20034"/>
    <cellStyle name="Normal 3 2 5 2 2 2 3 3 3 2" xfId="48769"/>
    <cellStyle name="Normal 3 2 5 2 2 2 3 3 4" xfId="34445"/>
    <cellStyle name="Normal 3 2 5 2 2 2 3 4" xfId="9232"/>
    <cellStyle name="Normal 3 2 5 2 2 2 3 4 2" xfId="23615"/>
    <cellStyle name="Normal 3 2 5 2 2 2 3 4 2 2" xfId="52350"/>
    <cellStyle name="Normal 3 2 5 2 2 2 3 4 3" xfId="38026"/>
    <cellStyle name="Normal 3 2 5 2 2 2 3 5" xfId="16452"/>
    <cellStyle name="Normal 3 2 5 2 2 2 3 5 2" xfId="45188"/>
    <cellStyle name="Normal 3 2 5 2 2 2 3 6" xfId="30864"/>
    <cellStyle name="Normal 3 2 5 2 2 2 4" xfId="2794"/>
    <cellStyle name="Normal 3 2 5 2 2 2 4 2" xfId="6454"/>
    <cellStyle name="Normal 3 2 5 2 2 2 4 2 2" xfId="13714"/>
    <cellStyle name="Normal 3 2 5 2 2 2 4 2 2 2" xfId="28092"/>
    <cellStyle name="Normal 3 2 5 2 2 2 4 2 2 2 2" xfId="56826"/>
    <cellStyle name="Normal 3 2 5 2 2 2 4 2 2 3" xfId="42502"/>
    <cellStyle name="Normal 3 2 5 2 2 2 4 2 3" xfId="20929"/>
    <cellStyle name="Normal 3 2 5 2 2 2 4 2 3 2" xfId="49664"/>
    <cellStyle name="Normal 3 2 5 2 2 2 4 2 4" xfId="35340"/>
    <cellStyle name="Normal 3 2 5 2 2 2 4 3" xfId="10127"/>
    <cellStyle name="Normal 3 2 5 2 2 2 4 3 2" xfId="24510"/>
    <cellStyle name="Normal 3 2 5 2 2 2 4 3 2 2" xfId="53245"/>
    <cellStyle name="Normal 3 2 5 2 2 2 4 3 3" xfId="38921"/>
    <cellStyle name="Normal 3 2 5 2 2 2 4 4" xfId="17347"/>
    <cellStyle name="Normal 3 2 5 2 2 2 4 4 2" xfId="46083"/>
    <cellStyle name="Normal 3 2 5 2 2 2 4 5" xfId="31759"/>
    <cellStyle name="Normal 3 2 5 2 2 2 5" xfId="4659"/>
    <cellStyle name="Normal 3 2 5 2 2 2 5 2" xfId="11924"/>
    <cellStyle name="Normal 3 2 5 2 2 2 5 2 2" xfId="26302"/>
    <cellStyle name="Normal 3 2 5 2 2 2 5 2 2 2" xfId="55036"/>
    <cellStyle name="Normal 3 2 5 2 2 2 5 2 3" xfId="40712"/>
    <cellStyle name="Normal 3 2 5 2 2 2 5 3" xfId="19139"/>
    <cellStyle name="Normal 3 2 5 2 2 2 5 3 2" xfId="47874"/>
    <cellStyle name="Normal 3 2 5 2 2 2 5 4" xfId="33550"/>
    <cellStyle name="Normal 3 2 5 2 2 2 6" xfId="8331"/>
    <cellStyle name="Normal 3 2 5 2 2 2 6 2" xfId="22720"/>
    <cellStyle name="Normal 3 2 5 2 2 2 6 2 2" xfId="51455"/>
    <cellStyle name="Normal 3 2 5 2 2 2 6 3" xfId="37131"/>
    <cellStyle name="Normal 3 2 5 2 2 2 7" xfId="15557"/>
    <cellStyle name="Normal 3 2 5 2 2 2 7 2" xfId="44293"/>
    <cellStyle name="Normal 3 2 5 2 2 2 8" xfId="29969"/>
    <cellStyle name="Normal 3 2 5 2 2 3" xfId="1138"/>
    <cellStyle name="Normal 3 2 5 2 2 3 2" xfId="2121"/>
    <cellStyle name="Normal 3 2 5 2 2 3 2 2" xfId="3913"/>
    <cellStyle name="Normal 3 2 5 2 2 3 2 2 2" xfId="7572"/>
    <cellStyle name="Normal 3 2 5 2 2 3 2 2 2 2" xfId="14832"/>
    <cellStyle name="Normal 3 2 5 2 2 3 2 2 2 2 2" xfId="29210"/>
    <cellStyle name="Normal 3 2 5 2 2 3 2 2 2 2 2 2" xfId="57944"/>
    <cellStyle name="Normal 3 2 5 2 2 3 2 2 2 2 3" xfId="43620"/>
    <cellStyle name="Normal 3 2 5 2 2 3 2 2 2 3" xfId="22047"/>
    <cellStyle name="Normal 3 2 5 2 2 3 2 2 2 3 2" xfId="50782"/>
    <cellStyle name="Normal 3 2 5 2 2 3 2 2 2 4" xfId="36458"/>
    <cellStyle name="Normal 3 2 5 2 2 3 2 2 3" xfId="11245"/>
    <cellStyle name="Normal 3 2 5 2 2 3 2 2 3 2" xfId="25628"/>
    <cellStyle name="Normal 3 2 5 2 2 3 2 2 3 2 2" xfId="54363"/>
    <cellStyle name="Normal 3 2 5 2 2 3 2 2 3 3" xfId="40039"/>
    <cellStyle name="Normal 3 2 5 2 2 3 2 2 4" xfId="18465"/>
    <cellStyle name="Normal 3 2 5 2 2 3 2 2 4 2" xfId="47201"/>
    <cellStyle name="Normal 3 2 5 2 2 3 2 2 5" xfId="32877"/>
    <cellStyle name="Normal 3 2 5 2 2 3 2 3" xfId="5782"/>
    <cellStyle name="Normal 3 2 5 2 2 3 2 3 2" xfId="13042"/>
    <cellStyle name="Normal 3 2 5 2 2 3 2 3 2 2" xfId="27420"/>
    <cellStyle name="Normal 3 2 5 2 2 3 2 3 2 2 2" xfId="56154"/>
    <cellStyle name="Normal 3 2 5 2 2 3 2 3 2 3" xfId="41830"/>
    <cellStyle name="Normal 3 2 5 2 2 3 2 3 3" xfId="20257"/>
    <cellStyle name="Normal 3 2 5 2 2 3 2 3 3 2" xfId="48992"/>
    <cellStyle name="Normal 3 2 5 2 2 3 2 3 4" xfId="34668"/>
    <cellStyle name="Normal 3 2 5 2 2 3 2 4" xfId="9455"/>
    <cellStyle name="Normal 3 2 5 2 2 3 2 4 2" xfId="23838"/>
    <cellStyle name="Normal 3 2 5 2 2 3 2 4 2 2" xfId="52573"/>
    <cellStyle name="Normal 3 2 5 2 2 3 2 4 3" xfId="38249"/>
    <cellStyle name="Normal 3 2 5 2 2 3 2 5" xfId="16675"/>
    <cellStyle name="Normal 3 2 5 2 2 3 2 5 2" xfId="45411"/>
    <cellStyle name="Normal 3 2 5 2 2 3 2 6" xfId="31087"/>
    <cellStyle name="Normal 3 2 5 2 2 3 3" xfId="3017"/>
    <cellStyle name="Normal 3 2 5 2 2 3 3 2" xfId="6677"/>
    <cellStyle name="Normal 3 2 5 2 2 3 3 2 2" xfId="13937"/>
    <cellStyle name="Normal 3 2 5 2 2 3 3 2 2 2" xfId="28315"/>
    <cellStyle name="Normal 3 2 5 2 2 3 3 2 2 2 2" xfId="57049"/>
    <cellStyle name="Normal 3 2 5 2 2 3 3 2 2 3" xfId="42725"/>
    <cellStyle name="Normal 3 2 5 2 2 3 3 2 3" xfId="21152"/>
    <cellStyle name="Normal 3 2 5 2 2 3 3 2 3 2" xfId="49887"/>
    <cellStyle name="Normal 3 2 5 2 2 3 3 2 4" xfId="35563"/>
    <cellStyle name="Normal 3 2 5 2 2 3 3 3" xfId="10350"/>
    <cellStyle name="Normal 3 2 5 2 2 3 3 3 2" xfId="24733"/>
    <cellStyle name="Normal 3 2 5 2 2 3 3 3 2 2" xfId="53468"/>
    <cellStyle name="Normal 3 2 5 2 2 3 3 3 3" xfId="39144"/>
    <cellStyle name="Normal 3 2 5 2 2 3 3 4" xfId="17570"/>
    <cellStyle name="Normal 3 2 5 2 2 3 3 4 2" xfId="46306"/>
    <cellStyle name="Normal 3 2 5 2 2 3 3 5" xfId="31982"/>
    <cellStyle name="Normal 3 2 5 2 2 3 4" xfId="4882"/>
    <cellStyle name="Normal 3 2 5 2 2 3 4 2" xfId="12147"/>
    <cellStyle name="Normal 3 2 5 2 2 3 4 2 2" xfId="26525"/>
    <cellStyle name="Normal 3 2 5 2 2 3 4 2 2 2" xfId="55259"/>
    <cellStyle name="Normal 3 2 5 2 2 3 4 2 3" xfId="40935"/>
    <cellStyle name="Normal 3 2 5 2 2 3 4 3" xfId="19362"/>
    <cellStyle name="Normal 3 2 5 2 2 3 4 3 2" xfId="48097"/>
    <cellStyle name="Normal 3 2 5 2 2 3 4 4" xfId="33773"/>
    <cellStyle name="Normal 3 2 5 2 2 3 5" xfId="8554"/>
    <cellStyle name="Normal 3 2 5 2 2 3 5 2" xfId="22943"/>
    <cellStyle name="Normal 3 2 5 2 2 3 5 2 2" xfId="51678"/>
    <cellStyle name="Normal 3 2 5 2 2 3 5 3" xfId="37354"/>
    <cellStyle name="Normal 3 2 5 2 2 3 6" xfId="15780"/>
    <cellStyle name="Normal 3 2 5 2 2 3 6 2" xfId="44516"/>
    <cellStyle name="Normal 3 2 5 2 2 3 7" xfId="30192"/>
    <cellStyle name="Normal 3 2 5 2 2 4" xfId="1670"/>
    <cellStyle name="Normal 3 2 5 2 2 4 2" xfId="3466"/>
    <cellStyle name="Normal 3 2 5 2 2 4 2 2" xfId="7125"/>
    <cellStyle name="Normal 3 2 5 2 2 4 2 2 2" xfId="14385"/>
    <cellStyle name="Normal 3 2 5 2 2 4 2 2 2 2" xfId="28763"/>
    <cellStyle name="Normal 3 2 5 2 2 4 2 2 2 2 2" xfId="57497"/>
    <cellStyle name="Normal 3 2 5 2 2 4 2 2 2 3" xfId="43173"/>
    <cellStyle name="Normal 3 2 5 2 2 4 2 2 3" xfId="21600"/>
    <cellStyle name="Normal 3 2 5 2 2 4 2 2 3 2" xfId="50335"/>
    <cellStyle name="Normal 3 2 5 2 2 4 2 2 4" xfId="36011"/>
    <cellStyle name="Normal 3 2 5 2 2 4 2 3" xfId="10798"/>
    <cellStyle name="Normal 3 2 5 2 2 4 2 3 2" xfId="25181"/>
    <cellStyle name="Normal 3 2 5 2 2 4 2 3 2 2" xfId="53916"/>
    <cellStyle name="Normal 3 2 5 2 2 4 2 3 3" xfId="39592"/>
    <cellStyle name="Normal 3 2 5 2 2 4 2 4" xfId="18018"/>
    <cellStyle name="Normal 3 2 5 2 2 4 2 4 2" xfId="46754"/>
    <cellStyle name="Normal 3 2 5 2 2 4 2 5" xfId="32430"/>
    <cellStyle name="Normal 3 2 5 2 2 4 3" xfId="5335"/>
    <cellStyle name="Normal 3 2 5 2 2 4 3 2" xfId="12595"/>
    <cellStyle name="Normal 3 2 5 2 2 4 3 2 2" xfId="26973"/>
    <cellStyle name="Normal 3 2 5 2 2 4 3 2 2 2" xfId="55707"/>
    <cellStyle name="Normal 3 2 5 2 2 4 3 2 3" xfId="41383"/>
    <cellStyle name="Normal 3 2 5 2 2 4 3 3" xfId="19810"/>
    <cellStyle name="Normal 3 2 5 2 2 4 3 3 2" xfId="48545"/>
    <cellStyle name="Normal 3 2 5 2 2 4 3 4" xfId="34221"/>
    <cellStyle name="Normal 3 2 5 2 2 4 4" xfId="9008"/>
    <cellStyle name="Normal 3 2 5 2 2 4 4 2" xfId="23391"/>
    <cellStyle name="Normal 3 2 5 2 2 4 4 2 2" xfId="52126"/>
    <cellStyle name="Normal 3 2 5 2 2 4 4 3" xfId="37802"/>
    <cellStyle name="Normal 3 2 5 2 2 4 5" xfId="16228"/>
    <cellStyle name="Normal 3 2 5 2 2 4 5 2" xfId="44964"/>
    <cellStyle name="Normal 3 2 5 2 2 4 6" xfId="30640"/>
    <cellStyle name="Normal 3 2 5 2 2 5" xfId="2570"/>
    <cellStyle name="Normal 3 2 5 2 2 5 2" xfId="6230"/>
    <cellStyle name="Normal 3 2 5 2 2 5 2 2" xfId="13490"/>
    <cellStyle name="Normal 3 2 5 2 2 5 2 2 2" xfId="27868"/>
    <cellStyle name="Normal 3 2 5 2 2 5 2 2 2 2" xfId="56602"/>
    <cellStyle name="Normal 3 2 5 2 2 5 2 2 3" xfId="42278"/>
    <cellStyle name="Normal 3 2 5 2 2 5 2 3" xfId="20705"/>
    <cellStyle name="Normal 3 2 5 2 2 5 2 3 2" xfId="49440"/>
    <cellStyle name="Normal 3 2 5 2 2 5 2 4" xfId="35116"/>
    <cellStyle name="Normal 3 2 5 2 2 5 3" xfId="9903"/>
    <cellStyle name="Normal 3 2 5 2 2 5 3 2" xfId="24286"/>
    <cellStyle name="Normal 3 2 5 2 2 5 3 2 2" xfId="53021"/>
    <cellStyle name="Normal 3 2 5 2 2 5 3 3" xfId="38697"/>
    <cellStyle name="Normal 3 2 5 2 2 5 4" xfId="17123"/>
    <cellStyle name="Normal 3 2 5 2 2 5 4 2" xfId="45859"/>
    <cellStyle name="Normal 3 2 5 2 2 5 5" xfId="31535"/>
    <cellStyle name="Normal 3 2 5 2 2 6" xfId="4433"/>
    <cellStyle name="Normal 3 2 5 2 2 6 2" xfId="11700"/>
    <cellStyle name="Normal 3 2 5 2 2 6 2 2" xfId="26078"/>
    <cellStyle name="Normal 3 2 5 2 2 6 2 2 2" xfId="54812"/>
    <cellStyle name="Normal 3 2 5 2 2 6 2 3" xfId="40488"/>
    <cellStyle name="Normal 3 2 5 2 2 6 3" xfId="18915"/>
    <cellStyle name="Normal 3 2 5 2 2 6 3 2" xfId="47650"/>
    <cellStyle name="Normal 3 2 5 2 2 6 4" xfId="33326"/>
    <cellStyle name="Normal 3 2 5 2 2 7" xfId="8104"/>
    <cellStyle name="Normal 3 2 5 2 2 7 2" xfId="22496"/>
    <cellStyle name="Normal 3 2 5 2 2 7 2 2" xfId="51231"/>
    <cellStyle name="Normal 3 2 5 2 2 7 3" xfId="36907"/>
    <cellStyle name="Normal 3 2 5 2 2 8" xfId="15333"/>
    <cellStyle name="Normal 3 2 5 2 2 8 2" xfId="44069"/>
    <cellStyle name="Normal 3 2 5 2 2 9" xfId="29745"/>
    <cellStyle name="Normal 3 2 5 2 3" xfId="801"/>
    <cellStyle name="Normal 3 2 5 2 3 2" xfId="1250"/>
    <cellStyle name="Normal 3 2 5 2 3 2 2" xfId="2233"/>
    <cellStyle name="Normal 3 2 5 2 3 2 2 2" xfId="4025"/>
    <cellStyle name="Normal 3 2 5 2 3 2 2 2 2" xfId="7684"/>
    <cellStyle name="Normal 3 2 5 2 3 2 2 2 2 2" xfId="14944"/>
    <cellStyle name="Normal 3 2 5 2 3 2 2 2 2 2 2" xfId="29322"/>
    <cellStyle name="Normal 3 2 5 2 3 2 2 2 2 2 2 2" xfId="58056"/>
    <cellStyle name="Normal 3 2 5 2 3 2 2 2 2 2 3" xfId="43732"/>
    <cellStyle name="Normal 3 2 5 2 3 2 2 2 2 3" xfId="22159"/>
    <cellStyle name="Normal 3 2 5 2 3 2 2 2 2 3 2" xfId="50894"/>
    <cellStyle name="Normal 3 2 5 2 3 2 2 2 2 4" xfId="36570"/>
    <cellStyle name="Normal 3 2 5 2 3 2 2 2 3" xfId="11357"/>
    <cellStyle name="Normal 3 2 5 2 3 2 2 2 3 2" xfId="25740"/>
    <cellStyle name="Normal 3 2 5 2 3 2 2 2 3 2 2" xfId="54475"/>
    <cellStyle name="Normal 3 2 5 2 3 2 2 2 3 3" xfId="40151"/>
    <cellStyle name="Normal 3 2 5 2 3 2 2 2 4" xfId="18577"/>
    <cellStyle name="Normal 3 2 5 2 3 2 2 2 4 2" xfId="47313"/>
    <cellStyle name="Normal 3 2 5 2 3 2 2 2 5" xfId="32989"/>
    <cellStyle name="Normal 3 2 5 2 3 2 2 3" xfId="5894"/>
    <cellStyle name="Normal 3 2 5 2 3 2 2 3 2" xfId="13154"/>
    <cellStyle name="Normal 3 2 5 2 3 2 2 3 2 2" xfId="27532"/>
    <cellStyle name="Normal 3 2 5 2 3 2 2 3 2 2 2" xfId="56266"/>
    <cellStyle name="Normal 3 2 5 2 3 2 2 3 2 3" xfId="41942"/>
    <cellStyle name="Normal 3 2 5 2 3 2 2 3 3" xfId="20369"/>
    <cellStyle name="Normal 3 2 5 2 3 2 2 3 3 2" xfId="49104"/>
    <cellStyle name="Normal 3 2 5 2 3 2 2 3 4" xfId="34780"/>
    <cellStyle name="Normal 3 2 5 2 3 2 2 4" xfId="9567"/>
    <cellStyle name="Normal 3 2 5 2 3 2 2 4 2" xfId="23950"/>
    <cellStyle name="Normal 3 2 5 2 3 2 2 4 2 2" xfId="52685"/>
    <cellStyle name="Normal 3 2 5 2 3 2 2 4 3" xfId="38361"/>
    <cellStyle name="Normal 3 2 5 2 3 2 2 5" xfId="16787"/>
    <cellStyle name="Normal 3 2 5 2 3 2 2 5 2" xfId="45523"/>
    <cellStyle name="Normal 3 2 5 2 3 2 2 6" xfId="31199"/>
    <cellStyle name="Normal 3 2 5 2 3 2 3" xfId="3129"/>
    <cellStyle name="Normal 3 2 5 2 3 2 3 2" xfId="6789"/>
    <cellStyle name="Normal 3 2 5 2 3 2 3 2 2" xfId="14049"/>
    <cellStyle name="Normal 3 2 5 2 3 2 3 2 2 2" xfId="28427"/>
    <cellStyle name="Normal 3 2 5 2 3 2 3 2 2 2 2" xfId="57161"/>
    <cellStyle name="Normal 3 2 5 2 3 2 3 2 2 3" xfId="42837"/>
    <cellStyle name="Normal 3 2 5 2 3 2 3 2 3" xfId="21264"/>
    <cellStyle name="Normal 3 2 5 2 3 2 3 2 3 2" xfId="49999"/>
    <cellStyle name="Normal 3 2 5 2 3 2 3 2 4" xfId="35675"/>
    <cellStyle name="Normal 3 2 5 2 3 2 3 3" xfId="10462"/>
    <cellStyle name="Normal 3 2 5 2 3 2 3 3 2" xfId="24845"/>
    <cellStyle name="Normal 3 2 5 2 3 2 3 3 2 2" xfId="53580"/>
    <cellStyle name="Normal 3 2 5 2 3 2 3 3 3" xfId="39256"/>
    <cellStyle name="Normal 3 2 5 2 3 2 3 4" xfId="17682"/>
    <cellStyle name="Normal 3 2 5 2 3 2 3 4 2" xfId="46418"/>
    <cellStyle name="Normal 3 2 5 2 3 2 3 5" xfId="32094"/>
    <cellStyle name="Normal 3 2 5 2 3 2 4" xfId="4994"/>
    <cellStyle name="Normal 3 2 5 2 3 2 4 2" xfId="12259"/>
    <cellStyle name="Normal 3 2 5 2 3 2 4 2 2" xfId="26637"/>
    <cellStyle name="Normal 3 2 5 2 3 2 4 2 2 2" xfId="55371"/>
    <cellStyle name="Normal 3 2 5 2 3 2 4 2 3" xfId="41047"/>
    <cellStyle name="Normal 3 2 5 2 3 2 4 3" xfId="19474"/>
    <cellStyle name="Normal 3 2 5 2 3 2 4 3 2" xfId="48209"/>
    <cellStyle name="Normal 3 2 5 2 3 2 4 4" xfId="33885"/>
    <cellStyle name="Normal 3 2 5 2 3 2 5" xfId="8666"/>
    <cellStyle name="Normal 3 2 5 2 3 2 5 2" xfId="23055"/>
    <cellStyle name="Normal 3 2 5 2 3 2 5 2 2" xfId="51790"/>
    <cellStyle name="Normal 3 2 5 2 3 2 5 3" xfId="37466"/>
    <cellStyle name="Normal 3 2 5 2 3 2 6" xfId="15892"/>
    <cellStyle name="Normal 3 2 5 2 3 2 6 2" xfId="44628"/>
    <cellStyle name="Normal 3 2 5 2 3 2 7" xfId="30304"/>
    <cellStyle name="Normal 3 2 5 2 3 3" xfId="1786"/>
    <cellStyle name="Normal 3 2 5 2 3 3 2" xfId="3578"/>
    <cellStyle name="Normal 3 2 5 2 3 3 2 2" xfId="7237"/>
    <cellStyle name="Normal 3 2 5 2 3 3 2 2 2" xfId="14497"/>
    <cellStyle name="Normal 3 2 5 2 3 3 2 2 2 2" xfId="28875"/>
    <cellStyle name="Normal 3 2 5 2 3 3 2 2 2 2 2" xfId="57609"/>
    <cellStyle name="Normal 3 2 5 2 3 3 2 2 2 3" xfId="43285"/>
    <cellStyle name="Normal 3 2 5 2 3 3 2 2 3" xfId="21712"/>
    <cellStyle name="Normal 3 2 5 2 3 3 2 2 3 2" xfId="50447"/>
    <cellStyle name="Normal 3 2 5 2 3 3 2 2 4" xfId="36123"/>
    <cellStyle name="Normal 3 2 5 2 3 3 2 3" xfId="10910"/>
    <cellStyle name="Normal 3 2 5 2 3 3 2 3 2" xfId="25293"/>
    <cellStyle name="Normal 3 2 5 2 3 3 2 3 2 2" xfId="54028"/>
    <cellStyle name="Normal 3 2 5 2 3 3 2 3 3" xfId="39704"/>
    <cellStyle name="Normal 3 2 5 2 3 3 2 4" xfId="18130"/>
    <cellStyle name="Normal 3 2 5 2 3 3 2 4 2" xfId="46866"/>
    <cellStyle name="Normal 3 2 5 2 3 3 2 5" xfId="32542"/>
    <cellStyle name="Normal 3 2 5 2 3 3 3" xfId="5447"/>
    <cellStyle name="Normal 3 2 5 2 3 3 3 2" xfId="12707"/>
    <cellStyle name="Normal 3 2 5 2 3 3 3 2 2" xfId="27085"/>
    <cellStyle name="Normal 3 2 5 2 3 3 3 2 2 2" xfId="55819"/>
    <cellStyle name="Normal 3 2 5 2 3 3 3 2 3" xfId="41495"/>
    <cellStyle name="Normal 3 2 5 2 3 3 3 3" xfId="19922"/>
    <cellStyle name="Normal 3 2 5 2 3 3 3 3 2" xfId="48657"/>
    <cellStyle name="Normal 3 2 5 2 3 3 3 4" xfId="34333"/>
    <cellStyle name="Normal 3 2 5 2 3 3 4" xfId="9120"/>
    <cellStyle name="Normal 3 2 5 2 3 3 4 2" xfId="23503"/>
    <cellStyle name="Normal 3 2 5 2 3 3 4 2 2" xfId="52238"/>
    <cellStyle name="Normal 3 2 5 2 3 3 4 3" xfId="37914"/>
    <cellStyle name="Normal 3 2 5 2 3 3 5" xfId="16340"/>
    <cellStyle name="Normal 3 2 5 2 3 3 5 2" xfId="45076"/>
    <cellStyle name="Normal 3 2 5 2 3 3 6" xfId="30752"/>
    <cellStyle name="Normal 3 2 5 2 3 4" xfId="2682"/>
    <cellStyle name="Normal 3 2 5 2 3 4 2" xfId="6342"/>
    <cellStyle name="Normal 3 2 5 2 3 4 2 2" xfId="13602"/>
    <cellStyle name="Normal 3 2 5 2 3 4 2 2 2" xfId="27980"/>
    <cellStyle name="Normal 3 2 5 2 3 4 2 2 2 2" xfId="56714"/>
    <cellStyle name="Normal 3 2 5 2 3 4 2 2 3" xfId="42390"/>
    <cellStyle name="Normal 3 2 5 2 3 4 2 3" xfId="20817"/>
    <cellStyle name="Normal 3 2 5 2 3 4 2 3 2" xfId="49552"/>
    <cellStyle name="Normal 3 2 5 2 3 4 2 4" xfId="35228"/>
    <cellStyle name="Normal 3 2 5 2 3 4 3" xfId="10015"/>
    <cellStyle name="Normal 3 2 5 2 3 4 3 2" xfId="24398"/>
    <cellStyle name="Normal 3 2 5 2 3 4 3 2 2" xfId="53133"/>
    <cellStyle name="Normal 3 2 5 2 3 4 3 3" xfId="38809"/>
    <cellStyle name="Normal 3 2 5 2 3 4 4" xfId="17235"/>
    <cellStyle name="Normal 3 2 5 2 3 4 4 2" xfId="45971"/>
    <cellStyle name="Normal 3 2 5 2 3 4 5" xfId="31647"/>
    <cellStyle name="Normal 3 2 5 2 3 5" xfId="4546"/>
    <cellStyle name="Normal 3 2 5 2 3 5 2" xfId="11812"/>
    <cellStyle name="Normal 3 2 5 2 3 5 2 2" xfId="26190"/>
    <cellStyle name="Normal 3 2 5 2 3 5 2 2 2" xfId="54924"/>
    <cellStyle name="Normal 3 2 5 2 3 5 2 3" xfId="40600"/>
    <cellStyle name="Normal 3 2 5 2 3 5 3" xfId="19027"/>
    <cellStyle name="Normal 3 2 5 2 3 5 3 2" xfId="47762"/>
    <cellStyle name="Normal 3 2 5 2 3 5 4" xfId="33438"/>
    <cellStyle name="Normal 3 2 5 2 3 6" xfId="8219"/>
    <cellStyle name="Normal 3 2 5 2 3 6 2" xfId="22608"/>
    <cellStyle name="Normal 3 2 5 2 3 6 2 2" xfId="51343"/>
    <cellStyle name="Normal 3 2 5 2 3 6 3" xfId="37019"/>
    <cellStyle name="Normal 3 2 5 2 3 7" xfId="15445"/>
    <cellStyle name="Normal 3 2 5 2 3 7 2" xfId="44181"/>
    <cellStyle name="Normal 3 2 5 2 3 8" xfId="29857"/>
    <cellStyle name="Normal 3 2 5 2 4" xfId="1026"/>
    <cellStyle name="Normal 3 2 5 2 4 2" xfId="2009"/>
    <cellStyle name="Normal 3 2 5 2 4 2 2" xfId="3801"/>
    <cellStyle name="Normal 3 2 5 2 4 2 2 2" xfId="7460"/>
    <cellStyle name="Normal 3 2 5 2 4 2 2 2 2" xfId="14720"/>
    <cellStyle name="Normal 3 2 5 2 4 2 2 2 2 2" xfId="29098"/>
    <cellStyle name="Normal 3 2 5 2 4 2 2 2 2 2 2" xfId="57832"/>
    <cellStyle name="Normal 3 2 5 2 4 2 2 2 2 3" xfId="43508"/>
    <cellStyle name="Normal 3 2 5 2 4 2 2 2 3" xfId="21935"/>
    <cellStyle name="Normal 3 2 5 2 4 2 2 2 3 2" xfId="50670"/>
    <cellStyle name="Normal 3 2 5 2 4 2 2 2 4" xfId="36346"/>
    <cellStyle name="Normal 3 2 5 2 4 2 2 3" xfId="11133"/>
    <cellStyle name="Normal 3 2 5 2 4 2 2 3 2" xfId="25516"/>
    <cellStyle name="Normal 3 2 5 2 4 2 2 3 2 2" xfId="54251"/>
    <cellStyle name="Normal 3 2 5 2 4 2 2 3 3" xfId="39927"/>
    <cellStyle name="Normal 3 2 5 2 4 2 2 4" xfId="18353"/>
    <cellStyle name="Normal 3 2 5 2 4 2 2 4 2" xfId="47089"/>
    <cellStyle name="Normal 3 2 5 2 4 2 2 5" xfId="32765"/>
    <cellStyle name="Normal 3 2 5 2 4 2 3" xfId="5670"/>
    <cellStyle name="Normal 3 2 5 2 4 2 3 2" xfId="12930"/>
    <cellStyle name="Normal 3 2 5 2 4 2 3 2 2" xfId="27308"/>
    <cellStyle name="Normal 3 2 5 2 4 2 3 2 2 2" xfId="56042"/>
    <cellStyle name="Normal 3 2 5 2 4 2 3 2 3" xfId="41718"/>
    <cellStyle name="Normal 3 2 5 2 4 2 3 3" xfId="20145"/>
    <cellStyle name="Normal 3 2 5 2 4 2 3 3 2" xfId="48880"/>
    <cellStyle name="Normal 3 2 5 2 4 2 3 4" xfId="34556"/>
    <cellStyle name="Normal 3 2 5 2 4 2 4" xfId="9343"/>
    <cellStyle name="Normal 3 2 5 2 4 2 4 2" xfId="23726"/>
    <cellStyle name="Normal 3 2 5 2 4 2 4 2 2" xfId="52461"/>
    <cellStyle name="Normal 3 2 5 2 4 2 4 3" xfId="38137"/>
    <cellStyle name="Normal 3 2 5 2 4 2 5" xfId="16563"/>
    <cellStyle name="Normal 3 2 5 2 4 2 5 2" xfId="45299"/>
    <cellStyle name="Normal 3 2 5 2 4 2 6" xfId="30975"/>
    <cellStyle name="Normal 3 2 5 2 4 3" xfId="2905"/>
    <cellStyle name="Normal 3 2 5 2 4 3 2" xfId="6565"/>
    <cellStyle name="Normal 3 2 5 2 4 3 2 2" xfId="13825"/>
    <cellStyle name="Normal 3 2 5 2 4 3 2 2 2" xfId="28203"/>
    <cellStyle name="Normal 3 2 5 2 4 3 2 2 2 2" xfId="56937"/>
    <cellStyle name="Normal 3 2 5 2 4 3 2 2 3" xfId="42613"/>
    <cellStyle name="Normal 3 2 5 2 4 3 2 3" xfId="21040"/>
    <cellStyle name="Normal 3 2 5 2 4 3 2 3 2" xfId="49775"/>
    <cellStyle name="Normal 3 2 5 2 4 3 2 4" xfId="35451"/>
    <cellStyle name="Normal 3 2 5 2 4 3 3" xfId="10238"/>
    <cellStyle name="Normal 3 2 5 2 4 3 3 2" xfId="24621"/>
    <cellStyle name="Normal 3 2 5 2 4 3 3 2 2" xfId="53356"/>
    <cellStyle name="Normal 3 2 5 2 4 3 3 3" xfId="39032"/>
    <cellStyle name="Normal 3 2 5 2 4 3 4" xfId="17458"/>
    <cellStyle name="Normal 3 2 5 2 4 3 4 2" xfId="46194"/>
    <cellStyle name="Normal 3 2 5 2 4 3 5" xfId="31870"/>
    <cellStyle name="Normal 3 2 5 2 4 4" xfId="4770"/>
    <cellStyle name="Normal 3 2 5 2 4 4 2" xfId="12035"/>
    <cellStyle name="Normal 3 2 5 2 4 4 2 2" xfId="26413"/>
    <cellStyle name="Normal 3 2 5 2 4 4 2 2 2" xfId="55147"/>
    <cellStyle name="Normal 3 2 5 2 4 4 2 3" xfId="40823"/>
    <cellStyle name="Normal 3 2 5 2 4 4 3" xfId="19250"/>
    <cellStyle name="Normal 3 2 5 2 4 4 3 2" xfId="47985"/>
    <cellStyle name="Normal 3 2 5 2 4 4 4" xfId="33661"/>
    <cellStyle name="Normal 3 2 5 2 4 5" xfId="8442"/>
    <cellStyle name="Normal 3 2 5 2 4 5 2" xfId="22831"/>
    <cellStyle name="Normal 3 2 5 2 4 5 2 2" xfId="51566"/>
    <cellStyle name="Normal 3 2 5 2 4 5 3" xfId="37242"/>
    <cellStyle name="Normal 3 2 5 2 4 6" xfId="15668"/>
    <cellStyle name="Normal 3 2 5 2 4 6 2" xfId="44404"/>
    <cellStyle name="Normal 3 2 5 2 4 7" xfId="30080"/>
    <cellStyle name="Normal 3 2 5 2 5" xfId="1550"/>
    <cellStyle name="Normal 3 2 5 2 5 2" xfId="3354"/>
    <cellStyle name="Normal 3 2 5 2 5 2 2" xfId="7013"/>
    <cellStyle name="Normal 3 2 5 2 5 2 2 2" xfId="14273"/>
    <cellStyle name="Normal 3 2 5 2 5 2 2 2 2" xfId="28651"/>
    <cellStyle name="Normal 3 2 5 2 5 2 2 2 2 2" xfId="57385"/>
    <cellStyle name="Normal 3 2 5 2 5 2 2 2 3" xfId="43061"/>
    <cellStyle name="Normal 3 2 5 2 5 2 2 3" xfId="21488"/>
    <cellStyle name="Normal 3 2 5 2 5 2 2 3 2" xfId="50223"/>
    <cellStyle name="Normal 3 2 5 2 5 2 2 4" xfId="35899"/>
    <cellStyle name="Normal 3 2 5 2 5 2 3" xfId="10686"/>
    <cellStyle name="Normal 3 2 5 2 5 2 3 2" xfId="25069"/>
    <cellStyle name="Normal 3 2 5 2 5 2 3 2 2" xfId="53804"/>
    <cellStyle name="Normal 3 2 5 2 5 2 3 3" xfId="39480"/>
    <cellStyle name="Normal 3 2 5 2 5 2 4" xfId="17906"/>
    <cellStyle name="Normal 3 2 5 2 5 2 4 2" xfId="46642"/>
    <cellStyle name="Normal 3 2 5 2 5 2 5" xfId="32318"/>
    <cellStyle name="Normal 3 2 5 2 5 3" xfId="5223"/>
    <cellStyle name="Normal 3 2 5 2 5 3 2" xfId="12483"/>
    <cellStyle name="Normal 3 2 5 2 5 3 2 2" xfId="26861"/>
    <cellStyle name="Normal 3 2 5 2 5 3 2 2 2" xfId="55595"/>
    <cellStyle name="Normal 3 2 5 2 5 3 2 3" xfId="41271"/>
    <cellStyle name="Normal 3 2 5 2 5 3 3" xfId="19698"/>
    <cellStyle name="Normal 3 2 5 2 5 3 3 2" xfId="48433"/>
    <cellStyle name="Normal 3 2 5 2 5 3 4" xfId="34109"/>
    <cellStyle name="Normal 3 2 5 2 5 4" xfId="8896"/>
    <cellStyle name="Normal 3 2 5 2 5 4 2" xfId="23279"/>
    <cellStyle name="Normal 3 2 5 2 5 4 2 2" xfId="52014"/>
    <cellStyle name="Normal 3 2 5 2 5 4 3" xfId="37690"/>
    <cellStyle name="Normal 3 2 5 2 5 5" xfId="16116"/>
    <cellStyle name="Normal 3 2 5 2 5 5 2" xfId="44852"/>
    <cellStyle name="Normal 3 2 5 2 5 6" xfId="30528"/>
    <cellStyle name="Normal 3 2 5 2 6" xfId="2458"/>
    <cellStyle name="Normal 3 2 5 2 6 2" xfId="6118"/>
    <cellStyle name="Normal 3 2 5 2 6 2 2" xfId="13378"/>
    <cellStyle name="Normal 3 2 5 2 6 2 2 2" xfId="27756"/>
    <cellStyle name="Normal 3 2 5 2 6 2 2 2 2" xfId="56490"/>
    <cellStyle name="Normal 3 2 5 2 6 2 2 3" xfId="42166"/>
    <cellStyle name="Normal 3 2 5 2 6 2 3" xfId="20593"/>
    <cellStyle name="Normal 3 2 5 2 6 2 3 2" xfId="49328"/>
    <cellStyle name="Normal 3 2 5 2 6 2 4" xfId="35004"/>
    <cellStyle name="Normal 3 2 5 2 6 3" xfId="9791"/>
    <cellStyle name="Normal 3 2 5 2 6 3 2" xfId="24174"/>
    <cellStyle name="Normal 3 2 5 2 6 3 2 2" xfId="52909"/>
    <cellStyle name="Normal 3 2 5 2 6 3 3" xfId="38585"/>
    <cellStyle name="Normal 3 2 5 2 6 4" xfId="17011"/>
    <cellStyle name="Normal 3 2 5 2 6 4 2" xfId="45747"/>
    <cellStyle name="Normal 3 2 5 2 6 5" xfId="31423"/>
    <cellStyle name="Normal 3 2 5 2 7" xfId="4317"/>
    <cellStyle name="Normal 3 2 5 2 7 2" xfId="11587"/>
    <cellStyle name="Normal 3 2 5 2 7 2 2" xfId="25966"/>
    <cellStyle name="Normal 3 2 5 2 7 2 2 2" xfId="54700"/>
    <cellStyle name="Normal 3 2 5 2 7 2 3" xfId="40376"/>
    <cellStyle name="Normal 3 2 5 2 7 3" xfId="18803"/>
    <cellStyle name="Normal 3 2 5 2 7 3 2" xfId="47538"/>
    <cellStyle name="Normal 3 2 5 2 7 4" xfId="33214"/>
    <cellStyle name="Normal 3 2 5 2 8" xfId="7986"/>
    <cellStyle name="Normal 3 2 5 2 8 2" xfId="22384"/>
    <cellStyle name="Normal 3 2 5 2 8 2 2" xfId="51119"/>
    <cellStyle name="Normal 3 2 5 2 8 3" xfId="36795"/>
    <cellStyle name="Normal 3 2 5 2 9" xfId="15221"/>
    <cellStyle name="Normal 3 2 5 2 9 2" xfId="43957"/>
    <cellStyle name="Normal 3 2 5 3" xfId="582"/>
    <cellStyle name="Normal 3 2 5 3 2" xfId="859"/>
    <cellStyle name="Normal 3 2 5 3 2 2" xfId="1306"/>
    <cellStyle name="Normal 3 2 5 3 2 2 2" xfId="2289"/>
    <cellStyle name="Normal 3 2 5 3 2 2 2 2" xfId="4081"/>
    <cellStyle name="Normal 3 2 5 3 2 2 2 2 2" xfId="7740"/>
    <cellStyle name="Normal 3 2 5 3 2 2 2 2 2 2" xfId="15000"/>
    <cellStyle name="Normal 3 2 5 3 2 2 2 2 2 2 2" xfId="29378"/>
    <cellStyle name="Normal 3 2 5 3 2 2 2 2 2 2 2 2" xfId="58112"/>
    <cellStyle name="Normal 3 2 5 3 2 2 2 2 2 2 3" xfId="43788"/>
    <cellStyle name="Normal 3 2 5 3 2 2 2 2 2 3" xfId="22215"/>
    <cellStyle name="Normal 3 2 5 3 2 2 2 2 2 3 2" xfId="50950"/>
    <cellStyle name="Normal 3 2 5 3 2 2 2 2 2 4" xfId="36626"/>
    <cellStyle name="Normal 3 2 5 3 2 2 2 2 3" xfId="11413"/>
    <cellStyle name="Normal 3 2 5 3 2 2 2 2 3 2" xfId="25796"/>
    <cellStyle name="Normal 3 2 5 3 2 2 2 2 3 2 2" xfId="54531"/>
    <cellStyle name="Normal 3 2 5 3 2 2 2 2 3 3" xfId="40207"/>
    <cellStyle name="Normal 3 2 5 3 2 2 2 2 4" xfId="18633"/>
    <cellStyle name="Normal 3 2 5 3 2 2 2 2 4 2" xfId="47369"/>
    <cellStyle name="Normal 3 2 5 3 2 2 2 2 5" xfId="33045"/>
    <cellStyle name="Normal 3 2 5 3 2 2 2 3" xfId="5950"/>
    <cellStyle name="Normal 3 2 5 3 2 2 2 3 2" xfId="13210"/>
    <cellStyle name="Normal 3 2 5 3 2 2 2 3 2 2" xfId="27588"/>
    <cellStyle name="Normal 3 2 5 3 2 2 2 3 2 2 2" xfId="56322"/>
    <cellStyle name="Normal 3 2 5 3 2 2 2 3 2 3" xfId="41998"/>
    <cellStyle name="Normal 3 2 5 3 2 2 2 3 3" xfId="20425"/>
    <cellStyle name="Normal 3 2 5 3 2 2 2 3 3 2" xfId="49160"/>
    <cellStyle name="Normal 3 2 5 3 2 2 2 3 4" xfId="34836"/>
    <cellStyle name="Normal 3 2 5 3 2 2 2 4" xfId="9623"/>
    <cellStyle name="Normal 3 2 5 3 2 2 2 4 2" xfId="24006"/>
    <cellStyle name="Normal 3 2 5 3 2 2 2 4 2 2" xfId="52741"/>
    <cellStyle name="Normal 3 2 5 3 2 2 2 4 3" xfId="38417"/>
    <cellStyle name="Normal 3 2 5 3 2 2 2 5" xfId="16843"/>
    <cellStyle name="Normal 3 2 5 3 2 2 2 5 2" xfId="45579"/>
    <cellStyle name="Normal 3 2 5 3 2 2 2 6" xfId="31255"/>
    <cellStyle name="Normal 3 2 5 3 2 2 3" xfId="3185"/>
    <cellStyle name="Normal 3 2 5 3 2 2 3 2" xfId="6845"/>
    <cellStyle name="Normal 3 2 5 3 2 2 3 2 2" xfId="14105"/>
    <cellStyle name="Normal 3 2 5 3 2 2 3 2 2 2" xfId="28483"/>
    <cellStyle name="Normal 3 2 5 3 2 2 3 2 2 2 2" xfId="57217"/>
    <cellStyle name="Normal 3 2 5 3 2 2 3 2 2 3" xfId="42893"/>
    <cellStyle name="Normal 3 2 5 3 2 2 3 2 3" xfId="21320"/>
    <cellStyle name="Normal 3 2 5 3 2 2 3 2 3 2" xfId="50055"/>
    <cellStyle name="Normal 3 2 5 3 2 2 3 2 4" xfId="35731"/>
    <cellStyle name="Normal 3 2 5 3 2 2 3 3" xfId="10518"/>
    <cellStyle name="Normal 3 2 5 3 2 2 3 3 2" xfId="24901"/>
    <cellStyle name="Normal 3 2 5 3 2 2 3 3 2 2" xfId="53636"/>
    <cellStyle name="Normal 3 2 5 3 2 2 3 3 3" xfId="39312"/>
    <cellStyle name="Normal 3 2 5 3 2 2 3 4" xfId="17738"/>
    <cellStyle name="Normal 3 2 5 3 2 2 3 4 2" xfId="46474"/>
    <cellStyle name="Normal 3 2 5 3 2 2 3 5" xfId="32150"/>
    <cellStyle name="Normal 3 2 5 3 2 2 4" xfId="5050"/>
    <cellStyle name="Normal 3 2 5 3 2 2 4 2" xfId="12315"/>
    <cellStyle name="Normal 3 2 5 3 2 2 4 2 2" xfId="26693"/>
    <cellStyle name="Normal 3 2 5 3 2 2 4 2 2 2" xfId="55427"/>
    <cellStyle name="Normal 3 2 5 3 2 2 4 2 3" xfId="41103"/>
    <cellStyle name="Normal 3 2 5 3 2 2 4 3" xfId="19530"/>
    <cellStyle name="Normal 3 2 5 3 2 2 4 3 2" xfId="48265"/>
    <cellStyle name="Normal 3 2 5 3 2 2 4 4" xfId="33941"/>
    <cellStyle name="Normal 3 2 5 3 2 2 5" xfId="8722"/>
    <cellStyle name="Normal 3 2 5 3 2 2 5 2" xfId="23111"/>
    <cellStyle name="Normal 3 2 5 3 2 2 5 2 2" xfId="51846"/>
    <cellStyle name="Normal 3 2 5 3 2 2 5 3" xfId="37522"/>
    <cellStyle name="Normal 3 2 5 3 2 2 6" xfId="15948"/>
    <cellStyle name="Normal 3 2 5 3 2 2 6 2" xfId="44684"/>
    <cellStyle name="Normal 3 2 5 3 2 2 7" xfId="30360"/>
    <cellStyle name="Normal 3 2 5 3 2 3" xfId="1842"/>
    <cellStyle name="Normal 3 2 5 3 2 3 2" xfId="3634"/>
    <cellStyle name="Normal 3 2 5 3 2 3 2 2" xfId="7293"/>
    <cellStyle name="Normal 3 2 5 3 2 3 2 2 2" xfId="14553"/>
    <cellStyle name="Normal 3 2 5 3 2 3 2 2 2 2" xfId="28931"/>
    <cellStyle name="Normal 3 2 5 3 2 3 2 2 2 2 2" xfId="57665"/>
    <cellStyle name="Normal 3 2 5 3 2 3 2 2 2 3" xfId="43341"/>
    <cellStyle name="Normal 3 2 5 3 2 3 2 2 3" xfId="21768"/>
    <cellStyle name="Normal 3 2 5 3 2 3 2 2 3 2" xfId="50503"/>
    <cellStyle name="Normal 3 2 5 3 2 3 2 2 4" xfId="36179"/>
    <cellStyle name="Normal 3 2 5 3 2 3 2 3" xfId="10966"/>
    <cellStyle name="Normal 3 2 5 3 2 3 2 3 2" xfId="25349"/>
    <cellStyle name="Normal 3 2 5 3 2 3 2 3 2 2" xfId="54084"/>
    <cellStyle name="Normal 3 2 5 3 2 3 2 3 3" xfId="39760"/>
    <cellStyle name="Normal 3 2 5 3 2 3 2 4" xfId="18186"/>
    <cellStyle name="Normal 3 2 5 3 2 3 2 4 2" xfId="46922"/>
    <cellStyle name="Normal 3 2 5 3 2 3 2 5" xfId="32598"/>
    <cellStyle name="Normal 3 2 5 3 2 3 3" xfId="5503"/>
    <cellStyle name="Normal 3 2 5 3 2 3 3 2" xfId="12763"/>
    <cellStyle name="Normal 3 2 5 3 2 3 3 2 2" xfId="27141"/>
    <cellStyle name="Normal 3 2 5 3 2 3 3 2 2 2" xfId="55875"/>
    <cellStyle name="Normal 3 2 5 3 2 3 3 2 3" xfId="41551"/>
    <cellStyle name="Normal 3 2 5 3 2 3 3 3" xfId="19978"/>
    <cellStyle name="Normal 3 2 5 3 2 3 3 3 2" xfId="48713"/>
    <cellStyle name="Normal 3 2 5 3 2 3 3 4" xfId="34389"/>
    <cellStyle name="Normal 3 2 5 3 2 3 4" xfId="9176"/>
    <cellStyle name="Normal 3 2 5 3 2 3 4 2" xfId="23559"/>
    <cellStyle name="Normal 3 2 5 3 2 3 4 2 2" xfId="52294"/>
    <cellStyle name="Normal 3 2 5 3 2 3 4 3" xfId="37970"/>
    <cellStyle name="Normal 3 2 5 3 2 3 5" xfId="16396"/>
    <cellStyle name="Normal 3 2 5 3 2 3 5 2" xfId="45132"/>
    <cellStyle name="Normal 3 2 5 3 2 3 6" xfId="30808"/>
    <cellStyle name="Normal 3 2 5 3 2 4" xfId="2738"/>
    <cellStyle name="Normal 3 2 5 3 2 4 2" xfId="6398"/>
    <cellStyle name="Normal 3 2 5 3 2 4 2 2" xfId="13658"/>
    <cellStyle name="Normal 3 2 5 3 2 4 2 2 2" xfId="28036"/>
    <cellStyle name="Normal 3 2 5 3 2 4 2 2 2 2" xfId="56770"/>
    <cellStyle name="Normal 3 2 5 3 2 4 2 2 3" xfId="42446"/>
    <cellStyle name="Normal 3 2 5 3 2 4 2 3" xfId="20873"/>
    <cellStyle name="Normal 3 2 5 3 2 4 2 3 2" xfId="49608"/>
    <cellStyle name="Normal 3 2 5 3 2 4 2 4" xfId="35284"/>
    <cellStyle name="Normal 3 2 5 3 2 4 3" xfId="10071"/>
    <cellStyle name="Normal 3 2 5 3 2 4 3 2" xfId="24454"/>
    <cellStyle name="Normal 3 2 5 3 2 4 3 2 2" xfId="53189"/>
    <cellStyle name="Normal 3 2 5 3 2 4 3 3" xfId="38865"/>
    <cellStyle name="Normal 3 2 5 3 2 4 4" xfId="17291"/>
    <cellStyle name="Normal 3 2 5 3 2 4 4 2" xfId="46027"/>
    <cellStyle name="Normal 3 2 5 3 2 4 5" xfId="31703"/>
    <cellStyle name="Normal 3 2 5 3 2 5" xfId="4603"/>
    <cellStyle name="Normal 3 2 5 3 2 5 2" xfId="11868"/>
    <cellStyle name="Normal 3 2 5 3 2 5 2 2" xfId="26246"/>
    <cellStyle name="Normal 3 2 5 3 2 5 2 2 2" xfId="54980"/>
    <cellStyle name="Normal 3 2 5 3 2 5 2 3" xfId="40656"/>
    <cellStyle name="Normal 3 2 5 3 2 5 3" xfId="19083"/>
    <cellStyle name="Normal 3 2 5 3 2 5 3 2" xfId="47818"/>
    <cellStyle name="Normal 3 2 5 3 2 5 4" xfId="33494"/>
    <cellStyle name="Normal 3 2 5 3 2 6" xfId="8275"/>
    <cellStyle name="Normal 3 2 5 3 2 6 2" xfId="22664"/>
    <cellStyle name="Normal 3 2 5 3 2 6 2 2" xfId="51399"/>
    <cellStyle name="Normal 3 2 5 3 2 6 3" xfId="37075"/>
    <cellStyle name="Normal 3 2 5 3 2 7" xfId="15501"/>
    <cellStyle name="Normal 3 2 5 3 2 7 2" xfId="44237"/>
    <cellStyle name="Normal 3 2 5 3 2 8" xfId="29913"/>
    <cellStyle name="Normal 3 2 5 3 3" xfId="1082"/>
    <cellStyle name="Normal 3 2 5 3 3 2" xfId="2065"/>
    <cellStyle name="Normal 3 2 5 3 3 2 2" xfId="3857"/>
    <cellStyle name="Normal 3 2 5 3 3 2 2 2" xfId="7516"/>
    <cellStyle name="Normal 3 2 5 3 3 2 2 2 2" xfId="14776"/>
    <cellStyle name="Normal 3 2 5 3 3 2 2 2 2 2" xfId="29154"/>
    <cellStyle name="Normal 3 2 5 3 3 2 2 2 2 2 2" xfId="57888"/>
    <cellStyle name="Normal 3 2 5 3 3 2 2 2 2 3" xfId="43564"/>
    <cellStyle name="Normal 3 2 5 3 3 2 2 2 3" xfId="21991"/>
    <cellStyle name="Normal 3 2 5 3 3 2 2 2 3 2" xfId="50726"/>
    <cellStyle name="Normal 3 2 5 3 3 2 2 2 4" xfId="36402"/>
    <cellStyle name="Normal 3 2 5 3 3 2 2 3" xfId="11189"/>
    <cellStyle name="Normal 3 2 5 3 3 2 2 3 2" xfId="25572"/>
    <cellStyle name="Normal 3 2 5 3 3 2 2 3 2 2" xfId="54307"/>
    <cellStyle name="Normal 3 2 5 3 3 2 2 3 3" xfId="39983"/>
    <cellStyle name="Normal 3 2 5 3 3 2 2 4" xfId="18409"/>
    <cellStyle name="Normal 3 2 5 3 3 2 2 4 2" xfId="47145"/>
    <cellStyle name="Normal 3 2 5 3 3 2 2 5" xfId="32821"/>
    <cellStyle name="Normal 3 2 5 3 3 2 3" xfId="5726"/>
    <cellStyle name="Normal 3 2 5 3 3 2 3 2" xfId="12986"/>
    <cellStyle name="Normal 3 2 5 3 3 2 3 2 2" xfId="27364"/>
    <cellStyle name="Normal 3 2 5 3 3 2 3 2 2 2" xfId="56098"/>
    <cellStyle name="Normal 3 2 5 3 3 2 3 2 3" xfId="41774"/>
    <cellStyle name="Normal 3 2 5 3 3 2 3 3" xfId="20201"/>
    <cellStyle name="Normal 3 2 5 3 3 2 3 3 2" xfId="48936"/>
    <cellStyle name="Normal 3 2 5 3 3 2 3 4" xfId="34612"/>
    <cellStyle name="Normal 3 2 5 3 3 2 4" xfId="9399"/>
    <cellStyle name="Normal 3 2 5 3 3 2 4 2" xfId="23782"/>
    <cellStyle name="Normal 3 2 5 3 3 2 4 2 2" xfId="52517"/>
    <cellStyle name="Normal 3 2 5 3 3 2 4 3" xfId="38193"/>
    <cellStyle name="Normal 3 2 5 3 3 2 5" xfId="16619"/>
    <cellStyle name="Normal 3 2 5 3 3 2 5 2" xfId="45355"/>
    <cellStyle name="Normal 3 2 5 3 3 2 6" xfId="31031"/>
    <cellStyle name="Normal 3 2 5 3 3 3" xfId="2961"/>
    <cellStyle name="Normal 3 2 5 3 3 3 2" xfId="6621"/>
    <cellStyle name="Normal 3 2 5 3 3 3 2 2" xfId="13881"/>
    <cellStyle name="Normal 3 2 5 3 3 3 2 2 2" xfId="28259"/>
    <cellStyle name="Normal 3 2 5 3 3 3 2 2 2 2" xfId="56993"/>
    <cellStyle name="Normal 3 2 5 3 3 3 2 2 3" xfId="42669"/>
    <cellStyle name="Normal 3 2 5 3 3 3 2 3" xfId="21096"/>
    <cellStyle name="Normal 3 2 5 3 3 3 2 3 2" xfId="49831"/>
    <cellStyle name="Normal 3 2 5 3 3 3 2 4" xfId="35507"/>
    <cellStyle name="Normal 3 2 5 3 3 3 3" xfId="10294"/>
    <cellStyle name="Normal 3 2 5 3 3 3 3 2" xfId="24677"/>
    <cellStyle name="Normal 3 2 5 3 3 3 3 2 2" xfId="53412"/>
    <cellStyle name="Normal 3 2 5 3 3 3 3 3" xfId="39088"/>
    <cellStyle name="Normal 3 2 5 3 3 3 4" xfId="17514"/>
    <cellStyle name="Normal 3 2 5 3 3 3 4 2" xfId="46250"/>
    <cellStyle name="Normal 3 2 5 3 3 3 5" xfId="31926"/>
    <cellStyle name="Normal 3 2 5 3 3 4" xfId="4826"/>
    <cellStyle name="Normal 3 2 5 3 3 4 2" xfId="12091"/>
    <cellStyle name="Normal 3 2 5 3 3 4 2 2" xfId="26469"/>
    <cellStyle name="Normal 3 2 5 3 3 4 2 2 2" xfId="55203"/>
    <cellStyle name="Normal 3 2 5 3 3 4 2 3" xfId="40879"/>
    <cellStyle name="Normal 3 2 5 3 3 4 3" xfId="19306"/>
    <cellStyle name="Normal 3 2 5 3 3 4 3 2" xfId="48041"/>
    <cellStyle name="Normal 3 2 5 3 3 4 4" xfId="33717"/>
    <cellStyle name="Normal 3 2 5 3 3 5" xfId="8498"/>
    <cellStyle name="Normal 3 2 5 3 3 5 2" xfId="22887"/>
    <cellStyle name="Normal 3 2 5 3 3 5 2 2" xfId="51622"/>
    <cellStyle name="Normal 3 2 5 3 3 5 3" xfId="37298"/>
    <cellStyle name="Normal 3 2 5 3 3 6" xfId="15724"/>
    <cellStyle name="Normal 3 2 5 3 3 6 2" xfId="44460"/>
    <cellStyle name="Normal 3 2 5 3 3 7" xfId="30136"/>
    <cellStyle name="Normal 3 2 5 3 4" xfId="1614"/>
    <cellStyle name="Normal 3 2 5 3 4 2" xfId="3410"/>
    <cellStyle name="Normal 3 2 5 3 4 2 2" xfId="7069"/>
    <cellStyle name="Normal 3 2 5 3 4 2 2 2" xfId="14329"/>
    <cellStyle name="Normal 3 2 5 3 4 2 2 2 2" xfId="28707"/>
    <cellStyle name="Normal 3 2 5 3 4 2 2 2 2 2" xfId="57441"/>
    <cellStyle name="Normal 3 2 5 3 4 2 2 2 3" xfId="43117"/>
    <cellStyle name="Normal 3 2 5 3 4 2 2 3" xfId="21544"/>
    <cellStyle name="Normal 3 2 5 3 4 2 2 3 2" xfId="50279"/>
    <cellStyle name="Normal 3 2 5 3 4 2 2 4" xfId="35955"/>
    <cellStyle name="Normal 3 2 5 3 4 2 3" xfId="10742"/>
    <cellStyle name="Normal 3 2 5 3 4 2 3 2" xfId="25125"/>
    <cellStyle name="Normal 3 2 5 3 4 2 3 2 2" xfId="53860"/>
    <cellStyle name="Normal 3 2 5 3 4 2 3 3" xfId="39536"/>
    <cellStyle name="Normal 3 2 5 3 4 2 4" xfId="17962"/>
    <cellStyle name="Normal 3 2 5 3 4 2 4 2" xfId="46698"/>
    <cellStyle name="Normal 3 2 5 3 4 2 5" xfId="32374"/>
    <cellStyle name="Normal 3 2 5 3 4 3" xfId="5279"/>
    <cellStyle name="Normal 3 2 5 3 4 3 2" xfId="12539"/>
    <cellStyle name="Normal 3 2 5 3 4 3 2 2" xfId="26917"/>
    <cellStyle name="Normal 3 2 5 3 4 3 2 2 2" xfId="55651"/>
    <cellStyle name="Normal 3 2 5 3 4 3 2 3" xfId="41327"/>
    <cellStyle name="Normal 3 2 5 3 4 3 3" xfId="19754"/>
    <cellStyle name="Normal 3 2 5 3 4 3 3 2" xfId="48489"/>
    <cellStyle name="Normal 3 2 5 3 4 3 4" xfId="34165"/>
    <cellStyle name="Normal 3 2 5 3 4 4" xfId="8952"/>
    <cellStyle name="Normal 3 2 5 3 4 4 2" xfId="23335"/>
    <cellStyle name="Normal 3 2 5 3 4 4 2 2" xfId="52070"/>
    <cellStyle name="Normal 3 2 5 3 4 4 3" xfId="37746"/>
    <cellStyle name="Normal 3 2 5 3 4 5" xfId="16172"/>
    <cellStyle name="Normal 3 2 5 3 4 5 2" xfId="44908"/>
    <cellStyle name="Normal 3 2 5 3 4 6" xfId="30584"/>
    <cellStyle name="Normal 3 2 5 3 5" xfId="2514"/>
    <cellStyle name="Normal 3 2 5 3 5 2" xfId="6174"/>
    <cellStyle name="Normal 3 2 5 3 5 2 2" xfId="13434"/>
    <cellStyle name="Normal 3 2 5 3 5 2 2 2" xfId="27812"/>
    <cellStyle name="Normal 3 2 5 3 5 2 2 2 2" xfId="56546"/>
    <cellStyle name="Normal 3 2 5 3 5 2 2 3" xfId="42222"/>
    <cellStyle name="Normal 3 2 5 3 5 2 3" xfId="20649"/>
    <cellStyle name="Normal 3 2 5 3 5 2 3 2" xfId="49384"/>
    <cellStyle name="Normal 3 2 5 3 5 2 4" xfId="35060"/>
    <cellStyle name="Normal 3 2 5 3 5 3" xfId="9847"/>
    <cellStyle name="Normal 3 2 5 3 5 3 2" xfId="24230"/>
    <cellStyle name="Normal 3 2 5 3 5 3 2 2" xfId="52965"/>
    <cellStyle name="Normal 3 2 5 3 5 3 3" xfId="38641"/>
    <cellStyle name="Normal 3 2 5 3 5 4" xfId="17067"/>
    <cellStyle name="Normal 3 2 5 3 5 4 2" xfId="45803"/>
    <cellStyle name="Normal 3 2 5 3 5 5" xfId="31479"/>
    <cellStyle name="Normal 3 2 5 3 6" xfId="4377"/>
    <cellStyle name="Normal 3 2 5 3 6 2" xfId="11644"/>
    <cellStyle name="Normal 3 2 5 3 6 2 2" xfId="26022"/>
    <cellStyle name="Normal 3 2 5 3 6 2 2 2" xfId="54756"/>
    <cellStyle name="Normal 3 2 5 3 6 2 3" xfId="40432"/>
    <cellStyle name="Normal 3 2 5 3 6 3" xfId="18859"/>
    <cellStyle name="Normal 3 2 5 3 6 3 2" xfId="47594"/>
    <cellStyle name="Normal 3 2 5 3 6 4" xfId="33270"/>
    <cellStyle name="Normal 3 2 5 3 7" xfId="8048"/>
    <cellStyle name="Normal 3 2 5 3 7 2" xfId="22440"/>
    <cellStyle name="Normal 3 2 5 3 7 2 2" xfId="51175"/>
    <cellStyle name="Normal 3 2 5 3 7 3" xfId="36851"/>
    <cellStyle name="Normal 3 2 5 3 8" xfId="15277"/>
    <cellStyle name="Normal 3 2 5 3 8 2" xfId="44013"/>
    <cellStyle name="Normal 3 2 5 3 9" xfId="29689"/>
    <cellStyle name="Normal 3 2 5 4" xfId="744"/>
    <cellStyle name="Normal 3 2 5 4 2" xfId="1194"/>
    <cellStyle name="Normal 3 2 5 4 2 2" xfId="2177"/>
    <cellStyle name="Normal 3 2 5 4 2 2 2" xfId="3969"/>
    <cellStyle name="Normal 3 2 5 4 2 2 2 2" xfId="7628"/>
    <cellStyle name="Normal 3 2 5 4 2 2 2 2 2" xfId="14888"/>
    <cellStyle name="Normal 3 2 5 4 2 2 2 2 2 2" xfId="29266"/>
    <cellStyle name="Normal 3 2 5 4 2 2 2 2 2 2 2" xfId="58000"/>
    <cellStyle name="Normal 3 2 5 4 2 2 2 2 2 3" xfId="43676"/>
    <cellStyle name="Normal 3 2 5 4 2 2 2 2 3" xfId="22103"/>
    <cellStyle name="Normal 3 2 5 4 2 2 2 2 3 2" xfId="50838"/>
    <cellStyle name="Normal 3 2 5 4 2 2 2 2 4" xfId="36514"/>
    <cellStyle name="Normal 3 2 5 4 2 2 2 3" xfId="11301"/>
    <cellStyle name="Normal 3 2 5 4 2 2 2 3 2" xfId="25684"/>
    <cellStyle name="Normal 3 2 5 4 2 2 2 3 2 2" xfId="54419"/>
    <cellStyle name="Normal 3 2 5 4 2 2 2 3 3" xfId="40095"/>
    <cellStyle name="Normal 3 2 5 4 2 2 2 4" xfId="18521"/>
    <cellStyle name="Normal 3 2 5 4 2 2 2 4 2" xfId="47257"/>
    <cellStyle name="Normal 3 2 5 4 2 2 2 5" xfId="32933"/>
    <cellStyle name="Normal 3 2 5 4 2 2 3" xfId="5838"/>
    <cellStyle name="Normal 3 2 5 4 2 2 3 2" xfId="13098"/>
    <cellStyle name="Normal 3 2 5 4 2 2 3 2 2" xfId="27476"/>
    <cellStyle name="Normal 3 2 5 4 2 2 3 2 2 2" xfId="56210"/>
    <cellStyle name="Normal 3 2 5 4 2 2 3 2 3" xfId="41886"/>
    <cellStyle name="Normal 3 2 5 4 2 2 3 3" xfId="20313"/>
    <cellStyle name="Normal 3 2 5 4 2 2 3 3 2" xfId="49048"/>
    <cellStyle name="Normal 3 2 5 4 2 2 3 4" xfId="34724"/>
    <cellStyle name="Normal 3 2 5 4 2 2 4" xfId="9511"/>
    <cellStyle name="Normal 3 2 5 4 2 2 4 2" xfId="23894"/>
    <cellStyle name="Normal 3 2 5 4 2 2 4 2 2" xfId="52629"/>
    <cellStyle name="Normal 3 2 5 4 2 2 4 3" xfId="38305"/>
    <cellStyle name="Normal 3 2 5 4 2 2 5" xfId="16731"/>
    <cellStyle name="Normal 3 2 5 4 2 2 5 2" xfId="45467"/>
    <cellStyle name="Normal 3 2 5 4 2 2 6" xfId="31143"/>
    <cellStyle name="Normal 3 2 5 4 2 3" xfId="3073"/>
    <cellStyle name="Normal 3 2 5 4 2 3 2" xfId="6733"/>
    <cellStyle name="Normal 3 2 5 4 2 3 2 2" xfId="13993"/>
    <cellStyle name="Normal 3 2 5 4 2 3 2 2 2" xfId="28371"/>
    <cellStyle name="Normal 3 2 5 4 2 3 2 2 2 2" xfId="57105"/>
    <cellStyle name="Normal 3 2 5 4 2 3 2 2 3" xfId="42781"/>
    <cellStyle name="Normal 3 2 5 4 2 3 2 3" xfId="21208"/>
    <cellStyle name="Normal 3 2 5 4 2 3 2 3 2" xfId="49943"/>
    <cellStyle name="Normal 3 2 5 4 2 3 2 4" xfId="35619"/>
    <cellStyle name="Normal 3 2 5 4 2 3 3" xfId="10406"/>
    <cellStyle name="Normal 3 2 5 4 2 3 3 2" xfId="24789"/>
    <cellStyle name="Normal 3 2 5 4 2 3 3 2 2" xfId="53524"/>
    <cellStyle name="Normal 3 2 5 4 2 3 3 3" xfId="39200"/>
    <cellStyle name="Normal 3 2 5 4 2 3 4" xfId="17626"/>
    <cellStyle name="Normal 3 2 5 4 2 3 4 2" xfId="46362"/>
    <cellStyle name="Normal 3 2 5 4 2 3 5" xfId="32038"/>
    <cellStyle name="Normal 3 2 5 4 2 4" xfId="4938"/>
    <cellStyle name="Normal 3 2 5 4 2 4 2" xfId="12203"/>
    <cellStyle name="Normal 3 2 5 4 2 4 2 2" xfId="26581"/>
    <cellStyle name="Normal 3 2 5 4 2 4 2 2 2" xfId="55315"/>
    <cellStyle name="Normal 3 2 5 4 2 4 2 3" xfId="40991"/>
    <cellStyle name="Normal 3 2 5 4 2 4 3" xfId="19418"/>
    <cellStyle name="Normal 3 2 5 4 2 4 3 2" xfId="48153"/>
    <cellStyle name="Normal 3 2 5 4 2 4 4" xfId="33829"/>
    <cellStyle name="Normal 3 2 5 4 2 5" xfId="8610"/>
    <cellStyle name="Normal 3 2 5 4 2 5 2" xfId="22999"/>
    <cellStyle name="Normal 3 2 5 4 2 5 2 2" xfId="51734"/>
    <cellStyle name="Normal 3 2 5 4 2 5 3" xfId="37410"/>
    <cellStyle name="Normal 3 2 5 4 2 6" xfId="15836"/>
    <cellStyle name="Normal 3 2 5 4 2 6 2" xfId="44572"/>
    <cellStyle name="Normal 3 2 5 4 2 7" xfId="30248"/>
    <cellStyle name="Normal 3 2 5 4 3" xfId="1730"/>
    <cellStyle name="Normal 3 2 5 4 3 2" xfId="3522"/>
    <cellStyle name="Normal 3 2 5 4 3 2 2" xfId="7181"/>
    <cellStyle name="Normal 3 2 5 4 3 2 2 2" xfId="14441"/>
    <cellStyle name="Normal 3 2 5 4 3 2 2 2 2" xfId="28819"/>
    <cellStyle name="Normal 3 2 5 4 3 2 2 2 2 2" xfId="57553"/>
    <cellStyle name="Normal 3 2 5 4 3 2 2 2 3" xfId="43229"/>
    <cellStyle name="Normal 3 2 5 4 3 2 2 3" xfId="21656"/>
    <cellStyle name="Normal 3 2 5 4 3 2 2 3 2" xfId="50391"/>
    <cellStyle name="Normal 3 2 5 4 3 2 2 4" xfId="36067"/>
    <cellStyle name="Normal 3 2 5 4 3 2 3" xfId="10854"/>
    <cellStyle name="Normal 3 2 5 4 3 2 3 2" xfId="25237"/>
    <cellStyle name="Normal 3 2 5 4 3 2 3 2 2" xfId="53972"/>
    <cellStyle name="Normal 3 2 5 4 3 2 3 3" xfId="39648"/>
    <cellStyle name="Normal 3 2 5 4 3 2 4" xfId="18074"/>
    <cellStyle name="Normal 3 2 5 4 3 2 4 2" xfId="46810"/>
    <cellStyle name="Normal 3 2 5 4 3 2 5" xfId="32486"/>
    <cellStyle name="Normal 3 2 5 4 3 3" xfId="5391"/>
    <cellStyle name="Normal 3 2 5 4 3 3 2" xfId="12651"/>
    <cellStyle name="Normal 3 2 5 4 3 3 2 2" xfId="27029"/>
    <cellStyle name="Normal 3 2 5 4 3 3 2 2 2" xfId="55763"/>
    <cellStyle name="Normal 3 2 5 4 3 3 2 3" xfId="41439"/>
    <cellStyle name="Normal 3 2 5 4 3 3 3" xfId="19866"/>
    <cellStyle name="Normal 3 2 5 4 3 3 3 2" xfId="48601"/>
    <cellStyle name="Normal 3 2 5 4 3 3 4" xfId="34277"/>
    <cellStyle name="Normal 3 2 5 4 3 4" xfId="9064"/>
    <cellStyle name="Normal 3 2 5 4 3 4 2" xfId="23447"/>
    <cellStyle name="Normal 3 2 5 4 3 4 2 2" xfId="52182"/>
    <cellStyle name="Normal 3 2 5 4 3 4 3" xfId="37858"/>
    <cellStyle name="Normal 3 2 5 4 3 5" xfId="16284"/>
    <cellStyle name="Normal 3 2 5 4 3 5 2" xfId="45020"/>
    <cellStyle name="Normal 3 2 5 4 3 6" xfId="30696"/>
    <cellStyle name="Normal 3 2 5 4 4" xfId="2626"/>
    <cellStyle name="Normal 3 2 5 4 4 2" xfId="6286"/>
    <cellStyle name="Normal 3 2 5 4 4 2 2" xfId="13546"/>
    <cellStyle name="Normal 3 2 5 4 4 2 2 2" xfId="27924"/>
    <cellStyle name="Normal 3 2 5 4 4 2 2 2 2" xfId="56658"/>
    <cellStyle name="Normal 3 2 5 4 4 2 2 3" xfId="42334"/>
    <cellStyle name="Normal 3 2 5 4 4 2 3" xfId="20761"/>
    <cellStyle name="Normal 3 2 5 4 4 2 3 2" xfId="49496"/>
    <cellStyle name="Normal 3 2 5 4 4 2 4" xfId="35172"/>
    <cellStyle name="Normal 3 2 5 4 4 3" xfId="9959"/>
    <cellStyle name="Normal 3 2 5 4 4 3 2" xfId="24342"/>
    <cellStyle name="Normal 3 2 5 4 4 3 2 2" xfId="53077"/>
    <cellStyle name="Normal 3 2 5 4 4 3 3" xfId="38753"/>
    <cellStyle name="Normal 3 2 5 4 4 4" xfId="17179"/>
    <cellStyle name="Normal 3 2 5 4 4 4 2" xfId="45915"/>
    <cellStyle name="Normal 3 2 5 4 4 5" xfId="31591"/>
    <cellStyle name="Normal 3 2 5 4 5" xfId="4490"/>
    <cellStyle name="Normal 3 2 5 4 5 2" xfId="11756"/>
    <cellStyle name="Normal 3 2 5 4 5 2 2" xfId="26134"/>
    <cellStyle name="Normal 3 2 5 4 5 2 2 2" xfId="54868"/>
    <cellStyle name="Normal 3 2 5 4 5 2 3" xfId="40544"/>
    <cellStyle name="Normal 3 2 5 4 5 3" xfId="18971"/>
    <cellStyle name="Normal 3 2 5 4 5 3 2" xfId="47706"/>
    <cellStyle name="Normal 3 2 5 4 5 4" xfId="33382"/>
    <cellStyle name="Normal 3 2 5 4 6" xfId="8163"/>
    <cellStyle name="Normal 3 2 5 4 6 2" xfId="22552"/>
    <cellStyle name="Normal 3 2 5 4 6 2 2" xfId="51287"/>
    <cellStyle name="Normal 3 2 5 4 6 3" xfId="36963"/>
    <cellStyle name="Normal 3 2 5 4 7" xfId="15389"/>
    <cellStyle name="Normal 3 2 5 4 7 2" xfId="44125"/>
    <cellStyle name="Normal 3 2 5 4 8" xfId="29801"/>
    <cellStyle name="Normal 3 2 5 5" xfId="970"/>
    <cellStyle name="Normal 3 2 5 5 2" xfId="1953"/>
    <cellStyle name="Normal 3 2 5 5 2 2" xfId="3745"/>
    <cellStyle name="Normal 3 2 5 5 2 2 2" xfId="7404"/>
    <cellStyle name="Normal 3 2 5 5 2 2 2 2" xfId="14664"/>
    <cellStyle name="Normal 3 2 5 5 2 2 2 2 2" xfId="29042"/>
    <cellStyle name="Normal 3 2 5 5 2 2 2 2 2 2" xfId="57776"/>
    <cellStyle name="Normal 3 2 5 5 2 2 2 2 3" xfId="43452"/>
    <cellStyle name="Normal 3 2 5 5 2 2 2 3" xfId="21879"/>
    <cellStyle name="Normal 3 2 5 5 2 2 2 3 2" xfId="50614"/>
    <cellStyle name="Normal 3 2 5 5 2 2 2 4" xfId="36290"/>
    <cellStyle name="Normal 3 2 5 5 2 2 3" xfId="11077"/>
    <cellStyle name="Normal 3 2 5 5 2 2 3 2" xfId="25460"/>
    <cellStyle name="Normal 3 2 5 5 2 2 3 2 2" xfId="54195"/>
    <cellStyle name="Normal 3 2 5 5 2 2 3 3" xfId="39871"/>
    <cellStyle name="Normal 3 2 5 5 2 2 4" xfId="18297"/>
    <cellStyle name="Normal 3 2 5 5 2 2 4 2" xfId="47033"/>
    <cellStyle name="Normal 3 2 5 5 2 2 5" xfId="32709"/>
    <cellStyle name="Normal 3 2 5 5 2 3" xfId="5614"/>
    <cellStyle name="Normal 3 2 5 5 2 3 2" xfId="12874"/>
    <cellStyle name="Normal 3 2 5 5 2 3 2 2" xfId="27252"/>
    <cellStyle name="Normal 3 2 5 5 2 3 2 2 2" xfId="55986"/>
    <cellStyle name="Normal 3 2 5 5 2 3 2 3" xfId="41662"/>
    <cellStyle name="Normal 3 2 5 5 2 3 3" xfId="20089"/>
    <cellStyle name="Normal 3 2 5 5 2 3 3 2" xfId="48824"/>
    <cellStyle name="Normal 3 2 5 5 2 3 4" xfId="34500"/>
    <cellStyle name="Normal 3 2 5 5 2 4" xfId="9287"/>
    <cellStyle name="Normal 3 2 5 5 2 4 2" xfId="23670"/>
    <cellStyle name="Normal 3 2 5 5 2 4 2 2" xfId="52405"/>
    <cellStyle name="Normal 3 2 5 5 2 4 3" xfId="38081"/>
    <cellStyle name="Normal 3 2 5 5 2 5" xfId="16507"/>
    <cellStyle name="Normal 3 2 5 5 2 5 2" xfId="45243"/>
    <cellStyle name="Normal 3 2 5 5 2 6" xfId="30919"/>
    <cellStyle name="Normal 3 2 5 5 3" xfId="2849"/>
    <cellStyle name="Normal 3 2 5 5 3 2" xfId="6509"/>
    <cellStyle name="Normal 3 2 5 5 3 2 2" xfId="13769"/>
    <cellStyle name="Normal 3 2 5 5 3 2 2 2" xfId="28147"/>
    <cellStyle name="Normal 3 2 5 5 3 2 2 2 2" xfId="56881"/>
    <cellStyle name="Normal 3 2 5 5 3 2 2 3" xfId="42557"/>
    <cellStyle name="Normal 3 2 5 5 3 2 3" xfId="20984"/>
    <cellStyle name="Normal 3 2 5 5 3 2 3 2" xfId="49719"/>
    <cellStyle name="Normal 3 2 5 5 3 2 4" xfId="35395"/>
    <cellStyle name="Normal 3 2 5 5 3 3" xfId="10182"/>
    <cellStyle name="Normal 3 2 5 5 3 3 2" xfId="24565"/>
    <cellStyle name="Normal 3 2 5 5 3 3 2 2" xfId="53300"/>
    <cellStyle name="Normal 3 2 5 5 3 3 3" xfId="38976"/>
    <cellStyle name="Normal 3 2 5 5 3 4" xfId="17402"/>
    <cellStyle name="Normal 3 2 5 5 3 4 2" xfId="46138"/>
    <cellStyle name="Normal 3 2 5 5 3 5" xfId="31814"/>
    <cellStyle name="Normal 3 2 5 5 4" xfId="4714"/>
    <cellStyle name="Normal 3 2 5 5 4 2" xfId="11979"/>
    <cellStyle name="Normal 3 2 5 5 4 2 2" xfId="26357"/>
    <cellStyle name="Normal 3 2 5 5 4 2 2 2" xfId="55091"/>
    <cellStyle name="Normal 3 2 5 5 4 2 3" xfId="40767"/>
    <cellStyle name="Normal 3 2 5 5 4 3" xfId="19194"/>
    <cellStyle name="Normal 3 2 5 5 4 3 2" xfId="47929"/>
    <cellStyle name="Normal 3 2 5 5 4 4" xfId="33605"/>
    <cellStyle name="Normal 3 2 5 5 5" xfId="8386"/>
    <cellStyle name="Normal 3 2 5 5 5 2" xfId="22775"/>
    <cellStyle name="Normal 3 2 5 5 5 2 2" xfId="51510"/>
    <cellStyle name="Normal 3 2 5 5 5 3" xfId="37186"/>
    <cellStyle name="Normal 3 2 5 5 6" xfId="15612"/>
    <cellStyle name="Normal 3 2 5 5 6 2" xfId="44348"/>
    <cellStyle name="Normal 3 2 5 5 7" xfId="30024"/>
    <cellStyle name="Normal 3 2 5 6" xfId="1489"/>
    <cellStyle name="Normal 3 2 5 6 2" xfId="3298"/>
    <cellStyle name="Normal 3 2 5 6 2 2" xfId="6957"/>
    <cellStyle name="Normal 3 2 5 6 2 2 2" xfId="14217"/>
    <cellStyle name="Normal 3 2 5 6 2 2 2 2" xfId="28595"/>
    <cellStyle name="Normal 3 2 5 6 2 2 2 2 2" xfId="57329"/>
    <cellStyle name="Normal 3 2 5 6 2 2 2 3" xfId="43005"/>
    <cellStyle name="Normal 3 2 5 6 2 2 3" xfId="21432"/>
    <cellStyle name="Normal 3 2 5 6 2 2 3 2" xfId="50167"/>
    <cellStyle name="Normal 3 2 5 6 2 2 4" xfId="35843"/>
    <cellStyle name="Normal 3 2 5 6 2 3" xfId="10630"/>
    <cellStyle name="Normal 3 2 5 6 2 3 2" xfId="25013"/>
    <cellStyle name="Normal 3 2 5 6 2 3 2 2" xfId="53748"/>
    <cellStyle name="Normal 3 2 5 6 2 3 3" xfId="39424"/>
    <cellStyle name="Normal 3 2 5 6 2 4" xfId="17850"/>
    <cellStyle name="Normal 3 2 5 6 2 4 2" xfId="46586"/>
    <cellStyle name="Normal 3 2 5 6 2 5" xfId="32262"/>
    <cellStyle name="Normal 3 2 5 6 3" xfId="5166"/>
    <cellStyle name="Normal 3 2 5 6 3 2" xfId="12427"/>
    <cellStyle name="Normal 3 2 5 6 3 2 2" xfId="26805"/>
    <cellStyle name="Normal 3 2 5 6 3 2 2 2" xfId="55539"/>
    <cellStyle name="Normal 3 2 5 6 3 2 3" xfId="41215"/>
    <cellStyle name="Normal 3 2 5 6 3 3" xfId="19642"/>
    <cellStyle name="Normal 3 2 5 6 3 3 2" xfId="48377"/>
    <cellStyle name="Normal 3 2 5 6 3 4" xfId="34053"/>
    <cellStyle name="Normal 3 2 5 6 4" xfId="8840"/>
    <cellStyle name="Normal 3 2 5 6 4 2" xfId="23223"/>
    <cellStyle name="Normal 3 2 5 6 4 2 2" xfId="51958"/>
    <cellStyle name="Normal 3 2 5 6 4 3" xfId="37634"/>
    <cellStyle name="Normal 3 2 5 6 5" xfId="16060"/>
    <cellStyle name="Normal 3 2 5 6 5 2" xfId="44796"/>
    <cellStyle name="Normal 3 2 5 6 6" xfId="30472"/>
    <cellStyle name="Normal 3 2 5 7" xfId="2402"/>
    <cellStyle name="Normal 3 2 5 7 2" xfId="6062"/>
    <cellStyle name="Normal 3 2 5 7 2 2" xfId="13322"/>
    <cellStyle name="Normal 3 2 5 7 2 2 2" xfId="27700"/>
    <cellStyle name="Normal 3 2 5 7 2 2 2 2" xfId="56434"/>
    <cellStyle name="Normal 3 2 5 7 2 2 3" xfId="42110"/>
    <cellStyle name="Normal 3 2 5 7 2 3" xfId="20537"/>
    <cellStyle name="Normal 3 2 5 7 2 3 2" xfId="49272"/>
    <cellStyle name="Normal 3 2 5 7 2 4" xfId="34948"/>
    <cellStyle name="Normal 3 2 5 7 3" xfId="9735"/>
    <cellStyle name="Normal 3 2 5 7 3 2" xfId="24118"/>
    <cellStyle name="Normal 3 2 5 7 3 2 2" xfId="52853"/>
    <cellStyle name="Normal 3 2 5 7 3 3" xfId="38529"/>
    <cellStyle name="Normal 3 2 5 7 4" xfId="16955"/>
    <cellStyle name="Normal 3 2 5 7 4 2" xfId="45691"/>
    <cellStyle name="Normal 3 2 5 7 5" xfId="31367"/>
    <cellStyle name="Normal 3 2 5 8" xfId="4259"/>
    <cellStyle name="Normal 3 2 5 8 2" xfId="11531"/>
    <cellStyle name="Normal 3 2 5 8 2 2" xfId="25910"/>
    <cellStyle name="Normal 3 2 5 8 2 2 2" xfId="54644"/>
    <cellStyle name="Normal 3 2 5 8 2 3" xfId="40320"/>
    <cellStyle name="Normal 3 2 5 8 3" xfId="18747"/>
    <cellStyle name="Normal 3 2 5 8 3 2" xfId="47482"/>
    <cellStyle name="Normal 3 2 5 8 4" xfId="33158"/>
    <cellStyle name="Normal 3 2 5 9" xfId="7927"/>
    <cellStyle name="Normal 3 2 5 9 2" xfId="22328"/>
    <cellStyle name="Normal 3 2 5 9 2 2" xfId="51063"/>
    <cellStyle name="Normal 3 2 5 9 3" xfId="36739"/>
    <cellStyle name="Normal 3 2 6" xfId="415"/>
    <cellStyle name="Normal 3 2 6 10" xfId="29605"/>
    <cellStyle name="Normal 3 2 6 2" xfId="615"/>
    <cellStyle name="Normal 3 2 6 2 2" xfId="887"/>
    <cellStyle name="Normal 3 2 6 2 2 2" xfId="1334"/>
    <cellStyle name="Normal 3 2 6 2 2 2 2" xfId="2317"/>
    <cellStyle name="Normal 3 2 6 2 2 2 2 2" xfId="4109"/>
    <cellStyle name="Normal 3 2 6 2 2 2 2 2 2" xfId="7768"/>
    <cellStyle name="Normal 3 2 6 2 2 2 2 2 2 2" xfId="15028"/>
    <cellStyle name="Normal 3 2 6 2 2 2 2 2 2 2 2" xfId="29406"/>
    <cellStyle name="Normal 3 2 6 2 2 2 2 2 2 2 2 2" xfId="58140"/>
    <cellStyle name="Normal 3 2 6 2 2 2 2 2 2 2 3" xfId="43816"/>
    <cellStyle name="Normal 3 2 6 2 2 2 2 2 2 3" xfId="22243"/>
    <cellStyle name="Normal 3 2 6 2 2 2 2 2 2 3 2" xfId="50978"/>
    <cellStyle name="Normal 3 2 6 2 2 2 2 2 2 4" xfId="36654"/>
    <cellStyle name="Normal 3 2 6 2 2 2 2 2 3" xfId="11441"/>
    <cellStyle name="Normal 3 2 6 2 2 2 2 2 3 2" xfId="25824"/>
    <cellStyle name="Normal 3 2 6 2 2 2 2 2 3 2 2" xfId="54559"/>
    <cellStyle name="Normal 3 2 6 2 2 2 2 2 3 3" xfId="40235"/>
    <cellStyle name="Normal 3 2 6 2 2 2 2 2 4" xfId="18661"/>
    <cellStyle name="Normal 3 2 6 2 2 2 2 2 4 2" xfId="47397"/>
    <cellStyle name="Normal 3 2 6 2 2 2 2 2 5" xfId="33073"/>
    <cellStyle name="Normal 3 2 6 2 2 2 2 3" xfId="5978"/>
    <cellStyle name="Normal 3 2 6 2 2 2 2 3 2" xfId="13238"/>
    <cellStyle name="Normal 3 2 6 2 2 2 2 3 2 2" xfId="27616"/>
    <cellStyle name="Normal 3 2 6 2 2 2 2 3 2 2 2" xfId="56350"/>
    <cellStyle name="Normal 3 2 6 2 2 2 2 3 2 3" xfId="42026"/>
    <cellStyle name="Normal 3 2 6 2 2 2 2 3 3" xfId="20453"/>
    <cellStyle name="Normal 3 2 6 2 2 2 2 3 3 2" xfId="49188"/>
    <cellStyle name="Normal 3 2 6 2 2 2 2 3 4" xfId="34864"/>
    <cellStyle name="Normal 3 2 6 2 2 2 2 4" xfId="9651"/>
    <cellStyle name="Normal 3 2 6 2 2 2 2 4 2" xfId="24034"/>
    <cellStyle name="Normal 3 2 6 2 2 2 2 4 2 2" xfId="52769"/>
    <cellStyle name="Normal 3 2 6 2 2 2 2 4 3" xfId="38445"/>
    <cellStyle name="Normal 3 2 6 2 2 2 2 5" xfId="16871"/>
    <cellStyle name="Normal 3 2 6 2 2 2 2 5 2" xfId="45607"/>
    <cellStyle name="Normal 3 2 6 2 2 2 2 6" xfId="31283"/>
    <cellStyle name="Normal 3 2 6 2 2 2 3" xfId="3213"/>
    <cellStyle name="Normal 3 2 6 2 2 2 3 2" xfId="6873"/>
    <cellStyle name="Normal 3 2 6 2 2 2 3 2 2" xfId="14133"/>
    <cellStyle name="Normal 3 2 6 2 2 2 3 2 2 2" xfId="28511"/>
    <cellStyle name="Normal 3 2 6 2 2 2 3 2 2 2 2" xfId="57245"/>
    <cellStyle name="Normal 3 2 6 2 2 2 3 2 2 3" xfId="42921"/>
    <cellStyle name="Normal 3 2 6 2 2 2 3 2 3" xfId="21348"/>
    <cellStyle name="Normal 3 2 6 2 2 2 3 2 3 2" xfId="50083"/>
    <cellStyle name="Normal 3 2 6 2 2 2 3 2 4" xfId="35759"/>
    <cellStyle name="Normal 3 2 6 2 2 2 3 3" xfId="10546"/>
    <cellStyle name="Normal 3 2 6 2 2 2 3 3 2" xfId="24929"/>
    <cellStyle name="Normal 3 2 6 2 2 2 3 3 2 2" xfId="53664"/>
    <cellStyle name="Normal 3 2 6 2 2 2 3 3 3" xfId="39340"/>
    <cellStyle name="Normal 3 2 6 2 2 2 3 4" xfId="17766"/>
    <cellStyle name="Normal 3 2 6 2 2 2 3 4 2" xfId="46502"/>
    <cellStyle name="Normal 3 2 6 2 2 2 3 5" xfId="32178"/>
    <cellStyle name="Normal 3 2 6 2 2 2 4" xfId="5078"/>
    <cellStyle name="Normal 3 2 6 2 2 2 4 2" xfId="12343"/>
    <cellStyle name="Normal 3 2 6 2 2 2 4 2 2" xfId="26721"/>
    <cellStyle name="Normal 3 2 6 2 2 2 4 2 2 2" xfId="55455"/>
    <cellStyle name="Normal 3 2 6 2 2 2 4 2 3" xfId="41131"/>
    <cellStyle name="Normal 3 2 6 2 2 2 4 3" xfId="19558"/>
    <cellStyle name="Normal 3 2 6 2 2 2 4 3 2" xfId="48293"/>
    <cellStyle name="Normal 3 2 6 2 2 2 4 4" xfId="33969"/>
    <cellStyle name="Normal 3 2 6 2 2 2 5" xfId="8750"/>
    <cellStyle name="Normal 3 2 6 2 2 2 5 2" xfId="23139"/>
    <cellStyle name="Normal 3 2 6 2 2 2 5 2 2" xfId="51874"/>
    <cellStyle name="Normal 3 2 6 2 2 2 5 3" xfId="37550"/>
    <cellStyle name="Normal 3 2 6 2 2 2 6" xfId="15976"/>
    <cellStyle name="Normal 3 2 6 2 2 2 6 2" xfId="44712"/>
    <cellStyle name="Normal 3 2 6 2 2 2 7" xfId="30388"/>
    <cellStyle name="Normal 3 2 6 2 2 3" xfId="1870"/>
    <cellStyle name="Normal 3 2 6 2 2 3 2" xfId="3662"/>
    <cellStyle name="Normal 3 2 6 2 2 3 2 2" xfId="7321"/>
    <cellStyle name="Normal 3 2 6 2 2 3 2 2 2" xfId="14581"/>
    <cellStyle name="Normal 3 2 6 2 2 3 2 2 2 2" xfId="28959"/>
    <cellStyle name="Normal 3 2 6 2 2 3 2 2 2 2 2" xfId="57693"/>
    <cellStyle name="Normal 3 2 6 2 2 3 2 2 2 3" xfId="43369"/>
    <cellStyle name="Normal 3 2 6 2 2 3 2 2 3" xfId="21796"/>
    <cellStyle name="Normal 3 2 6 2 2 3 2 2 3 2" xfId="50531"/>
    <cellStyle name="Normal 3 2 6 2 2 3 2 2 4" xfId="36207"/>
    <cellStyle name="Normal 3 2 6 2 2 3 2 3" xfId="10994"/>
    <cellStyle name="Normal 3 2 6 2 2 3 2 3 2" xfId="25377"/>
    <cellStyle name="Normal 3 2 6 2 2 3 2 3 2 2" xfId="54112"/>
    <cellStyle name="Normal 3 2 6 2 2 3 2 3 3" xfId="39788"/>
    <cellStyle name="Normal 3 2 6 2 2 3 2 4" xfId="18214"/>
    <cellStyle name="Normal 3 2 6 2 2 3 2 4 2" xfId="46950"/>
    <cellStyle name="Normal 3 2 6 2 2 3 2 5" xfId="32626"/>
    <cellStyle name="Normal 3 2 6 2 2 3 3" xfId="5531"/>
    <cellStyle name="Normal 3 2 6 2 2 3 3 2" xfId="12791"/>
    <cellStyle name="Normal 3 2 6 2 2 3 3 2 2" xfId="27169"/>
    <cellStyle name="Normal 3 2 6 2 2 3 3 2 2 2" xfId="55903"/>
    <cellStyle name="Normal 3 2 6 2 2 3 3 2 3" xfId="41579"/>
    <cellStyle name="Normal 3 2 6 2 2 3 3 3" xfId="20006"/>
    <cellStyle name="Normal 3 2 6 2 2 3 3 3 2" xfId="48741"/>
    <cellStyle name="Normal 3 2 6 2 2 3 3 4" xfId="34417"/>
    <cellStyle name="Normal 3 2 6 2 2 3 4" xfId="9204"/>
    <cellStyle name="Normal 3 2 6 2 2 3 4 2" xfId="23587"/>
    <cellStyle name="Normal 3 2 6 2 2 3 4 2 2" xfId="52322"/>
    <cellStyle name="Normal 3 2 6 2 2 3 4 3" xfId="37998"/>
    <cellStyle name="Normal 3 2 6 2 2 3 5" xfId="16424"/>
    <cellStyle name="Normal 3 2 6 2 2 3 5 2" xfId="45160"/>
    <cellStyle name="Normal 3 2 6 2 2 3 6" xfId="30836"/>
    <cellStyle name="Normal 3 2 6 2 2 4" xfId="2766"/>
    <cellStyle name="Normal 3 2 6 2 2 4 2" xfId="6426"/>
    <cellStyle name="Normal 3 2 6 2 2 4 2 2" xfId="13686"/>
    <cellStyle name="Normal 3 2 6 2 2 4 2 2 2" xfId="28064"/>
    <cellStyle name="Normal 3 2 6 2 2 4 2 2 2 2" xfId="56798"/>
    <cellStyle name="Normal 3 2 6 2 2 4 2 2 3" xfId="42474"/>
    <cellStyle name="Normal 3 2 6 2 2 4 2 3" xfId="20901"/>
    <cellStyle name="Normal 3 2 6 2 2 4 2 3 2" xfId="49636"/>
    <cellStyle name="Normal 3 2 6 2 2 4 2 4" xfId="35312"/>
    <cellStyle name="Normal 3 2 6 2 2 4 3" xfId="10099"/>
    <cellStyle name="Normal 3 2 6 2 2 4 3 2" xfId="24482"/>
    <cellStyle name="Normal 3 2 6 2 2 4 3 2 2" xfId="53217"/>
    <cellStyle name="Normal 3 2 6 2 2 4 3 3" xfId="38893"/>
    <cellStyle name="Normal 3 2 6 2 2 4 4" xfId="17319"/>
    <cellStyle name="Normal 3 2 6 2 2 4 4 2" xfId="46055"/>
    <cellStyle name="Normal 3 2 6 2 2 4 5" xfId="31731"/>
    <cellStyle name="Normal 3 2 6 2 2 5" xfId="4631"/>
    <cellStyle name="Normal 3 2 6 2 2 5 2" xfId="11896"/>
    <cellStyle name="Normal 3 2 6 2 2 5 2 2" xfId="26274"/>
    <cellStyle name="Normal 3 2 6 2 2 5 2 2 2" xfId="55008"/>
    <cellStyle name="Normal 3 2 6 2 2 5 2 3" xfId="40684"/>
    <cellStyle name="Normal 3 2 6 2 2 5 3" xfId="19111"/>
    <cellStyle name="Normal 3 2 6 2 2 5 3 2" xfId="47846"/>
    <cellStyle name="Normal 3 2 6 2 2 5 4" xfId="33522"/>
    <cellStyle name="Normal 3 2 6 2 2 6" xfId="8303"/>
    <cellStyle name="Normal 3 2 6 2 2 6 2" xfId="22692"/>
    <cellStyle name="Normal 3 2 6 2 2 6 2 2" xfId="51427"/>
    <cellStyle name="Normal 3 2 6 2 2 6 3" xfId="37103"/>
    <cellStyle name="Normal 3 2 6 2 2 7" xfId="15529"/>
    <cellStyle name="Normal 3 2 6 2 2 7 2" xfId="44265"/>
    <cellStyle name="Normal 3 2 6 2 2 8" xfId="29941"/>
    <cellStyle name="Normal 3 2 6 2 3" xfId="1110"/>
    <cellStyle name="Normal 3 2 6 2 3 2" xfId="2093"/>
    <cellStyle name="Normal 3 2 6 2 3 2 2" xfId="3885"/>
    <cellStyle name="Normal 3 2 6 2 3 2 2 2" xfId="7544"/>
    <cellStyle name="Normal 3 2 6 2 3 2 2 2 2" xfId="14804"/>
    <cellStyle name="Normal 3 2 6 2 3 2 2 2 2 2" xfId="29182"/>
    <cellStyle name="Normal 3 2 6 2 3 2 2 2 2 2 2" xfId="57916"/>
    <cellStyle name="Normal 3 2 6 2 3 2 2 2 2 3" xfId="43592"/>
    <cellStyle name="Normal 3 2 6 2 3 2 2 2 3" xfId="22019"/>
    <cellStyle name="Normal 3 2 6 2 3 2 2 2 3 2" xfId="50754"/>
    <cellStyle name="Normal 3 2 6 2 3 2 2 2 4" xfId="36430"/>
    <cellStyle name="Normal 3 2 6 2 3 2 2 3" xfId="11217"/>
    <cellStyle name="Normal 3 2 6 2 3 2 2 3 2" xfId="25600"/>
    <cellStyle name="Normal 3 2 6 2 3 2 2 3 2 2" xfId="54335"/>
    <cellStyle name="Normal 3 2 6 2 3 2 2 3 3" xfId="40011"/>
    <cellStyle name="Normal 3 2 6 2 3 2 2 4" xfId="18437"/>
    <cellStyle name="Normal 3 2 6 2 3 2 2 4 2" xfId="47173"/>
    <cellStyle name="Normal 3 2 6 2 3 2 2 5" xfId="32849"/>
    <cellStyle name="Normal 3 2 6 2 3 2 3" xfId="5754"/>
    <cellStyle name="Normal 3 2 6 2 3 2 3 2" xfId="13014"/>
    <cellStyle name="Normal 3 2 6 2 3 2 3 2 2" xfId="27392"/>
    <cellStyle name="Normal 3 2 6 2 3 2 3 2 2 2" xfId="56126"/>
    <cellStyle name="Normal 3 2 6 2 3 2 3 2 3" xfId="41802"/>
    <cellStyle name="Normal 3 2 6 2 3 2 3 3" xfId="20229"/>
    <cellStyle name="Normal 3 2 6 2 3 2 3 3 2" xfId="48964"/>
    <cellStyle name="Normal 3 2 6 2 3 2 3 4" xfId="34640"/>
    <cellStyle name="Normal 3 2 6 2 3 2 4" xfId="9427"/>
    <cellStyle name="Normal 3 2 6 2 3 2 4 2" xfId="23810"/>
    <cellStyle name="Normal 3 2 6 2 3 2 4 2 2" xfId="52545"/>
    <cellStyle name="Normal 3 2 6 2 3 2 4 3" xfId="38221"/>
    <cellStyle name="Normal 3 2 6 2 3 2 5" xfId="16647"/>
    <cellStyle name="Normal 3 2 6 2 3 2 5 2" xfId="45383"/>
    <cellStyle name="Normal 3 2 6 2 3 2 6" xfId="31059"/>
    <cellStyle name="Normal 3 2 6 2 3 3" xfId="2989"/>
    <cellStyle name="Normal 3 2 6 2 3 3 2" xfId="6649"/>
    <cellStyle name="Normal 3 2 6 2 3 3 2 2" xfId="13909"/>
    <cellStyle name="Normal 3 2 6 2 3 3 2 2 2" xfId="28287"/>
    <cellStyle name="Normal 3 2 6 2 3 3 2 2 2 2" xfId="57021"/>
    <cellStyle name="Normal 3 2 6 2 3 3 2 2 3" xfId="42697"/>
    <cellStyle name="Normal 3 2 6 2 3 3 2 3" xfId="21124"/>
    <cellStyle name="Normal 3 2 6 2 3 3 2 3 2" xfId="49859"/>
    <cellStyle name="Normal 3 2 6 2 3 3 2 4" xfId="35535"/>
    <cellStyle name="Normal 3 2 6 2 3 3 3" xfId="10322"/>
    <cellStyle name="Normal 3 2 6 2 3 3 3 2" xfId="24705"/>
    <cellStyle name="Normal 3 2 6 2 3 3 3 2 2" xfId="53440"/>
    <cellStyle name="Normal 3 2 6 2 3 3 3 3" xfId="39116"/>
    <cellStyle name="Normal 3 2 6 2 3 3 4" xfId="17542"/>
    <cellStyle name="Normal 3 2 6 2 3 3 4 2" xfId="46278"/>
    <cellStyle name="Normal 3 2 6 2 3 3 5" xfId="31954"/>
    <cellStyle name="Normal 3 2 6 2 3 4" xfId="4854"/>
    <cellStyle name="Normal 3 2 6 2 3 4 2" xfId="12119"/>
    <cellStyle name="Normal 3 2 6 2 3 4 2 2" xfId="26497"/>
    <cellStyle name="Normal 3 2 6 2 3 4 2 2 2" xfId="55231"/>
    <cellStyle name="Normal 3 2 6 2 3 4 2 3" xfId="40907"/>
    <cellStyle name="Normal 3 2 6 2 3 4 3" xfId="19334"/>
    <cellStyle name="Normal 3 2 6 2 3 4 3 2" xfId="48069"/>
    <cellStyle name="Normal 3 2 6 2 3 4 4" xfId="33745"/>
    <cellStyle name="Normal 3 2 6 2 3 5" xfId="8526"/>
    <cellStyle name="Normal 3 2 6 2 3 5 2" xfId="22915"/>
    <cellStyle name="Normal 3 2 6 2 3 5 2 2" xfId="51650"/>
    <cellStyle name="Normal 3 2 6 2 3 5 3" xfId="37326"/>
    <cellStyle name="Normal 3 2 6 2 3 6" xfId="15752"/>
    <cellStyle name="Normal 3 2 6 2 3 6 2" xfId="44488"/>
    <cellStyle name="Normal 3 2 6 2 3 7" xfId="30164"/>
    <cellStyle name="Normal 3 2 6 2 4" xfId="1642"/>
    <cellStyle name="Normal 3 2 6 2 4 2" xfId="3438"/>
    <cellStyle name="Normal 3 2 6 2 4 2 2" xfId="7097"/>
    <cellStyle name="Normal 3 2 6 2 4 2 2 2" xfId="14357"/>
    <cellStyle name="Normal 3 2 6 2 4 2 2 2 2" xfId="28735"/>
    <cellStyle name="Normal 3 2 6 2 4 2 2 2 2 2" xfId="57469"/>
    <cellStyle name="Normal 3 2 6 2 4 2 2 2 3" xfId="43145"/>
    <cellStyle name="Normal 3 2 6 2 4 2 2 3" xfId="21572"/>
    <cellStyle name="Normal 3 2 6 2 4 2 2 3 2" xfId="50307"/>
    <cellStyle name="Normal 3 2 6 2 4 2 2 4" xfId="35983"/>
    <cellStyle name="Normal 3 2 6 2 4 2 3" xfId="10770"/>
    <cellStyle name="Normal 3 2 6 2 4 2 3 2" xfId="25153"/>
    <cellStyle name="Normal 3 2 6 2 4 2 3 2 2" xfId="53888"/>
    <cellStyle name="Normal 3 2 6 2 4 2 3 3" xfId="39564"/>
    <cellStyle name="Normal 3 2 6 2 4 2 4" xfId="17990"/>
    <cellStyle name="Normal 3 2 6 2 4 2 4 2" xfId="46726"/>
    <cellStyle name="Normal 3 2 6 2 4 2 5" xfId="32402"/>
    <cellStyle name="Normal 3 2 6 2 4 3" xfId="5307"/>
    <cellStyle name="Normal 3 2 6 2 4 3 2" xfId="12567"/>
    <cellStyle name="Normal 3 2 6 2 4 3 2 2" xfId="26945"/>
    <cellStyle name="Normal 3 2 6 2 4 3 2 2 2" xfId="55679"/>
    <cellStyle name="Normal 3 2 6 2 4 3 2 3" xfId="41355"/>
    <cellStyle name="Normal 3 2 6 2 4 3 3" xfId="19782"/>
    <cellStyle name="Normal 3 2 6 2 4 3 3 2" xfId="48517"/>
    <cellStyle name="Normal 3 2 6 2 4 3 4" xfId="34193"/>
    <cellStyle name="Normal 3 2 6 2 4 4" xfId="8980"/>
    <cellStyle name="Normal 3 2 6 2 4 4 2" xfId="23363"/>
    <cellStyle name="Normal 3 2 6 2 4 4 2 2" xfId="52098"/>
    <cellStyle name="Normal 3 2 6 2 4 4 3" xfId="37774"/>
    <cellStyle name="Normal 3 2 6 2 4 5" xfId="16200"/>
    <cellStyle name="Normal 3 2 6 2 4 5 2" xfId="44936"/>
    <cellStyle name="Normal 3 2 6 2 4 6" xfId="30612"/>
    <cellStyle name="Normal 3 2 6 2 5" xfId="2542"/>
    <cellStyle name="Normal 3 2 6 2 5 2" xfId="6202"/>
    <cellStyle name="Normal 3 2 6 2 5 2 2" xfId="13462"/>
    <cellStyle name="Normal 3 2 6 2 5 2 2 2" xfId="27840"/>
    <cellStyle name="Normal 3 2 6 2 5 2 2 2 2" xfId="56574"/>
    <cellStyle name="Normal 3 2 6 2 5 2 2 3" xfId="42250"/>
    <cellStyle name="Normal 3 2 6 2 5 2 3" xfId="20677"/>
    <cellStyle name="Normal 3 2 6 2 5 2 3 2" xfId="49412"/>
    <cellStyle name="Normal 3 2 6 2 5 2 4" xfId="35088"/>
    <cellStyle name="Normal 3 2 6 2 5 3" xfId="9875"/>
    <cellStyle name="Normal 3 2 6 2 5 3 2" xfId="24258"/>
    <cellStyle name="Normal 3 2 6 2 5 3 2 2" xfId="52993"/>
    <cellStyle name="Normal 3 2 6 2 5 3 3" xfId="38669"/>
    <cellStyle name="Normal 3 2 6 2 5 4" xfId="17095"/>
    <cellStyle name="Normal 3 2 6 2 5 4 2" xfId="45831"/>
    <cellStyle name="Normal 3 2 6 2 5 5" xfId="31507"/>
    <cellStyle name="Normal 3 2 6 2 6" xfId="4405"/>
    <cellStyle name="Normal 3 2 6 2 6 2" xfId="11672"/>
    <cellStyle name="Normal 3 2 6 2 6 2 2" xfId="26050"/>
    <cellStyle name="Normal 3 2 6 2 6 2 2 2" xfId="54784"/>
    <cellStyle name="Normal 3 2 6 2 6 2 3" xfId="40460"/>
    <cellStyle name="Normal 3 2 6 2 6 3" xfId="18887"/>
    <cellStyle name="Normal 3 2 6 2 6 3 2" xfId="47622"/>
    <cellStyle name="Normal 3 2 6 2 6 4" xfId="33298"/>
    <cellStyle name="Normal 3 2 6 2 7" xfId="8076"/>
    <cellStyle name="Normal 3 2 6 2 7 2" xfId="22468"/>
    <cellStyle name="Normal 3 2 6 2 7 2 2" xfId="51203"/>
    <cellStyle name="Normal 3 2 6 2 7 3" xfId="36879"/>
    <cellStyle name="Normal 3 2 6 2 8" xfId="15305"/>
    <cellStyle name="Normal 3 2 6 2 8 2" xfId="44041"/>
    <cellStyle name="Normal 3 2 6 2 9" xfId="29717"/>
    <cellStyle name="Normal 3 2 6 3" xfId="773"/>
    <cellStyle name="Normal 3 2 6 3 2" xfId="1222"/>
    <cellStyle name="Normal 3 2 6 3 2 2" xfId="2205"/>
    <cellStyle name="Normal 3 2 6 3 2 2 2" xfId="3997"/>
    <cellStyle name="Normal 3 2 6 3 2 2 2 2" xfId="7656"/>
    <cellStyle name="Normal 3 2 6 3 2 2 2 2 2" xfId="14916"/>
    <cellStyle name="Normal 3 2 6 3 2 2 2 2 2 2" xfId="29294"/>
    <cellStyle name="Normal 3 2 6 3 2 2 2 2 2 2 2" xfId="58028"/>
    <cellStyle name="Normal 3 2 6 3 2 2 2 2 2 3" xfId="43704"/>
    <cellStyle name="Normal 3 2 6 3 2 2 2 2 3" xfId="22131"/>
    <cellStyle name="Normal 3 2 6 3 2 2 2 2 3 2" xfId="50866"/>
    <cellStyle name="Normal 3 2 6 3 2 2 2 2 4" xfId="36542"/>
    <cellStyle name="Normal 3 2 6 3 2 2 2 3" xfId="11329"/>
    <cellStyle name="Normal 3 2 6 3 2 2 2 3 2" xfId="25712"/>
    <cellStyle name="Normal 3 2 6 3 2 2 2 3 2 2" xfId="54447"/>
    <cellStyle name="Normal 3 2 6 3 2 2 2 3 3" xfId="40123"/>
    <cellStyle name="Normal 3 2 6 3 2 2 2 4" xfId="18549"/>
    <cellStyle name="Normal 3 2 6 3 2 2 2 4 2" xfId="47285"/>
    <cellStyle name="Normal 3 2 6 3 2 2 2 5" xfId="32961"/>
    <cellStyle name="Normal 3 2 6 3 2 2 3" xfId="5866"/>
    <cellStyle name="Normal 3 2 6 3 2 2 3 2" xfId="13126"/>
    <cellStyle name="Normal 3 2 6 3 2 2 3 2 2" xfId="27504"/>
    <cellStyle name="Normal 3 2 6 3 2 2 3 2 2 2" xfId="56238"/>
    <cellStyle name="Normal 3 2 6 3 2 2 3 2 3" xfId="41914"/>
    <cellStyle name="Normal 3 2 6 3 2 2 3 3" xfId="20341"/>
    <cellStyle name="Normal 3 2 6 3 2 2 3 3 2" xfId="49076"/>
    <cellStyle name="Normal 3 2 6 3 2 2 3 4" xfId="34752"/>
    <cellStyle name="Normal 3 2 6 3 2 2 4" xfId="9539"/>
    <cellStyle name="Normal 3 2 6 3 2 2 4 2" xfId="23922"/>
    <cellStyle name="Normal 3 2 6 3 2 2 4 2 2" xfId="52657"/>
    <cellStyle name="Normal 3 2 6 3 2 2 4 3" xfId="38333"/>
    <cellStyle name="Normal 3 2 6 3 2 2 5" xfId="16759"/>
    <cellStyle name="Normal 3 2 6 3 2 2 5 2" xfId="45495"/>
    <cellStyle name="Normal 3 2 6 3 2 2 6" xfId="31171"/>
    <cellStyle name="Normal 3 2 6 3 2 3" xfId="3101"/>
    <cellStyle name="Normal 3 2 6 3 2 3 2" xfId="6761"/>
    <cellStyle name="Normal 3 2 6 3 2 3 2 2" xfId="14021"/>
    <cellStyle name="Normal 3 2 6 3 2 3 2 2 2" xfId="28399"/>
    <cellStyle name="Normal 3 2 6 3 2 3 2 2 2 2" xfId="57133"/>
    <cellStyle name="Normal 3 2 6 3 2 3 2 2 3" xfId="42809"/>
    <cellStyle name="Normal 3 2 6 3 2 3 2 3" xfId="21236"/>
    <cellStyle name="Normal 3 2 6 3 2 3 2 3 2" xfId="49971"/>
    <cellStyle name="Normal 3 2 6 3 2 3 2 4" xfId="35647"/>
    <cellStyle name="Normal 3 2 6 3 2 3 3" xfId="10434"/>
    <cellStyle name="Normal 3 2 6 3 2 3 3 2" xfId="24817"/>
    <cellStyle name="Normal 3 2 6 3 2 3 3 2 2" xfId="53552"/>
    <cellStyle name="Normal 3 2 6 3 2 3 3 3" xfId="39228"/>
    <cellStyle name="Normal 3 2 6 3 2 3 4" xfId="17654"/>
    <cellStyle name="Normal 3 2 6 3 2 3 4 2" xfId="46390"/>
    <cellStyle name="Normal 3 2 6 3 2 3 5" xfId="32066"/>
    <cellStyle name="Normal 3 2 6 3 2 4" xfId="4966"/>
    <cellStyle name="Normal 3 2 6 3 2 4 2" xfId="12231"/>
    <cellStyle name="Normal 3 2 6 3 2 4 2 2" xfId="26609"/>
    <cellStyle name="Normal 3 2 6 3 2 4 2 2 2" xfId="55343"/>
    <cellStyle name="Normal 3 2 6 3 2 4 2 3" xfId="41019"/>
    <cellStyle name="Normal 3 2 6 3 2 4 3" xfId="19446"/>
    <cellStyle name="Normal 3 2 6 3 2 4 3 2" xfId="48181"/>
    <cellStyle name="Normal 3 2 6 3 2 4 4" xfId="33857"/>
    <cellStyle name="Normal 3 2 6 3 2 5" xfId="8638"/>
    <cellStyle name="Normal 3 2 6 3 2 5 2" xfId="23027"/>
    <cellStyle name="Normal 3 2 6 3 2 5 2 2" xfId="51762"/>
    <cellStyle name="Normal 3 2 6 3 2 5 3" xfId="37438"/>
    <cellStyle name="Normal 3 2 6 3 2 6" xfId="15864"/>
    <cellStyle name="Normal 3 2 6 3 2 6 2" xfId="44600"/>
    <cellStyle name="Normal 3 2 6 3 2 7" xfId="30276"/>
    <cellStyle name="Normal 3 2 6 3 3" xfId="1758"/>
    <cellStyle name="Normal 3 2 6 3 3 2" xfId="3550"/>
    <cellStyle name="Normal 3 2 6 3 3 2 2" xfId="7209"/>
    <cellStyle name="Normal 3 2 6 3 3 2 2 2" xfId="14469"/>
    <cellStyle name="Normal 3 2 6 3 3 2 2 2 2" xfId="28847"/>
    <cellStyle name="Normal 3 2 6 3 3 2 2 2 2 2" xfId="57581"/>
    <cellStyle name="Normal 3 2 6 3 3 2 2 2 3" xfId="43257"/>
    <cellStyle name="Normal 3 2 6 3 3 2 2 3" xfId="21684"/>
    <cellStyle name="Normal 3 2 6 3 3 2 2 3 2" xfId="50419"/>
    <cellStyle name="Normal 3 2 6 3 3 2 2 4" xfId="36095"/>
    <cellStyle name="Normal 3 2 6 3 3 2 3" xfId="10882"/>
    <cellStyle name="Normal 3 2 6 3 3 2 3 2" xfId="25265"/>
    <cellStyle name="Normal 3 2 6 3 3 2 3 2 2" xfId="54000"/>
    <cellStyle name="Normal 3 2 6 3 3 2 3 3" xfId="39676"/>
    <cellStyle name="Normal 3 2 6 3 3 2 4" xfId="18102"/>
    <cellStyle name="Normal 3 2 6 3 3 2 4 2" xfId="46838"/>
    <cellStyle name="Normal 3 2 6 3 3 2 5" xfId="32514"/>
    <cellStyle name="Normal 3 2 6 3 3 3" xfId="5419"/>
    <cellStyle name="Normal 3 2 6 3 3 3 2" xfId="12679"/>
    <cellStyle name="Normal 3 2 6 3 3 3 2 2" xfId="27057"/>
    <cellStyle name="Normal 3 2 6 3 3 3 2 2 2" xfId="55791"/>
    <cellStyle name="Normal 3 2 6 3 3 3 2 3" xfId="41467"/>
    <cellStyle name="Normal 3 2 6 3 3 3 3" xfId="19894"/>
    <cellStyle name="Normal 3 2 6 3 3 3 3 2" xfId="48629"/>
    <cellStyle name="Normal 3 2 6 3 3 3 4" xfId="34305"/>
    <cellStyle name="Normal 3 2 6 3 3 4" xfId="9092"/>
    <cellStyle name="Normal 3 2 6 3 3 4 2" xfId="23475"/>
    <cellStyle name="Normal 3 2 6 3 3 4 2 2" xfId="52210"/>
    <cellStyle name="Normal 3 2 6 3 3 4 3" xfId="37886"/>
    <cellStyle name="Normal 3 2 6 3 3 5" xfId="16312"/>
    <cellStyle name="Normal 3 2 6 3 3 5 2" xfId="45048"/>
    <cellStyle name="Normal 3 2 6 3 3 6" xfId="30724"/>
    <cellStyle name="Normal 3 2 6 3 4" xfId="2654"/>
    <cellStyle name="Normal 3 2 6 3 4 2" xfId="6314"/>
    <cellStyle name="Normal 3 2 6 3 4 2 2" xfId="13574"/>
    <cellStyle name="Normal 3 2 6 3 4 2 2 2" xfId="27952"/>
    <cellStyle name="Normal 3 2 6 3 4 2 2 2 2" xfId="56686"/>
    <cellStyle name="Normal 3 2 6 3 4 2 2 3" xfId="42362"/>
    <cellStyle name="Normal 3 2 6 3 4 2 3" xfId="20789"/>
    <cellStyle name="Normal 3 2 6 3 4 2 3 2" xfId="49524"/>
    <cellStyle name="Normal 3 2 6 3 4 2 4" xfId="35200"/>
    <cellStyle name="Normal 3 2 6 3 4 3" xfId="9987"/>
    <cellStyle name="Normal 3 2 6 3 4 3 2" xfId="24370"/>
    <cellStyle name="Normal 3 2 6 3 4 3 2 2" xfId="53105"/>
    <cellStyle name="Normal 3 2 6 3 4 3 3" xfId="38781"/>
    <cellStyle name="Normal 3 2 6 3 4 4" xfId="17207"/>
    <cellStyle name="Normal 3 2 6 3 4 4 2" xfId="45943"/>
    <cellStyle name="Normal 3 2 6 3 4 5" xfId="31619"/>
    <cellStyle name="Normal 3 2 6 3 5" xfId="4518"/>
    <cellStyle name="Normal 3 2 6 3 5 2" xfId="11784"/>
    <cellStyle name="Normal 3 2 6 3 5 2 2" xfId="26162"/>
    <cellStyle name="Normal 3 2 6 3 5 2 2 2" xfId="54896"/>
    <cellStyle name="Normal 3 2 6 3 5 2 3" xfId="40572"/>
    <cellStyle name="Normal 3 2 6 3 5 3" xfId="18999"/>
    <cellStyle name="Normal 3 2 6 3 5 3 2" xfId="47734"/>
    <cellStyle name="Normal 3 2 6 3 5 4" xfId="33410"/>
    <cellStyle name="Normal 3 2 6 3 6" xfId="8191"/>
    <cellStyle name="Normal 3 2 6 3 6 2" xfId="22580"/>
    <cellStyle name="Normal 3 2 6 3 6 2 2" xfId="51315"/>
    <cellStyle name="Normal 3 2 6 3 6 3" xfId="36991"/>
    <cellStyle name="Normal 3 2 6 3 7" xfId="15417"/>
    <cellStyle name="Normal 3 2 6 3 7 2" xfId="44153"/>
    <cellStyle name="Normal 3 2 6 3 8" xfId="29829"/>
    <cellStyle name="Normal 3 2 6 4" xfId="998"/>
    <cellStyle name="Normal 3 2 6 4 2" xfId="1981"/>
    <cellStyle name="Normal 3 2 6 4 2 2" xfId="3773"/>
    <cellStyle name="Normal 3 2 6 4 2 2 2" xfId="7432"/>
    <cellStyle name="Normal 3 2 6 4 2 2 2 2" xfId="14692"/>
    <cellStyle name="Normal 3 2 6 4 2 2 2 2 2" xfId="29070"/>
    <cellStyle name="Normal 3 2 6 4 2 2 2 2 2 2" xfId="57804"/>
    <cellStyle name="Normal 3 2 6 4 2 2 2 2 3" xfId="43480"/>
    <cellStyle name="Normal 3 2 6 4 2 2 2 3" xfId="21907"/>
    <cellStyle name="Normal 3 2 6 4 2 2 2 3 2" xfId="50642"/>
    <cellStyle name="Normal 3 2 6 4 2 2 2 4" xfId="36318"/>
    <cellStyle name="Normal 3 2 6 4 2 2 3" xfId="11105"/>
    <cellStyle name="Normal 3 2 6 4 2 2 3 2" xfId="25488"/>
    <cellStyle name="Normal 3 2 6 4 2 2 3 2 2" xfId="54223"/>
    <cellStyle name="Normal 3 2 6 4 2 2 3 3" xfId="39899"/>
    <cellStyle name="Normal 3 2 6 4 2 2 4" xfId="18325"/>
    <cellStyle name="Normal 3 2 6 4 2 2 4 2" xfId="47061"/>
    <cellStyle name="Normal 3 2 6 4 2 2 5" xfId="32737"/>
    <cellStyle name="Normal 3 2 6 4 2 3" xfId="5642"/>
    <cellStyle name="Normal 3 2 6 4 2 3 2" xfId="12902"/>
    <cellStyle name="Normal 3 2 6 4 2 3 2 2" xfId="27280"/>
    <cellStyle name="Normal 3 2 6 4 2 3 2 2 2" xfId="56014"/>
    <cellStyle name="Normal 3 2 6 4 2 3 2 3" xfId="41690"/>
    <cellStyle name="Normal 3 2 6 4 2 3 3" xfId="20117"/>
    <cellStyle name="Normal 3 2 6 4 2 3 3 2" xfId="48852"/>
    <cellStyle name="Normal 3 2 6 4 2 3 4" xfId="34528"/>
    <cellStyle name="Normal 3 2 6 4 2 4" xfId="9315"/>
    <cellStyle name="Normal 3 2 6 4 2 4 2" xfId="23698"/>
    <cellStyle name="Normal 3 2 6 4 2 4 2 2" xfId="52433"/>
    <cellStyle name="Normal 3 2 6 4 2 4 3" xfId="38109"/>
    <cellStyle name="Normal 3 2 6 4 2 5" xfId="16535"/>
    <cellStyle name="Normal 3 2 6 4 2 5 2" xfId="45271"/>
    <cellStyle name="Normal 3 2 6 4 2 6" xfId="30947"/>
    <cellStyle name="Normal 3 2 6 4 3" xfId="2877"/>
    <cellStyle name="Normal 3 2 6 4 3 2" xfId="6537"/>
    <cellStyle name="Normal 3 2 6 4 3 2 2" xfId="13797"/>
    <cellStyle name="Normal 3 2 6 4 3 2 2 2" xfId="28175"/>
    <cellStyle name="Normal 3 2 6 4 3 2 2 2 2" xfId="56909"/>
    <cellStyle name="Normal 3 2 6 4 3 2 2 3" xfId="42585"/>
    <cellStyle name="Normal 3 2 6 4 3 2 3" xfId="21012"/>
    <cellStyle name="Normal 3 2 6 4 3 2 3 2" xfId="49747"/>
    <cellStyle name="Normal 3 2 6 4 3 2 4" xfId="35423"/>
    <cellStyle name="Normal 3 2 6 4 3 3" xfId="10210"/>
    <cellStyle name="Normal 3 2 6 4 3 3 2" xfId="24593"/>
    <cellStyle name="Normal 3 2 6 4 3 3 2 2" xfId="53328"/>
    <cellStyle name="Normal 3 2 6 4 3 3 3" xfId="39004"/>
    <cellStyle name="Normal 3 2 6 4 3 4" xfId="17430"/>
    <cellStyle name="Normal 3 2 6 4 3 4 2" xfId="46166"/>
    <cellStyle name="Normal 3 2 6 4 3 5" xfId="31842"/>
    <cellStyle name="Normal 3 2 6 4 4" xfId="4742"/>
    <cellStyle name="Normal 3 2 6 4 4 2" xfId="12007"/>
    <cellStyle name="Normal 3 2 6 4 4 2 2" xfId="26385"/>
    <cellStyle name="Normal 3 2 6 4 4 2 2 2" xfId="55119"/>
    <cellStyle name="Normal 3 2 6 4 4 2 3" xfId="40795"/>
    <cellStyle name="Normal 3 2 6 4 4 3" xfId="19222"/>
    <cellStyle name="Normal 3 2 6 4 4 3 2" xfId="47957"/>
    <cellStyle name="Normal 3 2 6 4 4 4" xfId="33633"/>
    <cellStyle name="Normal 3 2 6 4 5" xfId="8414"/>
    <cellStyle name="Normal 3 2 6 4 5 2" xfId="22803"/>
    <cellStyle name="Normal 3 2 6 4 5 2 2" xfId="51538"/>
    <cellStyle name="Normal 3 2 6 4 5 3" xfId="37214"/>
    <cellStyle name="Normal 3 2 6 4 6" xfId="15640"/>
    <cellStyle name="Normal 3 2 6 4 6 2" xfId="44376"/>
    <cellStyle name="Normal 3 2 6 4 7" xfId="30052"/>
    <cellStyle name="Normal 3 2 6 5" xfId="1522"/>
    <cellStyle name="Normal 3 2 6 5 2" xfId="3326"/>
    <cellStyle name="Normal 3 2 6 5 2 2" xfId="6985"/>
    <cellStyle name="Normal 3 2 6 5 2 2 2" xfId="14245"/>
    <cellStyle name="Normal 3 2 6 5 2 2 2 2" xfId="28623"/>
    <cellStyle name="Normal 3 2 6 5 2 2 2 2 2" xfId="57357"/>
    <cellStyle name="Normal 3 2 6 5 2 2 2 3" xfId="43033"/>
    <cellStyle name="Normal 3 2 6 5 2 2 3" xfId="21460"/>
    <cellStyle name="Normal 3 2 6 5 2 2 3 2" xfId="50195"/>
    <cellStyle name="Normal 3 2 6 5 2 2 4" xfId="35871"/>
    <cellStyle name="Normal 3 2 6 5 2 3" xfId="10658"/>
    <cellStyle name="Normal 3 2 6 5 2 3 2" xfId="25041"/>
    <cellStyle name="Normal 3 2 6 5 2 3 2 2" xfId="53776"/>
    <cellStyle name="Normal 3 2 6 5 2 3 3" xfId="39452"/>
    <cellStyle name="Normal 3 2 6 5 2 4" xfId="17878"/>
    <cellStyle name="Normal 3 2 6 5 2 4 2" xfId="46614"/>
    <cellStyle name="Normal 3 2 6 5 2 5" xfId="32290"/>
    <cellStyle name="Normal 3 2 6 5 3" xfId="5195"/>
    <cellStyle name="Normal 3 2 6 5 3 2" xfId="12455"/>
    <cellStyle name="Normal 3 2 6 5 3 2 2" xfId="26833"/>
    <cellStyle name="Normal 3 2 6 5 3 2 2 2" xfId="55567"/>
    <cellStyle name="Normal 3 2 6 5 3 2 3" xfId="41243"/>
    <cellStyle name="Normal 3 2 6 5 3 3" xfId="19670"/>
    <cellStyle name="Normal 3 2 6 5 3 3 2" xfId="48405"/>
    <cellStyle name="Normal 3 2 6 5 3 4" xfId="34081"/>
    <cellStyle name="Normal 3 2 6 5 4" xfId="8868"/>
    <cellStyle name="Normal 3 2 6 5 4 2" xfId="23251"/>
    <cellStyle name="Normal 3 2 6 5 4 2 2" xfId="51986"/>
    <cellStyle name="Normal 3 2 6 5 4 3" xfId="37662"/>
    <cellStyle name="Normal 3 2 6 5 5" xfId="16088"/>
    <cellStyle name="Normal 3 2 6 5 5 2" xfId="44824"/>
    <cellStyle name="Normal 3 2 6 5 6" xfId="30500"/>
    <cellStyle name="Normal 3 2 6 6" xfId="2430"/>
    <cellStyle name="Normal 3 2 6 6 2" xfId="6090"/>
    <cellStyle name="Normal 3 2 6 6 2 2" xfId="13350"/>
    <cellStyle name="Normal 3 2 6 6 2 2 2" xfId="27728"/>
    <cellStyle name="Normal 3 2 6 6 2 2 2 2" xfId="56462"/>
    <cellStyle name="Normal 3 2 6 6 2 2 3" xfId="42138"/>
    <cellStyle name="Normal 3 2 6 6 2 3" xfId="20565"/>
    <cellStyle name="Normal 3 2 6 6 2 3 2" xfId="49300"/>
    <cellStyle name="Normal 3 2 6 6 2 4" xfId="34976"/>
    <cellStyle name="Normal 3 2 6 6 3" xfId="9763"/>
    <cellStyle name="Normal 3 2 6 6 3 2" xfId="24146"/>
    <cellStyle name="Normal 3 2 6 6 3 2 2" xfId="52881"/>
    <cellStyle name="Normal 3 2 6 6 3 3" xfId="38557"/>
    <cellStyle name="Normal 3 2 6 6 4" xfId="16983"/>
    <cellStyle name="Normal 3 2 6 6 4 2" xfId="45719"/>
    <cellStyle name="Normal 3 2 6 6 5" xfId="31395"/>
    <cellStyle name="Normal 3 2 6 7" xfId="4289"/>
    <cellStyle name="Normal 3 2 6 7 2" xfId="11559"/>
    <cellStyle name="Normal 3 2 6 7 2 2" xfId="25938"/>
    <cellStyle name="Normal 3 2 6 7 2 2 2" xfId="54672"/>
    <cellStyle name="Normal 3 2 6 7 2 3" xfId="40348"/>
    <cellStyle name="Normal 3 2 6 7 3" xfId="18775"/>
    <cellStyle name="Normal 3 2 6 7 3 2" xfId="47510"/>
    <cellStyle name="Normal 3 2 6 7 4" xfId="33186"/>
    <cellStyle name="Normal 3 2 6 8" xfId="7958"/>
    <cellStyle name="Normal 3 2 6 8 2" xfId="22356"/>
    <cellStyle name="Normal 3 2 6 8 2 2" xfId="51091"/>
    <cellStyle name="Normal 3 2 6 8 3" xfId="36767"/>
    <cellStyle name="Normal 3 2 6 9" xfId="15193"/>
    <cellStyle name="Normal 3 2 6 9 2" xfId="43929"/>
    <cellStyle name="Normal 3 2 7" xfId="527"/>
    <cellStyle name="Normal 3 2 7 2" xfId="830"/>
    <cellStyle name="Normal 3 2 7 2 2" xfId="1278"/>
    <cellStyle name="Normal 3 2 7 2 2 2" xfId="2261"/>
    <cellStyle name="Normal 3 2 7 2 2 2 2" xfId="4053"/>
    <cellStyle name="Normal 3 2 7 2 2 2 2 2" xfId="7712"/>
    <cellStyle name="Normal 3 2 7 2 2 2 2 2 2" xfId="14972"/>
    <cellStyle name="Normal 3 2 7 2 2 2 2 2 2 2" xfId="29350"/>
    <cellStyle name="Normal 3 2 7 2 2 2 2 2 2 2 2" xfId="58084"/>
    <cellStyle name="Normal 3 2 7 2 2 2 2 2 2 3" xfId="43760"/>
    <cellStyle name="Normal 3 2 7 2 2 2 2 2 3" xfId="22187"/>
    <cellStyle name="Normal 3 2 7 2 2 2 2 2 3 2" xfId="50922"/>
    <cellStyle name="Normal 3 2 7 2 2 2 2 2 4" xfId="36598"/>
    <cellStyle name="Normal 3 2 7 2 2 2 2 3" xfId="11385"/>
    <cellStyle name="Normal 3 2 7 2 2 2 2 3 2" xfId="25768"/>
    <cellStyle name="Normal 3 2 7 2 2 2 2 3 2 2" xfId="54503"/>
    <cellStyle name="Normal 3 2 7 2 2 2 2 3 3" xfId="40179"/>
    <cellStyle name="Normal 3 2 7 2 2 2 2 4" xfId="18605"/>
    <cellStyle name="Normal 3 2 7 2 2 2 2 4 2" xfId="47341"/>
    <cellStyle name="Normal 3 2 7 2 2 2 2 5" xfId="33017"/>
    <cellStyle name="Normal 3 2 7 2 2 2 3" xfId="5922"/>
    <cellStyle name="Normal 3 2 7 2 2 2 3 2" xfId="13182"/>
    <cellStyle name="Normal 3 2 7 2 2 2 3 2 2" xfId="27560"/>
    <cellStyle name="Normal 3 2 7 2 2 2 3 2 2 2" xfId="56294"/>
    <cellStyle name="Normal 3 2 7 2 2 2 3 2 3" xfId="41970"/>
    <cellStyle name="Normal 3 2 7 2 2 2 3 3" xfId="20397"/>
    <cellStyle name="Normal 3 2 7 2 2 2 3 3 2" xfId="49132"/>
    <cellStyle name="Normal 3 2 7 2 2 2 3 4" xfId="34808"/>
    <cellStyle name="Normal 3 2 7 2 2 2 4" xfId="9595"/>
    <cellStyle name="Normal 3 2 7 2 2 2 4 2" xfId="23978"/>
    <cellStyle name="Normal 3 2 7 2 2 2 4 2 2" xfId="52713"/>
    <cellStyle name="Normal 3 2 7 2 2 2 4 3" xfId="38389"/>
    <cellStyle name="Normal 3 2 7 2 2 2 5" xfId="16815"/>
    <cellStyle name="Normal 3 2 7 2 2 2 5 2" xfId="45551"/>
    <cellStyle name="Normal 3 2 7 2 2 2 6" xfId="31227"/>
    <cellStyle name="Normal 3 2 7 2 2 3" xfId="3157"/>
    <cellStyle name="Normal 3 2 7 2 2 3 2" xfId="6817"/>
    <cellStyle name="Normal 3 2 7 2 2 3 2 2" xfId="14077"/>
    <cellStyle name="Normal 3 2 7 2 2 3 2 2 2" xfId="28455"/>
    <cellStyle name="Normal 3 2 7 2 2 3 2 2 2 2" xfId="57189"/>
    <cellStyle name="Normal 3 2 7 2 2 3 2 2 3" xfId="42865"/>
    <cellStyle name="Normal 3 2 7 2 2 3 2 3" xfId="21292"/>
    <cellStyle name="Normal 3 2 7 2 2 3 2 3 2" xfId="50027"/>
    <cellStyle name="Normal 3 2 7 2 2 3 2 4" xfId="35703"/>
    <cellStyle name="Normal 3 2 7 2 2 3 3" xfId="10490"/>
    <cellStyle name="Normal 3 2 7 2 2 3 3 2" xfId="24873"/>
    <cellStyle name="Normal 3 2 7 2 2 3 3 2 2" xfId="53608"/>
    <cellStyle name="Normal 3 2 7 2 2 3 3 3" xfId="39284"/>
    <cellStyle name="Normal 3 2 7 2 2 3 4" xfId="17710"/>
    <cellStyle name="Normal 3 2 7 2 2 3 4 2" xfId="46446"/>
    <cellStyle name="Normal 3 2 7 2 2 3 5" xfId="32122"/>
    <cellStyle name="Normal 3 2 7 2 2 4" xfId="5022"/>
    <cellStyle name="Normal 3 2 7 2 2 4 2" xfId="12287"/>
    <cellStyle name="Normal 3 2 7 2 2 4 2 2" xfId="26665"/>
    <cellStyle name="Normal 3 2 7 2 2 4 2 2 2" xfId="55399"/>
    <cellStyle name="Normal 3 2 7 2 2 4 2 3" xfId="41075"/>
    <cellStyle name="Normal 3 2 7 2 2 4 3" xfId="19502"/>
    <cellStyle name="Normal 3 2 7 2 2 4 3 2" xfId="48237"/>
    <cellStyle name="Normal 3 2 7 2 2 4 4" xfId="33913"/>
    <cellStyle name="Normal 3 2 7 2 2 5" xfId="8694"/>
    <cellStyle name="Normal 3 2 7 2 2 5 2" xfId="23083"/>
    <cellStyle name="Normal 3 2 7 2 2 5 2 2" xfId="51818"/>
    <cellStyle name="Normal 3 2 7 2 2 5 3" xfId="37494"/>
    <cellStyle name="Normal 3 2 7 2 2 6" xfId="15920"/>
    <cellStyle name="Normal 3 2 7 2 2 6 2" xfId="44656"/>
    <cellStyle name="Normal 3 2 7 2 2 7" xfId="30332"/>
    <cellStyle name="Normal 3 2 7 2 3" xfId="1814"/>
    <cellStyle name="Normal 3 2 7 2 3 2" xfId="3606"/>
    <cellStyle name="Normal 3 2 7 2 3 2 2" xfId="7265"/>
    <cellStyle name="Normal 3 2 7 2 3 2 2 2" xfId="14525"/>
    <cellStyle name="Normal 3 2 7 2 3 2 2 2 2" xfId="28903"/>
    <cellStyle name="Normal 3 2 7 2 3 2 2 2 2 2" xfId="57637"/>
    <cellStyle name="Normal 3 2 7 2 3 2 2 2 3" xfId="43313"/>
    <cellStyle name="Normal 3 2 7 2 3 2 2 3" xfId="21740"/>
    <cellStyle name="Normal 3 2 7 2 3 2 2 3 2" xfId="50475"/>
    <cellStyle name="Normal 3 2 7 2 3 2 2 4" xfId="36151"/>
    <cellStyle name="Normal 3 2 7 2 3 2 3" xfId="10938"/>
    <cellStyle name="Normal 3 2 7 2 3 2 3 2" xfId="25321"/>
    <cellStyle name="Normal 3 2 7 2 3 2 3 2 2" xfId="54056"/>
    <cellStyle name="Normal 3 2 7 2 3 2 3 3" xfId="39732"/>
    <cellStyle name="Normal 3 2 7 2 3 2 4" xfId="18158"/>
    <cellStyle name="Normal 3 2 7 2 3 2 4 2" xfId="46894"/>
    <cellStyle name="Normal 3 2 7 2 3 2 5" xfId="32570"/>
    <cellStyle name="Normal 3 2 7 2 3 3" xfId="5475"/>
    <cellStyle name="Normal 3 2 7 2 3 3 2" xfId="12735"/>
    <cellStyle name="Normal 3 2 7 2 3 3 2 2" xfId="27113"/>
    <cellStyle name="Normal 3 2 7 2 3 3 2 2 2" xfId="55847"/>
    <cellStyle name="Normal 3 2 7 2 3 3 2 3" xfId="41523"/>
    <cellStyle name="Normal 3 2 7 2 3 3 3" xfId="19950"/>
    <cellStyle name="Normal 3 2 7 2 3 3 3 2" xfId="48685"/>
    <cellStyle name="Normal 3 2 7 2 3 3 4" xfId="34361"/>
    <cellStyle name="Normal 3 2 7 2 3 4" xfId="9148"/>
    <cellStyle name="Normal 3 2 7 2 3 4 2" xfId="23531"/>
    <cellStyle name="Normal 3 2 7 2 3 4 2 2" xfId="52266"/>
    <cellStyle name="Normal 3 2 7 2 3 4 3" xfId="37942"/>
    <cellStyle name="Normal 3 2 7 2 3 5" xfId="16368"/>
    <cellStyle name="Normal 3 2 7 2 3 5 2" xfId="45104"/>
    <cellStyle name="Normal 3 2 7 2 3 6" xfId="30780"/>
    <cellStyle name="Normal 3 2 7 2 4" xfId="2710"/>
    <cellStyle name="Normal 3 2 7 2 4 2" xfId="6370"/>
    <cellStyle name="Normal 3 2 7 2 4 2 2" xfId="13630"/>
    <cellStyle name="Normal 3 2 7 2 4 2 2 2" xfId="28008"/>
    <cellStyle name="Normal 3 2 7 2 4 2 2 2 2" xfId="56742"/>
    <cellStyle name="Normal 3 2 7 2 4 2 2 3" xfId="42418"/>
    <cellStyle name="Normal 3 2 7 2 4 2 3" xfId="20845"/>
    <cellStyle name="Normal 3 2 7 2 4 2 3 2" xfId="49580"/>
    <cellStyle name="Normal 3 2 7 2 4 2 4" xfId="35256"/>
    <cellStyle name="Normal 3 2 7 2 4 3" xfId="10043"/>
    <cellStyle name="Normal 3 2 7 2 4 3 2" xfId="24426"/>
    <cellStyle name="Normal 3 2 7 2 4 3 2 2" xfId="53161"/>
    <cellStyle name="Normal 3 2 7 2 4 3 3" xfId="38837"/>
    <cellStyle name="Normal 3 2 7 2 4 4" xfId="17263"/>
    <cellStyle name="Normal 3 2 7 2 4 4 2" xfId="45999"/>
    <cellStyle name="Normal 3 2 7 2 4 5" xfId="31675"/>
    <cellStyle name="Normal 3 2 7 2 5" xfId="4575"/>
    <cellStyle name="Normal 3 2 7 2 5 2" xfId="11840"/>
    <cellStyle name="Normal 3 2 7 2 5 2 2" xfId="26218"/>
    <cellStyle name="Normal 3 2 7 2 5 2 2 2" xfId="54952"/>
    <cellStyle name="Normal 3 2 7 2 5 2 3" xfId="40628"/>
    <cellStyle name="Normal 3 2 7 2 5 3" xfId="19055"/>
    <cellStyle name="Normal 3 2 7 2 5 3 2" xfId="47790"/>
    <cellStyle name="Normal 3 2 7 2 5 4" xfId="33466"/>
    <cellStyle name="Normal 3 2 7 2 6" xfId="8247"/>
    <cellStyle name="Normal 3 2 7 2 6 2" xfId="22636"/>
    <cellStyle name="Normal 3 2 7 2 6 2 2" xfId="51371"/>
    <cellStyle name="Normal 3 2 7 2 6 3" xfId="37047"/>
    <cellStyle name="Normal 3 2 7 2 7" xfId="15473"/>
    <cellStyle name="Normal 3 2 7 2 7 2" xfId="44209"/>
    <cellStyle name="Normal 3 2 7 2 8" xfId="29885"/>
    <cellStyle name="Normal 3 2 7 3" xfId="1054"/>
    <cellStyle name="Normal 3 2 7 3 2" xfId="2037"/>
    <cellStyle name="Normal 3 2 7 3 2 2" xfId="3829"/>
    <cellStyle name="Normal 3 2 7 3 2 2 2" xfId="7488"/>
    <cellStyle name="Normal 3 2 7 3 2 2 2 2" xfId="14748"/>
    <cellStyle name="Normal 3 2 7 3 2 2 2 2 2" xfId="29126"/>
    <cellStyle name="Normal 3 2 7 3 2 2 2 2 2 2" xfId="57860"/>
    <cellStyle name="Normal 3 2 7 3 2 2 2 2 3" xfId="43536"/>
    <cellStyle name="Normal 3 2 7 3 2 2 2 3" xfId="21963"/>
    <cellStyle name="Normal 3 2 7 3 2 2 2 3 2" xfId="50698"/>
    <cellStyle name="Normal 3 2 7 3 2 2 2 4" xfId="36374"/>
    <cellStyle name="Normal 3 2 7 3 2 2 3" xfId="11161"/>
    <cellStyle name="Normal 3 2 7 3 2 2 3 2" xfId="25544"/>
    <cellStyle name="Normal 3 2 7 3 2 2 3 2 2" xfId="54279"/>
    <cellStyle name="Normal 3 2 7 3 2 2 3 3" xfId="39955"/>
    <cellStyle name="Normal 3 2 7 3 2 2 4" xfId="18381"/>
    <cellStyle name="Normal 3 2 7 3 2 2 4 2" xfId="47117"/>
    <cellStyle name="Normal 3 2 7 3 2 2 5" xfId="32793"/>
    <cellStyle name="Normal 3 2 7 3 2 3" xfId="5698"/>
    <cellStyle name="Normal 3 2 7 3 2 3 2" xfId="12958"/>
    <cellStyle name="Normal 3 2 7 3 2 3 2 2" xfId="27336"/>
    <cellStyle name="Normal 3 2 7 3 2 3 2 2 2" xfId="56070"/>
    <cellStyle name="Normal 3 2 7 3 2 3 2 3" xfId="41746"/>
    <cellStyle name="Normal 3 2 7 3 2 3 3" xfId="20173"/>
    <cellStyle name="Normal 3 2 7 3 2 3 3 2" xfId="48908"/>
    <cellStyle name="Normal 3 2 7 3 2 3 4" xfId="34584"/>
    <cellStyle name="Normal 3 2 7 3 2 4" xfId="9371"/>
    <cellStyle name="Normal 3 2 7 3 2 4 2" xfId="23754"/>
    <cellStyle name="Normal 3 2 7 3 2 4 2 2" xfId="52489"/>
    <cellStyle name="Normal 3 2 7 3 2 4 3" xfId="38165"/>
    <cellStyle name="Normal 3 2 7 3 2 5" xfId="16591"/>
    <cellStyle name="Normal 3 2 7 3 2 5 2" xfId="45327"/>
    <cellStyle name="Normal 3 2 7 3 2 6" xfId="31003"/>
    <cellStyle name="Normal 3 2 7 3 3" xfId="2933"/>
    <cellStyle name="Normal 3 2 7 3 3 2" xfId="6593"/>
    <cellStyle name="Normal 3 2 7 3 3 2 2" xfId="13853"/>
    <cellStyle name="Normal 3 2 7 3 3 2 2 2" xfId="28231"/>
    <cellStyle name="Normal 3 2 7 3 3 2 2 2 2" xfId="56965"/>
    <cellStyle name="Normal 3 2 7 3 3 2 2 3" xfId="42641"/>
    <cellStyle name="Normal 3 2 7 3 3 2 3" xfId="21068"/>
    <cellStyle name="Normal 3 2 7 3 3 2 3 2" xfId="49803"/>
    <cellStyle name="Normal 3 2 7 3 3 2 4" xfId="35479"/>
    <cellStyle name="Normal 3 2 7 3 3 3" xfId="10266"/>
    <cellStyle name="Normal 3 2 7 3 3 3 2" xfId="24649"/>
    <cellStyle name="Normal 3 2 7 3 3 3 2 2" xfId="53384"/>
    <cellStyle name="Normal 3 2 7 3 3 3 3" xfId="39060"/>
    <cellStyle name="Normal 3 2 7 3 3 4" xfId="17486"/>
    <cellStyle name="Normal 3 2 7 3 3 4 2" xfId="46222"/>
    <cellStyle name="Normal 3 2 7 3 3 5" xfId="31898"/>
    <cellStyle name="Normal 3 2 7 3 4" xfId="4798"/>
    <cellStyle name="Normal 3 2 7 3 4 2" xfId="12063"/>
    <cellStyle name="Normal 3 2 7 3 4 2 2" xfId="26441"/>
    <cellStyle name="Normal 3 2 7 3 4 2 2 2" xfId="55175"/>
    <cellStyle name="Normal 3 2 7 3 4 2 3" xfId="40851"/>
    <cellStyle name="Normal 3 2 7 3 4 3" xfId="19278"/>
    <cellStyle name="Normal 3 2 7 3 4 3 2" xfId="48013"/>
    <cellStyle name="Normal 3 2 7 3 4 4" xfId="33689"/>
    <cellStyle name="Normal 3 2 7 3 5" xfId="8470"/>
    <cellStyle name="Normal 3 2 7 3 5 2" xfId="22859"/>
    <cellStyle name="Normal 3 2 7 3 5 2 2" xfId="51594"/>
    <cellStyle name="Normal 3 2 7 3 5 3" xfId="37270"/>
    <cellStyle name="Normal 3 2 7 3 6" xfId="15696"/>
    <cellStyle name="Normal 3 2 7 3 6 2" xfId="44432"/>
    <cellStyle name="Normal 3 2 7 3 7" xfId="30108"/>
    <cellStyle name="Normal 3 2 7 4" xfId="1584"/>
    <cellStyle name="Normal 3 2 7 4 2" xfId="3382"/>
    <cellStyle name="Normal 3 2 7 4 2 2" xfId="7041"/>
    <cellStyle name="Normal 3 2 7 4 2 2 2" xfId="14301"/>
    <cellStyle name="Normal 3 2 7 4 2 2 2 2" xfId="28679"/>
    <cellStyle name="Normal 3 2 7 4 2 2 2 2 2" xfId="57413"/>
    <cellStyle name="Normal 3 2 7 4 2 2 2 3" xfId="43089"/>
    <cellStyle name="Normal 3 2 7 4 2 2 3" xfId="21516"/>
    <cellStyle name="Normal 3 2 7 4 2 2 3 2" xfId="50251"/>
    <cellStyle name="Normal 3 2 7 4 2 2 4" xfId="35927"/>
    <cellStyle name="Normal 3 2 7 4 2 3" xfId="10714"/>
    <cellStyle name="Normal 3 2 7 4 2 3 2" xfId="25097"/>
    <cellStyle name="Normal 3 2 7 4 2 3 2 2" xfId="53832"/>
    <cellStyle name="Normal 3 2 7 4 2 3 3" xfId="39508"/>
    <cellStyle name="Normal 3 2 7 4 2 4" xfId="17934"/>
    <cellStyle name="Normal 3 2 7 4 2 4 2" xfId="46670"/>
    <cellStyle name="Normal 3 2 7 4 2 5" xfId="32346"/>
    <cellStyle name="Normal 3 2 7 4 3" xfId="5251"/>
    <cellStyle name="Normal 3 2 7 4 3 2" xfId="12511"/>
    <cellStyle name="Normal 3 2 7 4 3 2 2" xfId="26889"/>
    <cellStyle name="Normal 3 2 7 4 3 2 2 2" xfId="55623"/>
    <cellStyle name="Normal 3 2 7 4 3 2 3" xfId="41299"/>
    <cellStyle name="Normal 3 2 7 4 3 3" xfId="19726"/>
    <cellStyle name="Normal 3 2 7 4 3 3 2" xfId="48461"/>
    <cellStyle name="Normal 3 2 7 4 3 4" xfId="34137"/>
    <cellStyle name="Normal 3 2 7 4 4" xfId="8924"/>
    <cellStyle name="Normal 3 2 7 4 4 2" xfId="23307"/>
    <cellStyle name="Normal 3 2 7 4 4 2 2" xfId="52042"/>
    <cellStyle name="Normal 3 2 7 4 4 3" xfId="37718"/>
    <cellStyle name="Normal 3 2 7 4 5" xfId="16144"/>
    <cellStyle name="Normal 3 2 7 4 5 2" xfId="44880"/>
    <cellStyle name="Normal 3 2 7 4 6" xfId="30556"/>
    <cellStyle name="Normal 3 2 7 5" xfId="2486"/>
    <cellStyle name="Normal 3 2 7 5 2" xfId="6146"/>
    <cellStyle name="Normal 3 2 7 5 2 2" xfId="13406"/>
    <cellStyle name="Normal 3 2 7 5 2 2 2" xfId="27784"/>
    <cellStyle name="Normal 3 2 7 5 2 2 2 2" xfId="56518"/>
    <cellStyle name="Normal 3 2 7 5 2 2 3" xfId="42194"/>
    <cellStyle name="Normal 3 2 7 5 2 3" xfId="20621"/>
    <cellStyle name="Normal 3 2 7 5 2 3 2" xfId="49356"/>
    <cellStyle name="Normal 3 2 7 5 2 4" xfId="35032"/>
    <cellStyle name="Normal 3 2 7 5 3" xfId="9819"/>
    <cellStyle name="Normal 3 2 7 5 3 2" xfId="24202"/>
    <cellStyle name="Normal 3 2 7 5 3 2 2" xfId="52937"/>
    <cellStyle name="Normal 3 2 7 5 3 3" xfId="38613"/>
    <cellStyle name="Normal 3 2 7 5 4" xfId="17039"/>
    <cellStyle name="Normal 3 2 7 5 4 2" xfId="45775"/>
    <cellStyle name="Normal 3 2 7 5 5" xfId="31451"/>
    <cellStyle name="Normal 3 2 7 6" xfId="4348"/>
    <cellStyle name="Normal 3 2 7 6 2" xfId="11616"/>
    <cellStyle name="Normal 3 2 7 6 2 2" xfId="25994"/>
    <cellStyle name="Normal 3 2 7 6 2 2 2" xfId="54728"/>
    <cellStyle name="Normal 3 2 7 6 2 3" xfId="40404"/>
    <cellStyle name="Normal 3 2 7 6 3" xfId="18831"/>
    <cellStyle name="Normal 3 2 7 6 3 2" xfId="47566"/>
    <cellStyle name="Normal 3 2 7 6 4" xfId="33242"/>
    <cellStyle name="Normal 3 2 7 7" xfId="8018"/>
    <cellStyle name="Normal 3 2 7 7 2" xfId="22412"/>
    <cellStyle name="Normal 3 2 7 7 2 2" xfId="51147"/>
    <cellStyle name="Normal 3 2 7 7 3" xfId="36823"/>
    <cellStyle name="Normal 3 2 7 8" xfId="15249"/>
    <cellStyle name="Normal 3 2 7 8 2" xfId="43985"/>
    <cellStyle name="Normal 3 2 7 9" xfId="29661"/>
    <cellStyle name="Normal 3 2 8" xfId="715"/>
    <cellStyle name="Normal 3 2 8 2" xfId="1166"/>
    <cellStyle name="Normal 3 2 8 2 2" xfId="2149"/>
    <cellStyle name="Normal 3 2 8 2 2 2" xfId="3941"/>
    <cellStyle name="Normal 3 2 8 2 2 2 2" xfId="7600"/>
    <cellStyle name="Normal 3 2 8 2 2 2 2 2" xfId="14860"/>
    <cellStyle name="Normal 3 2 8 2 2 2 2 2 2" xfId="29238"/>
    <cellStyle name="Normal 3 2 8 2 2 2 2 2 2 2" xfId="57972"/>
    <cellStyle name="Normal 3 2 8 2 2 2 2 2 3" xfId="43648"/>
    <cellStyle name="Normal 3 2 8 2 2 2 2 3" xfId="22075"/>
    <cellStyle name="Normal 3 2 8 2 2 2 2 3 2" xfId="50810"/>
    <cellStyle name="Normal 3 2 8 2 2 2 2 4" xfId="36486"/>
    <cellStyle name="Normal 3 2 8 2 2 2 3" xfId="11273"/>
    <cellStyle name="Normal 3 2 8 2 2 2 3 2" xfId="25656"/>
    <cellStyle name="Normal 3 2 8 2 2 2 3 2 2" xfId="54391"/>
    <cellStyle name="Normal 3 2 8 2 2 2 3 3" xfId="40067"/>
    <cellStyle name="Normal 3 2 8 2 2 2 4" xfId="18493"/>
    <cellStyle name="Normal 3 2 8 2 2 2 4 2" xfId="47229"/>
    <cellStyle name="Normal 3 2 8 2 2 2 5" xfId="32905"/>
    <cellStyle name="Normal 3 2 8 2 2 3" xfId="5810"/>
    <cellStyle name="Normal 3 2 8 2 2 3 2" xfId="13070"/>
    <cellStyle name="Normal 3 2 8 2 2 3 2 2" xfId="27448"/>
    <cellStyle name="Normal 3 2 8 2 2 3 2 2 2" xfId="56182"/>
    <cellStyle name="Normal 3 2 8 2 2 3 2 3" xfId="41858"/>
    <cellStyle name="Normal 3 2 8 2 2 3 3" xfId="20285"/>
    <cellStyle name="Normal 3 2 8 2 2 3 3 2" xfId="49020"/>
    <cellStyle name="Normal 3 2 8 2 2 3 4" xfId="34696"/>
    <cellStyle name="Normal 3 2 8 2 2 4" xfId="9483"/>
    <cellStyle name="Normal 3 2 8 2 2 4 2" xfId="23866"/>
    <cellStyle name="Normal 3 2 8 2 2 4 2 2" xfId="52601"/>
    <cellStyle name="Normal 3 2 8 2 2 4 3" xfId="38277"/>
    <cellStyle name="Normal 3 2 8 2 2 5" xfId="16703"/>
    <cellStyle name="Normal 3 2 8 2 2 5 2" xfId="45439"/>
    <cellStyle name="Normal 3 2 8 2 2 6" xfId="31115"/>
    <cellStyle name="Normal 3 2 8 2 3" xfId="3045"/>
    <cellStyle name="Normal 3 2 8 2 3 2" xfId="6705"/>
    <cellStyle name="Normal 3 2 8 2 3 2 2" xfId="13965"/>
    <cellStyle name="Normal 3 2 8 2 3 2 2 2" xfId="28343"/>
    <cellStyle name="Normal 3 2 8 2 3 2 2 2 2" xfId="57077"/>
    <cellStyle name="Normal 3 2 8 2 3 2 2 3" xfId="42753"/>
    <cellStyle name="Normal 3 2 8 2 3 2 3" xfId="21180"/>
    <cellStyle name="Normal 3 2 8 2 3 2 3 2" xfId="49915"/>
    <cellStyle name="Normal 3 2 8 2 3 2 4" xfId="35591"/>
    <cellStyle name="Normal 3 2 8 2 3 3" xfId="10378"/>
    <cellStyle name="Normal 3 2 8 2 3 3 2" xfId="24761"/>
    <cellStyle name="Normal 3 2 8 2 3 3 2 2" xfId="53496"/>
    <cellStyle name="Normal 3 2 8 2 3 3 3" xfId="39172"/>
    <cellStyle name="Normal 3 2 8 2 3 4" xfId="17598"/>
    <cellStyle name="Normal 3 2 8 2 3 4 2" xfId="46334"/>
    <cellStyle name="Normal 3 2 8 2 3 5" xfId="32010"/>
    <cellStyle name="Normal 3 2 8 2 4" xfId="4910"/>
    <cellStyle name="Normal 3 2 8 2 4 2" xfId="12175"/>
    <cellStyle name="Normal 3 2 8 2 4 2 2" xfId="26553"/>
    <cellStyle name="Normal 3 2 8 2 4 2 2 2" xfId="55287"/>
    <cellStyle name="Normal 3 2 8 2 4 2 3" xfId="40963"/>
    <cellStyle name="Normal 3 2 8 2 4 3" xfId="19390"/>
    <cellStyle name="Normal 3 2 8 2 4 3 2" xfId="48125"/>
    <cellStyle name="Normal 3 2 8 2 4 4" xfId="33801"/>
    <cellStyle name="Normal 3 2 8 2 5" xfId="8582"/>
    <cellStyle name="Normal 3 2 8 2 5 2" xfId="22971"/>
    <cellStyle name="Normal 3 2 8 2 5 2 2" xfId="51706"/>
    <cellStyle name="Normal 3 2 8 2 5 3" xfId="37382"/>
    <cellStyle name="Normal 3 2 8 2 6" xfId="15808"/>
    <cellStyle name="Normal 3 2 8 2 6 2" xfId="44544"/>
    <cellStyle name="Normal 3 2 8 2 7" xfId="30220"/>
    <cellStyle name="Normal 3 2 8 3" xfId="1702"/>
    <cellStyle name="Normal 3 2 8 3 2" xfId="3494"/>
    <cellStyle name="Normal 3 2 8 3 2 2" xfId="7153"/>
    <cellStyle name="Normal 3 2 8 3 2 2 2" xfId="14413"/>
    <cellStyle name="Normal 3 2 8 3 2 2 2 2" xfId="28791"/>
    <cellStyle name="Normal 3 2 8 3 2 2 2 2 2" xfId="57525"/>
    <cellStyle name="Normal 3 2 8 3 2 2 2 3" xfId="43201"/>
    <cellStyle name="Normal 3 2 8 3 2 2 3" xfId="21628"/>
    <cellStyle name="Normal 3 2 8 3 2 2 3 2" xfId="50363"/>
    <cellStyle name="Normal 3 2 8 3 2 2 4" xfId="36039"/>
    <cellStyle name="Normal 3 2 8 3 2 3" xfId="10826"/>
    <cellStyle name="Normal 3 2 8 3 2 3 2" xfId="25209"/>
    <cellStyle name="Normal 3 2 8 3 2 3 2 2" xfId="53944"/>
    <cellStyle name="Normal 3 2 8 3 2 3 3" xfId="39620"/>
    <cellStyle name="Normal 3 2 8 3 2 4" xfId="18046"/>
    <cellStyle name="Normal 3 2 8 3 2 4 2" xfId="46782"/>
    <cellStyle name="Normal 3 2 8 3 2 5" xfId="32458"/>
    <cellStyle name="Normal 3 2 8 3 3" xfId="5363"/>
    <cellStyle name="Normal 3 2 8 3 3 2" xfId="12623"/>
    <cellStyle name="Normal 3 2 8 3 3 2 2" xfId="27001"/>
    <cellStyle name="Normal 3 2 8 3 3 2 2 2" xfId="55735"/>
    <cellStyle name="Normal 3 2 8 3 3 2 3" xfId="41411"/>
    <cellStyle name="Normal 3 2 8 3 3 3" xfId="19838"/>
    <cellStyle name="Normal 3 2 8 3 3 3 2" xfId="48573"/>
    <cellStyle name="Normal 3 2 8 3 3 4" xfId="34249"/>
    <cellStyle name="Normal 3 2 8 3 4" xfId="9036"/>
    <cellStyle name="Normal 3 2 8 3 4 2" xfId="23419"/>
    <cellStyle name="Normal 3 2 8 3 4 2 2" xfId="52154"/>
    <cellStyle name="Normal 3 2 8 3 4 3" xfId="37830"/>
    <cellStyle name="Normal 3 2 8 3 5" xfId="16256"/>
    <cellStyle name="Normal 3 2 8 3 5 2" xfId="44992"/>
    <cellStyle name="Normal 3 2 8 3 6" xfId="30668"/>
    <cellStyle name="Normal 3 2 8 4" xfId="2598"/>
    <cellStyle name="Normal 3 2 8 4 2" xfId="6258"/>
    <cellStyle name="Normal 3 2 8 4 2 2" xfId="13518"/>
    <cellStyle name="Normal 3 2 8 4 2 2 2" xfId="27896"/>
    <cellStyle name="Normal 3 2 8 4 2 2 2 2" xfId="56630"/>
    <cellStyle name="Normal 3 2 8 4 2 2 3" xfId="42306"/>
    <cellStyle name="Normal 3 2 8 4 2 3" xfId="20733"/>
    <cellStyle name="Normal 3 2 8 4 2 3 2" xfId="49468"/>
    <cellStyle name="Normal 3 2 8 4 2 4" xfId="35144"/>
    <cellStyle name="Normal 3 2 8 4 3" xfId="9931"/>
    <cellStyle name="Normal 3 2 8 4 3 2" xfId="24314"/>
    <cellStyle name="Normal 3 2 8 4 3 2 2" xfId="53049"/>
    <cellStyle name="Normal 3 2 8 4 3 3" xfId="38725"/>
    <cellStyle name="Normal 3 2 8 4 4" xfId="17151"/>
    <cellStyle name="Normal 3 2 8 4 4 2" xfId="45887"/>
    <cellStyle name="Normal 3 2 8 4 5" xfId="31563"/>
    <cellStyle name="Normal 3 2 8 5" xfId="4462"/>
    <cellStyle name="Normal 3 2 8 5 2" xfId="11728"/>
    <cellStyle name="Normal 3 2 8 5 2 2" xfId="26106"/>
    <cellStyle name="Normal 3 2 8 5 2 2 2" xfId="54840"/>
    <cellStyle name="Normal 3 2 8 5 2 3" xfId="40516"/>
    <cellStyle name="Normal 3 2 8 5 3" xfId="18943"/>
    <cellStyle name="Normal 3 2 8 5 3 2" xfId="47678"/>
    <cellStyle name="Normal 3 2 8 5 4" xfId="33354"/>
    <cellStyle name="Normal 3 2 8 6" xfId="8135"/>
    <cellStyle name="Normal 3 2 8 6 2" xfId="22524"/>
    <cellStyle name="Normal 3 2 8 6 2 2" xfId="51259"/>
    <cellStyle name="Normal 3 2 8 6 3" xfId="36935"/>
    <cellStyle name="Normal 3 2 8 7" xfId="15361"/>
    <cellStyle name="Normal 3 2 8 7 2" xfId="44097"/>
    <cellStyle name="Normal 3 2 8 8" xfId="29773"/>
    <cellStyle name="Normal 3 2 9" xfId="942"/>
    <cellStyle name="Normal 3 2 9 2" xfId="1925"/>
    <cellStyle name="Normal 3 2 9 2 2" xfId="3717"/>
    <cellStyle name="Normal 3 2 9 2 2 2" xfId="7376"/>
    <cellStyle name="Normal 3 2 9 2 2 2 2" xfId="14636"/>
    <cellStyle name="Normal 3 2 9 2 2 2 2 2" xfId="29014"/>
    <cellStyle name="Normal 3 2 9 2 2 2 2 2 2" xfId="57748"/>
    <cellStyle name="Normal 3 2 9 2 2 2 2 3" xfId="43424"/>
    <cellStyle name="Normal 3 2 9 2 2 2 3" xfId="21851"/>
    <cellStyle name="Normal 3 2 9 2 2 2 3 2" xfId="50586"/>
    <cellStyle name="Normal 3 2 9 2 2 2 4" xfId="36262"/>
    <cellStyle name="Normal 3 2 9 2 2 3" xfId="11049"/>
    <cellStyle name="Normal 3 2 9 2 2 3 2" xfId="25432"/>
    <cellStyle name="Normal 3 2 9 2 2 3 2 2" xfId="54167"/>
    <cellStyle name="Normal 3 2 9 2 2 3 3" xfId="39843"/>
    <cellStyle name="Normal 3 2 9 2 2 4" xfId="18269"/>
    <cellStyle name="Normal 3 2 9 2 2 4 2" xfId="47005"/>
    <cellStyle name="Normal 3 2 9 2 2 5" xfId="32681"/>
    <cellStyle name="Normal 3 2 9 2 3" xfId="5586"/>
    <cellStyle name="Normal 3 2 9 2 3 2" xfId="12846"/>
    <cellStyle name="Normal 3 2 9 2 3 2 2" xfId="27224"/>
    <cellStyle name="Normal 3 2 9 2 3 2 2 2" xfId="55958"/>
    <cellStyle name="Normal 3 2 9 2 3 2 3" xfId="41634"/>
    <cellStyle name="Normal 3 2 9 2 3 3" xfId="20061"/>
    <cellStyle name="Normal 3 2 9 2 3 3 2" xfId="48796"/>
    <cellStyle name="Normal 3 2 9 2 3 4" xfId="34472"/>
    <cellStyle name="Normal 3 2 9 2 4" xfId="9259"/>
    <cellStyle name="Normal 3 2 9 2 4 2" xfId="23642"/>
    <cellStyle name="Normal 3 2 9 2 4 2 2" xfId="52377"/>
    <cellStyle name="Normal 3 2 9 2 4 3" xfId="38053"/>
    <cellStyle name="Normal 3 2 9 2 5" xfId="16479"/>
    <cellStyle name="Normal 3 2 9 2 5 2" xfId="45215"/>
    <cellStyle name="Normal 3 2 9 2 6" xfId="30891"/>
    <cellStyle name="Normal 3 2 9 3" xfId="2821"/>
    <cellStyle name="Normal 3 2 9 3 2" xfId="6481"/>
    <cellStyle name="Normal 3 2 9 3 2 2" xfId="13741"/>
    <cellStyle name="Normal 3 2 9 3 2 2 2" xfId="28119"/>
    <cellStyle name="Normal 3 2 9 3 2 2 2 2" xfId="56853"/>
    <cellStyle name="Normal 3 2 9 3 2 2 3" xfId="42529"/>
    <cellStyle name="Normal 3 2 9 3 2 3" xfId="20956"/>
    <cellStyle name="Normal 3 2 9 3 2 3 2" xfId="49691"/>
    <cellStyle name="Normal 3 2 9 3 2 4" xfId="35367"/>
    <cellStyle name="Normal 3 2 9 3 3" xfId="10154"/>
    <cellStyle name="Normal 3 2 9 3 3 2" xfId="24537"/>
    <cellStyle name="Normal 3 2 9 3 3 2 2" xfId="53272"/>
    <cellStyle name="Normal 3 2 9 3 3 3" xfId="38948"/>
    <cellStyle name="Normal 3 2 9 3 4" xfId="17374"/>
    <cellStyle name="Normal 3 2 9 3 4 2" xfId="46110"/>
    <cellStyle name="Normal 3 2 9 3 5" xfId="31786"/>
    <cellStyle name="Normal 3 2 9 4" xfId="4686"/>
    <cellStyle name="Normal 3 2 9 4 2" xfId="11951"/>
    <cellStyle name="Normal 3 2 9 4 2 2" xfId="26329"/>
    <cellStyle name="Normal 3 2 9 4 2 2 2" xfId="55063"/>
    <cellStyle name="Normal 3 2 9 4 2 3" xfId="40739"/>
    <cellStyle name="Normal 3 2 9 4 3" xfId="19166"/>
    <cellStyle name="Normal 3 2 9 4 3 2" xfId="47901"/>
    <cellStyle name="Normal 3 2 9 4 4" xfId="33577"/>
    <cellStyle name="Normal 3 2 9 5" xfId="8358"/>
    <cellStyle name="Normal 3 2 9 5 2" xfId="22747"/>
    <cellStyle name="Normal 3 2 9 5 2 2" xfId="51482"/>
    <cellStyle name="Normal 3 2 9 5 3" xfId="37158"/>
    <cellStyle name="Normal 3 2 9 6" xfId="15584"/>
    <cellStyle name="Normal 3 2 9 6 2" xfId="44320"/>
    <cellStyle name="Normal 3 2 9 7" xfId="29996"/>
    <cellStyle name="Normal 3 3" xfId="135"/>
    <cellStyle name="Normal 3 3 10" xfId="2375"/>
    <cellStyle name="Normal 3 3 10 2" xfId="6035"/>
    <cellStyle name="Normal 3 3 10 2 2" xfId="13295"/>
    <cellStyle name="Normal 3 3 10 2 2 2" xfId="27673"/>
    <cellStyle name="Normal 3 3 10 2 2 2 2" xfId="56407"/>
    <cellStyle name="Normal 3 3 10 2 2 3" xfId="42083"/>
    <cellStyle name="Normal 3 3 10 2 3" xfId="20510"/>
    <cellStyle name="Normal 3 3 10 2 3 2" xfId="49245"/>
    <cellStyle name="Normal 3 3 10 2 4" xfId="34921"/>
    <cellStyle name="Normal 3 3 10 3" xfId="9708"/>
    <cellStyle name="Normal 3 3 10 3 2" xfId="24091"/>
    <cellStyle name="Normal 3 3 10 3 2 2" xfId="52826"/>
    <cellStyle name="Normal 3 3 10 3 3" xfId="38502"/>
    <cellStyle name="Normal 3 3 10 4" xfId="16928"/>
    <cellStyle name="Normal 3 3 10 4 2" xfId="45664"/>
    <cellStyle name="Normal 3 3 10 5" xfId="31340"/>
    <cellStyle name="Normal 3 3 11" xfId="4219"/>
    <cellStyle name="Normal 3 3 11 2" xfId="11503"/>
    <cellStyle name="Normal 3 3 11 2 2" xfId="25883"/>
    <cellStyle name="Normal 3 3 11 2 2 2" xfId="54617"/>
    <cellStyle name="Normal 3 3 11 2 3" xfId="40293"/>
    <cellStyle name="Normal 3 3 11 3" xfId="18720"/>
    <cellStyle name="Normal 3 3 11 3 2" xfId="47455"/>
    <cellStyle name="Normal 3 3 11 4" xfId="33131"/>
    <cellStyle name="Normal 3 3 12" xfId="7887"/>
    <cellStyle name="Normal 3 3 12 2" xfId="22301"/>
    <cellStyle name="Normal 3 3 12 2 2" xfId="51036"/>
    <cellStyle name="Normal 3 3 12 3" xfId="36712"/>
    <cellStyle name="Normal 3 3 13" xfId="15137"/>
    <cellStyle name="Normal 3 3 13 2" xfId="43874"/>
    <cellStyle name="Normal 3 3 14" xfId="29550"/>
    <cellStyle name="Normal 3 3 2" xfId="189"/>
    <cellStyle name="Normal 3 3 2 10" xfId="4229"/>
    <cellStyle name="Normal 3 3 2 10 2" xfId="11510"/>
    <cellStyle name="Normal 3 3 2 10 2 2" xfId="25890"/>
    <cellStyle name="Normal 3 3 2 10 2 2 2" xfId="54624"/>
    <cellStyle name="Normal 3 3 2 10 2 3" xfId="40300"/>
    <cellStyle name="Normal 3 3 2 10 3" xfId="18727"/>
    <cellStyle name="Normal 3 3 2 10 3 2" xfId="47462"/>
    <cellStyle name="Normal 3 3 2 10 4" xfId="33138"/>
    <cellStyle name="Normal 3 3 2 11" xfId="7898"/>
    <cellStyle name="Normal 3 3 2 11 2" xfId="22308"/>
    <cellStyle name="Normal 3 3 2 11 2 2" xfId="51043"/>
    <cellStyle name="Normal 3 3 2 11 3" xfId="36719"/>
    <cellStyle name="Normal 3 3 2 12" xfId="15145"/>
    <cellStyle name="Normal 3 3 2 12 2" xfId="43881"/>
    <cellStyle name="Normal 3 3 2 13" xfId="29557"/>
    <cellStyle name="Normal 3 3 2 2" xfId="291"/>
    <cellStyle name="Normal 3 3 2 2 10" xfId="7918"/>
    <cellStyle name="Normal 3 3 2 2 10 2" xfId="22322"/>
    <cellStyle name="Normal 3 3 2 2 10 2 2" xfId="51057"/>
    <cellStyle name="Normal 3 3 2 2 10 3" xfId="36733"/>
    <cellStyle name="Normal 3 3 2 2 11" xfId="15159"/>
    <cellStyle name="Normal 3 3 2 2 11 2" xfId="43895"/>
    <cellStyle name="Normal 3 3 2 2 12" xfId="29571"/>
    <cellStyle name="Normal 3 3 2 2 2" xfId="365"/>
    <cellStyle name="Normal 3 3 2 2 2 10" xfId="15187"/>
    <cellStyle name="Normal 3 3 2 2 2 10 2" xfId="43923"/>
    <cellStyle name="Normal 3 3 2 2 2 11" xfId="29599"/>
    <cellStyle name="Normal 3 3 2 2 2 2" xfId="465"/>
    <cellStyle name="Normal 3 3 2 2 2 2 10" xfId="29655"/>
    <cellStyle name="Normal 3 3 2 2 2 2 2" xfId="665"/>
    <cellStyle name="Normal 3 3 2 2 2 2 2 2" xfId="937"/>
    <cellStyle name="Normal 3 3 2 2 2 2 2 2 2" xfId="1384"/>
    <cellStyle name="Normal 3 3 2 2 2 2 2 2 2 2" xfId="2367"/>
    <cellStyle name="Normal 3 3 2 2 2 2 2 2 2 2 2" xfId="4159"/>
    <cellStyle name="Normal 3 3 2 2 2 2 2 2 2 2 2 2" xfId="7818"/>
    <cellStyle name="Normal 3 3 2 2 2 2 2 2 2 2 2 2 2" xfId="15078"/>
    <cellStyle name="Normal 3 3 2 2 2 2 2 2 2 2 2 2 2 2" xfId="29456"/>
    <cellStyle name="Normal 3 3 2 2 2 2 2 2 2 2 2 2 2 2 2" xfId="58190"/>
    <cellStyle name="Normal 3 3 2 2 2 2 2 2 2 2 2 2 2 3" xfId="43866"/>
    <cellStyle name="Normal 3 3 2 2 2 2 2 2 2 2 2 2 3" xfId="22293"/>
    <cellStyle name="Normal 3 3 2 2 2 2 2 2 2 2 2 2 3 2" xfId="51028"/>
    <cellStyle name="Normal 3 3 2 2 2 2 2 2 2 2 2 2 4" xfId="36704"/>
    <cellStyle name="Normal 3 3 2 2 2 2 2 2 2 2 2 3" xfId="11491"/>
    <cellStyle name="Normal 3 3 2 2 2 2 2 2 2 2 2 3 2" xfId="25874"/>
    <cellStyle name="Normal 3 3 2 2 2 2 2 2 2 2 2 3 2 2" xfId="54609"/>
    <cellStyle name="Normal 3 3 2 2 2 2 2 2 2 2 2 3 3" xfId="40285"/>
    <cellStyle name="Normal 3 3 2 2 2 2 2 2 2 2 2 4" xfId="18711"/>
    <cellStyle name="Normal 3 3 2 2 2 2 2 2 2 2 2 4 2" xfId="47447"/>
    <cellStyle name="Normal 3 3 2 2 2 2 2 2 2 2 2 5" xfId="33123"/>
    <cellStyle name="Normal 3 3 2 2 2 2 2 2 2 2 3" xfId="6028"/>
    <cellStyle name="Normal 3 3 2 2 2 2 2 2 2 2 3 2" xfId="13288"/>
    <cellStyle name="Normal 3 3 2 2 2 2 2 2 2 2 3 2 2" xfId="27666"/>
    <cellStyle name="Normal 3 3 2 2 2 2 2 2 2 2 3 2 2 2" xfId="56400"/>
    <cellStyle name="Normal 3 3 2 2 2 2 2 2 2 2 3 2 3" xfId="42076"/>
    <cellStyle name="Normal 3 3 2 2 2 2 2 2 2 2 3 3" xfId="20503"/>
    <cellStyle name="Normal 3 3 2 2 2 2 2 2 2 2 3 3 2" xfId="49238"/>
    <cellStyle name="Normal 3 3 2 2 2 2 2 2 2 2 3 4" xfId="34914"/>
    <cellStyle name="Normal 3 3 2 2 2 2 2 2 2 2 4" xfId="9701"/>
    <cellStyle name="Normal 3 3 2 2 2 2 2 2 2 2 4 2" xfId="24084"/>
    <cellStyle name="Normal 3 3 2 2 2 2 2 2 2 2 4 2 2" xfId="52819"/>
    <cellStyle name="Normal 3 3 2 2 2 2 2 2 2 2 4 3" xfId="38495"/>
    <cellStyle name="Normal 3 3 2 2 2 2 2 2 2 2 5" xfId="16921"/>
    <cellStyle name="Normal 3 3 2 2 2 2 2 2 2 2 5 2" xfId="45657"/>
    <cellStyle name="Normal 3 3 2 2 2 2 2 2 2 2 6" xfId="31333"/>
    <cellStyle name="Normal 3 3 2 2 2 2 2 2 2 3" xfId="3263"/>
    <cellStyle name="Normal 3 3 2 2 2 2 2 2 2 3 2" xfId="6923"/>
    <cellStyle name="Normal 3 3 2 2 2 2 2 2 2 3 2 2" xfId="14183"/>
    <cellStyle name="Normal 3 3 2 2 2 2 2 2 2 3 2 2 2" xfId="28561"/>
    <cellStyle name="Normal 3 3 2 2 2 2 2 2 2 3 2 2 2 2" xfId="57295"/>
    <cellStyle name="Normal 3 3 2 2 2 2 2 2 2 3 2 2 3" xfId="42971"/>
    <cellStyle name="Normal 3 3 2 2 2 2 2 2 2 3 2 3" xfId="21398"/>
    <cellStyle name="Normal 3 3 2 2 2 2 2 2 2 3 2 3 2" xfId="50133"/>
    <cellStyle name="Normal 3 3 2 2 2 2 2 2 2 3 2 4" xfId="35809"/>
    <cellStyle name="Normal 3 3 2 2 2 2 2 2 2 3 3" xfId="10596"/>
    <cellStyle name="Normal 3 3 2 2 2 2 2 2 2 3 3 2" xfId="24979"/>
    <cellStyle name="Normal 3 3 2 2 2 2 2 2 2 3 3 2 2" xfId="53714"/>
    <cellStyle name="Normal 3 3 2 2 2 2 2 2 2 3 3 3" xfId="39390"/>
    <cellStyle name="Normal 3 3 2 2 2 2 2 2 2 3 4" xfId="17816"/>
    <cellStyle name="Normal 3 3 2 2 2 2 2 2 2 3 4 2" xfId="46552"/>
    <cellStyle name="Normal 3 3 2 2 2 2 2 2 2 3 5" xfId="32228"/>
    <cellStyle name="Normal 3 3 2 2 2 2 2 2 2 4" xfId="5128"/>
    <cellStyle name="Normal 3 3 2 2 2 2 2 2 2 4 2" xfId="12393"/>
    <cellStyle name="Normal 3 3 2 2 2 2 2 2 2 4 2 2" xfId="26771"/>
    <cellStyle name="Normal 3 3 2 2 2 2 2 2 2 4 2 2 2" xfId="55505"/>
    <cellStyle name="Normal 3 3 2 2 2 2 2 2 2 4 2 3" xfId="41181"/>
    <cellStyle name="Normal 3 3 2 2 2 2 2 2 2 4 3" xfId="19608"/>
    <cellStyle name="Normal 3 3 2 2 2 2 2 2 2 4 3 2" xfId="48343"/>
    <cellStyle name="Normal 3 3 2 2 2 2 2 2 2 4 4" xfId="34019"/>
    <cellStyle name="Normal 3 3 2 2 2 2 2 2 2 5" xfId="8800"/>
    <cellStyle name="Normal 3 3 2 2 2 2 2 2 2 5 2" xfId="23189"/>
    <cellStyle name="Normal 3 3 2 2 2 2 2 2 2 5 2 2" xfId="51924"/>
    <cellStyle name="Normal 3 3 2 2 2 2 2 2 2 5 3" xfId="37600"/>
    <cellStyle name="Normal 3 3 2 2 2 2 2 2 2 6" xfId="16026"/>
    <cellStyle name="Normal 3 3 2 2 2 2 2 2 2 6 2" xfId="44762"/>
    <cellStyle name="Normal 3 3 2 2 2 2 2 2 2 7" xfId="30438"/>
    <cellStyle name="Normal 3 3 2 2 2 2 2 2 3" xfId="1920"/>
    <cellStyle name="Normal 3 3 2 2 2 2 2 2 3 2" xfId="3712"/>
    <cellStyle name="Normal 3 3 2 2 2 2 2 2 3 2 2" xfId="7371"/>
    <cellStyle name="Normal 3 3 2 2 2 2 2 2 3 2 2 2" xfId="14631"/>
    <cellStyle name="Normal 3 3 2 2 2 2 2 2 3 2 2 2 2" xfId="29009"/>
    <cellStyle name="Normal 3 3 2 2 2 2 2 2 3 2 2 2 2 2" xfId="57743"/>
    <cellStyle name="Normal 3 3 2 2 2 2 2 2 3 2 2 2 3" xfId="43419"/>
    <cellStyle name="Normal 3 3 2 2 2 2 2 2 3 2 2 3" xfId="21846"/>
    <cellStyle name="Normal 3 3 2 2 2 2 2 2 3 2 2 3 2" xfId="50581"/>
    <cellStyle name="Normal 3 3 2 2 2 2 2 2 3 2 2 4" xfId="36257"/>
    <cellStyle name="Normal 3 3 2 2 2 2 2 2 3 2 3" xfId="11044"/>
    <cellStyle name="Normal 3 3 2 2 2 2 2 2 3 2 3 2" xfId="25427"/>
    <cellStyle name="Normal 3 3 2 2 2 2 2 2 3 2 3 2 2" xfId="54162"/>
    <cellStyle name="Normal 3 3 2 2 2 2 2 2 3 2 3 3" xfId="39838"/>
    <cellStyle name="Normal 3 3 2 2 2 2 2 2 3 2 4" xfId="18264"/>
    <cellStyle name="Normal 3 3 2 2 2 2 2 2 3 2 4 2" xfId="47000"/>
    <cellStyle name="Normal 3 3 2 2 2 2 2 2 3 2 5" xfId="32676"/>
    <cellStyle name="Normal 3 3 2 2 2 2 2 2 3 3" xfId="5581"/>
    <cellStyle name="Normal 3 3 2 2 2 2 2 2 3 3 2" xfId="12841"/>
    <cellStyle name="Normal 3 3 2 2 2 2 2 2 3 3 2 2" xfId="27219"/>
    <cellStyle name="Normal 3 3 2 2 2 2 2 2 3 3 2 2 2" xfId="55953"/>
    <cellStyle name="Normal 3 3 2 2 2 2 2 2 3 3 2 3" xfId="41629"/>
    <cellStyle name="Normal 3 3 2 2 2 2 2 2 3 3 3" xfId="20056"/>
    <cellStyle name="Normal 3 3 2 2 2 2 2 2 3 3 3 2" xfId="48791"/>
    <cellStyle name="Normal 3 3 2 2 2 2 2 2 3 3 4" xfId="34467"/>
    <cellStyle name="Normal 3 3 2 2 2 2 2 2 3 4" xfId="9254"/>
    <cellStyle name="Normal 3 3 2 2 2 2 2 2 3 4 2" xfId="23637"/>
    <cellStyle name="Normal 3 3 2 2 2 2 2 2 3 4 2 2" xfId="52372"/>
    <cellStyle name="Normal 3 3 2 2 2 2 2 2 3 4 3" xfId="38048"/>
    <cellStyle name="Normal 3 3 2 2 2 2 2 2 3 5" xfId="16474"/>
    <cellStyle name="Normal 3 3 2 2 2 2 2 2 3 5 2" xfId="45210"/>
    <cellStyle name="Normal 3 3 2 2 2 2 2 2 3 6" xfId="30886"/>
    <cellStyle name="Normal 3 3 2 2 2 2 2 2 4" xfId="2816"/>
    <cellStyle name="Normal 3 3 2 2 2 2 2 2 4 2" xfId="6476"/>
    <cellStyle name="Normal 3 3 2 2 2 2 2 2 4 2 2" xfId="13736"/>
    <cellStyle name="Normal 3 3 2 2 2 2 2 2 4 2 2 2" xfId="28114"/>
    <cellStyle name="Normal 3 3 2 2 2 2 2 2 4 2 2 2 2" xfId="56848"/>
    <cellStyle name="Normal 3 3 2 2 2 2 2 2 4 2 2 3" xfId="42524"/>
    <cellStyle name="Normal 3 3 2 2 2 2 2 2 4 2 3" xfId="20951"/>
    <cellStyle name="Normal 3 3 2 2 2 2 2 2 4 2 3 2" xfId="49686"/>
    <cellStyle name="Normal 3 3 2 2 2 2 2 2 4 2 4" xfId="35362"/>
    <cellStyle name="Normal 3 3 2 2 2 2 2 2 4 3" xfId="10149"/>
    <cellStyle name="Normal 3 3 2 2 2 2 2 2 4 3 2" xfId="24532"/>
    <cellStyle name="Normal 3 3 2 2 2 2 2 2 4 3 2 2" xfId="53267"/>
    <cellStyle name="Normal 3 3 2 2 2 2 2 2 4 3 3" xfId="38943"/>
    <cellStyle name="Normal 3 3 2 2 2 2 2 2 4 4" xfId="17369"/>
    <cellStyle name="Normal 3 3 2 2 2 2 2 2 4 4 2" xfId="46105"/>
    <cellStyle name="Normal 3 3 2 2 2 2 2 2 4 5" xfId="31781"/>
    <cellStyle name="Normal 3 3 2 2 2 2 2 2 5" xfId="4681"/>
    <cellStyle name="Normal 3 3 2 2 2 2 2 2 5 2" xfId="11946"/>
    <cellStyle name="Normal 3 3 2 2 2 2 2 2 5 2 2" xfId="26324"/>
    <cellStyle name="Normal 3 3 2 2 2 2 2 2 5 2 2 2" xfId="55058"/>
    <cellStyle name="Normal 3 3 2 2 2 2 2 2 5 2 3" xfId="40734"/>
    <cellStyle name="Normal 3 3 2 2 2 2 2 2 5 3" xfId="19161"/>
    <cellStyle name="Normal 3 3 2 2 2 2 2 2 5 3 2" xfId="47896"/>
    <cellStyle name="Normal 3 3 2 2 2 2 2 2 5 4" xfId="33572"/>
    <cellStyle name="Normal 3 3 2 2 2 2 2 2 6" xfId="8353"/>
    <cellStyle name="Normal 3 3 2 2 2 2 2 2 6 2" xfId="22742"/>
    <cellStyle name="Normal 3 3 2 2 2 2 2 2 6 2 2" xfId="51477"/>
    <cellStyle name="Normal 3 3 2 2 2 2 2 2 6 3" xfId="37153"/>
    <cellStyle name="Normal 3 3 2 2 2 2 2 2 7" xfId="15579"/>
    <cellStyle name="Normal 3 3 2 2 2 2 2 2 7 2" xfId="44315"/>
    <cellStyle name="Normal 3 3 2 2 2 2 2 2 8" xfId="29991"/>
    <cellStyle name="Normal 3 3 2 2 2 2 2 3" xfId="1160"/>
    <cellStyle name="Normal 3 3 2 2 2 2 2 3 2" xfId="2143"/>
    <cellStyle name="Normal 3 3 2 2 2 2 2 3 2 2" xfId="3935"/>
    <cellStyle name="Normal 3 3 2 2 2 2 2 3 2 2 2" xfId="7594"/>
    <cellStyle name="Normal 3 3 2 2 2 2 2 3 2 2 2 2" xfId="14854"/>
    <cellStyle name="Normal 3 3 2 2 2 2 2 3 2 2 2 2 2" xfId="29232"/>
    <cellStyle name="Normal 3 3 2 2 2 2 2 3 2 2 2 2 2 2" xfId="57966"/>
    <cellStyle name="Normal 3 3 2 2 2 2 2 3 2 2 2 2 3" xfId="43642"/>
    <cellStyle name="Normal 3 3 2 2 2 2 2 3 2 2 2 3" xfId="22069"/>
    <cellStyle name="Normal 3 3 2 2 2 2 2 3 2 2 2 3 2" xfId="50804"/>
    <cellStyle name="Normal 3 3 2 2 2 2 2 3 2 2 2 4" xfId="36480"/>
    <cellStyle name="Normal 3 3 2 2 2 2 2 3 2 2 3" xfId="11267"/>
    <cellStyle name="Normal 3 3 2 2 2 2 2 3 2 2 3 2" xfId="25650"/>
    <cellStyle name="Normal 3 3 2 2 2 2 2 3 2 2 3 2 2" xfId="54385"/>
    <cellStyle name="Normal 3 3 2 2 2 2 2 3 2 2 3 3" xfId="40061"/>
    <cellStyle name="Normal 3 3 2 2 2 2 2 3 2 2 4" xfId="18487"/>
    <cellStyle name="Normal 3 3 2 2 2 2 2 3 2 2 4 2" xfId="47223"/>
    <cellStyle name="Normal 3 3 2 2 2 2 2 3 2 2 5" xfId="32899"/>
    <cellStyle name="Normal 3 3 2 2 2 2 2 3 2 3" xfId="5804"/>
    <cellStyle name="Normal 3 3 2 2 2 2 2 3 2 3 2" xfId="13064"/>
    <cellStyle name="Normal 3 3 2 2 2 2 2 3 2 3 2 2" xfId="27442"/>
    <cellStyle name="Normal 3 3 2 2 2 2 2 3 2 3 2 2 2" xfId="56176"/>
    <cellStyle name="Normal 3 3 2 2 2 2 2 3 2 3 2 3" xfId="41852"/>
    <cellStyle name="Normal 3 3 2 2 2 2 2 3 2 3 3" xfId="20279"/>
    <cellStyle name="Normal 3 3 2 2 2 2 2 3 2 3 3 2" xfId="49014"/>
    <cellStyle name="Normal 3 3 2 2 2 2 2 3 2 3 4" xfId="34690"/>
    <cellStyle name="Normal 3 3 2 2 2 2 2 3 2 4" xfId="9477"/>
    <cellStyle name="Normal 3 3 2 2 2 2 2 3 2 4 2" xfId="23860"/>
    <cellStyle name="Normal 3 3 2 2 2 2 2 3 2 4 2 2" xfId="52595"/>
    <cellStyle name="Normal 3 3 2 2 2 2 2 3 2 4 3" xfId="38271"/>
    <cellStyle name="Normal 3 3 2 2 2 2 2 3 2 5" xfId="16697"/>
    <cellStyle name="Normal 3 3 2 2 2 2 2 3 2 5 2" xfId="45433"/>
    <cellStyle name="Normal 3 3 2 2 2 2 2 3 2 6" xfId="31109"/>
    <cellStyle name="Normal 3 3 2 2 2 2 2 3 3" xfId="3039"/>
    <cellStyle name="Normal 3 3 2 2 2 2 2 3 3 2" xfId="6699"/>
    <cellStyle name="Normal 3 3 2 2 2 2 2 3 3 2 2" xfId="13959"/>
    <cellStyle name="Normal 3 3 2 2 2 2 2 3 3 2 2 2" xfId="28337"/>
    <cellStyle name="Normal 3 3 2 2 2 2 2 3 3 2 2 2 2" xfId="57071"/>
    <cellStyle name="Normal 3 3 2 2 2 2 2 3 3 2 2 3" xfId="42747"/>
    <cellStyle name="Normal 3 3 2 2 2 2 2 3 3 2 3" xfId="21174"/>
    <cellStyle name="Normal 3 3 2 2 2 2 2 3 3 2 3 2" xfId="49909"/>
    <cellStyle name="Normal 3 3 2 2 2 2 2 3 3 2 4" xfId="35585"/>
    <cellStyle name="Normal 3 3 2 2 2 2 2 3 3 3" xfId="10372"/>
    <cellStyle name="Normal 3 3 2 2 2 2 2 3 3 3 2" xfId="24755"/>
    <cellStyle name="Normal 3 3 2 2 2 2 2 3 3 3 2 2" xfId="53490"/>
    <cellStyle name="Normal 3 3 2 2 2 2 2 3 3 3 3" xfId="39166"/>
    <cellStyle name="Normal 3 3 2 2 2 2 2 3 3 4" xfId="17592"/>
    <cellStyle name="Normal 3 3 2 2 2 2 2 3 3 4 2" xfId="46328"/>
    <cellStyle name="Normal 3 3 2 2 2 2 2 3 3 5" xfId="32004"/>
    <cellStyle name="Normal 3 3 2 2 2 2 2 3 4" xfId="4904"/>
    <cellStyle name="Normal 3 3 2 2 2 2 2 3 4 2" xfId="12169"/>
    <cellStyle name="Normal 3 3 2 2 2 2 2 3 4 2 2" xfId="26547"/>
    <cellStyle name="Normal 3 3 2 2 2 2 2 3 4 2 2 2" xfId="55281"/>
    <cellStyle name="Normal 3 3 2 2 2 2 2 3 4 2 3" xfId="40957"/>
    <cellStyle name="Normal 3 3 2 2 2 2 2 3 4 3" xfId="19384"/>
    <cellStyle name="Normal 3 3 2 2 2 2 2 3 4 3 2" xfId="48119"/>
    <cellStyle name="Normal 3 3 2 2 2 2 2 3 4 4" xfId="33795"/>
    <cellStyle name="Normal 3 3 2 2 2 2 2 3 5" xfId="8576"/>
    <cellStyle name="Normal 3 3 2 2 2 2 2 3 5 2" xfId="22965"/>
    <cellStyle name="Normal 3 3 2 2 2 2 2 3 5 2 2" xfId="51700"/>
    <cellStyle name="Normal 3 3 2 2 2 2 2 3 5 3" xfId="37376"/>
    <cellStyle name="Normal 3 3 2 2 2 2 2 3 6" xfId="15802"/>
    <cellStyle name="Normal 3 3 2 2 2 2 2 3 6 2" xfId="44538"/>
    <cellStyle name="Normal 3 3 2 2 2 2 2 3 7" xfId="30214"/>
    <cellStyle name="Normal 3 3 2 2 2 2 2 4" xfId="1692"/>
    <cellStyle name="Normal 3 3 2 2 2 2 2 4 2" xfId="3488"/>
    <cellStyle name="Normal 3 3 2 2 2 2 2 4 2 2" xfId="7147"/>
    <cellStyle name="Normal 3 3 2 2 2 2 2 4 2 2 2" xfId="14407"/>
    <cellStyle name="Normal 3 3 2 2 2 2 2 4 2 2 2 2" xfId="28785"/>
    <cellStyle name="Normal 3 3 2 2 2 2 2 4 2 2 2 2 2" xfId="57519"/>
    <cellStyle name="Normal 3 3 2 2 2 2 2 4 2 2 2 3" xfId="43195"/>
    <cellStyle name="Normal 3 3 2 2 2 2 2 4 2 2 3" xfId="21622"/>
    <cellStyle name="Normal 3 3 2 2 2 2 2 4 2 2 3 2" xfId="50357"/>
    <cellStyle name="Normal 3 3 2 2 2 2 2 4 2 2 4" xfId="36033"/>
    <cellStyle name="Normal 3 3 2 2 2 2 2 4 2 3" xfId="10820"/>
    <cellStyle name="Normal 3 3 2 2 2 2 2 4 2 3 2" xfId="25203"/>
    <cellStyle name="Normal 3 3 2 2 2 2 2 4 2 3 2 2" xfId="53938"/>
    <cellStyle name="Normal 3 3 2 2 2 2 2 4 2 3 3" xfId="39614"/>
    <cellStyle name="Normal 3 3 2 2 2 2 2 4 2 4" xfId="18040"/>
    <cellStyle name="Normal 3 3 2 2 2 2 2 4 2 4 2" xfId="46776"/>
    <cellStyle name="Normal 3 3 2 2 2 2 2 4 2 5" xfId="32452"/>
    <cellStyle name="Normal 3 3 2 2 2 2 2 4 3" xfId="5357"/>
    <cellStyle name="Normal 3 3 2 2 2 2 2 4 3 2" xfId="12617"/>
    <cellStyle name="Normal 3 3 2 2 2 2 2 4 3 2 2" xfId="26995"/>
    <cellStyle name="Normal 3 3 2 2 2 2 2 4 3 2 2 2" xfId="55729"/>
    <cellStyle name="Normal 3 3 2 2 2 2 2 4 3 2 3" xfId="41405"/>
    <cellStyle name="Normal 3 3 2 2 2 2 2 4 3 3" xfId="19832"/>
    <cellStyle name="Normal 3 3 2 2 2 2 2 4 3 3 2" xfId="48567"/>
    <cellStyle name="Normal 3 3 2 2 2 2 2 4 3 4" xfId="34243"/>
    <cellStyle name="Normal 3 3 2 2 2 2 2 4 4" xfId="9030"/>
    <cellStyle name="Normal 3 3 2 2 2 2 2 4 4 2" xfId="23413"/>
    <cellStyle name="Normal 3 3 2 2 2 2 2 4 4 2 2" xfId="52148"/>
    <cellStyle name="Normal 3 3 2 2 2 2 2 4 4 3" xfId="37824"/>
    <cellStyle name="Normal 3 3 2 2 2 2 2 4 5" xfId="16250"/>
    <cellStyle name="Normal 3 3 2 2 2 2 2 4 5 2" xfId="44986"/>
    <cellStyle name="Normal 3 3 2 2 2 2 2 4 6" xfId="30662"/>
    <cellStyle name="Normal 3 3 2 2 2 2 2 5" xfId="2592"/>
    <cellStyle name="Normal 3 3 2 2 2 2 2 5 2" xfId="6252"/>
    <cellStyle name="Normal 3 3 2 2 2 2 2 5 2 2" xfId="13512"/>
    <cellStyle name="Normal 3 3 2 2 2 2 2 5 2 2 2" xfId="27890"/>
    <cellStyle name="Normal 3 3 2 2 2 2 2 5 2 2 2 2" xfId="56624"/>
    <cellStyle name="Normal 3 3 2 2 2 2 2 5 2 2 3" xfId="42300"/>
    <cellStyle name="Normal 3 3 2 2 2 2 2 5 2 3" xfId="20727"/>
    <cellStyle name="Normal 3 3 2 2 2 2 2 5 2 3 2" xfId="49462"/>
    <cellStyle name="Normal 3 3 2 2 2 2 2 5 2 4" xfId="35138"/>
    <cellStyle name="Normal 3 3 2 2 2 2 2 5 3" xfId="9925"/>
    <cellStyle name="Normal 3 3 2 2 2 2 2 5 3 2" xfId="24308"/>
    <cellStyle name="Normal 3 3 2 2 2 2 2 5 3 2 2" xfId="53043"/>
    <cellStyle name="Normal 3 3 2 2 2 2 2 5 3 3" xfId="38719"/>
    <cellStyle name="Normal 3 3 2 2 2 2 2 5 4" xfId="17145"/>
    <cellStyle name="Normal 3 3 2 2 2 2 2 5 4 2" xfId="45881"/>
    <cellStyle name="Normal 3 3 2 2 2 2 2 5 5" xfId="31557"/>
    <cellStyle name="Normal 3 3 2 2 2 2 2 6" xfId="4455"/>
    <cellStyle name="Normal 3 3 2 2 2 2 2 6 2" xfId="11722"/>
    <cellStyle name="Normal 3 3 2 2 2 2 2 6 2 2" xfId="26100"/>
    <cellStyle name="Normal 3 3 2 2 2 2 2 6 2 2 2" xfId="54834"/>
    <cellStyle name="Normal 3 3 2 2 2 2 2 6 2 3" xfId="40510"/>
    <cellStyle name="Normal 3 3 2 2 2 2 2 6 3" xfId="18937"/>
    <cellStyle name="Normal 3 3 2 2 2 2 2 6 3 2" xfId="47672"/>
    <cellStyle name="Normal 3 3 2 2 2 2 2 6 4" xfId="33348"/>
    <cellStyle name="Normal 3 3 2 2 2 2 2 7" xfId="8126"/>
    <cellStyle name="Normal 3 3 2 2 2 2 2 7 2" xfId="22518"/>
    <cellStyle name="Normal 3 3 2 2 2 2 2 7 2 2" xfId="51253"/>
    <cellStyle name="Normal 3 3 2 2 2 2 2 7 3" xfId="36929"/>
    <cellStyle name="Normal 3 3 2 2 2 2 2 8" xfId="15355"/>
    <cellStyle name="Normal 3 3 2 2 2 2 2 8 2" xfId="44091"/>
    <cellStyle name="Normal 3 3 2 2 2 2 2 9" xfId="29767"/>
    <cellStyle name="Normal 3 3 2 2 2 2 3" xfId="823"/>
    <cellStyle name="Normal 3 3 2 2 2 2 3 2" xfId="1272"/>
    <cellStyle name="Normal 3 3 2 2 2 2 3 2 2" xfId="2255"/>
    <cellStyle name="Normal 3 3 2 2 2 2 3 2 2 2" xfId="4047"/>
    <cellStyle name="Normal 3 3 2 2 2 2 3 2 2 2 2" xfId="7706"/>
    <cellStyle name="Normal 3 3 2 2 2 2 3 2 2 2 2 2" xfId="14966"/>
    <cellStyle name="Normal 3 3 2 2 2 2 3 2 2 2 2 2 2" xfId="29344"/>
    <cellStyle name="Normal 3 3 2 2 2 2 3 2 2 2 2 2 2 2" xfId="58078"/>
    <cellStyle name="Normal 3 3 2 2 2 2 3 2 2 2 2 2 3" xfId="43754"/>
    <cellStyle name="Normal 3 3 2 2 2 2 3 2 2 2 2 3" xfId="22181"/>
    <cellStyle name="Normal 3 3 2 2 2 2 3 2 2 2 2 3 2" xfId="50916"/>
    <cellStyle name="Normal 3 3 2 2 2 2 3 2 2 2 2 4" xfId="36592"/>
    <cellStyle name="Normal 3 3 2 2 2 2 3 2 2 2 3" xfId="11379"/>
    <cellStyle name="Normal 3 3 2 2 2 2 3 2 2 2 3 2" xfId="25762"/>
    <cellStyle name="Normal 3 3 2 2 2 2 3 2 2 2 3 2 2" xfId="54497"/>
    <cellStyle name="Normal 3 3 2 2 2 2 3 2 2 2 3 3" xfId="40173"/>
    <cellStyle name="Normal 3 3 2 2 2 2 3 2 2 2 4" xfId="18599"/>
    <cellStyle name="Normal 3 3 2 2 2 2 3 2 2 2 4 2" xfId="47335"/>
    <cellStyle name="Normal 3 3 2 2 2 2 3 2 2 2 5" xfId="33011"/>
    <cellStyle name="Normal 3 3 2 2 2 2 3 2 2 3" xfId="5916"/>
    <cellStyle name="Normal 3 3 2 2 2 2 3 2 2 3 2" xfId="13176"/>
    <cellStyle name="Normal 3 3 2 2 2 2 3 2 2 3 2 2" xfId="27554"/>
    <cellStyle name="Normal 3 3 2 2 2 2 3 2 2 3 2 2 2" xfId="56288"/>
    <cellStyle name="Normal 3 3 2 2 2 2 3 2 2 3 2 3" xfId="41964"/>
    <cellStyle name="Normal 3 3 2 2 2 2 3 2 2 3 3" xfId="20391"/>
    <cellStyle name="Normal 3 3 2 2 2 2 3 2 2 3 3 2" xfId="49126"/>
    <cellStyle name="Normal 3 3 2 2 2 2 3 2 2 3 4" xfId="34802"/>
    <cellStyle name="Normal 3 3 2 2 2 2 3 2 2 4" xfId="9589"/>
    <cellStyle name="Normal 3 3 2 2 2 2 3 2 2 4 2" xfId="23972"/>
    <cellStyle name="Normal 3 3 2 2 2 2 3 2 2 4 2 2" xfId="52707"/>
    <cellStyle name="Normal 3 3 2 2 2 2 3 2 2 4 3" xfId="38383"/>
    <cellStyle name="Normal 3 3 2 2 2 2 3 2 2 5" xfId="16809"/>
    <cellStyle name="Normal 3 3 2 2 2 2 3 2 2 5 2" xfId="45545"/>
    <cellStyle name="Normal 3 3 2 2 2 2 3 2 2 6" xfId="31221"/>
    <cellStyle name="Normal 3 3 2 2 2 2 3 2 3" xfId="3151"/>
    <cellStyle name="Normal 3 3 2 2 2 2 3 2 3 2" xfId="6811"/>
    <cellStyle name="Normal 3 3 2 2 2 2 3 2 3 2 2" xfId="14071"/>
    <cellStyle name="Normal 3 3 2 2 2 2 3 2 3 2 2 2" xfId="28449"/>
    <cellStyle name="Normal 3 3 2 2 2 2 3 2 3 2 2 2 2" xfId="57183"/>
    <cellStyle name="Normal 3 3 2 2 2 2 3 2 3 2 2 3" xfId="42859"/>
    <cellStyle name="Normal 3 3 2 2 2 2 3 2 3 2 3" xfId="21286"/>
    <cellStyle name="Normal 3 3 2 2 2 2 3 2 3 2 3 2" xfId="50021"/>
    <cellStyle name="Normal 3 3 2 2 2 2 3 2 3 2 4" xfId="35697"/>
    <cellStyle name="Normal 3 3 2 2 2 2 3 2 3 3" xfId="10484"/>
    <cellStyle name="Normal 3 3 2 2 2 2 3 2 3 3 2" xfId="24867"/>
    <cellStyle name="Normal 3 3 2 2 2 2 3 2 3 3 2 2" xfId="53602"/>
    <cellStyle name="Normal 3 3 2 2 2 2 3 2 3 3 3" xfId="39278"/>
    <cellStyle name="Normal 3 3 2 2 2 2 3 2 3 4" xfId="17704"/>
    <cellStyle name="Normal 3 3 2 2 2 2 3 2 3 4 2" xfId="46440"/>
    <cellStyle name="Normal 3 3 2 2 2 2 3 2 3 5" xfId="32116"/>
    <cellStyle name="Normal 3 3 2 2 2 2 3 2 4" xfId="5016"/>
    <cellStyle name="Normal 3 3 2 2 2 2 3 2 4 2" xfId="12281"/>
    <cellStyle name="Normal 3 3 2 2 2 2 3 2 4 2 2" xfId="26659"/>
    <cellStyle name="Normal 3 3 2 2 2 2 3 2 4 2 2 2" xfId="55393"/>
    <cellStyle name="Normal 3 3 2 2 2 2 3 2 4 2 3" xfId="41069"/>
    <cellStyle name="Normal 3 3 2 2 2 2 3 2 4 3" xfId="19496"/>
    <cellStyle name="Normal 3 3 2 2 2 2 3 2 4 3 2" xfId="48231"/>
    <cellStyle name="Normal 3 3 2 2 2 2 3 2 4 4" xfId="33907"/>
    <cellStyle name="Normal 3 3 2 2 2 2 3 2 5" xfId="8688"/>
    <cellStyle name="Normal 3 3 2 2 2 2 3 2 5 2" xfId="23077"/>
    <cellStyle name="Normal 3 3 2 2 2 2 3 2 5 2 2" xfId="51812"/>
    <cellStyle name="Normal 3 3 2 2 2 2 3 2 5 3" xfId="37488"/>
    <cellStyle name="Normal 3 3 2 2 2 2 3 2 6" xfId="15914"/>
    <cellStyle name="Normal 3 3 2 2 2 2 3 2 6 2" xfId="44650"/>
    <cellStyle name="Normal 3 3 2 2 2 2 3 2 7" xfId="30326"/>
    <cellStyle name="Normal 3 3 2 2 2 2 3 3" xfId="1808"/>
    <cellStyle name="Normal 3 3 2 2 2 2 3 3 2" xfId="3600"/>
    <cellStyle name="Normal 3 3 2 2 2 2 3 3 2 2" xfId="7259"/>
    <cellStyle name="Normal 3 3 2 2 2 2 3 3 2 2 2" xfId="14519"/>
    <cellStyle name="Normal 3 3 2 2 2 2 3 3 2 2 2 2" xfId="28897"/>
    <cellStyle name="Normal 3 3 2 2 2 2 3 3 2 2 2 2 2" xfId="57631"/>
    <cellStyle name="Normal 3 3 2 2 2 2 3 3 2 2 2 3" xfId="43307"/>
    <cellStyle name="Normal 3 3 2 2 2 2 3 3 2 2 3" xfId="21734"/>
    <cellStyle name="Normal 3 3 2 2 2 2 3 3 2 2 3 2" xfId="50469"/>
    <cellStyle name="Normal 3 3 2 2 2 2 3 3 2 2 4" xfId="36145"/>
    <cellStyle name="Normal 3 3 2 2 2 2 3 3 2 3" xfId="10932"/>
    <cellStyle name="Normal 3 3 2 2 2 2 3 3 2 3 2" xfId="25315"/>
    <cellStyle name="Normal 3 3 2 2 2 2 3 3 2 3 2 2" xfId="54050"/>
    <cellStyle name="Normal 3 3 2 2 2 2 3 3 2 3 3" xfId="39726"/>
    <cellStyle name="Normal 3 3 2 2 2 2 3 3 2 4" xfId="18152"/>
    <cellStyle name="Normal 3 3 2 2 2 2 3 3 2 4 2" xfId="46888"/>
    <cellStyle name="Normal 3 3 2 2 2 2 3 3 2 5" xfId="32564"/>
    <cellStyle name="Normal 3 3 2 2 2 2 3 3 3" xfId="5469"/>
    <cellStyle name="Normal 3 3 2 2 2 2 3 3 3 2" xfId="12729"/>
    <cellStyle name="Normal 3 3 2 2 2 2 3 3 3 2 2" xfId="27107"/>
    <cellStyle name="Normal 3 3 2 2 2 2 3 3 3 2 2 2" xfId="55841"/>
    <cellStyle name="Normal 3 3 2 2 2 2 3 3 3 2 3" xfId="41517"/>
    <cellStyle name="Normal 3 3 2 2 2 2 3 3 3 3" xfId="19944"/>
    <cellStyle name="Normal 3 3 2 2 2 2 3 3 3 3 2" xfId="48679"/>
    <cellStyle name="Normal 3 3 2 2 2 2 3 3 3 4" xfId="34355"/>
    <cellStyle name="Normal 3 3 2 2 2 2 3 3 4" xfId="9142"/>
    <cellStyle name="Normal 3 3 2 2 2 2 3 3 4 2" xfId="23525"/>
    <cellStyle name="Normal 3 3 2 2 2 2 3 3 4 2 2" xfId="52260"/>
    <cellStyle name="Normal 3 3 2 2 2 2 3 3 4 3" xfId="37936"/>
    <cellStyle name="Normal 3 3 2 2 2 2 3 3 5" xfId="16362"/>
    <cellStyle name="Normal 3 3 2 2 2 2 3 3 5 2" xfId="45098"/>
    <cellStyle name="Normal 3 3 2 2 2 2 3 3 6" xfId="30774"/>
    <cellStyle name="Normal 3 3 2 2 2 2 3 4" xfId="2704"/>
    <cellStyle name="Normal 3 3 2 2 2 2 3 4 2" xfId="6364"/>
    <cellStyle name="Normal 3 3 2 2 2 2 3 4 2 2" xfId="13624"/>
    <cellStyle name="Normal 3 3 2 2 2 2 3 4 2 2 2" xfId="28002"/>
    <cellStyle name="Normal 3 3 2 2 2 2 3 4 2 2 2 2" xfId="56736"/>
    <cellStyle name="Normal 3 3 2 2 2 2 3 4 2 2 3" xfId="42412"/>
    <cellStyle name="Normal 3 3 2 2 2 2 3 4 2 3" xfId="20839"/>
    <cellStyle name="Normal 3 3 2 2 2 2 3 4 2 3 2" xfId="49574"/>
    <cellStyle name="Normal 3 3 2 2 2 2 3 4 2 4" xfId="35250"/>
    <cellStyle name="Normal 3 3 2 2 2 2 3 4 3" xfId="10037"/>
    <cellStyle name="Normal 3 3 2 2 2 2 3 4 3 2" xfId="24420"/>
    <cellStyle name="Normal 3 3 2 2 2 2 3 4 3 2 2" xfId="53155"/>
    <cellStyle name="Normal 3 3 2 2 2 2 3 4 3 3" xfId="38831"/>
    <cellStyle name="Normal 3 3 2 2 2 2 3 4 4" xfId="17257"/>
    <cellStyle name="Normal 3 3 2 2 2 2 3 4 4 2" xfId="45993"/>
    <cellStyle name="Normal 3 3 2 2 2 2 3 4 5" xfId="31669"/>
    <cellStyle name="Normal 3 3 2 2 2 2 3 5" xfId="4568"/>
    <cellStyle name="Normal 3 3 2 2 2 2 3 5 2" xfId="11834"/>
    <cellStyle name="Normal 3 3 2 2 2 2 3 5 2 2" xfId="26212"/>
    <cellStyle name="Normal 3 3 2 2 2 2 3 5 2 2 2" xfId="54946"/>
    <cellStyle name="Normal 3 3 2 2 2 2 3 5 2 3" xfId="40622"/>
    <cellStyle name="Normal 3 3 2 2 2 2 3 5 3" xfId="19049"/>
    <cellStyle name="Normal 3 3 2 2 2 2 3 5 3 2" xfId="47784"/>
    <cellStyle name="Normal 3 3 2 2 2 2 3 5 4" xfId="33460"/>
    <cellStyle name="Normal 3 3 2 2 2 2 3 6" xfId="8241"/>
    <cellStyle name="Normal 3 3 2 2 2 2 3 6 2" xfId="22630"/>
    <cellStyle name="Normal 3 3 2 2 2 2 3 6 2 2" xfId="51365"/>
    <cellStyle name="Normal 3 3 2 2 2 2 3 6 3" xfId="37041"/>
    <cellStyle name="Normal 3 3 2 2 2 2 3 7" xfId="15467"/>
    <cellStyle name="Normal 3 3 2 2 2 2 3 7 2" xfId="44203"/>
    <cellStyle name="Normal 3 3 2 2 2 2 3 8" xfId="29879"/>
    <cellStyle name="Normal 3 3 2 2 2 2 4" xfId="1048"/>
    <cellStyle name="Normal 3 3 2 2 2 2 4 2" xfId="2031"/>
    <cellStyle name="Normal 3 3 2 2 2 2 4 2 2" xfId="3823"/>
    <cellStyle name="Normal 3 3 2 2 2 2 4 2 2 2" xfId="7482"/>
    <cellStyle name="Normal 3 3 2 2 2 2 4 2 2 2 2" xfId="14742"/>
    <cellStyle name="Normal 3 3 2 2 2 2 4 2 2 2 2 2" xfId="29120"/>
    <cellStyle name="Normal 3 3 2 2 2 2 4 2 2 2 2 2 2" xfId="57854"/>
    <cellStyle name="Normal 3 3 2 2 2 2 4 2 2 2 2 3" xfId="43530"/>
    <cellStyle name="Normal 3 3 2 2 2 2 4 2 2 2 3" xfId="21957"/>
    <cellStyle name="Normal 3 3 2 2 2 2 4 2 2 2 3 2" xfId="50692"/>
    <cellStyle name="Normal 3 3 2 2 2 2 4 2 2 2 4" xfId="36368"/>
    <cellStyle name="Normal 3 3 2 2 2 2 4 2 2 3" xfId="11155"/>
    <cellStyle name="Normal 3 3 2 2 2 2 4 2 2 3 2" xfId="25538"/>
    <cellStyle name="Normal 3 3 2 2 2 2 4 2 2 3 2 2" xfId="54273"/>
    <cellStyle name="Normal 3 3 2 2 2 2 4 2 2 3 3" xfId="39949"/>
    <cellStyle name="Normal 3 3 2 2 2 2 4 2 2 4" xfId="18375"/>
    <cellStyle name="Normal 3 3 2 2 2 2 4 2 2 4 2" xfId="47111"/>
    <cellStyle name="Normal 3 3 2 2 2 2 4 2 2 5" xfId="32787"/>
    <cellStyle name="Normal 3 3 2 2 2 2 4 2 3" xfId="5692"/>
    <cellStyle name="Normal 3 3 2 2 2 2 4 2 3 2" xfId="12952"/>
    <cellStyle name="Normal 3 3 2 2 2 2 4 2 3 2 2" xfId="27330"/>
    <cellStyle name="Normal 3 3 2 2 2 2 4 2 3 2 2 2" xfId="56064"/>
    <cellStyle name="Normal 3 3 2 2 2 2 4 2 3 2 3" xfId="41740"/>
    <cellStyle name="Normal 3 3 2 2 2 2 4 2 3 3" xfId="20167"/>
    <cellStyle name="Normal 3 3 2 2 2 2 4 2 3 3 2" xfId="48902"/>
    <cellStyle name="Normal 3 3 2 2 2 2 4 2 3 4" xfId="34578"/>
    <cellStyle name="Normal 3 3 2 2 2 2 4 2 4" xfId="9365"/>
    <cellStyle name="Normal 3 3 2 2 2 2 4 2 4 2" xfId="23748"/>
    <cellStyle name="Normal 3 3 2 2 2 2 4 2 4 2 2" xfId="52483"/>
    <cellStyle name="Normal 3 3 2 2 2 2 4 2 4 3" xfId="38159"/>
    <cellStyle name="Normal 3 3 2 2 2 2 4 2 5" xfId="16585"/>
    <cellStyle name="Normal 3 3 2 2 2 2 4 2 5 2" xfId="45321"/>
    <cellStyle name="Normal 3 3 2 2 2 2 4 2 6" xfId="30997"/>
    <cellStyle name="Normal 3 3 2 2 2 2 4 3" xfId="2927"/>
    <cellStyle name="Normal 3 3 2 2 2 2 4 3 2" xfId="6587"/>
    <cellStyle name="Normal 3 3 2 2 2 2 4 3 2 2" xfId="13847"/>
    <cellStyle name="Normal 3 3 2 2 2 2 4 3 2 2 2" xfId="28225"/>
    <cellStyle name="Normal 3 3 2 2 2 2 4 3 2 2 2 2" xfId="56959"/>
    <cellStyle name="Normal 3 3 2 2 2 2 4 3 2 2 3" xfId="42635"/>
    <cellStyle name="Normal 3 3 2 2 2 2 4 3 2 3" xfId="21062"/>
    <cellStyle name="Normal 3 3 2 2 2 2 4 3 2 3 2" xfId="49797"/>
    <cellStyle name="Normal 3 3 2 2 2 2 4 3 2 4" xfId="35473"/>
    <cellStyle name="Normal 3 3 2 2 2 2 4 3 3" xfId="10260"/>
    <cellStyle name="Normal 3 3 2 2 2 2 4 3 3 2" xfId="24643"/>
    <cellStyle name="Normal 3 3 2 2 2 2 4 3 3 2 2" xfId="53378"/>
    <cellStyle name="Normal 3 3 2 2 2 2 4 3 3 3" xfId="39054"/>
    <cellStyle name="Normal 3 3 2 2 2 2 4 3 4" xfId="17480"/>
    <cellStyle name="Normal 3 3 2 2 2 2 4 3 4 2" xfId="46216"/>
    <cellStyle name="Normal 3 3 2 2 2 2 4 3 5" xfId="31892"/>
    <cellStyle name="Normal 3 3 2 2 2 2 4 4" xfId="4792"/>
    <cellStyle name="Normal 3 3 2 2 2 2 4 4 2" xfId="12057"/>
    <cellStyle name="Normal 3 3 2 2 2 2 4 4 2 2" xfId="26435"/>
    <cellStyle name="Normal 3 3 2 2 2 2 4 4 2 2 2" xfId="55169"/>
    <cellStyle name="Normal 3 3 2 2 2 2 4 4 2 3" xfId="40845"/>
    <cellStyle name="Normal 3 3 2 2 2 2 4 4 3" xfId="19272"/>
    <cellStyle name="Normal 3 3 2 2 2 2 4 4 3 2" xfId="48007"/>
    <cellStyle name="Normal 3 3 2 2 2 2 4 4 4" xfId="33683"/>
    <cellStyle name="Normal 3 3 2 2 2 2 4 5" xfId="8464"/>
    <cellStyle name="Normal 3 3 2 2 2 2 4 5 2" xfId="22853"/>
    <cellStyle name="Normal 3 3 2 2 2 2 4 5 2 2" xfId="51588"/>
    <cellStyle name="Normal 3 3 2 2 2 2 4 5 3" xfId="37264"/>
    <cellStyle name="Normal 3 3 2 2 2 2 4 6" xfId="15690"/>
    <cellStyle name="Normal 3 3 2 2 2 2 4 6 2" xfId="44426"/>
    <cellStyle name="Normal 3 3 2 2 2 2 4 7" xfId="30102"/>
    <cellStyle name="Normal 3 3 2 2 2 2 5" xfId="1572"/>
    <cellStyle name="Normal 3 3 2 2 2 2 5 2" xfId="3376"/>
    <cellStyle name="Normal 3 3 2 2 2 2 5 2 2" xfId="7035"/>
    <cellStyle name="Normal 3 3 2 2 2 2 5 2 2 2" xfId="14295"/>
    <cellStyle name="Normal 3 3 2 2 2 2 5 2 2 2 2" xfId="28673"/>
    <cellStyle name="Normal 3 3 2 2 2 2 5 2 2 2 2 2" xfId="57407"/>
    <cellStyle name="Normal 3 3 2 2 2 2 5 2 2 2 3" xfId="43083"/>
    <cellStyle name="Normal 3 3 2 2 2 2 5 2 2 3" xfId="21510"/>
    <cellStyle name="Normal 3 3 2 2 2 2 5 2 2 3 2" xfId="50245"/>
    <cellStyle name="Normal 3 3 2 2 2 2 5 2 2 4" xfId="35921"/>
    <cellStyle name="Normal 3 3 2 2 2 2 5 2 3" xfId="10708"/>
    <cellStyle name="Normal 3 3 2 2 2 2 5 2 3 2" xfId="25091"/>
    <cellStyle name="Normal 3 3 2 2 2 2 5 2 3 2 2" xfId="53826"/>
    <cellStyle name="Normal 3 3 2 2 2 2 5 2 3 3" xfId="39502"/>
    <cellStyle name="Normal 3 3 2 2 2 2 5 2 4" xfId="17928"/>
    <cellStyle name="Normal 3 3 2 2 2 2 5 2 4 2" xfId="46664"/>
    <cellStyle name="Normal 3 3 2 2 2 2 5 2 5" xfId="32340"/>
    <cellStyle name="Normal 3 3 2 2 2 2 5 3" xfId="5245"/>
    <cellStyle name="Normal 3 3 2 2 2 2 5 3 2" xfId="12505"/>
    <cellStyle name="Normal 3 3 2 2 2 2 5 3 2 2" xfId="26883"/>
    <cellStyle name="Normal 3 3 2 2 2 2 5 3 2 2 2" xfId="55617"/>
    <cellStyle name="Normal 3 3 2 2 2 2 5 3 2 3" xfId="41293"/>
    <cellStyle name="Normal 3 3 2 2 2 2 5 3 3" xfId="19720"/>
    <cellStyle name="Normal 3 3 2 2 2 2 5 3 3 2" xfId="48455"/>
    <cellStyle name="Normal 3 3 2 2 2 2 5 3 4" xfId="34131"/>
    <cellStyle name="Normal 3 3 2 2 2 2 5 4" xfId="8918"/>
    <cellStyle name="Normal 3 3 2 2 2 2 5 4 2" xfId="23301"/>
    <cellStyle name="Normal 3 3 2 2 2 2 5 4 2 2" xfId="52036"/>
    <cellStyle name="Normal 3 3 2 2 2 2 5 4 3" xfId="37712"/>
    <cellStyle name="Normal 3 3 2 2 2 2 5 5" xfId="16138"/>
    <cellStyle name="Normal 3 3 2 2 2 2 5 5 2" xfId="44874"/>
    <cellStyle name="Normal 3 3 2 2 2 2 5 6" xfId="30550"/>
    <cellStyle name="Normal 3 3 2 2 2 2 6" xfId="2480"/>
    <cellStyle name="Normal 3 3 2 2 2 2 6 2" xfId="6140"/>
    <cellStyle name="Normal 3 3 2 2 2 2 6 2 2" xfId="13400"/>
    <cellStyle name="Normal 3 3 2 2 2 2 6 2 2 2" xfId="27778"/>
    <cellStyle name="Normal 3 3 2 2 2 2 6 2 2 2 2" xfId="56512"/>
    <cellStyle name="Normal 3 3 2 2 2 2 6 2 2 3" xfId="42188"/>
    <cellStyle name="Normal 3 3 2 2 2 2 6 2 3" xfId="20615"/>
    <cellStyle name="Normal 3 3 2 2 2 2 6 2 3 2" xfId="49350"/>
    <cellStyle name="Normal 3 3 2 2 2 2 6 2 4" xfId="35026"/>
    <cellStyle name="Normal 3 3 2 2 2 2 6 3" xfId="9813"/>
    <cellStyle name="Normal 3 3 2 2 2 2 6 3 2" xfId="24196"/>
    <cellStyle name="Normal 3 3 2 2 2 2 6 3 2 2" xfId="52931"/>
    <cellStyle name="Normal 3 3 2 2 2 2 6 3 3" xfId="38607"/>
    <cellStyle name="Normal 3 3 2 2 2 2 6 4" xfId="17033"/>
    <cellStyle name="Normal 3 3 2 2 2 2 6 4 2" xfId="45769"/>
    <cellStyle name="Normal 3 3 2 2 2 2 6 5" xfId="31445"/>
    <cellStyle name="Normal 3 3 2 2 2 2 7" xfId="4339"/>
    <cellStyle name="Normal 3 3 2 2 2 2 7 2" xfId="11609"/>
    <cellStyle name="Normal 3 3 2 2 2 2 7 2 2" xfId="25988"/>
    <cellStyle name="Normal 3 3 2 2 2 2 7 2 2 2" xfId="54722"/>
    <cellStyle name="Normal 3 3 2 2 2 2 7 2 3" xfId="40398"/>
    <cellStyle name="Normal 3 3 2 2 2 2 7 3" xfId="18825"/>
    <cellStyle name="Normal 3 3 2 2 2 2 7 3 2" xfId="47560"/>
    <cellStyle name="Normal 3 3 2 2 2 2 7 4" xfId="33236"/>
    <cellStyle name="Normal 3 3 2 2 2 2 8" xfId="8008"/>
    <cellStyle name="Normal 3 3 2 2 2 2 8 2" xfId="22406"/>
    <cellStyle name="Normal 3 3 2 2 2 2 8 2 2" xfId="51141"/>
    <cellStyle name="Normal 3 3 2 2 2 2 8 3" xfId="36817"/>
    <cellStyle name="Normal 3 3 2 2 2 2 9" xfId="15243"/>
    <cellStyle name="Normal 3 3 2 2 2 2 9 2" xfId="43979"/>
    <cellStyle name="Normal 3 3 2 2 2 3" xfId="604"/>
    <cellStyle name="Normal 3 3 2 2 2 3 2" xfId="881"/>
    <cellStyle name="Normal 3 3 2 2 2 3 2 2" xfId="1328"/>
    <cellStyle name="Normal 3 3 2 2 2 3 2 2 2" xfId="2311"/>
    <cellStyle name="Normal 3 3 2 2 2 3 2 2 2 2" xfId="4103"/>
    <cellStyle name="Normal 3 3 2 2 2 3 2 2 2 2 2" xfId="7762"/>
    <cellStyle name="Normal 3 3 2 2 2 3 2 2 2 2 2 2" xfId="15022"/>
    <cellStyle name="Normal 3 3 2 2 2 3 2 2 2 2 2 2 2" xfId="29400"/>
    <cellStyle name="Normal 3 3 2 2 2 3 2 2 2 2 2 2 2 2" xfId="58134"/>
    <cellStyle name="Normal 3 3 2 2 2 3 2 2 2 2 2 2 3" xfId="43810"/>
    <cellStyle name="Normal 3 3 2 2 2 3 2 2 2 2 2 3" xfId="22237"/>
    <cellStyle name="Normal 3 3 2 2 2 3 2 2 2 2 2 3 2" xfId="50972"/>
    <cellStyle name="Normal 3 3 2 2 2 3 2 2 2 2 2 4" xfId="36648"/>
    <cellStyle name="Normal 3 3 2 2 2 3 2 2 2 2 3" xfId="11435"/>
    <cellStyle name="Normal 3 3 2 2 2 3 2 2 2 2 3 2" xfId="25818"/>
    <cellStyle name="Normal 3 3 2 2 2 3 2 2 2 2 3 2 2" xfId="54553"/>
    <cellStyle name="Normal 3 3 2 2 2 3 2 2 2 2 3 3" xfId="40229"/>
    <cellStyle name="Normal 3 3 2 2 2 3 2 2 2 2 4" xfId="18655"/>
    <cellStyle name="Normal 3 3 2 2 2 3 2 2 2 2 4 2" xfId="47391"/>
    <cellStyle name="Normal 3 3 2 2 2 3 2 2 2 2 5" xfId="33067"/>
    <cellStyle name="Normal 3 3 2 2 2 3 2 2 2 3" xfId="5972"/>
    <cellStyle name="Normal 3 3 2 2 2 3 2 2 2 3 2" xfId="13232"/>
    <cellStyle name="Normal 3 3 2 2 2 3 2 2 2 3 2 2" xfId="27610"/>
    <cellStyle name="Normal 3 3 2 2 2 3 2 2 2 3 2 2 2" xfId="56344"/>
    <cellStyle name="Normal 3 3 2 2 2 3 2 2 2 3 2 3" xfId="42020"/>
    <cellStyle name="Normal 3 3 2 2 2 3 2 2 2 3 3" xfId="20447"/>
    <cellStyle name="Normal 3 3 2 2 2 3 2 2 2 3 3 2" xfId="49182"/>
    <cellStyle name="Normal 3 3 2 2 2 3 2 2 2 3 4" xfId="34858"/>
    <cellStyle name="Normal 3 3 2 2 2 3 2 2 2 4" xfId="9645"/>
    <cellStyle name="Normal 3 3 2 2 2 3 2 2 2 4 2" xfId="24028"/>
    <cellStyle name="Normal 3 3 2 2 2 3 2 2 2 4 2 2" xfId="52763"/>
    <cellStyle name="Normal 3 3 2 2 2 3 2 2 2 4 3" xfId="38439"/>
    <cellStyle name="Normal 3 3 2 2 2 3 2 2 2 5" xfId="16865"/>
    <cellStyle name="Normal 3 3 2 2 2 3 2 2 2 5 2" xfId="45601"/>
    <cellStyle name="Normal 3 3 2 2 2 3 2 2 2 6" xfId="31277"/>
    <cellStyle name="Normal 3 3 2 2 2 3 2 2 3" xfId="3207"/>
    <cellStyle name="Normal 3 3 2 2 2 3 2 2 3 2" xfId="6867"/>
    <cellStyle name="Normal 3 3 2 2 2 3 2 2 3 2 2" xfId="14127"/>
    <cellStyle name="Normal 3 3 2 2 2 3 2 2 3 2 2 2" xfId="28505"/>
    <cellStyle name="Normal 3 3 2 2 2 3 2 2 3 2 2 2 2" xfId="57239"/>
    <cellStyle name="Normal 3 3 2 2 2 3 2 2 3 2 2 3" xfId="42915"/>
    <cellStyle name="Normal 3 3 2 2 2 3 2 2 3 2 3" xfId="21342"/>
    <cellStyle name="Normal 3 3 2 2 2 3 2 2 3 2 3 2" xfId="50077"/>
    <cellStyle name="Normal 3 3 2 2 2 3 2 2 3 2 4" xfId="35753"/>
    <cellStyle name="Normal 3 3 2 2 2 3 2 2 3 3" xfId="10540"/>
    <cellStyle name="Normal 3 3 2 2 2 3 2 2 3 3 2" xfId="24923"/>
    <cellStyle name="Normal 3 3 2 2 2 3 2 2 3 3 2 2" xfId="53658"/>
    <cellStyle name="Normal 3 3 2 2 2 3 2 2 3 3 3" xfId="39334"/>
    <cellStyle name="Normal 3 3 2 2 2 3 2 2 3 4" xfId="17760"/>
    <cellStyle name="Normal 3 3 2 2 2 3 2 2 3 4 2" xfId="46496"/>
    <cellStyle name="Normal 3 3 2 2 2 3 2 2 3 5" xfId="32172"/>
    <cellStyle name="Normal 3 3 2 2 2 3 2 2 4" xfId="5072"/>
    <cellStyle name="Normal 3 3 2 2 2 3 2 2 4 2" xfId="12337"/>
    <cellStyle name="Normal 3 3 2 2 2 3 2 2 4 2 2" xfId="26715"/>
    <cellStyle name="Normal 3 3 2 2 2 3 2 2 4 2 2 2" xfId="55449"/>
    <cellStyle name="Normal 3 3 2 2 2 3 2 2 4 2 3" xfId="41125"/>
    <cellStyle name="Normal 3 3 2 2 2 3 2 2 4 3" xfId="19552"/>
    <cellStyle name="Normal 3 3 2 2 2 3 2 2 4 3 2" xfId="48287"/>
    <cellStyle name="Normal 3 3 2 2 2 3 2 2 4 4" xfId="33963"/>
    <cellStyle name="Normal 3 3 2 2 2 3 2 2 5" xfId="8744"/>
    <cellStyle name="Normal 3 3 2 2 2 3 2 2 5 2" xfId="23133"/>
    <cellStyle name="Normal 3 3 2 2 2 3 2 2 5 2 2" xfId="51868"/>
    <cellStyle name="Normal 3 3 2 2 2 3 2 2 5 3" xfId="37544"/>
    <cellStyle name="Normal 3 3 2 2 2 3 2 2 6" xfId="15970"/>
    <cellStyle name="Normal 3 3 2 2 2 3 2 2 6 2" xfId="44706"/>
    <cellStyle name="Normal 3 3 2 2 2 3 2 2 7" xfId="30382"/>
    <cellStyle name="Normal 3 3 2 2 2 3 2 3" xfId="1864"/>
    <cellStyle name="Normal 3 3 2 2 2 3 2 3 2" xfId="3656"/>
    <cellStyle name="Normal 3 3 2 2 2 3 2 3 2 2" xfId="7315"/>
    <cellStyle name="Normal 3 3 2 2 2 3 2 3 2 2 2" xfId="14575"/>
    <cellStyle name="Normal 3 3 2 2 2 3 2 3 2 2 2 2" xfId="28953"/>
    <cellStyle name="Normal 3 3 2 2 2 3 2 3 2 2 2 2 2" xfId="57687"/>
    <cellStyle name="Normal 3 3 2 2 2 3 2 3 2 2 2 3" xfId="43363"/>
    <cellStyle name="Normal 3 3 2 2 2 3 2 3 2 2 3" xfId="21790"/>
    <cellStyle name="Normal 3 3 2 2 2 3 2 3 2 2 3 2" xfId="50525"/>
    <cellStyle name="Normal 3 3 2 2 2 3 2 3 2 2 4" xfId="36201"/>
    <cellStyle name="Normal 3 3 2 2 2 3 2 3 2 3" xfId="10988"/>
    <cellStyle name="Normal 3 3 2 2 2 3 2 3 2 3 2" xfId="25371"/>
    <cellStyle name="Normal 3 3 2 2 2 3 2 3 2 3 2 2" xfId="54106"/>
    <cellStyle name="Normal 3 3 2 2 2 3 2 3 2 3 3" xfId="39782"/>
    <cellStyle name="Normal 3 3 2 2 2 3 2 3 2 4" xfId="18208"/>
    <cellStyle name="Normal 3 3 2 2 2 3 2 3 2 4 2" xfId="46944"/>
    <cellStyle name="Normal 3 3 2 2 2 3 2 3 2 5" xfId="32620"/>
    <cellStyle name="Normal 3 3 2 2 2 3 2 3 3" xfId="5525"/>
    <cellStyle name="Normal 3 3 2 2 2 3 2 3 3 2" xfId="12785"/>
    <cellStyle name="Normal 3 3 2 2 2 3 2 3 3 2 2" xfId="27163"/>
    <cellStyle name="Normal 3 3 2 2 2 3 2 3 3 2 2 2" xfId="55897"/>
    <cellStyle name="Normal 3 3 2 2 2 3 2 3 3 2 3" xfId="41573"/>
    <cellStyle name="Normal 3 3 2 2 2 3 2 3 3 3" xfId="20000"/>
    <cellStyle name="Normal 3 3 2 2 2 3 2 3 3 3 2" xfId="48735"/>
    <cellStyle name="Normal 3 3 2 2 2 3 2 3 3 4" xfId="34411"/>
    <cellStyle name="Normal 3 3 2 2 2 3 2 3 4" xfId="9198"/>
    <cellStyle name="Normal 3 3 2 2 2 3 2 3 4 2" xfId="23581"/>
    <cellStyle name="Normal 3 3 2 2 2 3 2 3 4 2 2" xfId="52316"/>
    <cellStyle name="Normal 3 3 2 2 2 3 2 3 4 3" xfId="37992"/>
    <cellStyle name="Normal 3 3 2 2 2 3 2 3 5" xfId="16418"/>
    <cellStyle name="Normal 3 3 2 2 2 3 2 3 5 2" xfId="45154"/>
    <cellStyle name="Normal 3 3 2 2 2 3 2 3 6" xfId="30830"/>
    <cellStyle name="Normal 3 3 2 2 2 3 2 4" xfId="2760"/>
    <cellStyle name="Normal 3 3 2 2 2 3 2 4 2" xfId="6420"/>
    <cellStyle name="Normal 3 3 2 2 2 3 2 4 2 2" xfId="13680"/>
    <cellStyle name="Normal 3 3 2 2 2 3 2 4 2 2 2" xfId="28058"/>
    <cellStyle name="Normal 3 3 2 2 2 3 2 4 2 2 2 2" xfId="56792"/>
    <cellStyle name="Normal 3 3 2 2 2 3 2 4 2 2 3" xfId="42468"/>
    <cellStyle name="Normal 3 3 2 2 2 3 2 4 2 3" xfId="20895"/>
    <cellStyle name="Normal 3 3 2 2 2 3 2 4 2 3 2" xfId="49630"/>
    <cellStyle name="Normal 3 3 2 2 2 3 2 4 2 4" xfId="35306"/>
    <cellStyle name="Normal 3 3 2 2 2 3 2 4 3" xfId="10093"/>
    <cellStyle name="Normal 3 3 2 2 2 3 2 4 3 2" xfId="24476"/>
    <cellStyle name="Normal 3 3 2 2 2 3 2 4 3 2 2" xfId="53211"/>
    <cellStyle name="Normal 3 3 2 2 2 3 2 4 3 3" xfId="38887"/>
    <cellStyle name="Normal 3 3 2 2 2 3 2 4 4" xfId="17313"/>
    <cellStyle name="Normal 3 3 2 2 2 3 2 4 4 2" xfId="46049"/>
    <cellStyle name="Normal 3 3 2 2 2 3 2 4 5" xfId="31725"/>
    <cellStyle name="Normal 3 3 2 2 2 3 2 5" xfId="4625"/>
    <cellStyle name="Normal 3 3 2 2 2 3 2 5 2" xfId="11890"/>
    <cellStyle name="Normal 3 3 2 2 2 3 2 5 2 2" xfId="26268"/>
    <cellStyle name="Normal 3 3 2 2 2 3 2 5 2 2 2" xfId="55002"/>
    <cellStyle name="Normal 3 3 2 2 2 3 2 5 2 3" xfId="40678"/>
    <cellStyle name="Normal 3 3 2 2 2 3 2 5 3" xfId="19105"/>
    <cellStyle name="Normal 3 3 2 2 2 3 2 5 3 2" xfId="47840"/>
    <cellStyle name="Normal 3 3 2 2 2 3 2 5 4" xfId="33516"/>
    <cellStyle name="Normal 3 3 2 2 2 3 2 6" xfId="8297"/>
    <cellStyle name="Normal 3 3 2 2 2 3 2 6 2" xfId="22686"/>
    <cellStyle name="Normal 3 3 2 2 2 3 2 6 2 2" xfId="51421"/>
    <cellStyle name="Normal 3 3 2 2 2 3 2 6 3" xfId="37097"/>
    <cellStyle name="Normal 3 3 2 2 2 3 2 7" xfId="15523"/>
    <cellStyle name="Normal 3 3 2 2 2 3 2 7 2" xfId="44259"/>
    <cellStyle name="Normal 3 3 2 2 2 3 2 8" xfId="29935"/>
    <cellStyle name="Normal 3 3 2 2 2 3 3" xfId="1104"/>
    <cellStyle name="Normal 3 3 2 2 2 3 3 2" xfId="2087"/>
    <cellStyle name="Normal 3 3 2 2 2 3 3 2 2" xfId="3879"/>
    <cellStyle name="Normal 3 3 2 2 2 3 3 2 2 2" xfId="7538"/>
    <cellStyle name="Normal 3 3 2 2 2 3 3 2 2 2 2" xfId="14798"/>
    <cellStyle name="Normal 3 3 2 2 2 3 3 2 2 2 2 2" xfId="29176"/>
    <cellStyle name="Normal 3 3 2 2 2 3 3 2 2 2 2 2 2" xfId="57910"/>
    <cellStyle name="Normal 3 3 2 2 2 3 3 2 2 2 2 3" xfId="43586"/>
    <cellStyle name="Normal 3 3 2 2 2 3 3 2 2 2 3" xfId="22013"/>
    <cellStyle name="Normal 3 3 2 2 2 3 3 2 2 2 3 2" xfId="50748"/>
    <cellStyle name="Normal 3 3 2 2 2 3 3 2 2 2 4" xfId="36424"/>
    <cellStyle name="Normal 3 3 2 2 2 3 3 2 2 3" xfId="11211"/>
    <cellStyle name="Normal 3 3 2 2 2 3 3 2 2 3 2" xfId="25594"/>
    <cellStyle name="Normal 3 3 2 2 2 3 3 2 2 3 2 2" xfId="54329"/>
    <cellStyle name="Normal 3 3 2 2 2 3 3 2 2 3 3" xfId="40005"/>
    <cellStyle name="Normal 3 3 2 2 2 3 3 2 2 4" xfId="18431"/>
    <cellStyle name="Normal 3 3 2 2 2 3 3 2 2 4 2" xfId="47167"/>
    <cellStyle name="Normal 3 3 2 2 2 3 3 2 2 5" xfId="32843"/>
    <cellStyle name="Normal 3 3 2 2 2 3 3 2 3" xfId="5748"/>
    <cellStyle name="Normal 3 3 2 2 2 3 3 2 3 2" xfId="13008"/>
    <cellStyle name="Normal 3 3 2 2 2 3 3 2 3 2 2" xfId="27386"/>
    <cellStyle name="Normal 3 3 2 2 2 3 3 2 3 2 2 2" xfId="56120"/>
    <cellStyle name="Normal 3 3 2 2 2 3 3 2 3 2 3" xfId="41796"/>
    <cellStyle name="Normal 3 3 2 2 2 3 3 2 3 3" xfId="20223"/>
    <cellStyle name="Normal 3 3 2 2 2 3 3 2 3 3 2" xfId="48958"/>
    <cellStyle name="Normal 3 3 2 2 2 3 3 2 3 4" xfId="34634"/>
    <cellStyle name="Normal 3 3 2 2 2 3 3 2 4" xfId="9421"/>
    <cellStyle name="Normal 3 3 2 2 2 3 3 2 4 2" xfId="23804"/>
    <cellStyle name="Normal 3 3 2 2 2 3 3 2 4 2 2" xfId="52539"/>
    <cellStyle name="Normal 3 3 2 2 2 3 3 2 4 3" xfId="38215"/>
    <cellStyle name="Normal 3 3 2 2 2 3 3 2 5" xfId="16641"/>
    <cellStyle name="Normal 3 3 2 2 2 3 3 2 5 2" xfId="45377"/>
    <cellStyle name="Normal 3 3 2 2 2 3 3 2 6" xfId="31053"/>
    <cellStyle name="Normal 3 3 2 2 2 3 3 3" xfId="2983"/>
    <cellStyle name="Normal 3 3 2 2 2 3 3 3 2" xfId="6643"/>
    <cellStyle name="Normal 3 3 2 2 2 3 3 3 2 2" xfId="13903"/>
    <cellStyle name="Normal 3 3 2 2 2 3 3 3 2 2 2" xfId="28281"/>
    <cellStyle name="Normal 3 3 2 2 2 3 3 3 2 2 2 2" xfId="57015"/>
    <cellStyle name="Normal 3 3 2 2 2 3 3 3 2 2 3" xfId="42691"/>
    <cellStyle name="Normal 3 3 2 2 2 3 3 3 2 3" xfId="21118"/>
    <cellStyle name="Normal 3 3 2 2 2 3 3 3 2 3 2" xfId="49853"/>
    <cellStyle name="Normal 3 3 2 2 2 3 3 3 2 4" xfId="35529"/>
    <cellStyle name="Normal 3 3 2 2 2 3 3 3 3" xfId="10316"/>
    <cellStyle name="Normal 3 3 2 2 2 3 3 3 3 2" xfId="24699"/>
    <cellStyle name="Normal 3 3 2 2 2 3 3 3 3 2 2" xfId="53434"/>
    <cellStyle name="Normal 3 3 2 2 2 3 3 3 3 3" xfId="39110"/>
    <cellStyle name="Normal 3 3 2 2 2 3 3 3 4" xfId="17536"/>
    <cellStyle name="Normal 3 3 2 2 2 3 3 3 4 2" xfId="46272"/>
    <cellStyle name="Normal 3 3 2 2 2 3 3 3 5" xfId="31948"/>
    <cellStyle name="Normal 3 3 2 2 2 3 3 4" xfId="4848"/>
    <cellStyle name="Normal 3 3 2 2 2 3 3 4 2" xfId="12113"/>
    <cellStyle name="Normal 3 3 2 2 2 3 3 4 2 2" xfId="26491"/>
    <cellStyle name="Normal 3 3 2 2 2 3 3 4 2 2 2" xfId="55225"/>
    <cellStyle name="Normal 3 3 2 2 2 3 3 4 2 3" xfId="40901"/>
    <cellStyle name="Normal 3 3 2 2 2 3 3 4 3" xfId="19328"/>
    <cellStyle name="Normal 3 3 2 2 2 3 3 4 3 2" xfId="48063"/>
    <cellStyle name="Normal 3 3 2 2 2 3 3 4 4" xfId="33739"/>
    <cellStyle name="Normal 3 3 2 2 2 3 3 5" xfId="8520"/>
    <cellStyle name="Normal 3 3 2 2 2 3 3 5 2" xfId="22909"/>
    <cellStyle name="Normal 3 3 2 2 2 3 3 5 2 2" xfId="51644"/>
    <cellStyle name="Normal 3 3 2 2 2 3 3 5 3" xfId="37320"/>
    <cellStyle name="Normal 3 3 2 2 2 3 3 6" xfId="15746"/>
    <cellStyle name="Normal 3 3 2 2 2 3 3 6 2" xfId="44482"/>
    <cellStyle name="Normal 3 3 2 2 2 3 3 7" xfId="30158"/>
    <cellStyle name="Normal 3 3 2 2 2 3 4" xfId="1636"/>
    <cellStyle name="Normal 3 3 2 2 2 3 4 2" xfId="3432"/>
    <cellStyle name="Normal 3 3 2 2 2 3 4 2 2" xfId="7091"/>
    <cellStyle name="Normal 3 3 2 2 2 3 4 2 2 2" xfId="14351"/>
    <cellStyle name="Normal 3 3 2 2 2 3 4 2 2 2 2" xfId="28729"/>
    <cellStyle name="Normal 3 3 2 2 2 3 4 2 2 2 2 2" xfId="57463"/>
    <cellStyle name="Normal 3 3 2 2 2 3 4 2 2 2 3" xfId="43139"/>
    <cellStyle name="Normal 3 3 2 2 2 3 4 2 2 3" xfId="21566"/>
    <cellStyle name="Normal 3 3 2 2 2 3 4 2 2 3 2" xfId="50301"/>
    <cellStyle name="Normal 3 3 2 2 2 3 4 2 2 4" xfId="35977"/>
    <cellStyle name="Normal 3 3 2 2 2 3 4 2 3" xfId="10764"/>
    <cellStyle name="Normal 3 3 2 2 2 3 4 2 3 2" xfId="25147"/>
    <cellStyle name="Normal 3 3 2 2 2 3 4 2 3 2 2" xfId="53882"/>
    <cellStyle name="Normal 3 3 2 2 2 3 4 2 3 3" xfId="39558"/>
    <cellStyle name="Normal 3 3 2 2 2 3 4 2 4" xfId="17984"/>
    <cellStyle name="Normal 3 3 2 2 2 3 4 2 4 2" xfId="46720"/>
    <cellStyle name="Normal 3 3 2 2 2 3 4 2 5" xfId="32396"/>
    <cellStyle name="Normal 3 3 2 2 2 3 4 3" xfId="5301"/>
    <cellStyle name="Normal 3 3 2 2 2 3 4 3 2" xfId="12561"/>
    <cellStyle name="Normal 3 3 2 2 2 3 4 3 2 2" xfId="26939"/>
    <cellStyle name="Normal 3 3 2 2 2 3 4 3 2 2 2" xfId="55673"/>
    <cellStyle name="Normal 3 3 2 2 2 3 4 3 2 3" xfId="41349"/>
    <cellStyle name="Normal 3 3 2 2 2 3 4 3 3" xfId="19776"/>
    <cellStyle name="Normal 3 3 2 2 2 3 4 3 3 2" xfId="48511"/>
    <cellStyle name="Normal 3 3 2 2 2 3 4 3 4" xfId="34187"/>
    <cellStyle name="Normal 3 3 2 2 2 3 4 4" xfId="8974"/>
    <cellStyle name="Normal 3 3 2 2 2 3 4 4 2" xfId="23357"/>
    <cellStyle name="Normal 3 3 2 2 2 3 4 4 2 2" xfId="52092"/>
    <cellStyle name="Normal 3 3 2 2 2 3 4 4 3" xfId="37768"/>
    <cellStyle name="Normal 3 3 2 2 2 3 4 5" xfId="16194"/>
    <cellStyle name="Normal 3 3 2 2 2 3 4 5 2" xfId="44930"/>
    <cellStyle name="Normal 3 3 2 2 2 3 4 6" xfId="30606"/>
    <cellStyle name="Normal 3 3 2 2 2 3 5" xfId="2536"/>
    <cellStyle name="Normal 3 3 2 2 2 3 5 2" xfId="6196"/>
    <cellStyle name="Normal 3 3 2 2 2 3 5 2 2" xfId="13456"/>
    <cellStyle name="Normal 3 3 2 2 2 3 5 2 2 2" xfId="27834"/>
    <cellStyle name="Normal 3 3 2 2 2 3 5 2 2 2 2" xfId="56568"/>
    <cellStyle name="Normal 3 3 2 2 2 3 5 2 2 3" xfId="42244"/>
    <cellStyle name="Normal 3 3 2 2 2 3 5 2 3" xfId="20671"/>
    <cellStyle name="Normal 3 3 2 2 2 3 5 2 3 2" xfId="49406"/>
    <cellStyle name="Normal 3 3 2 2 2 3 5 2 4" xfId="35082"/>
    <cellStyle name="Normal 3 3 2 2 2 3 5 3" xfId="9869"/>
    <cellStyle name="Normal 3 3 2 2 2 3 5 3 2" xfId="24252"/>
    <cellStyle name="Normal 3 3 2 2 2 3 5 3 2 2" xfId="52987"/>
    <cellStyle name="Normal 3 3 2 2 2 3 5 3 3" xfId="38663"/>
    <cellStyle name="Normal 3 3 2 2 2 3 5 4" xfId="17089"/>
    <cellStyle name="Normal 3 3 2 2 2 3 5 4 2" xfId="45825"/>
    <cellStyle name="Normal 3 3 2 2 2 3 5 5" xfId="31501"/>
    <cellStyle name="Normal 3 3 2 2 2 3 6" xfId="4399"/>
    <cellStyle name="Normal 3 3 2 2 2 3 6 2" xfId="11666"/>
    <cellStyle name="Normal 3 3 2 2 2 3 6 2 2" xfId="26044"/>
    <cellStyle name="Normal 3 3 2 2 2 3 6 2 2 2" xfId="54778"/>
    <cellStyle name="Normal 3 3 2 2 2 3 6 2 3" xfId="40454"/>
    <cellStyle name="Normal 3 3 2 2 2 3 6 3" xfId="18881"/>
    <cellStyle name="Normal 3 3 2 2 2 3 6 3 2" xfId="47616"/>
    <cellStyle name="Normal 3 3 2 2 2 3 6 4" xfId="33292"/>
    <cellStyle name="Normal 3 3 2 2 2 3 7" xfId="8070"/>
    <cellStyle name="Normal 3 3 2 2 2 3 7 2" xfId="22462"/>
    <cellStyle name="Normal 3 3 2 2 2 3 7 2 2" xfId="51197"/>
    <cellStyle name="Normal 3 3 2 2 2 3 7 3" xfId="36873"/>
    <cellStyle name="Normal 3 3 2 2 2 3 8" xfId="15299"/>
    <cellStyle name="Normal 3 3 2 2 2 3 8 2" xfId="44035"/>
    <cellStyle name="Normal 3 3 2 2 2 3 9" xfId="29711"/>
    <cellStyle name="Normal 3 3 2 2 2 4" xfId="766"/>
    <cellStyle name="Normal 3 3 2 2 2 4 2" xfId="1216"/>
    <cellStyle name="Normal 3 3 2 2 2 4 2 2" xfId="2199"/>
    <cellStyle name="Normal 3 3 2 2 2 4 2 2 2" xfId="3991"/>
    <cellStyle name="Normal 3 3 2 2 2 4 2 2 2 2" xfId="7650"/>
    <cellStyle name="Normal 3 3 2 2 2 4 2 2 2 2 2" xfId="14910"/>
    <cellStyle name="Normal 3 3 2 2 2 4 2 2 2 2 2 2" xfId="29288"/>
    <cellStyle name="Normal 3 3 2 2 2 4 2 2 2 2 2 2 2" xfId="58022"/>
    <cellStyle name="Normal 3 3 2 2 2 4 2 2 2 2 2 3" xfId="43698"/>
    <cellStyle name="Normal 3 3 2 2 2 4 2 2 2 2 3" xfId="22125"/>
    <cellStyle name="Normal 3 3 2 2 2 4 2 2 2 2 3 2" xfId="50860"/>
    <cellStyle name="Normal 3 3 2 2 2 4 2 2 2 2 4" xfId="36536"/>
    <cellStyle name="Normal 3 3 2 2 2 4 2 2 2 3" xfId="11323"/>
    <cellStyle name="Normal 3 3 2 2 2 4 2 2 2 3 2" xfId="25706"/>
    <cellStyle name="Normal 3 3 2 2 2 4 2 2 2 3 2 2" xfId="54441"/>
    <cellStyle name="Normal 3 3 2 2 2 4 2 2 2 3 3" xfId="40117"/>
    <cellStyle name="Normal 3 3 2 2 2 4 2 2 2 4" xfId="18543"/>
    <cellStyle name="Normal 3 3 2 2 2 4 2 2 2 4 2" xfId="47279"/>
    <cellStyle name="Normal 3 3 2 2 2 4 2 2 2 5" xfId="32955"/>
    <cellStyle name="Normal 3 3 2 2 2 4 2 2 3" xfId="5860"/>
    <cellStyle name="Normal 3 3 2 2 2 4 2 2 3 2" xfId="13120"/>
    <cellStyle name="Normal 3 3 2 2 2 4 2 2 3 2 2" xfId="27498"/>
    <cellStyle name="Normal 3 3 2 2 2 4 2 2 3 2 2 2" xfId="56232"/>
    <cellStyle name="Normal 3 3 2 2 2 4 2 2 3 2 3" xfId="41908"/>
    <cellStyle name="Normal 3 3 2 2 2 4 2 2 3 3" xfId="20335"/>
    <cellStyle name="Normal 3 3 2 2 2 4 2 2 3 3 2" xfId="49070"/>
    <cellStyle name="Normal 3 3 2 2 2 4 2 2 3 4" xfId="34746"/>
    <cellStyle name="Normal 3 3 2 2 2 4 2 2 4" xfId="9533"/>
    <cellStyle name="Normal 3 3 2 2 2 4 2 2 4 2" xfId="23916"/>
    <cellStyle name="Normal 3 3 2 2 2 4 2 2 4 2 2" xfId="52651"/>
    <cellStyle name="Normal 3 3 2 2 2 4 2 2 4 3" xfId="38327"/>
    <cellStyle name="Normal 3 3 2 2 2 4 2 2 5" xfId="16753"/>
    <cellStyle name="Normal 3 3 2 2 2 4 2 2 5 2" xfId="45489"/>
    <cellStyle name="Normal 3 3 2 2 2 4 2 2 6" xfId="31165"/>
    <cellStyle name="Normal 3 3 2 2 2 4 2 3" xfId="3095"/>
    <cellStyle name="Normal 3 3 2 2 2 4 2 3 2" xfId="6755"/>
    <cellStyle name="Normal 3 3 2 2 2 4 2 3 2 2" xfId="14015"/>
    <cellStyle name="Normal 3 3 2 2 2 4 2 3 2 2 2" xfId="28393"/>
    <cellStyle name="Normal 3 3 2 2 2 4 2 3 2 2 2 2" xfId="57127"/>
    <cellStyle name="Normal 3 3 2 2 2 4 2 3 2 2 3" xfId="42803"/>
    <cellStyle name="Normal 3 3 2 2 2 4 2 3 2 3" xfId="21230"/>
    <cellStyle name="Normal 3 3 2 2 2 4 2 3 2 3 2" xfId="49965"/>
    <cellStyle name="Normal 3 3 2 2 2 4 2 3 2 4" xfId="35641"/>
    <cellStyle name="Normal 3 3 2 2 2 4 2 3 3" xfId="10428"/>
    <cellStyle name="Normal 3 3 2 2 2 4 2 3 3 2" xfId="24811"/>
    <cellStyle name="Normal 3 3 2 2 2 4 2 3 3 2 2" xfId="53546"/>
    <cellStyle name="Normal 3 3 2 2 2 4 2 3 3 3" xfId="39222"/>
    <cellStyle name="Normal 3 3 2 2 2 4 2 3 4" xfId="17648"/>
    <cellStyle name="Normal 3 3 2 2 2 4 2 3 4 2" xfId="46384"/>
    <cellStyle name="Normal 3 3 2 2 2 4 2 3 5" xfId="32060"/>
    <cellStyle name="Normal 3 3 2 2 2 4 2 4" xfId="4960"/>
    <cellStyle name="Normal 3 3 2 2 2 4 2 4 2" xfId="12225"/>
    <cellStyle name="Normal 3 3 2 2 2 4 2 4 2 2" xfId="26603"/>
    <cellStyle name="Normal 3 3 2 2 2 4 2 4 2 2 2" xfId="55337"/>
    <cellStyle name="Normal 3 3 2 2 2 4 2 4 2 3" xfId="41013"/>
    <cellStyle name="Normal 3 3 2 2 2 4 2 4 3" xfId="19440"/>
    <cellStyle name="Normal 3 3 2 2 2 4 2 4 3 2" xfId="48175"/>
    <cellStyle name="Normal 3 3 2 2 2 4 2 4 4" xfId="33851"/>
    <cellStyle name="Normal 3 3 2 2 2 4 2 5" xfId="8632"/>
    <cellStyle name="Normal 3 3 2 2 2 4 2 5 2" xfId="23021"/>
    <cellStyle name="Normal 3 3 2 2 2 4 2 5 2 2" xfId="51756"/>
    <cellStyle name="Normal 3 3 2 2 2 4 2 5 3" xfId="37432"/>
    <cellStyle name="Normal 3 3 2 2 2 4 2 6" xfId="15858"/>
    <cellStyle name="Normal 3 3 2 2 2 4 2 6 2" xfId="44594"/>
    <cellStyle name="Normal 3 3 2 2 2 4 2 7" xfId="30270"/>
    <cellStyle name="Normal 3 3 2 2 2 4 3" xfId="1752"/>
    <cellStyle name="Normal 3 3 2 2 2 4 3 2" xfId="3544"/>
    <cellStyle name="Normal 3 3 2 2 2 4 3 2 2" xfId="7203"/>
    <cellStyle name="Normal 3 3 2 2 2 4 3 2 2 2" xfId="14463"/>
    <cellStyle name="Normal 3 3 2 2 2 4 3 2 2 2 2" xfId="28841"/>
    <cellStyle name="Normal 3 3 2 2 2 4 3 2 2 2 2 2" xfId="57575"/>
    <cellStyle name="Normal 3 3 2 2 2 4 3 2 2 2 3" xfId="43251"/>
    <cellStyle name="Normal 3 3 2 2 2 4 3 2 2 3" xfId="21678"/>
    <cellStyle name="Normal 3 3 2 2 2 4 3 2 2 3 2" xfId="50413"/>
    <cellStyle name="Normal 3 3 2 2 2 4 3 2 2 4" xfId="36089"/>
    <cellStyle name="Normal 3 3 2 2 2 4 3 2 3" xfId="10876"/>
    <cellStyle name="Normal 3 3 2 2 2 4 3 2 3 2" xfId="25259"/>
    <cellStyle name="Normal 3 3 2 2 2 4 3 2 3 2 2" xfId="53994"/>
    <cellStyle name="Normal 3 3 2 2 2 4 3 2 3 3" xfId="39670"/>
    <cellStyle name="Normal 3 3 2 2 2 4 3 2 4" xfId="18096"/>
    <cellStyle name="Normal 3 3 2 2 2 4 3 2 4 2" xfId="46832"/>
    <cellStyle name="Normal 3 3 2 2 2 4 3 2 5" xfId="32508"/>
    <cellStyle name="Normal 3 3 2 2 2 4 3 3" xfId="5413"/>
    <cellStyle name="Normal 3 3 2 2 2 4 3 3 2" xfId="12673"/>
    <cellStyle name="Normal 3 3 2 2 2 4 3 3 2 2" xfId="27051"/>
    <cellStyle name="Normal 3 3 2 2 2 4 3 3 2 2 2" xfId="55785"/>
    <cellStyle name="Normal 3 3 2 2 2 4 3 3 2 3" xfId="41461"/>
    <cellStyle name="Normal 3 3 2 2 2 4 3 3 3" xfId="19888"/>
    <cellStyle name="Normal 3 3 2 2 2 4 3 3 3 2" xfId="48623"/>
    <cellStyle name="Normal 3 3 2 2 2 4 3 3 4" xfId="34299"/>
    <cellStyle name="Normal 3 3 2 2 2 4 3 4" xfId="9086"/>
    <cellStyle name="Normal 3 3 2 2 2 4 3 4 2" xfId="23469"/>
    <cellStyle name="Normal 3 3 2 2 2 4 3 4 2 2" xfId="52204"/>
    <cellStyle name="Normal 3 3 2 2 2 4 3 4 3" xfId="37880"/>
    <cellStyle name="Normal 3 3 2 2 2 4 3 5" xfId="16306"/>
    <cellStyle name="Normal 3 3 2 2 2 4 3 5 2" xfId="45042"/>
    <cellStyle name="Normal 3 3 2 2 2 4 3 6" xfId="30718"/>
    <cellStyle name="Normal 3 3 2 2 2 4 4" xfId="2648"/>
    <cellStyle name="Normal 3 3 2 2 2 4 4 2" xfId="6308"/>
    <cellStyle name="Normal 3 3 2 2 2 4 4 2 2" xfId="13568"/>
    <cellStyle name="Normal 3 3 2 2 2 4 4 2 2 2" xfId="27946"/>
    <cellStyle name="Normal 3 3 2 2 2 4 4 2 2 2 2" xfId="56680"/>
    <cellStyle name="Normal 3 3 2 2 2 4 4 2 2 3" xfId="42356"/>
    <cellStyle name="Normal 3 3 2 2 2 4 4 2 3" xfId="20783"/>
    <cellStyle name="Normal 3 3 2 2 2 4 4 2 3 2" xfId="49518"/>
    <cellStyle name="Normal 3 3 2 2 2 4 4 2 4" xfId="35194"/>
    <cellStyle name="Normal 3 3 2 2 2 4 4 3" xfId="9981"/>
    <cellStyle name="Normal 3 3 2 2 2 4 4 3 2" xfId="24364"/>
    <cellStyle name="Normal 3 3 2 2 2 4 4 3 2 2" xfId="53099"/>
    <cellStyle name="Normal 3 3 2 2 2 4 4 3 3" xfId="38775"/>
    <cellStyle name="Normal 3 3 2 2 2 4 4 4" xfId="17201"/>
    <cellStyle name="Normal 3 3 2 2 2 4 4 4 2" xfId="45937"/>
    <cellStyle name="Normal 3 3 2 2 2 4 4 5" xfId="31613"/>
    <cellStyle name="Normal 3 3 2 2 2 4 5" xfId="4512"/>
    <cellStyle name="Normal 3 3 2 2 2 4 5 2" xfId="11778"/>
    <cellStyle name="Normal 3 3 2 2 2 4 5 2 2" xfId="26156"/>
    <cellStyle name="Normal 3 3 2 2 2 4 5 2 2 2" xfId="54890"/>
    <cellStyle name="Normal 3 3 2 2 2 4 5 2 3" xfId="40566"/>
    <cellStyle name="Normal 3 3 2 2 2 4 5 3" xfId="18993"/>
    <cellStyle name="Normal 3 3 2 2 2 4 5 3 2" xfId="47728"/>
    <cellStyle name="Normal 3 3 2 2 2 4 5 4" xfId="33404"/>
    <cellStyle name="Normal 3 3 2 2 2 4 6" xfId="8185"/>
    <cellStyle name="Normal 3 3 2 2 2 4 6 2" xfId="22574"/>
    <cellStyle name="Normal 3 3 2 2 2 4 6 2 2" xfId="51309"/>
    <cellStyle name="Normal 3 3 2 2 2 4 6 3" xfId="36985"/>
    <cellStyle name="Normal 3 3 2 2 2 4 7" xfId="15411"/>
    <cellStyle name="Normal 3 3 2 2 2 4 7 2" xfId="44147"/>
    <cellStyle name="Normal 3 3 2 2 2 4 8" xfId="29823"/>
    <cellStyle name="Normal 3 3 2 2 2 5" xfId="992"/>
    <cellStyle name="Normal 3 3 2 2 2 5 2" xfId="1975"/>
    <cellStyle name="Normal 3 3 2 2 2 5 2 2" xfId="3767"/>
    <cellStyle name="Normal 3 3 2 2 2 5 2 2 2" xfId="7426"/>
    <cellStyle name="Normal 3 3 2 2 2 5 2 2 2 2" xfId="14686"/>
    <cellStyle name="Normal 3 3 2 2 2 5 2 2 2 2 2" xfId="29064"/>
    <cellStyle name="Normal 3 3 2 2 2 5 2 2 2 2 2 2" xfId="57798"/>
    <cellStyle name="Normal 3 3 2 2 2 5 2 2 2 2 3" xfId="43474"/>
    <cellStyle name="Normal 3 3 2 2 2 5 2 2 2 3" xfId="21901"/>
    <cellStyle name="Normal 3 3 2 2 2 5 2 2 2 3 2" xfId="50636"/>
    <cellStyle name="Normal 3 3 2 2 2 5 2 2 2 4" xfId="36312"/>
    <cellStyle name="Normal 3 3 2 2 2 5 2 2 3" xfId="11099"/>
    <cellStyle name="Normal 3 3 2 2 2 5 2 2 3 2" xfId="25482"/>
    <cellStyle name="Normal 3 3 2 2 2 5 2 2 3 2 2" xfId="54217"/>
    <cellStyle name="Normal 3 3 2 2 2 5 2 2 3 3" xfId="39893"/>
    <cellStyle name="Normal 3 3 2 2 2 5 2 2 4" xfId="18319"/>
    <cellStyle name="Normal 3 3 2 2 2 5 2 2 4 2" xfId="47055"/>
    <cellStyle name="Normal 3 3 2 2 2 5 2 2 5" xfId="32731"/>
    <cellStyle name="Normal 3 3 2 2 2 5 2 3" xfId="5636"/>
    <cellStyle name="Normal 3 3 2 2 2 5 2 3 2" xfId="12896"/>
    <cellStyle name="Normal 3 3 2 2 2 5 2 3 2 2" xfId="27274"/>
    <cellStyle name="Normal 3 3 2 2 2 5 2 3 2 2 2" xfId="56008"/>
    <cellStyle name="Normal 3 3 2 2 2 5 2 3 2 3" xfId="41684"/>
    <cellStyle name="Normal 3 3 2 2 2 5 2 3 3" xfId="20111"/>
    <cellStyle name="Normal 3 3 2 2 2 5 2 3 3 2" xfId="48846"/>
    <cellStyle name="Normal 3 3 2 2 2 5 2 3 4" xfId="34522"/>
    <cellStyle name="Normal 3 3 2 2 2 5 2 4" xfId="9309"/>
    <cellStyle name="Normal 3 3 2 2 2 5 2 4 2" xfId="23692"/>
    <cellStyle name="Normal 3 3 2 2 2 5 2 4 2 2" xfId="52427"/>
    <cellStyle name="Normal 3 3 2 2 2 5 2 4 3" xfId="38103"/>
    <cellStyle name="Normal 3 3 2 2 2 5 2 5" xfId="16529"/>
    <cellStyle name="Normal 3 3 2 2 2 5 2 5 2" xfId="45265"/>
    <cellStyle name="Normal 3 3 2 2 2 5 2 6" xfId="30941"/>
    <cellStyle name="Normal 3 3 2 2 2 5 3" xfId="2871"/>
    <cellStyle name="Normal 3 3 2 2 2 5 3 2" xfId="6531"/>
    <cellStyle name="Normal 3 3 2 2 2 5 3 2 2" xfId="13791"/>
    <cellStyle name="Normal 3 3 2 2 2 5 3 2 2 2" xfId="28169"/>
    <cellStyle name="Normal 3 3 2 2 2 5 3 2 2 2 2" xfId="56903"/>
    <cellStyle name="Normal 3 3 2 2 2 5 3 2 2 3" xfId="42579"/>
    <cellStyle name="Normal 3 3 2 2 2 5 3 2 3" xfId="21006"/>
    <cellStyle name="Normal 3 3 2 2 2 5 3 2 3 2" xfId="49741"/>
    <cellStyle name="Normal 3 3 2 2 2 5 3 2 4" xfId="35417"/>
    <cellStyle name="Normal 3 3 2 2 2 5 3 3" xfId="10204"/>
    <cellStyle name="Normal 3 3 2 2 2 5 3 3 2" xfId="24587"/>
    <cellStyle name="Normal 3 3 2 2 2 5 3 3 2 2" xfId="53322"/>
    <cellStyle name="Normal 3 3 2 2 2 5 3 3 3" xfId="38998"/>
    <cellStyle name="Normal 3 3 2 2 2 5 3 4" xfId="17424"/>
    <cellStyle name="Normal 3 3 2 2 2 5 3 4 2" xfId="46160"/>
    <cellStyle name="Normal 3 3 2 2 2 5 3 5" xfId="31836"/>
    <cellStyle name="Normal 3 3 2 2 2 5 4" xfId="4736"/>
    <cellStyle name="Normal 3 3 2 2 2 5 4 2" xfId="12001"/>
    <cellStyle name="Normal 3 3 2 2 2 5 4 2 2" xfId="26379"/>
    <cellStyle name="Normal 3 3 2 2 2 5 4 2 2 2" xfId="55113"/>
    <cellStyle name="Normal 3 3 2 2 2 5 4 2 3" xfId="40789"/>
    <cellStyle name="Normal 3 3 2 2 2 5 4 3" xfId="19216"/>
    <cellStyle name="Normal 3 3 2 2 2 5 4 3 2" xfId="47951"/>
    <cellStyle name="Normal 3 3 2 2 2 5 4 4" xfId="33627"/>
    <cellStyle name="Normal 3 3 2 2 2 5 5" xfId="8408"/>
    <cellStyle name="Normal 3 3 2 2 2 5 5 2" xfId="22797"/>
    <cellStyle name="Normal 3 3 2 2 2 5 5 2 2" xfId="51532"/>
    <cellStyle name="Normal 3 3 2 2 2 5 5 3" xfId="37208"/>
    <cellStyle name="Normal 3 3 2 2 2 5 6" xfId="15634"/>
    <cellStyle name="Normal 3 3 2 2 2 5 6 2" xfId="44370"/>
    <cellStyle name="Normal 3 3 2 2 2 5 7" xfId="30046"/>
    <cellStyle name="Normal 3 3 2 2 2 6" xfId="1511"/>
    <cellStyle name="Normal 3 3 2 2 2 6 2" xfId="3320"/>
    <cellStyle name="Normal 3 3 2 2 2 6 2 2" xfId="6979"/>
    <cellStyle name="Normal 3 3 2 2 2 6 2 2 2" xfId="14239"/>
    <cellStyle name="Normal 3 3 2 2 2 6 2 2 2 2" xfId="28617"/>
    <cellStyle name="Normal 3 3 2 2 2 6 2 2 2 2 2" xfId="57351"/>
    <cellStyle name="Normal 3 3 2 2 2 6 2 2 2 3" xfId="43027"/>
    <cellStyle name="Normal 3 3 2 2 2 6 2 2 3" xfId="21454"/>
    <cellStyle name="Normal 3 3 2 2 2 6 2 2 3 2" xfId="50189"/>
    <cellStyle name="Normal 3 3 2 2 2 6 2 2 4" xfId="35865"/>
    <cellStyle name="Normal 3 3 2 2 2 6 2 3" xfId="10652"/>
    <cellStyle name="Normal 3 3 2 2 2 6 2 3 2" xfId="25035"/>
    <cellStyle name="Normal 3 3 2 2 2 6 2 3 2 2" xfId="53770"/>
    <cellStyle name="Normal 3 3 2 2 2 6 2 3 3" xfId="39446"/>
    <cellStyle name="Normal 3 3 2 2 2 6 2 4" xfId="17872"/>
    <cellStyle name="Normal 3 3 2 2 2 6 2 4 2" xfId="46608"/>
    <cellStyle name="Normal 3 3 2 2 2 6 2 5" xfId="32284"/>
    <cellStyle name="Normal 3 3 2 2 2 6 3" xfId="5188"/>
    <cellStyle name="Normal 3 3 2 2 2 6 3 2" xfId="12449"/>
    <cellStyle name="Normal 3 3 2 2 2 6 3 2 2" xfId="26827"/>
    <cellStyle name="Normal 3 3 2 2 2 6 3 2 2 2" xfId="55561"/>
    <cellStyle name="Normal 3 3 2 2 2 6 3 2 3" xfId="41237"/>
    <cellStyle name="Normal 3 3 2 2 2 6 3 3" xfId="19664"/>
    <cellStyle name="Normal 3 3 2 2 2 6 3 3 2" xfId="48399"/>
    <cellStyle name="Normal 3 3 2 2 2 6 3 4" xfId="34075"/>
    <cellStyle name="Normal 3 3 2 2 2 6 4" xfId="8862"/>
    <cellStyle name="Normal 3 3 2 2 2 6 4 2" xfId="23245"/>
    <cellStyle name="Normal 3 3 2 2 2 6 4 2 2" xfId="51980"/>
    <cellStyle name="Normal 3 3 2 2 2 6 4 3" xfId="37656"/>
    <cellStyle name="Normal 3 3 2 2 2 6 5" xfId="16082"/>
    <cellStyle name="Normal 3 3 2 2 2 6 5 2" xfId="44818"/>
    <cellStyle name="Normal 3 3 2 2 2 6 6" xfId="30494"/>
    <cellStyle name="Normal 3 3 2 2 2 7" xfId="2424"/>
    <cellStyle name="Normal 3 3 2 2 2 7 2" xfId="6084"/>
    <cellStyle name="Normal 3 3 2 2 2 7 2 2" xfId="13344"/>
    <cellStyle name="Normal 3 3 2 2 2 7 2 2 2" xfId="27722"/>
    <cellStyle name="Normal 3 3 2 2 2 7 2 2 2 2" xfId="56456"/>
    <cellStyle name="Normal 3 3 2 2 2 7 2 2 3" xfId="42132"/>
    <cellStyle name="Normal 3 3 2 2 2 7 2 3" xfId="20559"/>
    <cellStyle name="Normal 3 3 2 2 2 7 2 3 2" xfId="49294"/>
    <cellStyle name="Normal 3 3 2 2 2 7 2 4" xfId="34970"/>
    <cellStyle name="Normal 3 3 2 2 2 7 3" xfId="9757"/>
    <cellStyle name="Normal 3 3 2 2 2 7 3 2" xfId="24140"/>
    <cellStyle name="Normal 3 3 2 2 2 7 3 2 2" xfId="52875"/>
    <cellStyle name="Normal 3 3 2 2 2 7 3 3" xfId="38551"/>
    <cellStyle name="Normal 3 3 2 2 2 7 4" xfId="16977"/>
    <cellStyle name="Normal 3 3 2 2 2 7 4 2" xfId="45713"/>
    <cellStyle name="Normal 3 3 2 2 2 7 5" xfId="31389"/>
    <cellStyle name="Normal 3 3 2 2 2 8" xfId="4281"/>
    <cellStyle name="Normal 3 3 2 2 2 8 2" xfId="11553"/>
    <cellStyle name="Normal 3 3 2 2 2 8 2 2" xfId="25932"/>
    <cellStyle name="Normal 3 3 2 2 2 8 2 2 2" xfId="54666"/>
    <cellStyle name="Normal 3 3 2 2 2 8 2 3" xfId="40342"/>
    <cellStyle name="Normal 3 3 2 2 2 8 3" xfId="18769"/>
    <cellStyle name="Normal 3 3 2 2 2 8 3 2" xfId="47504"/>
    <cellStyle name="Normal 3 3 2 2 2 8 4" xfId="33180"/>
    <cellStyle name="Normal 3 3 2 2 2 9" xfId="7949"/>
    <cellStyle name="Normal 3 3 2 2 2 9 2" xfId="22350"/>
    <cellStyle name="Normal 3 3 2 2 2 9 2 2" xfId="51085"/>
    <cellStyle name="Normal 3 3 2 2 2 9 3" xfId="36761"/>
    <cellStyle name="Normal 3 3 2 2 3" xfId="437"/>
    <cellStyle name="Normal 3 3 2 2 3 10" xfId="29627"/>
    <cellStyle name="Normal 3 3 2 2 3 2" xfId="637"/>
    <cellStyle name="Normal 3 3 2 2 3 2 2" xfId="909"/>
    <cellStyle name="Normal 3 3 2 2 3 2 2 2" xfId="1356"/>
    <cellStyle name="Normal 3 3 2 2 3 2 2 2 2" xfId="2339"/>
    <cellStyle name="Normal 3 3 2 2 3 2 2 2 2 2" xfId="4131"/>
    <cellStyle name="Normal 3 3 2 2 3 2 2 2 2 2 2" xfId="7790"/>
    <cellStyle name="Normal 3 3 2 2 3 2 2 2 2 2 2 2" xfId="15050"/>
    <cellStyle name="Normal 3 3 2 2 3 2 2 2 2 2 2 2 2" xfId="29428"/>
    <cellStyle name="Normal 3 3 2 2 3 2 2 2 2 2 2 2 2 2" xfId="58162"/>
    <cellStyle name="Normal 3 3 2 2 3 2 2 2 2 2 2 2 3" xfId="43838"/>
    <cellStyle name="Normal 3 3 2 2 3 2 2 2 2 2 2 3" xfId="22265"/>
    <cellStyle name="Normal 3 3 2 2 3 2 2 2 2 2 2 3 2" xfId="51000"/>
    <cellStyle name="Normal 3 3 2 2 3 2 2 2 2 2 2 4" xfId="36676"/>
    <cellStyle name="Normal 3 3 2 2 3 2 2 2 2 2 3" xfId="11463"/>
    <cellStyle name="Normal 3 3 2 2 3 2 2 2 2 2 3 2" xfId="25846"/>
    <cellStyle name="Normal 3 3 2 2 3 2 2 2 2 2 3 2 2" xfId="54581"/>
    <cellStyle name="Normal 3 3 2 2 3 2 2 2 2 2 3 3" xfId="40257"/>
    <cellStyle name="Normal 3 3 2 2 3 2 2 2 2 2 4" xfId="18683"/>
    <cellStyle name="Normal 3 3 2 2 3 2 2 2 2 2 4 2" xfId="47419"/>
    <cellStyle name="Normal 3 3 2 2 3 2 2 2 2 2 5" xfId="33095"/>
    <cellStyle name="Normal 3 3 2 2 3 2 2 2 2 3" xfId="6000"/>
    <cellStyle name="Normal 3 3 2 2 3 2 2 2 2 3 2" xfId="13260"/>
    <cellStyle name="Normal 3 3 2 2 3 2 2 2 2 3 2 2" xfId="27638"/>
    <cellStyle name="Normal 3 3 2 2 3 2 2 2 2 3 2 2 2" xfId="56372"/>
    <cellStyle name="Normal 3 3 2 2 3 2 2 2 2 3 2 3" xfId="42048"/>
    <cellStyle name="Normal 3 3 2 2 3 2 2 2 2 3 3" xfId="20475"/>
    <cellStyle name="Normal 3 3 2 2 3 2 2 2 2 3 3 2" xfId="49210"/>
    <cellStyle name="Normal 3 3 2 2 3 2 2 2 2 3 4" xfId="34886"/>
    <cellStyle name="Normal 3 3 2 2 3 2 2 2 2 4" xfId="9673"/>
    <cellStyle name="Normal 3 3 2 2 3 2 2 2 2 4 2" xfId="24056"/>
    <cellStyle name="Normal 3 3 2 2 3 2 2 2 2 4 2 2" xfId="52791"/>
    <cellStyle name="Normal 3 3 2 2 3 2 2 2 2 4 3" xfId="38467"/>
    <cellStyle name="Normal 3 3 2 2 3 2 2 2 2 5" xfId="16893"/>
    <cellStyle name="Normal 3 3 2 2 3 2 2 2 2 5 2" xfId="45629"/>
    <cellStyle name="Normal 3 3 2 2 3 2 2 2 2 6" xfId="31305"/>
    <cellStyle name="Normal 3 3 2 2 3 2 2 2 3" xfId="3235"/>
    <cellStyle name="Normal 3 3 2 2 3 2 2 2 3 2" xfId="6895"/>
    <cellStyle name="Normal 3 3 2 2 3 2 2 2 3 2 2" xfId="14155"/>
    <cellStyle name="Normal 3 3 2 2 3 2 2 2 3 2 2 2" xfId="28533"/>
    <cellStyle name="Normal 3 3 2 2 3 2 2 2 3 2 2 2 2" xfId="57267"/>
    <cellStyle name="Normal 3 3 2 2 3 2 2 2 3 2 2 3" xfId="42943"/>
    <cellStyle name="Normal 3 3 2 2 3 2 2 2 3 2 3" xfId="21370"/>
    <cellStyle name="Normal 3 3 2 2 3 2 2 2 3 2 3 2" xfId="50105"/>
    <cellStyle name="Normal 3 3 2 2 3 2 2 2 3 2 4" xfId="35781"/>
    <cellStyle name="Normal 3 3 2 2 3 2 2 2 3 3" xfId="10568"/>
    <cellStyle name="Normal 3 3 2 2 3 2 2 2 3 3 2" xfId="24951"/>
    <cellStyle name="Normal 3 3 2 2 3 2 2 2 3 3 2 2" xfId="53686"/>
    <cellStyle name="Normal 3 3 2 2 3 2 2 2 3 3 3" xfId="39362"/>
    <cellStyle name="Normal 3 3 2 2 3 2 2 2 3 4" xfId="17788"/>
    <cellStyle name="Normal 3 3 2 2 3 2 2 2 3 4 2" xfId="46524"/>
    <cellStyle name="Normal 3 3 2 2 3 2 2 2 3 5" xfId="32200"/>
    <cellStyle name="Normal 3 3 2 2 3 2 2 2 4" xfId="5100"/>
    <cellStyle name="Normal 3 3 2 2 3 2 2 2 4 2" xfId="12365"/>
    <cellStyle name="Normal 3 3 2 2 3 2 2 2 4 2 2" xfId="26743"/>
    <cellStyle name="Normal 3 3 2 2 3 2 2 2 4 2 2 2" xfId="55477"/>
    <cellStyle name="Normal 3 3 2 2 3 2 2 2 4 2 3" xfId="41153"/>
    <cellStyle name="Normal 3 3 2 2 3 2 2 2 4 3" xfId="19580"/>
    <cellStyle name="Normal 3 3 2 2 3 2 2 2 4 3 2" xfId="48315"/>
    <cellStyle name="Normal 3 3 2 2 3 2 2 2 4 4" xfId="33991"/>
    <cellStyle name="Normal 3 3 2 2 3 2 2 2 5" xfId="8772"/>
    <cellStyle name="Normal 3 3 2 2 3 2 2 2 5 2" xfId="23161"/>
    <cellStyle name="Normal 3 3 2 2 3 2 2 2 5 2 2" xfId="51896"/>
    <cellStyle name="Normal 3 3 2 2 3 2 2 2 5 3" xfId="37572"/>
    <cellStyle name="Normal 3 3 2 2 3 2 2 2 6" xfId="15998"/>
    <cellStyle name="Normal 3 3 2 2 3 2 2 2 6 2" xfId="44734"/>
    <cellStyle name="Normal 3 3 2 2 3 2 2 2 7" xfId="30410"/>
    <cellStyle name="Normal 3 3 2 2 3 2 2 3" xfId="1892"/>
    <cellStyle name="Normal 3 3 2 2 3 2 2 3 2" xfId="3684"/>
    <cellStyle name="Normal 3 3 2 2 3 2 2 3 2 2" xfId="7343"/>
    <cellStyle name="Normal 3 3 2 2 3 2 2 3 2 2 2" xfId="14603"/>
    <cellStyle name="Normal 3 3 2 2 3 2 2 3 2 2 2 2" xfId="28981"/>
    <cellStyle name="Normal 3 3 2 2 3 2 2 3 2 2 2 2 2" xfId="57715"/>
    <cellStyle name="Normal 3 3 2 2 3 2 2 3 2 2 2 3" xfId="43391"/>
    <cellStyle name="Normal 3 3 2 2 3 2 2 3 2 2 3" xfId="21818"/>
    <cellStyle name="Normal 3 3 2 2 3 2 2 3 2 2 3 2" xfId="50553"/>
    <cellStyle name="Normal 3 3 2 2 3 2 2 3 2 2 4" xfId="36229"/>
    <cellStyle name="Normal 3 3 2 2 3 2 2 3 2 3" xfId="11016"/>
    <cellStyle name="Normal 3 3 2 2 3 2 2 3 2 3 2" xfId="25399"/>
    <cellStyle name="Normal 3 3 2 2 3 2 2 3 2 3 2 2" xfId="54134"/>
    <cellStyle name="Normal 3 3 2 2 3 2 2 3 2 3 3" xfId="39810"/>
    <cellStyle name="Normal 3 3 2 2 3 2 2 3 2 4" xfId="18236"/>
    <cellStyle name="Normal 3 3 2 2 3 2 2 3 2 4 2" xfId="46972"/>
    <cellStyle name="Normal 3 3 2 2 3 2 2 3 2 5" xfId="32648"/>
    <cellStyle name="Normal 3 3 2 2 3 2 2 3 3" xfId="5553"/>
    <cellStyle name="Normal 3 3 2 2 3 2 2 3 3 2" xfId="12813"/>
    <cellStyle name="Normal 3 3 2 2 3 2 2 3 3 2 2" xfId="27191"/>
    <cellStyle name="Normal 3 3 2 2 3 2 2 3 3 2 2 2" xfId="55925"/>
    <cellStyle name="Normal 3 3 2 2 3 2 2 3 3 2 3" xfId="41601"/>
    <cellStyle name="Normal 3 3 2 2 3 2 2 3 3 3" xfId="20028"/>
    <cellStyle name="Normal 3 3 2 2 3 2 2 3 3 3 2" xfId="48763"/>
    <cellStyle name="Normal 3 3 2 2 3 2 2 3 3 4" xfId="34439"/>
    <cellStyle name="Normal 3 3 2 2 3 2 2 3 4" xfId="9226"/>
    <cellStyle name="Normal 3 3 2 2 3 2 2 3 4 2" xfId="23609"/>
    <cellStyle name="Normal 3 3 2 2 3 2 2 3 4 2 2" xfId="52344"/>
    <cellStyle name="Normal 3 3 2 2 3 2 2 3 4 3" xfId="38020"/>
    <cellStyle name="Normal 3 3 2 2 3 2 2 3 5" xfId="16446"/>
    <cellStyle name="Normal 3 3 2 2 3 2 2 3 5 2" xfId="45182"/>
    <cellStyle name="Normal 3 3 2 2 3 2 2 3 6" xfId="30858"/>
    <cellStyle name="Normal 3 3 2 2 3 2 2 4" xfId="2788"/>
    <cellStyle name="Normal 3 3 2 2 3 2 2 4 2" xfId="6448"/>
    <cellStyle name="Normal 3 3 2 2 3 2 2 4 2 2" xfId="13708"/>
    <cellStyle name="Normal 3 3 2 2 3 2 2 4 2 2 2" xfId="28086"/>
    <cellStyle name="Normal 3 3 2 2 3 2 2 4 2 2 2 2" xfId="56820"/>
    <cellStyle name="Normal 3 3 2 2 3 2 2 4 2 2 3" xfId="42496"/>
    <cellStyle name="Normal 3 3 2 2 3 2 2 4 2 3" xfId="20923"/>
    <cellStyle name="Normal 3 3 2 2 3 2 2 4 2 3 2" xfId="49658"/>
    <cellStyle name="Normal 3 3 2 2 3 2 2 4 2 4" xfId="35334"/>
    <cellStyle name="Normal 3 3 2 2 3 2 2 4 3" xfId="10121"/>
    <cellStyle name="Normal 3 3 2 2 3 2 2 4 3 2" xfId="24504"/>
    <cellStyle name="Normal 3 3 2 2 3 2 2 4 3 2 2" xfId="53239"/>
    <cellStyle name="Normal 3 3 2 2 3 2 2 4 3 3" xfId="38915"/>
    <cellStyle name="Normal 3 3 2 2 3 2 2 4 4" xfId="17341"/>
    <cellStyle name="Normal 3 3 2 2 3 2 2 4 4 2" xfId="46077"/>
    <cellStyle name="Normal 3 3 2 2 3 2 2 4 5" xfId="31753"/>
    <cellStyle name="Normal 3 3 2 2 3 2 2 5" xfId="4653"/>
    <cellStyle name="Normal 3 3 2 2 3 2 2 5 2" xfId="11918"/>
    <cellStyle name="Normal 3 3 2 2 3 2 2 5 2 2" xfId="26296"/>
    <cellStyle name="Normal 3 3 2 2 3 2 2 5 2 2 2" xfId="55030"/>
    <cellStyle name="Normal 3 3 2 2 3 2 2 5 2 3" xfId="40706"/>
    <cellStyle name="Normal 3 3 2 2 3 2 2 5 3" xfId="19133"/>
    <cellStyle name="Normal 3 3 2 2 3 2 2 5 3 2" xfId="47868"/>
    <cellStyle name="Normal 3 3 2 2 3 2 2 5 4" xfId="33544"/>
    <cellStyle name="Normal 3 3 2 2 3 2 2 6" xfId="8325"/>
    <cellStyle name="Normal 3 3 2 2 3 2 2 6 2" xfId="22714"/>
    <cellStyle name="Normal 3 3 2 2 3 2 2 6 2 2" xfId="51449"/>
    <cellStyle name="Normal 3 3 2 2 3 2 2 6 3" xfId="37125"/>
    <cellStyle name="Normal 3 3 2 2 3 2 2 7" xfId="15551"/>
    <cellStyle name="Normal 3 3 2 2 3 2 2 7 2" xfId="44287"/>
    <cellStyle name="Normal 3 3 2 2 3 2 2 8" xfId="29963"/>
    <cellStyle name="Normal 3 3 2 2 3 2 3" xfId="1132"/>
    <cellStyle name="Normal 3 3 2 2 3 2 3 2" xfId="2115"/>
    <cellStyle name="Normal 3 3 2 2 3 2 3 2 2" xfId="3907"/>
    <cellStyle name="Normal 3 3 2 2 3 2 3 2 2 2" xfId="7566"/>
    <cellStyle name="Normal 3 3 2 2 3 2 3 2 2 2 2" xfId="14826"/>
    <cellStyle name="Normal 3 3 2 2 3 2 3 2 2 2 2 2" xfId="29204"/>
    <cellStyle name="Normal 3 3 2 2 3 2 3 2 2 2 2 2 2" xfId="57938"/>
    <cellStyle name="Normal 3 3 2 2 3 2 3 2 2 2 2 3" xfId="43614"/>
    <cellStyle name="Normal 3 3 2 2 3 2 3 2 2 2 3" xfId="22041"/>
    <cellStyle name="Normal 3 3 2 2 3 2 3 2 2 2 3 2" xfId="50776"/>
    <cellStyle name="Normal 3 3 2 2 3 2 3 2 2 2 4" xfId="36452"/>
    <cellStyle name="Normal 3 3 2 2 3 2 3 2 2 3" xfId="11239"/>
    <cellStyle name="Normal 3 3 2 2 3 2 3 2 2 3 2" xfId="25622"/>
    <cellStyle name="Normal 3 3 2 2 3 2 3 2 2 3 2 2" xfId="54357"/>
    <cellStyle name="Normal 3 3 2 2 3 2 3 2 2 3 3" xfId="40033"/>
    <cellStyle name="Normal 3 3 2 2 3 2 3 2 2 4" xfId="18459"/>
    <cellStyle name="Normal 3 3 2 2 3 2 3 2 2 4 2" xfId="47195"/>
    <cellStyle name="Normal 3 3 2 2 3 2 3 2 2 5" xfId="32871"/>
    <cellStyle name="Normal 3 3 2 2 3 2 3 2 3" xfId="5776"/>
    <cellStyle name="Normal 3 3 2 2 3 2 3 2 3 2" xfId="13036"/>
    <cellStyle name="Normal 3 3 2 2 3 2 3 2 3 2 2" xfId="27414"/>
    <cellStyle name="Normal 3 3 2 2 3 2 3 2 3 2 2 2" xfId="56148"/>
    <cellStyle name="Normal 3 3 2 2 3 2 3 2 3 2 3" xfId="41824"/>
    <cellStyle name="Normal 3 3 2 2 3 2 3 2 3 3" xfId="20251"/>
    <cellStyle name="Normal 3 3 2 2 3 2 3 2 3 3 2" xfId="48986"/>
    <cellStyle name="Normal 3 3 2 2 3 2 3 2 3 4" xfId="34662"/>
    <cellStyle name="Normal 3 3 2 2 3 2 3 2 4" xfId="9449"/>
    <cellStyle name="Normal 3 3 2 2 3 2 3 2 4 2" xfId="23832"/>
    <cellStyle name="Normal 3 3 2 2 3 2 3 2 4 2 2" xfId="52567"/>
    <cellStyle name="Normal 3 3 2 2 3 2 3 2 4 3" xfId="38243"/>
    <cellStyle name="Normal 3 3 2 2 3 2 3 2 5" xfId="16669"/>
    <cellStyle name="Normal 3 3 2 2 3 2 3 2 5 2" xfId="45405"/>
    <cellStyle name="Normal 3 3 2 2 3 2 3 2 6" xfId="31081"/>
    <cellStyle name="Normal 3 3 2 2 3 2 3 3" xfId="3011"/>
    <cellStyle name="Normal 3 3 2 2 3 2 3 3 2" xfId="6671"/>
    <cellStyle name="Normal 3 3 2 2 3 2 3 3 2 2" xfId="13931"/>
    <cellStyle name="Normal 3 3 2 2 3 2 3 3 2 2 2" xfId="28309"/>
    <cellStyle name="Normal 3 3 2 2 3 2 3 3 2 2 2 2" xfId="57043"/>
    <cellStyle name="Normal 3 3 2 2 3 2 3 3 2 2 3" xfId="42719"/>
    <cellStyle name="Normal 3 3 2 2 3 2 3 3 2 3" xfId="21146"/>
    <cellStyle name="Normal 3 3 2 2 3 2 3 3 2 3 2" xfId="49881"/>
    <cellStyle name="Normal 3 3 2 2 3 2 3 3 2 4" xfId="35557"/>
    <cellStyle name="Normal 3 3 2 2 3 2 3 3 3" xfId="10344"/>
    <cellStyle name="Normal 3 3 2 2 3 2 3 3 3 2" xfId="24727"/>
    <cellStyle name="Normal 3 3 2 2 3 2 3 3 3 2 2" xfId="53462"/>
    <cellStyle name="Normal 3 3 2 2 3 2 3 3 3 3" xfId="39138"/>
    <cellStyle name="Normal 3 3 2 2 3 2 3 3 4" xfId="17564"/>
    <cellStyle name="Normal 3 3 2 2 3 2 3 3 4 2" xfId="46300"/>
    <cellStyle name="Normal 3 3 2 2 3 2 3 3 5" xfId="31976"/>
    <cellStyle name="Normal 3 3 2 2 3 2 3 4" xfId="4876"/>
    <cellStyle name="Normal 3 3 2 2 3 2 3 4 2" xfId="12141"/>
    <cellStyle name="Normal 3 3 2 2 3 2 3 4 2 2" xfId="26519"/>
    <cellStyle name="Normal 3 3 2 2 3 2 3 4 2 2 2" xfId="55253"/>
    <cellStyle name="Normal 3 3 2 2 3 2 3 4 2 3" xfId="40929"/>
    <cellStyle name="Normal 3 3 2 2 3 2 3 4 3" xfId="19356"/>
    <cellStyle name="Normal 3 3 2 2 3 2 3 4 3 2" xfId="48091"/>
    <cellStyle name="Normal 3 3 2 2 3 2 3 4 4" xfId="33767"/>
    <cellStyle name="Normal 3 3 2 2 3 2 3 5" xfId="8548"/>
    <cellStyle name="Normal 3 3 2 2 3 2 3 5 2" xfId="22937"/>
    <cellStyle name="Normal 3 3 2 2 3 2 3 5 2 2" xfId="51672"/>
    <cellStyle name="Normal 3 3 2 2 3 2 3 5 3" xfId="37348"/>
    <cellStyle name="Normal 3 3 2 2 3 2 3 6" xfId="15774"/>
    <cellStyle name="Normal 3 3 2 2 3 2 3 6 2" xfId="44510"/>
    <cellStyle name="Normal 3 3 2 2 3 2 3 7" xfId="30186"/>
    <cellStyle name="Normal 3 3 2 2 3 2 4" xfId="1664"/>
    <cellStyle name="Normal 3 3 2 2 3 2 4 2" xfId="3460"/>
    <cellStyle name="Normal 3 3 2 2 3 2 4 2 2" xfId="7119"/>
    <cellStyle name="Normal 3 3 2 2 3 2 4 2 2 2" xfId="14379"/>
    <cellStyle name="Normal 3 3 2 2 3 2 4 2 2 2 2" xfId="28757"/>
    <cellStyle name="Normal 3 3 2 2 3 2 4 2 2 2 2 2" xfId="57491"/>
    <cellStyle name="Normal 3 3 2 2 3 2 4 2 2 2 3" xfId="43167"/>
    <cellStyle name="Normal 3 3 2 2 3 2 4 2 2 3" xfId="21594"/>
    <cellStyle name="Normal 3 3 2 2 3 2 4 2 2 3 2" xfId="50329"/>
    <cellStyle name="Normal 3 3 2 2 3 2 4 2 2 4" xfId="36005"/>
    <cellStyle name="Normal 3 3 2 2 3 2 4 2 3" xfId="10792"/>
    <cellStyle name="Normal 3 3 2 2 3 2 4 2 3 2" xfId="25175"/>
    <cellStyle name="Normal 3 3 2 2 3 2 4 2 3 2 2" xfId="53910"/>
    <cellStyle name="Normal 3 3 2 2 3 2 4 2 3 3" xfId="39586"/>
    <cellStyle name="Normal 3 3 2 2 3 2 4 2 4" xfId="18012"/>
    <cellStyle name="Normal 3 3 2 2 3 2 4 2 4 2" xfId="46748"/>
    <cellStyle name="Normal 3 3 2 2 3 2 4 2 5" xfId="32424"/>
    <cellStyle name="Normal 3 3 2 2 3 2 4 3" xfId="5329"/>
    <cellStyle name="Normal 3 3 2 2 3 2 4 3 2" xfId="12589"/>
    <cellStyle name="Normal 3 3 2 2 3 2 4 3 2 2" xfId="26967"/>
    <cellStyle name="Normal 3 3 2 2 3 2 4 3 2 2 2" xfId="55701"/>
    <cellStyle name="Normal 3 3 2 2 3 2 4 3 2 3" xfId="41377"/>
    <cellStyle name="Normal 3 3 2 2 3 2 4 3 3" xfId="19804"/>
    <cellStyle name="Normal 3 3 2 2 3 2 4 3 3 2" xfId="48539"/>
    <cellStyle name="Normal 3 3 2 2 3 2 4 3 4" xfId="34215"/>
    <cellStyle name="Normal 3 3 2 2 3 2 4 4" xfId="9002"/>
    <cellStyle name="Normal 3 3 2 2 3 2 4 4 2" xfId="23385"/>
    <cellStyle name="Normal 3 3 2 2 3 2 4 4 2 2" xfId="52120"/>
    <cellStyle name="Normal 3 3 2 2 3 2 4 4 3" xfId="37796"/>
    <cellStyle name="Normal 3 3 2 2 3 2 4 5" xfId="16222"/>
    <cellStyle name="Normal 3 3 2 2 3 2 4 5 2" xfId="44958"/>
    <cellStyle name="Normal 3 3 2 2 3 2 4 6" xfId="30634"/>
    <cellStyle name="Normal 3 3 2 2 3 2 5" xfId="2564"/>
    <cellStyle name="Normal 3 3 2 2 3 2 5 2" xfId="6224"/>
    <cellStyle name="Normal 3 3 2 2 3 2 5 2 2" xfId="13484"/>
    <cellStyle name="Normal 3 3 2 2 3 2 5 2 2 2" xfId="27862"/>
    <cellStyle name="Normal 3 3 2 2 3 2 5 2 2 2 2" xfId="56596"/>
    <cellStyle name="Normal 3 3 2 2 3 2 5 2 2 3" xfId="42272"/>
    <cellStyle name="Normal 3 3 2 2 3 2 5 2 3" xfId="20699"/>
    <cellStyle name="Normal 3 3 2 2 3 2 5 2 3 2" xfId="49434"/>
    <cellStyle name="Normal 3 3 2 2 3 2 5 2 4" xfId="35110"/>
    <cellStyle name="Normal 3 3 2 2 3 2 5 3" xfId="9897"/>
    <cellStyle name="Normal 3 3 2 2 3 2 5 3 2" xfId="24280"/>
    <cellStyle name="Normal 3 3 2 2 3 2 5 3 2 2" xfId="53015"/>
    <cellStyle name="Normal 3 3 2 2 3 2 5 3 3" xfId="38691"/>
    <cellStyle name="Normal 3 3 2 2 3 2 5 4" xfId="17117"/>
    <cellStyle name="Normal 3 3 2 2 3 2 5 4 2" xfId="45853"/>
    <cellStyle name="Normal 3 3 2 2 3 2 5 5" xfId="31529"/>
    <cellStyle name="Normal 3 3 2 2 3 2 6" xfId="4427"/>
    <cellStyle name="Normal 3 3 2 2 3 2 6 2" xfId="11694"/>
    <cellStyle name="Normal 3 3 2 2 3 2 6 2 2" xfId="26072"/>
    <cellStyle name="Normal 3 3 2 2 3 2 6 2 2 2" xfId="54806"/>
    <cellStyle name="Normal 3 3 2 2 3 2 6 2 3" xfId="40482"/>
    <cellStyle name="Normal 3 3 2 2 3 2 6 3" xfId="18909"/>
    <cellStyle name="Normal 3 3 2 2 3 2 6 3 2" xfId="47644"/>
    <cellStyle name="Normal 3 3 2 2 3 2 6 4" xfId="33320"/>
    <cellStyle name="Normal 3 3 2 2 3 2 7" xfId="8098"/>
    <cellStyle name="Normal 3 3 2 2 3 2 7 2" xfId="22490"/>
    <cellStyle name="Normal 3 3 2 2 3 2 7 2 2" xfId="51225"/>
    <cellStyle name="Normal 3 3 2 2 3 2 7 3" xfId="36901"/>
    <cellStyle name="Normal 3 3 2 2 3 2 8" xfId="15327"/>
    <cellStyle name="Normal 3 3 2 2 3 2 8 2" xfId="44063"/>
    <cellStyle name="Normal 3 3 2 2 3 2 9" xfId="29739"/>
    <cellStyle name="Normal 3 3 2 2 3 3" xfId="795"/>
    <cellStyle name="Normal 3 3 2 2 3 3 2" xfId="1244"/>
    <cellStyle name="Normal 3 3 2 2 3 3 2 2" xfId="2227"/>
    <cellStyle name="Normal 3 3 2 2 3 3 2 2 2" xfId="4019"/>
    <cellStyle name="Normal 3 3 2 2 3 3 2 2 2 2" xfId="7678"/>
    <cellStyle name="Normal 3 3 2 2 3 3 2 2 2 2 2" xfId="14938"/>
    <cellStyle name="Normal 3 3 2 2 3 3 2 2 2 2 2 2" xfId="29316"/>
    <cellStyle name="Normal 3 3 2 2 3 3 2 2 2 2 2 2 2" xfId="58050"/>
    <cellStyle name="Normal 3 3 2 2 3 3 2 2 2 2 2 3" xfId="43726"/>
    <cellStyle name="Normal 3 3 2 2 3 3 2 2 2 2 3" xfId="22153"/>
    <cellStyle name="Normal 3 3 2 2 3 3 2 2 2 2 3 2" xfId="50888"/>
    <cellStyle name="Normal 3 3 2 2 3 3 2 2 2 2 4" xfId="36564"/>
    <cellStyle name="Normal 3 3 2 2 3 3 2 2 2 3" xfId="11351"/>
    <cellStyle name="Normal 3 3 2 2 3 3 2 2 2 3 2" xfId="25734"/>
    <cellStyle name="Normal 3 3 2 2 3 3 2 2 2 3 2 2" xfId="54469"/>
    <cellStyle name="Normal 3 3 2 2 3 3 2 2 2 3 3" xfId="40145"/>
    <cellStyle name="Normal 3 3 2 2 3 3 2 2 2 4" xfId="18571"/>
    <cellStyle name="Normal 3 3 2 2 3 3 2 2 2 4 2" xfId="47307"/>
    <cellStyle name="Normal 3 3 2 2 3 3 2 2 2 5" xfId="32983"/>
    <cellStyle name="Normal 3 3 2 2 3 3 2 2 3" xfId="5888"/>
    <cellStyle name="Normal 3 3 2 2 3 3 2 2 3 2" xfId="13148"/>
    <cellStyle name="Normal 3 3 2 2 3 3 2 2 3 2 2" xfId="27526"/>
    <cellStyle name="Normal 3 3 2 2 3 3 2 2 3 2 2 2" xfId="56260"/>
    <cellStyle name="Normal 3 3 2 2 3 3 2 2 3 2 3" xfId="41936"/>
    <cellStyle name="Normal 3 3 2 2 3 3 2 2 3 3" xfId="20363"/>
    <cellStyle name="Normal 3 3 2 2 3 3 2 2 3 3 2" xfId="49098"/>
    <cellStyle name="Normal 3 3 2 2 3 3 2 2 3 4" xfId="34774"/>
    <cellStyle name="Normal 3 3 2 2 3 3 2 2 4" xfId="9561"/>
    <cellStyle name="Normal 3 3 2 2 3 3 2 2 4 2" xfId="23944"/>
    <cellStyle name="Normal 3 3 2 2 3 3 2 2 4 2 2" xfId="52679"/>
    <cellStyle name="Normal 3 3 2 2 3 3 2 2 4 3" xfId="38355"/>
    <cellStyle name="Normal 3 3 2 2 3 3 2 2 5" xfId="16781"/>
    <cellStyle name="Normal 3 3 2 2 3 3 2 2 5 2" xfId="45517"/>
    <cellStyle name="Normal 3 3 2 2 3 3 2 2 6" xfId="31193"/>
    <cellStyle name="Normal 3 3 2 2 3 3 2 3" xfId="3123"/>
    <cellStyle name="Normal 3 3 2 2 3 3 2 3 2" xfId="6783"/>
    <cellStyle name="Normal 3 3 2 2 3 3 2 3 2 2" xfId="14043"/>
    <cellStyle name="Normal 3 3 2 2 3 3 2 3 2 2 2" xfId="28421"/>
    <cellStyle name="Normal 3 3 2 2 3 3 2 3 2 2 2 2" xfId="57155"/>
    <cellStyle name="Normal 3 3 2 2 3 3 2 3 2 2 3" xfId="42831"/>
    <cellStyle name="Normal 3 3 2 2 3 3 2 3 2 3" xfId="21258"/>
    <cellStyle name="Normal 3 3 2 2 3 3 2 3 2 3 2" xfId="49993"/>
    <cellStyle name="Normal 3 3 2 2 3 3 2 3 2 4" xfId="35669"/>
    <cellStyle name="Normal 3 3 2 2 3 3 2 3 3" xfId="10456"/>
    <cellStyle name="Normal 3 3 2 2 3 3 2 3 3 2" xfId="24839"/>
    <cellStyle name="Normal 3 3 2 2 3 3 2 3 3 2 2" xfId="53574"/>
    <cellStyle name="Normal 3 3 2 2 3 3 2 3 3 3" xfId="39250"/>
    <cellStyle name="Normal 3 3 2 2 3 3 2 3 4" xfId="17676"/>
    <cellStyle name="Normal 3 3 2 2 3 3 2 3 4 2" xfId="46412"/>
    <cellStyle name="Normal 3 3 2 2 3 3 2 3 5" xfId="32088"/>
    <cellStyle name="Normal 3 3 2 2 3 3 2 4" xfId="4988"/>
    <cellStyle name="Normal 3 3 2 2 3 3 2 4 2" xfId="12253"/>
    <cellStyle name="Normal 3 3 2 2 3 3 2 4 2 2" xfId="26631"/>
    <cellStyle name="Normal 3 3 2 2 3 3 2 4 2 2 2" xfId="55365"/>
    <cellStyle name="Normal 3 3 2 2 3 3 2 4 2 3" xfId="41041"/>
    <cellStyle name="Normal 3 3 2 2 3 3 2 4 3" xfId="19468"/>
    <cellStyle name="Normal 3 3 2 2 3 3 2 4 3 2" xfId="48203"/>
    <cellStyle name="Normal 3 3 2 2 3 3 2 4 4" xfId="33879"/>
    <cellStyle name="Normal 3 3 2 2 3 3 2 5" xfId="8660"/>
    <cellStyle name="Normal 3 3 2 2 3 3 2 5 2" xfId="23049"/>
    <cellStyle name="Normal 3 3 2 2 3 3 2 5 2 2" xfId="51784"/>
    <cellStyle name="Normal 3 3 2 2 3 3 2 5 3" xfId="37460"/>
    <cellStyle name="Normal 3 3 2 2 3 3 2 6" xfId="15886"/>
    <cellStyle name="Normal 3 3 2 2 3 3 2 6 2" xfId="44622"/>
    <cellStyle name="Normal 3 3 2 2 3 3 2 7" xfId="30298"/>
    <cellStyle name="Normal 3 3 2 2 3 3 3" xfId="1780"/>
    <cellStyle name="Normal 3 3 2 2 3 3 3 2" xfId="3572"/>
    <cellStyle name="Normal 3 3 2 2 3 3 3 2 2" xfId="7231"/>
    <cellStyle name="Normal 3 3 2 2 3 3 3 2 2 2" xfId="14491"/>
    <cellStyle name="Normal 3 3 2 2 3 3 3 2 2 2 2" xfId="28869"/>
    <cellStyle name="Normal 3 3 2 2 3 3 3 2 2 2 2 2" xfId="57603"/>
    <cellStyle name="Normal 3 3 2 2 3 3 3 2 2 2 3" xfId="43279"/>
    <cellStyle name="Normal 3 3 2 2 3 3 3 2 2 3" xfId="21706"/>
    <cellStyle name="Normal 3 3 2 2 3 3 3 2 2 3 2" xfId="50441"/>
    <cellStyle name="Normal 3 3 2 2 3 3 3 2 2 4" xfId="36117"/>
    <cellStyle name="Normal 3 3 2 2 3 3 3 2 3" xfId="10904"/>
    <cellStyle name="Normal 3 3 2 2 3 3 3 2 3 2" xfId="25287"/>
    <cellStyle name="Normal 3 3 2 2 3 3 3 2 3 2 2" xfId="54022"/>
    <cellStyle name="Normal 3 3 2 2 3 3 3 2 3 3" xfId="39698"/>
    <cellStyle name="Normal 3 3 2 2 3 3 3 2 4" xfId="18124"/>
    <cellStyle name="Normal 3 3 2 2 3 3 3 2 4 2" xfId="46860"/>
    <cellStyle name="Normal 3 3 2 2 3 3 3 2 5" xfId="32536"/>
    <cellStyle name="Normal 3 3 2 2 3 3 3 3" xfId="5441"/>
    <cellStyle name="Normal 3 3 2 2 3 3 3 3 2" xfId="12701"/>
    <cellStyle name="Normal 3 3 2 2 3 3 3 3 2 2" xfId="27079"/>
    <cellStyle name="Normal 3 3 2 2 3 3 3 3 2 2 2" xfId="55813"/>
    <cellStyle name="Normal 3 3 2 2 3 3 3 3 2 3" xfId="41489"/>
    <cellStyle name="Normal 3 3 2 2 3 3 3 3 3" xfId="19916"/>
    <cellStyle name="Normal 3 3 2 2 3 3 3 3 3 2" xfId="48651"/>
    <cellStyle name="Normal 3 3 2 2 3 3 3 3 4" xfId="34327"/>
    <cellStyle name="Normal 3 3 2 2 3 3 3 4" xfId="9114"/>
    <cellStyle name="Normal 3 3 2 2 3 3 3 4 2" xfId="23497"/>
    <cellStyle name="Normal 3 3 2 2 3 3 3 4 2 2" xfId="52232"/>
    <cellStyle name="Normal 3 3 2 2 3 3 3 4 3" xfId="37908"/>
    <cellStyle name="Normal 3 3 2 2 3 3 3 5" xfId="16334"/>
    <cellStyle name="Normal 3 3 2 2 3 3 3 5 2" xfId="45070"/>
    <cellStyle name="Normal 3 3 2 2 3 3 3 6" xfId="30746"/>
    <cellStyle name="Normal 3 3 2 2 3 3 4" xfId="2676"/>
    <cellStyle name="Normal 3 3 2 2 3 3 4 2" xfId="6336"/>
    <cellStyle name="Normal 3 3 2 2 3 3 4 2 2" xfId="13596"/>
    <cellStyle name="Normal 3 3 2 2 3 3 4 2 2 2" xfId="27974"/>
    <cellStyle name="Normal 3 3 2 2 3 3 4 2 2 2 2" xfId="56708"/>
    <cellStyle name="Normal 3 3 2 2 3 3 4 2 2 3" xfId="42384"/>
    <cellStyle name="Normal 3 3 2 2 3 3 4 2 3" xfId="20811"/>
    <cellStyle name="Normal 3 3 2 2 3 3 4 2 3 2" xfId="49546"/>
    <cellStyle name="Normal 3 3 2 2 3 3 4 2 4" xfId="35222"/>
    <cellStyle name="Normal 3 3 2 2 3 3 4 3" xfId="10009"/>
    <cellStyle name="Normal 3 3 2 2 3 3 4 3 2" xfId="24392"/>
    <cellStyle name="Normal 3 3 2 2 3 3 4 3 2 2" xfId="53127"/>
    <cellStyle name="Normal 3 3 2 2 3 3 4 3 3" xfId="38803"/>
    <cellStyle name="Normal 3 3 2 2 3 3 4 4" xfId="17229"/>
    <cellStyle name="Normal 3 3 2 2 3 3 4 4 2" xfId="45965"/>
    <cellStyle name="Normal 3 3 2 2 3 3 4 5" xfId="31641"/>
    <cellStyle name="Normal 3 3 2 2 3 3 5" xfId="4540"/>
    <cellStyle name="Normal 3 3 2 2 3 3 5 2" xfId="11806"/>
    <cellStyle name="Normal 3 3 2 2 3 3 5 2 2" xfId="26184"/>
    <cellStyle name="Normal 3 3 2 2 3 3 5 2 2 2" xfId="54918"/>
    <cellStyle name="Normal 3 3 2 2 3 3 5 2 3" xfId="40594"/>
    <cellStyle name="Normal 3 3 2 2 3 3 5 3" xfId="19021"/>
    <cellStyle name="Normal 3 3 2 2 3 3 5 3 2" xfId="47756"/>
    <cellStyle name="Normal 3 3 2 2 3 3 5 4" xfId="33432"/>
    <cellStyle name="Normal 3 3 2 2 3 3 6" xfId="8213"/>
    <cellStyle name="Normal 3 3 2 2 3 3 6 2" xfId="22602"/>
    <cellStyle name="Normal 3 3 2 2 3 3 6 2 2" xfId="51337"/>
    <cellStyle name="Normal 3 3 2 2 3 3 6 3" xfId="37013"/>
    <cellStyle name="Normal 3 3 2 2 3 3 7" xfId="15439"/>
    <cellStyle name="Normal 3 3 2 2 3 3 7 2" xfId="44175"/>
    <cellStyle name="Normal 3 3 2 2 3 3 8" xfId="29851"/>
    <cellStyle name="Normal 3 3 2 2 3 4" xfId="1020"/>
    <cellStyle name="Normal 3 3 2 2 3 4 2" xfId="2003"/>
    <cellStyle name="Normal 3 3 2 2 3 4 2 2" xfId="3795"/>
    <cellStyle name="Normal 3 3 2 2 3 4 2 2 2" xfId="7454"/>
    <cellStyle name="Normal 3 3 2 2 3 4 2 2 2 2" xfId="14714"/>
    <cellStyle name="Normal 3 3 2 2 3 4 2 2 2 2 2" xfId="29092"/>
    <cellStyle name="Normal 3 3 2 2 3 4 2 2 2 2 2 2" xfId="57826"/>
    <cellStyle name="Normal 3 3 2 2 3 4 2 2 2 2 3" xfId="43502"/>
    <cellStyle name="Normal 3 3 2 2 3 4 2 2 2 3" xfId="21929"/>
    <cellStyle name="Normal 3 3 2 2 3 4 2 2 2 3 2" xfId="50664"/>
    <cellStyle name="Normal 3 3 2 2 3 4 2 2 2 4" xfId="36340"/>
    <cellStyle name="Normal 3 3 2 2 3 4 2 2 3" xfId="11127"/>
    <cellStyle name="Normal 3 3 2 2 3 4 2 2 3 2" xfId="25510"/>
    <cellStyle name="Normal 3 3 2 2 3 4 2 2 3 2 2" xfId="54245"/>
    <cellStyle name="Normal 3 3 2 2 3 4 2 2 3 3" xfId="39921"/>
    <cellStyle name="Normal 3 3 2 2 3 4 2 2 4" xfId="18347"/>
    <cellStyle name="Normal 3 3 2 2 3 4 2 2 4 2" xfId="47083"/>
    <cellStyle name="Normal 3 3 2 2 3 4 2 2 5" xfId="32759"/>
    <cellStyle name="Normal 3 3 2 2 3 4 2 3" xfId="5664"/>
    <cellStyle name="Normal 3 3 2 2 3 4 2 3 2" xfId="12924"/>
    <cellStyle name="Normal 3 3 2 2 3 4 2 3 2 2" xfId="27302"/>
    <cellStyle name="Normal 3 3 2 2 3 4 2 3 2 2 2" xfId="56036"/>
    <cellStyle name="Normal 3 3 2 2 3 4 2 3 2 3" xfId="41712"/>
    <cellStyle name="Normal 3 3 2 2 3 4 2 3 3" xfId="20139"/>
    <cellStyle name="Normal 3 3 2 2 3 4 2 3 3 2" xfId="48874"/>
    <cellStyle name="Normal 3 3 2 2 3 4 2 3 4" xfId="34550"/>
    <cellStyle name="Normal 3 3 2 2 3 4 2 4" xfId="9337"/>
    <cellStyle name="Normal 3 3 2 2 3 4 2 4 2" xfId="23720"/>
    <cellStyle name="Normal 3 3 2 2 3 4 2 4 2 2" xfId="52455"/>
    <cellStyle name="Normal 3 3 2 2 3 4 2 4 3" xfId="38131"/>
    <cellStyle name="Normal 3 3 2 2 3 4 2 5" xfId="16557"/>
    <cellStyle name="Normal 3 3 2 2 3 4 2 5 2" xfId="45293"/>
    <cellStyle name="Normal 3 3 2 2 3 4 2 6" xfId="30969"/>
    <cellStyle name="Normal 3 3 2 2 3 4 3" xfId="2899"/>
    <cellStyle name="Normal 3 3 2 2 3 4 3 2" xfId="6559"/>
    <cellStyle name="Normal 3 3 2 2 3 4 3 2 2" xfId="13819"/>
    <cellStyle name="Normal 3 3 2 2 3 4 3 2 2 2" xfId="28197"/>
    <cellStyle name="Normal 3 3 2 2 3 4 3 2 2 2 2" xfId="56931"/>
    <cellStyle name="Normal 3 3 2 2 3 4 3 2 2 3" xfId="42607"/>
    <cellStyle name="Normal 3 3 2 2 3 4 3 2 3" xfId="21034"/>
    <cellStyle name="Normal 3 3 2 2 3 4 3 2 3 2" xfId="49769"/>
    <cellStyle name="Normal 3 3 2 2 3 4 3 2 4" xfId="35445"/>
    <cellStyle name="Normal 3 3 2 2 3 4 3 3" xfId="10232"/>
    <cellStyle name="Normal 3 3 2 2 3 4 3 3 2" xfId="24615"/>
    <cellStyle name="Normal 3 3 2 2 3 4 3 3 2 2" xfId="53350"/>
    <cellStyle name="Normal 3 3 2 2 3 4 3 3 3" xfId="39026"/>
    <cellStyle name="Normal 3 3 2 2 3 4 3 4" xfId="17452"/>
    <cellStyle name="Normal 3 3 2 2 3 4 3 4 2" xfId="46188"/>
    <cellStyle name="Normal 3 3 2 2 3 4 3 5" xfId="31864"/>
    <cellStyle name="Normal 3 3 2 2 3 4 4" xfId="4764"/>
    <cellStyle name="Normal 3 3 2 2 3 4 4 2" xfId="12029"/>
    <cellStyle name="Normal 3 3 2 2 3 4 4 2 2" xfId="26407"/>
    <cellStyle name="Normal 3 3 2 2 3 4 4 2 2 2" xfId="55141"/>
    <cellStyle name="Normal 3 3 2 2 3 4 4 2 3" xfId="40817"/>
    <cellStyle name="Normal 3 3 2 2 3 4 4 3" xfId="19244"/>
    <cellStyle name="Normal 3 3 2 2 3 4 4 3 2" xfId="47979"/>
    <cellStyle name="Normal 3 3 2 2 3 4 4 4" xfId="33655"/>
    <cellStyle name="Normal 3 3 2 2 3 4 5" xfId="8436"/>
    <cellStyle name="Normal 3 3 2 2 3 4 5 2" xfId="22825"/>
    <cellStyle name="Normal 3 3 2 2 3 4 5 2 2" xfId="51560"/>
    <cellStyle name="Normal 3 3 2 2 3 4 5 3" xfId="37236"/>
    <cellStyle name="Normal 3 3 2 2 3 4 6" xfId="15662"/>
    <cellStyle name="Normal 3 3 2 2 3 4 6 2" xfId="44398"/>
    <cellStyle name="Normal 3 3 2 2 3 4 7" xfId="30074"/>
    <cellStyle name="Normal 3 3 2 2 3 5" xfId="1544"/>
    <cellStyle name="Normal 3 3 2 2 3 5 2" xfId="3348"/>
    <cellStyle name="Normal 3 3 2 2 3 5 2 2" xfId="7007"/>
    <cellStyle name="Normal 3 3 2 2 3 5 2 2 2" xfId="14267"/>
    <cellStyle name="Normal 3 3 2 2 3 5 2 2 2 2" xfId="28645"/>
    <cellStyle name="Normal 3 3 2 2 3 5 2 2 2 2 2" xfId="57379"/>
    <cellStyle name="Normal 3 3 2 2 3 5 2 2 2 3" xfId="43055"/>
    <cellStyle name="Normal 3 3 2 2 3 5 2 2 3" xfId="21482"/>
    <cellStyle name="Normal 3 3 2 2 3 5 2 2 3 2" xfId="50217"/>
    <cellStyle name="Normal 3 3 2 2 3 5 2 2 4" xfId="35893"/>
    <cellStyle name="Normal 3 3 2 2 3 5 2 3" xfId="10680"/>
    <cellStyle name="Normal 3 3 2 2 3 5 2 3 2" xfId="25063"/>
    <cellStyle name="Normal 3 3 2 2 3 5 2 3 2 2" xfId="53798"/>
    <cellStyle name="Normal 3 3 2 2 3 5 2 3 3" xfId="39474"/>
    <cellStyle name="Normal 3 3 2 2 3 5 2 4" xfId="17900"/>
    <cellStyle name="Normal 3 3 2 2 3 5 2 4 2" xfId="46636"/>
    <cellStyle name="Normal 3 3 2 2 3 5 2 5" xfId="32312"/>
    <cellStyle name="Normal 3 3 2 2 3 5 3" xfId="5217"/>
    <cellStyle name="Normal 3 3 2 2 3 5 3 2" xfId="12477"/>
    <cellStyle name="Normal 3 3 2 2 3 5 3 2 2" xfId="26855"/>
    <cellStyle name="Normal 3 3 2 2 3 5 3 2 2 2" xfId="55589"/>
    <cellStyle name="Normal 3 3 2 2 3 5 3 2 3" xfId="41265"/>
    <cellStyle name="Normal 3 3 2 2 3 5 3 3" xfId="19692"/>
    <cellStyle name="Normal 3 3 2 2 3 5 3 3 2" xfId="48427"/>
    <cellStyle name="Normal 3 3 2 2 3 5 3 4" xfId="34103"/>
    <cellStyle name="Normal 3 3 2 2 3 5 4" xfId="8890"/>
    <cellStyle name="Normal 3 3 2 2 3 5 4 2" xfId="23273"/>
    <cellStyle name="Normal 3 3 2 2 3 5 4 2 2" xfId="52008"/>
    <cellStyle name="Normal 3 3 2 2 3 5 4 3" xfId="37684"/>
    <cellStyle name="Normal 3 3 2 2 3 5 5" xfId="16110"/>
    <cellStyle name="Normal 3 3 2 2 3 5 5 2" xfId="44846"/>
    <cellStyle name="Normal 3 3 2 2 3 5 6" xfId="30522"/>
    <cellStyle name="Normal 3 3 2 2 3 6" xfId="2452"/>
    <cellStyle name="Normal 3 3 2 2 3 6 2" xfId="6112"/>
    <cellStyle name="Normal 3 3 2 2 3 6 2 2" xfId="13372"/>
    <cellStyle name="Normal 3 3 2 2 3 6 2 2 2" xfId="27750"/>
    <cellStyle name="Normal 3 3 2 2 3 6 2 2 2 2" xfId="56484"/>
    <cellStyle name="Normal 3 3 2 2 3 6 2 2 3" xfId="42160"/>
    <cellStyle name="Normal 3 3 2 2 3 6 2 3" xfId="20587"/>
    <cellStyle name="Normal 3 3 2 2 3 6 2 3 2" xfId="49322"/>
    <cellStyle name="Normal 3 3 2 2 3 6 2 4" xfId="34998"/>
    <cellStyle name="Normal 3 3 2 2 3 6 3" xfId="9785"/>
    <cellStyle name="Normal 3 3 2 2 3 6 3 2" xfId="24168"/>
    <cellStyle name="Normal 3 3 2 2 3 6 3 2 2" xfId="52903"/>
    <cellStyle name="Normal 3 3 2 2 3 6 3 3" xfId="38579"/>
    <cellStyle name="Normal 3 3 2 2 3 6 4" xfId="17005"/>
    <cellStyle name="Normal 3 3 2 2 3 6 4 2" xfId="45741"/>
    <cellStyle name="Normal 3 3 2 2 3 6 5" xfId="31417"/>
    <cellStyle name="Normal 3 3 2 2 3 7" xfId="4311"/>
    <cellStyle name="Normal 3 3 2 2 3 7 2" xfId="11581"/>
    <cellStyle name="Normal 3 3 2 2 3 7 2 2" xfId="25960"/>
    <cellStyle name="Normal 3 3 2 2 3 7 2 2 2" xfId="54694"/>
    <cellStyle name="Normal 3 3 2 2 3 7 2 3" xfId="40370"/>
    <cellStyle name="Normal 3 3 2 2 3 7 3" xfId="18797"/>
    <cellStyle name="Normal 3 3 2 2 3 7 3 2" xfId="47532"/>
    <cellStyle name="Normal 3 3 2 2 3 7 4" xfId="33208"/>
    <cellStyle name="Normal 3 3 2 2 3 8" xfId="7980"/>
    <cellStyle name="Normal 3 3 2 2 3 8 2" xfId="22378"/>
    <cellStyle name="Normal 3 3 2 2 3 8 2 2" xfId="51113"/>
    <cellStyle name="Normal 3 3 2 2 3 8 3" xfId="36789"/>
    <cellStyle name="Normal 3 3 2 2 3 9" xfId="15215"/>
    <cellStyle name="Normal 3 3 2 2 3 9 2" xfId="43951"/>
    <cellStyle name="Normal 3 3 2 2 4" xfId="570"/>
    <cellStyle name="Normal 3 3 2 2 4 2" xfId="853"/>
    <cellStyle name="Normal 3 3 2 2 4 2 2" xfId="1300"/>
    <cellStyle name="Normal 3 3 2 2 4 2 2 2" xfId="2283"/>
    <cellStyle name="Normal 3 3 2 2 4 2 2 2 2" xfId="4075"/>
    <cellStyle name="Normal 3 3 2 2 4 2 2 2 2 2" xfId="7734"/>
    <cellStyle name="Normal 3 3 2 2 4 2 2 2 2 2 2" xfId="14994"/>
    <cellStyle name="Normal 3 3 2 2 4 2 2 2 2 2 2 2" xfId="29372"/>
    <cellStyle name="Normal 3 3 2 2 4 2 2 2 2 2 2 2 2" xfId="58106"/>
    <cellStyle name="Normal 3 3 2 2 4 2 2 2 2 2 2 3" xfId="43782"/>
    <cellStyle name="Normal 3 3 2 2 4 2 2 2 2 2 3" xfId="22209"/>
    <cellStyle name="Normal 3 3 2 2 4 2 2 2 2 2 3 2" xfId="50944"/>
    <cellStyle name="Normal 3 3 2 2 4 2 2 2 2 2 4" xfId="36620"/>
    <cellStyle name="Normal 3 3 2 2 4 2 2 2 2 3" xfId="11407"/>
    <cellStyle name="Normal 3 3 2 2 4 2 2 2 2 3 2" xfId="25790"/>
    <cellStyle name="Normal 3 3 2 2 4 2 2 2 2 3 2 2" xfId="54525"/>
    <cellStyle name="Normal 3 3 2 2 4 2 2 2 2 3 3" xfId="40201"/>
    <cellStyle name="Normal 3 3 2 2 4 2 2 2 2 4" xfId="18627"/>
    <cellStyle name="Normal 3 3 2 2 4 2 2 2 2 4 2" xfId="47363"/>
    <cellStyle name="Normal 3 3 2 2 4 2 2 2 2 5" xfId="33039"/>
    <cellStyle name="Normal 3 3 2 2 4 2 2 2 3" xfId="5944"/>
    <cellStyle name="Normal 3 3 2 2 4 2 2 2 3 2" xfId="13204"/>
    <cellStyle name="Normal 3 3 2 2 4 2 2 2 3 2 2" xfId="27582"/>
    <cellStyle name="Normal 3 3 2 2 4 2 2 2 3 2 2 2" xfId="56316"/>
    <cellStyle name="Normal 3 3 2 2 4 2 2 2 3 2 3" xfId="41992"/>
    <cellStyle name="Normal 3 3 2 2 4 2 2 2 3 3" xfId="20419"/>
    <cellStyle name="Normal 3 3 2 2 4 2 2 2 3 3 2" xfId="49154"/>
    <cellStyle name="Normal 3 3 2 2 4 2 2 2 3 4" xfId="34830"/>
    <cellStyle name="Normal 3 3 2 2 4 2 2 2 4" xfId="9617"/>
    <cellStyle name="Normal 3 3 2 2 4 2 2 2 4 2" xfId="24000"/>
    <cellStyle name="Normal 3 3 2 2 4 2 2 2 4 2 2" xfId="52735"/>
    <cellStyle name="Normal 3 3 2 2 4 2 2 2 4 3" xfId="38411"/>
    <cellStyle name="Normal 3 3 2 2 4 2 2 2 5" xfId="16837"/>
    <cellStyle name="Normal 3 3 2 2 4 2 2 2 5 2" xfId="45573"/>
    <cellStyle name="Normal 3 3 2 2 4 2 2 2 6" xfId="31249"/>
    <cellStyle name="Normal 3 3 2 2 4 2 2 3" xfId="3179"/>
    <cellStyle name="Normal 3 3 2 2 4 2 2 3 2" xfId="6839"/>
    <cellStyle name="Normal 3 3 2 2 4 2 2 3 2 2" xfId="14099"/>
    <cellStyle name="Normal 3 3 2 2 4 2 2 3 2 2 2" xfId="28477"/>
    <cellStyle name="Normal 3 3 2 2 4 2 2 3 2 2 2 2" xfId="57211"/>
    <cellStyle name="Normal 3 3 2 2 4 2 2 3 2 2 3" xfId="42887"/>
    <cellStyle name="Normal 3 3 2 2 4 2 2 3 2 3" xfId="21314"/>
    <cellStyle name="Normal 3 3 2 2 4 2 2 3 2 3 2" xfId="50049"/>
    <cellStyle name="Normal 3 3 2 2 4 2 2 3 2 4" xfId="35725"/>
    <cellStyle name="Normal 3 3 2 2 4 2 2 3 3" xfId="10512"/>
    <cellStyle name="Normal 3 3 2 2 4 2 2 3 3 2" xfId="24895"/>
    <cellStyle name="Normal 3 3 2 2 4 2 2 3 3 2 2" xfId="53630"/>
    <cellStyle name="Normal 3 3 2 2 4 2 2 3 3 3" xfId="39306"/>
    <cellStyle name="Normal 3 3 2 2 4 2 2 3 4" xfId="17732"/>
    <cellStyle name="Normal 3 3 2 2 4 2 2 3 4 2" xfId="46468"/>
    <cellStyle name="Normal 3 3 2 2 4 2 2 3 5" xfId="32144"/>
    <cellStyle name="Normal 3 3 2 2 4 2 2 4" xfId="5044"/>
    <cellStyle name="Normal 3 3 2 2 4 2 2 4 2" xfId="12309"/>
    <cellStyle name="Normal 3 3 2 2 4 2 2 4 2 2" xfId="26687"/>
    <cellStyle name="Normal 3 3 2 2 4 2 2 4 2 2 2" xfId="55421"/>
    <cellStyle name="Normal 3 3 2 2 4 2 2 4 2 3" xfId="41097"/>
    <cellStyle name="Normal 3 3 2 2 4 2 2 4 3" xfId="19524"/>
    <cellStyle name="Normal 3 3 2 2 4 2 2 4 3 2" xfId="48259"/>
    <cellStyle name="Normal 3 3 2 2 4 2 2 4 4" xfId="33935"/>
    <cellStyle name="Normal 3 3 2 2 4 2 2 5" xfId="8716"/>
    <cellStyle name="Normal 3 3 2 2 4 2 2 5 2" xfId="23105"/>
    <cellStyle name="Normal 3 3 2 2 4 2 2 5 2 2" xfId="51840"/>
    <cellStyle name="Normal 3 3 2 2 4 2 2 5 3" xfId="37516"/>
    <cellStyle name="Normal 3 3 2 2 4 2 2 6" xfId="15942"/>
    <cellStyle name="Normal 3 3 2 2 4 2 2 6 2" xfId="44678"/>
    <cellStyle name="Normal 3 3 2 2 4 2 2 7" xfId="30354"/>
    <cellStyle name="Normal 3 3 2 2 4 2 3" xfId="1836"/>
    <cellStyle name="Normal 3 3 2 2 4 2 3 2" xfId="3628"/>
    <cellStyle name="Normal 3 3 2 2 4 2 3 2 2" xfId="7287"/>
    <cellStyle name="Normal 3 3 2 2 4 2 3 2 2 2" xfId="14547"/>
    <cellStyle name="Normal 3 3 2 2 4 2 3 2 2 2 2" xfId="28925"/>
    <cellStyle name="Normal 3 3 2 2 4 2 3 2 2 2 2 2" xfId="57659"/>
    <cellStyle name="Normal 3 3 2 2 4 2 3 2 2 2 3" xfId="43335"/>
    <cellStyle name="Normal 3 3 2 2 4 2 3 2 2 3" xfId="21762"/>
    <cellStyle name="Normal 3 3 2 2 4 2 3 2 2 3 2" xfId="50497"/>
    <cellStyle name="Normal 3 3 2 2 4 2 3 2 2 4" xfId="36173"/>
    <cellStyle name="Normal 3 3 2 2 4 2 3 2 3" xfId="10960"/>
    <cellStyle name="Normal 3 3 2 2 4 2 3 2 3 2" xfId="25343"/>
    <cellStyle name="Normal 3 3 2 2 4 2 3 2 3 2 2" xfId="54078"/>
    <cellStyle name="Normal 3 3 2 2 4 2 3 2 3 3" xfId="39754"/>
    <cellStyle name="Normal 3 3 2 2 4 2 3 2 4" xfId="18180"/>
    <cellStyle name="Normal 3 3 2 2 4 2 3 2 4 2" xfId="46916"/>
    <cellStyle name="Normal 3 3 2 2 4 2 3 2 5" xfId="32592"/>
    <cellStyle name="Normal 3 3 2 2 4 2 3 3" xfId="5497"/>
    <cellStyle name="Normal 3 3 2 2 4 2 3 3 2" xfId="12757"/>
    <cellStyle name="Normal 3 3 2 2 4 2 3 3 2 2" xfId="27135"/>
    <cellStyle name="Normal 3 3 2 2 4 2 3 3 2 2 2" xfId="55869"/>
    <cellStyle name="Normal 3 3 2 2 4 2 3 3 2 3" xfId="41545"/>
    <cellStyle name="Normal 3 3 2 2 4 2 3 3 3" xfId="19972"/>
    <cellStyle name="Normal 3 3 2 2 4 2 3 3 3 2" xfId="48707"/>
    <cellStyle name="Normal 3 3 2 2 4 2 3 3 4" xfId="34383"/>
    <cellStyle name="Normal 3 3 2 2 4 2 3 4" xfId="9170"/>
    <cellStyle name="Normal 3 3 2 2 4 2 3 4 2" xfId="23553"/>
    <cellStyle name="Normal 3 3 2 2 4 2 3 4 2 2" xfId="52288"/>
    <cellStyle name="Normal 3 3 2 2 4 2 3 4 3" xfId="37964"/>
    <cellStyle name="Normal 3 3 2 2 4 2 3 5" xfId="16390"/>
    <cellStyle name="Normal 3 3 2 2 4 2 3 5 2" xfId="45126"/>
    <cellStyle name="Normal 3 3 2 2 4 2 3 6" xfId="30802"/>
    <cellStyle name="Normal 3 3 2 2 4 2 4" xfId="2732"/>
    <cellStyle name="Normal 3 3 2 2 4 2 4 2" xfId="6392"/>
    <cellStyle name="Normal 3 3 2 2 4 2 4 2 2" xfId="13652"/>
    <cellStyle name="Normal 3 3 2 2 4 2 4 2 2 2" xfId="28030"/>
    <cellStyle name="Normal 3 3 2 2 4 2 4 2 2 2 2" xfId="56764"/>
    <cellStyle name="Normal 3 3 2 2 4 2 4 2 2 3" xfId="42440"/>
    <cellStyle name="Normal 3 3 2 2 4 2 4 2 3" xfId="20867"/>
    <cellStyle name="Normal 3 3 2 2 4 2 4 2 3 2" xfId="49602"/>
    <cellStyle name="Normal 3 3 2 2 4 2 4 2 4" xfId="35278"/>
    <cellStyle name="Normal 3 3 2 2 4 2 4 3" xfId="10065"/>
    <cellStyle name="Normal 3 3 2 2 4 2 4 3 2" xfId="24448"/>
    <cellStyle name="Normal 3 3 2 2 4 2 4 3 2 2" xfId="53183"/>
    <cellStyle name="Normal 3 3 2 2 4 2 4 3 3" xfId="38859"/>
    <cellStyle name="Normal 3 3 2 2 4 2 4 4" xfId="17285"/>
    <cellStyle name="Normal 3 3 2 2 4 2 4 4 2" xfId="46021"/>
    <cellStyle name="Normal 3 3 2 2 4 2 4 5" xfId="31697"/>
    <cellStyle name="Normal 3 3 2 2 4 2 5" xfId="4597"/>
    <cellStyle name="Normal 3 3 2 2 4 2 5 2" xfId="11862"/>
    <cellStyle name="Normal 3 3 2 2 4 2 5 2 2" xfId="26240"/>
    <cellStyle name="Normal 3 3 2 2 4 2 5 2 2 2" xfId="54974"/>
    <cellStyle name="Normal 3 3 2 2 4 2 5 2 3" xfId="40650"/>
    <cellStyle name="Normal 3 3 2 2 4 2 5 3" xfId="19077"/>
    <cellStyle name="Normal 3 3 2 2 4 2 5 3 2" xfId="47812"/>
    <cellStyle name="Normal 3 3 2 2 4 2 5 4" xfId="33488"/>
    <cellStyle name="Normal 3 3 2 2 4 2 6" xfId="8269"/>
    <cellStyle name="Normal 3 3 2 2 4 2 6 2" xfId="22658"/>
    <cellStyle name="Normal 3 3 2 2 4 2 6 2 2" xfId="51393"/>
    <cellStyle name="Normal 3 3 2 2 4 2 6 3" xfId="37069"/>
    <cellStyle name="Normal 3 3 2 2 4 2 7" xfId="15495"/>
    <cellStyle name="Normal 3 3 2 2 4 2 7 2" xfId="44231"/>
    <cellStyle name="Normal 3 3 2 2 4 2 8" xfId="29907"/>
    <cellStyle name="Normal 3 3 2 2 4 3" xfId="1076"/>
    <cellStyle name="Normal 3 3 2 2 4 3 2" xfId="2059"/>
    <cellStyle name="Normal 3 3 2 2 4 3 2 2" xfId="3851"/>
    <cellStyle name="Normal 3 3 2 2 4 3 2 2 2" xfId="7510"/>
    <cellStyle name="Normal 3 3 2 2 4 3 2 2 2 2" xfId="14770"/>
    <cellStyle name="Normal 3 3 2 2 4 3 2 2 2 2 2" xfId="29148"/>
    <cellStyle name="Normal 3 3 2 2 4 3 2 2 2 2 2 2" xfId="57882"/>
    <cellStyle name="Normal 3 3 2 2 4 3 2 2 2 2 3" xfId="43558"/>
    <cellStyle name="Normal 3 3 2 2 4 3 2 2 2 3" xfId="21985"/>
    <cellStyle name="Normal 3 3 2 2 4 3 2 2 2 3 2" xfId="50720"/>
    <cellStyle name="Normal 3 3 2 2 4 3 2 2 2 4" xfId="36396"/>
    <cellStyle name="Normal 3 3 2 2 4 3 2 2 3" xfId="11183"/>
    <cellStyle name="Normal 3 3 2 2 4 3 2 2 3 2" xfId="25566"/>
    <cellStyle name="Normal 3 3 2 2 4 3 2 2 3 2 2" xfId="54301"/>
    <cellStyle name="Normal 3 3 2 2 4 3 2 2 3 3" xfId="39977"/>
    <cellStyle name="Normal 3 3 2 2 4 3 2 2 4" xfId="18403"/>
    <cellStyle name="Normal 3 3 2 2 4 3 2 2 4 2" xfId="47139"/>
    <cellStyle name="Normal 3 3 2 2 4 3 2 2 5" xfId="32815"/>
    <cellStyle name="Normal 3 3 2 2 4 3 2 3" xfId="5720"/>
    <cellStyle name="Normal 3 3 2 2 4 3 2 3 2" xfId="12980"/>
    <cellStyle name="Normal 3 3 2 2 4 3 2 3 2 2" xfId="27358"/>
    <cellStyle name="Normal 3 3 2 2 4 3 2 3 2 2 2" xfId="56092"/>
    <cellStyle name="Normal 3 3 2 2 4 3 2 3 2 3" xfId="41768"/>
    <cellStyle name="Normal 3 3 2 2 4 3 2 3 3" xfId="20195"/>
    <cellStyle name="Normal 3 3 2 2 4 3 2 3 3 2" xfId="48930"/>
    <cellStyle name="Normal 3 3 2 2 4 3 2 3 4" xfId="34606"/>
    <cellStyle name="Normal 3 3 2 2 4 3 2 4" xfId="9393"/>
    <cellStyle name="Normal 3 3 2 2 4 3 2 4 2" xfId="23776"/>
    <cellStyle name="Normal 3 3 2 2 4 3 2 4 2 2" xfId="52511"/>
    <cellStyle name="Normal 3 3 2 2 4 3 2 4 3" xfId="38187"/>
    <cellStyle name="Normal 3 3 2 2 4 3 2 5" xfId="16613"/>
    <cellStyle name="Normal 3 3 2 2 4 3 2 5 2" xfId="45349"/>
    <cellStyle name="Normal 3 3 2 2 4 3 2 6" xfId="31025"/>
    <cellStyle name="Normal 3 3 2 2 4 3 3" xfId="2955"/>
    <cellStyle name="Normal 3 3 2 2 4 3 3 2" xfId="6615"/>
    <cellStyle name="Normal 3 3 2 2 4 3 3 2 2" xfId="13875"/>
    <cellStyle name="Normal 3 3 2 2 4 3 3 2 2 2" xfId="28253"/>
    <cellStyle name="Normal 3 3 2 2 4 3 3 2 2 2 2" xfId="56987"/>
    <cellStyle name="Normal 3 3 2 2 4 3 3 2 2 3" xfId="42663"/>
    <cellStyle name="Normal 3 3 2 2 4 3 3 2 3" xfId="21090"/>
    <cellStyle name="Normal 3 3 2 2 4 3 3 2 3 2" xfId="49825"/>
    <cellStyle name="Normal 3 3 2 2 4 3 3 2 4" xfId="35501"/>
    <cellStyle name="Normal 3 3 2 2 4 3 3 3" xfId="10288"/>
    <cellStyle name="Normal 3 3 2 2 4 3 3 3 2" xfId="24671"/>
    <cellStyle name="Normal 3 3 2 2 4 3 3 3 2 2" xfId="53406"/>
    <cellStyle name="Normal 3 3 2 2 4 3 3 3 3" xfId="39082"/>
    <cellStyle name="Normal 3 3 2 2 4 3 3 4" xfId="17508"/>
    <cellStyle name="Normal 3 3 2 2 4 3 3 4 2" xfId="46244"/>
    <cellStyle name="Normal 3 3 2 2 4 3 3 5" xfId="31920"/>
    <cellStyle name="Normal 3 3 2 2 4 3 4" xfId="4820"/>
    <cellStyle name="Normal 3 3 2 2 4 3 4 2" xfId="12085"/>
    <cellStyle name="Normal 3 3 2 2 4 3 4 2 2" xfId="26463"/>
    <cellStyle name="Normal 3 3 2 2 4 3 4 2 2 2" xfId="55197"/>
    <cellStyle name="Normal 3 3 2 2 4 3 4 2 3" xfId="40873"/>
    <cellStyle name="Normal 3 3 2 2 4 3 4 3" xfId="19300"/>
    <cellStyle name="Normal 3 3 2 2 4 3 4 3 2" xfId="48035"/>
    <cellStyle name="Normal 3 3 2 2 4 3 4 4" xfId="33711"/>
    <cellStyle name="Normal 3 3 2 2 4 3 5" xfId="8492"/>
    <cellStyle name="Normal 3 3 2 2 4 3 5 2" xfId="22881"/>
    <cellStyle name="Normal 3 3 2 2 4 3 5 2 2" xfId="51616"/>
    <cellStyle name="Normal 3 3 2 2 4 3 5 3" xfId="37292"/>
    <cellStyle name="Normal 3 3 2 2 4 3 6" xfId="15718"/>
    <cellStyle name="Normal 3 3 2 2 4 3 6 2" xfId="44454"/>
    <cellStyle name="Normal 3 3 2 2 4 3 7" xfId="30130"/>
    <cellStyle name="Normal 3 3 2 2 4 4" xfId="1607"/>
    <cellStyle name="Normal 3 3 2 2 4 4 2" xfId="3404"/>
    <cellStyle name="Normal 3 3 2 2 4 4 2 2" xfId="7063"/>
    <cellStyle name="Normal 3 3 2 2 4 4 2 2 2" xfId="14323"/>
    <cellStyle name="Normal 3 3 2 2 4 4 2 2 2 2" xfId="28701"/>
    <cellStyle name="Normal 3 3 2 2 4 4 2 2 2 2 2" xfId="57435"/>
    <cellStyle name="Normal 3 3 2 2 4 4 2 2 2 3" xfId="43111"/>
    <cellStyle name="Normal 3 3 2 2 4 4 2 2 3" xfId="21538"/>
    <cellStyle name="Normal 3 3 2 2 4 4 2 2 3 2" xfId="50273"/>
    <cellStyle name="Normal 3 3 2 2 4 4 2 2 4" xfId="35949"/>
    <cellStyle name="Normal 3 3 2 2 4 4 2 3" xfId="10736"/>
    <cellStyle name="Normal 3 3 2 2 4 4 2 3 2" xfId="25119"/>
    <cellStyle name="Normal 3 3 2 2 4 4 2 3 2 2" xfId="53854"/>
    <cellStyle name="Normal 3 3 2 2 4 4 2 3 3" xfId="39530"/>
    <cellStyle name="Normal 3 3 2 2 4 4 2 4" xfId="17956"/>
    <cellStyle name="Normal 3 3 2 2 4 4 2 4 2" xfId="46692"/>
    <cellStyle name="Normal 3 3 2 2 4 4 2 5" xfId="32368"/>
    <cellStyle name="Normal 3 3 2 2 4 4 3" xfId="5273"/>
    <cellStyle name="Normal 3 3 2 2 4 4 3 2" xfId="12533"/>
    <cellStyle name="Normal 3 3 2 2 4 4 3 2 2" xfId="26911"/>
    <cellStyle name="Normal 3 3 2 2 4 4 3 2 2 2" xfId="55645"/>
    <cellStyle name="Normal 3 3 2 2 4 4 3 2 3" xfId="41321"/>
    <cellStyle name="Normal 3 3 2 2 4 4 3 3" xfId="19748"/>
    <cellStyle name="Normal 3 3 2 2 4 4 3 3 2" xfId="48483"/>
    <cellStyle name="Normal 3 3 2 2 4 4 3 4" xfId="34159"/>
    <cellStyle name="Normal 3 3 2 2 4 4 4" xfId="8946"/>
    <cellStyle name="Normal 3 3 2 2 4 4 4 2" xfId="23329"/>
    <cellStyle name="Normal 3 3 2 2 4 4 4 2 2" xfId="52064"/>
    <cellStyle name="Normal 3 3 2 2 4 4 4 3" xfId="37740"/>
    <cellStyle name="Normal 3 3 2 2 4 4 5" xfId="16166"/>
    <cellStyle name="Normal 3 3 2 2 4 4 5 2" xfId="44902"/>
    <cellStyle name="Normal 3 3 2 2 4 4 6" xfId="30578"/>
    <cellStyle name="Normal 3 3 2 2 4 5" xfId="2508"/>
    <cellStyle name="Normal 3 3 2 2 4 5 2" xfId="6168"/>
    <cellStyle name="Normal 3 3 2 2 4 5 2 2" xfId="13428"/>
    <cellStyle name="Normal 3 3 2 2 4 5 2 2 2" xfId="27806"/>
    <cellStyle name="Normal 3 3 2 2 4 5 2 2 2 2" xfId="56540"/>
    <cellStyle name="Normal 3 3 2 2 4 5 2 2 3" xfId="42216"/>
    <cellStyle name="Normal 3 3 2 2 4 5 2 3" xfId="20643"/>
    <cellStyle name="Normal 3 3 2 2 4 5 2 3 2" xfId="49378"/>
    <cellStyle name="Normal 3 3 2 2 4 5 2 4" xfId="35054"/>
    <cellStyle name="Normal 3 3 2 2 4 5 3" xfId="9841"/>
    <cellStyle name="Normal 3 3 2 2 4 5 3 2" xfId="24224"/>
    <cellStyle name="Normal 3 3 2 2 4 5 3 2 2" xfId="52959"/>
    <cellStyle name="Normal 3 3 2 2 4 5 3 3" xfId="38635"/>
    <cellStyle name="Normal 3 3 2 2 4 5 4" xfId="17061"/>
    <cellStyle name="Normal 3 3 2 2 4 5 4 2" xfId="45797"/>
    <cellStyle name="Normal 3 3 2 2 4 5 5" xfId="31473"/>
    <cellStyle name="Normal 3 3 2 2 4 6" xfId="4371"/>
    <cellStyle name="Normal 3 3 2 2 4 6 2" xfId="11638"/>
    <cellStyle name="Normal 3 3 2 2 4 6 2 2" xfId="26016"/>
    <cellStyle name="Normal 3 3 2 2 4 6 2 2 2" xfId="54750"/>
    <cellStyle name="Normal 3 3 2 2 4 6 2 3" xfId="40426"/>
    <cellStyle name="Normal 3 3 2 2 4 6 3" xfId="18853"/>
    <cellStyle name="Normal 3 3 2 2 4 6 3 2" xfId="47588"/>
    <cellStyle name="Normal 3 3 2 2 4 6 4" xfId="33264"/>
    <cellStyle name="Normal 3 3 2 2 4 7" xfId="8041"/>
    <cellStyle name="Normal 3 3 2 2 4 7 2" xfId="22434"/>
    <cellStyle name="Normal 3 3 2 2 4 7 2 2" xfId="51169"/>
    <cellStyle name="Normal 3 3 2 2 4 7 3" xfId="36845"/>
    <cellStyle name="Normal 3 3 2 2 4 8" xfId="15271"/>
    <cellStyle name="Normal 3 3 2 2 4 8 2" xfId="44007"/>
    <cellStyle name="Normal 3 3 2 2 4 9" xfId="29683"/>
    <cellStyle name="Normal 3 3 2 2 5" xfId="737"/>
    <cellStyle name="Normal 3 3 2 2 5 2" xfId="1188"/>
    <cellStyle name="Normal 3 3 2 2 5 2 2" xfId="2171"/>
    <cellStyle name="Normal 3 3 2 2 5 2 2 2" xfId="3963"/>
    <cellStyle name="Normal 3 3 2 2 5 2 2 2 2" xfId="7622"/>
    <cellStyle name="Normal 3 3 2 2 5 2 2 2 2 2" xfId="14882"/>
    <cellStyle name="Normal 3 3 2 2 5 2 2 2 2 2 2" xfId="29260"/>
    <cellStyle name="Normal 3 3 2 2 5 2 2 2 2 2 2 2" xfId="57994"/>
    <cellStyle name="Normal 3 3 2 2 5 2 2 2 2 2 3" xfId="43670"/>
    <cellStyle name="Normal 3 3 2 2 5 2 2 2 2 3" xfId="22097"/>
    <cellStyle name="Normal 3 3 2 2 5 2 2 2 2 3 2" xfId="50832"/>
    <cellStyle name="Normal 3 3 2 2 5 2 2 2 2 4" xfId="36508"/>
    <cellStyle name="Normal 3 3 2 2 5 2 2 2 3" xfId="11295"/>
    <cellStyle name="Normal 3 3 2 2 5 2 2 2 3 2" xfId="25678"/>
    <cellStyle name="Normal 3 3 2 2 5 2 2 2 3 2 2" xfId="54413"/>
    <cellStyle name="Normal 3 3 2 2 5 2 2 2 3 3" xfId="40089"/>
    <cellStyle name="Normal 3 3 2 2 5 2 2 2 4" xfId="18515"/>
    <cellStyle name="Normal 3 3 2 2 5 2 2 2 4 2" xfId="47251"/>
    <cellStyle name="Normal 3 3 2 2 5 2 2 2 5" xfId="32927"/>
    <cellStyle name="Normal 3 3 2 2 5 2 2 3" xfId="5832"/>
    <cellStyle name="Normal 3 3 2 2 5 2 2 3 2" xfId="13092"/>
    <cellStyle name="Normal 3 3 2 2 5 2 2 3 2 2" xfId="27470"/>
    <cellStyle name="Normal 3 3 2 2 5 2 2 3 2 2 2" xfId="56204"/>
    <cellStyle name="Normal 3 3 2 2 5 2 2 3 2 3" xfId="41880"/>
    <cellStyle name="Normal 3 3 2 2 5 2 2 3 3" xfId="20307"/>
    <cellStyle name="Normal 3 3 2 2 5 2 2 3 3 2" xfId="49042"/>
    <cellStyle name="Normal 3 3 2 2 5 2 2 3 4" xfId="34718"/>
    <cellStyle name="Normal 3 3 2 2 5 2 2 4" xfId="9505"/>
    <cellStyle name="Normal 3 3 2 2 5 2 2 4 2" xfId="23888"/>
    <cellStyle name="Normal 3 3 2 2 5 2 2 4 2 2" xfId="52623"/>
    <cellStyle name="Normal 3 3 2 2 5 2 2 4 3" xfId="38299"/>
    <cellStyle name="Normal 3 3 2 2 5 2 2 5" xfId="16725"/>
    <cellStyle name="Normal 3 3 2 2 5 2 2 5 2" xfId="45461"/>
    <cellStyle name="Normal 3 3 2 2 5 2 2 6" xfId="31137"/>
    <cellStyle name="Normal 3 3 2 2 5 2 3" xfId="3067"/>
    <cellStyle name="Normal 3 3 2 2 5 2 3 2" xfId="6727"/>
    <cellStyle name="Normal 3 3 2 2 5 2 3 2 2" xfId="13987"/>
    <cellStyle name="Normal 3 3 2 2 5 2 3 2 2 2" xfId="28365"/>
    <cellStyle name="Normal 3 3 2 2 5 2 3 2 2 2 2" xfId="57099"/>
    <cellStyle name="Normal 3 3 2 2 5 2 3 2 2 3" xfId="42775"/>
    <cellStyle name="Normal 3 3 2 2 5 2 3 2 3" xfId="21202"/>
    <cellStyle name="Normal 3 3 2 2 5 2 3 2 3 2" xfId="49937"/>
    <cellStyle name="Normal 3 3 2 2 5 2 3 2 4" xfId="35613"/>
    <cellStyle name="Normal 3 3 2 2 5 2 3 3" xfId="10400"/>
    <cellStyle name="Normal 3 3 2 2 5 2 3 3 2" xfId="24783"/>
    <cellStyle name="Normal 3 3 2 2 5 2 3 3 2 2" xfId="53518"/>
    <cellStyle name="Normal 3 3 2 2 5 2 3 3 3" xfId="39194"/>
    <cellStyle name="Normal 3 3 2 2 5 2 3 4" xfId="17620"/>
    <cellStyle name="Normal 3 3 2 2 5 2 3 4 2" xfId="46356"/>
    <cellStyle name="Normal 3 3 2 2 5 2 3 5" xfId="32032"/>
    <cellStyle name="Normal 3 3 2 2 5 2 4" xfId="4932"/>
    <cellStyle name="Normal 3 3 2 2 5 2 4 2" xfId="12197"/>
    <cellStyle name="Normal 3 3 2 2 5 2 4 2 2" xfId="26575"/>
    <cellStyle name="Normal 3 3 2 2 5 2 4 2 2 2" xfId="55309"/>
    <cellStyle name="Normal 3 3 2 2 5 2 4 2 3" xfId="40985"/>
    <cellStyle name="Normal 3 3 2 2 5 2 4 3" xfId="19412"/>
    <cellStyle name="Normal 3 3 2 2 5 2 4 3 2" xfId="48147"/>
    <cellStyle name="Normal 3 3 2 2 5 2 4 4" xfId="33823"/>
    <cellStyle name="Normal 3 3 2 2 5 2 5" xfId="8604"/>
    <cellStyle name="Normal 3 3 2 2 5 2 5 2" xfId="22993"/>
    <cellStyle name="Normal 3 3 2 2 5 2 5 2 2" xfId="51728"/>
    <cellStyle name="Normal 3 3 2 2 5 2 5 3" xfId="37404"/>
    <cellStyle name="Normal 3 3 2 2 5 2 6" xfId="15830"/>
    <cellStyle name="Normal 3 3 2 2 5 2 6 2" xfId="44566"/>
    <cellStyle name="Normal 3 3 2 2 5 2 7" xfId="30242"/>
    <cellStyle name="Normal 3 3 2 2 5 3" xfId="1724"/>
    <cellStyle name="Normal 3 3 2 2 5 3 2" xfId="3516"/>
    <cellStyle name="Normal 3 3 2 2 5 3 2 2" xfId="7175"/>
    <cellStyle name="Normal 3 3 2 2 5 3 2 2 2" xfId="14435"/>
    <cellStyle name="Normal 3 3 2 2 5 3 2 2 2 2" xfId="28813"/>
    <cellStyle name="Normal 3 3 2 2 5 3 2 2 2 2 2" xfId="57547"/>
    <cellStyle name="Normal 3 3 2 2 5 3 2 2 2 3" xfId="43223"/>
    <cellStyle name="Normal 3 3 2 2 5 3 2 2 3" xfId="21650"/>
    <cellStyle name="Normal 3 3 2 2 5 3 2 2 3 2" xfId="50385"/>
    <cellStyle name="Normal 3 3 2 2 5 3 2 2 4" xfId="36061"/>
    <cellStyle name="Normal 3 3 2 2 5 3 2 3" xfId="10848"/>
    <cellStyle name="Normal 3 3 2 2 5 3 2 3 2" xfId="25231"/>
    <cellStyle name="Normal 3 3 2 2 5 3 2 3 2 2" xfId="53966"/>
    <cellStyle name="Normal 3 3 2 2 5 3 2 3 3" xfId="39642"/>
    <cellStyle name="Normal 3 3 2 2 5 3 2 4" xfId="18068"/>
    <cellStyle name="Normal 3 3 2 2 5 3 2 4 2" xfId="46804"/>
    <cellStyle name="Normal 3 3 2 2 5 3 2 5" xfId="32480"/>
    <cellStyle name="Normal 3 3 2 2 5 3 3" xfId="5385"/>
    <cellStyle name="Normal 3 3 2 2 5 3 3 2" xfId="12645"/>
    <cellStyle name="Normal 3 3 2 2 5 3 3 2 2" xfId="27023"/>
    <cellStyle name="Normal 3 3 2 2 5 3 3 2 2 2" xfId="55757"/>
    <cellStyle name="Normal 3 3 2 2 5 3 3 2 3" xfId="41433"/>
    <cellStyle name="Normal 3 3 2 2 5 3 3 3" xfId="19860"/>
    <cellStyle name="Normal 3 3 2 2 5 3 3 3 2" xfId="48595"/>
    <cellStyle name="Normal 3 3 2 2 5 3 3 4" xfId="34271"/>
    <cellStyle name="Normal 3 3 2 2 5 3 4" xfId="9058"/>
    <cellStyle name="Normal 3 3 2 2 5 3 4 2" xfId="23441"/>
    <cellStyle name="Normal 3 3 2 2 5 3 4 2 2" xfId="52176"/>
    <cellStyle name="Normal 3 3 2 2 5 3 4 3" xfId="37852"/>
    <cellStyle name="Normal 3 3 2 2 5 3 5" xfId="16278"/>
    <cellStyle name="Normal 3 3 2 2 5 3 5 2" xfId="45014"/>
    <cellStyle name="Normal 3 3 2 2 5 3 6" xfId="30690"/>
    <cellStyle name="Normal 3 3 2 2 5 4" xfId="2620"/>
    <cellStyle name="Normal 3 3 2 2 5 4 2" xfId="6280"/>
    <cellStyle name="Normal 3 3 2 2 5 4 2 2" xfId="13540"/>
    <cellStyle name="Normal 3 3 2 2 5 4 2 2 2" xfId="27918"/>
    <cellStyle name="Normal 3 3 2 2 5 4 2 2 2 2" xfId="56652"/>
    <cellStyle name="Normal 3 3 2 2 5 4 2 2 3" xfId="42328"/>
    <cellStyle name="Normal 3 3 2 2 5 4 2 3" xfId="20755"/>
    <cellStyle name="Normal 3 3 2 2 5 4 2 3 2" xfId="49490"/>
    <cellStyle name="Normal 3 3 2 2 5 4 2 4" xfId="35166"/>
    <cellStyle name="Normal 3 3 2 2 5 4 3" xfId="9953"/>
    <cellStyle name="Normal 3 3 2 2 5 4 3 2" xfId="24336"/>
    <cellStyle name="Normal 3 3 2 2 5 4 3 2 2" xfId="53071"/>
    <cellStyle name="Normal 3 3 2 2 5 4 3 3" xfId="38747"/>
    <cellStyle name="Normal 3 3 2 2 5 4 4" xfId="17173"/>
    <cellStyle name="Normal 3 3 2 2 5 4 4 2" xfId="45909"/>
    <cellStyle name="Normal 3 3 2 2 5 4 5" xfId="31585"/>
    <cellStyle name="Normal 3 3 2 2 5 5" xfId="4484"/>
    <cellStyle name="Normal 3 3 2 2 5 5 2" xfId="11750"/>
    <cellStyle name="Normal 3 3 2 2 5 5 2 2" xfId="26128"/>
    <cellStyle name="Normal 3 3 2 2 5 5 2 2 2" xfId="54862"/>
    <cellStyle name="Normal 3 3 2 2 5 5 2 3" xfId="40538"/>
    <cellStyle name="Normal 3 3 2 2 5 5 3" xfId="18965"/>
    <cellStyle name="Normal 3 3 2 2 5 5 3 2" xfId="47700"/>
    <cellStyle name="Normal 3 3 2 2 5 5 4" xfId="33376"/>
    <cellStyle name="Normal 3 3 2 2 5 6" xfId="8157"/>
    <cellStyle name="Normal 3 3 2 2 5 6 2" xfId="22546"/>
    <cellStyle name="Normal 3 3 2 2 5 6 2 2" xfId="51281"/>
    <cellStyle name="Normal 3 3 2 2 5 6 3" xfId="36957"/>
    <cellStyle name="Normal 3 3 2 2 5 7" xfId="15383"/>
    <cellStyle name="Normal 3 3 2 2 5 7 2" xfId="44119"/>
    <cellStyle name="Normal 3 3 2 2 5 8" xfId="29795"/>
    <cellStyle name="Normal 3 3 2 2 6" xfId="964"/>
    <cellStyle name="Normal 3 3 2 2 6 2" xfId="1947"/>
    <cellStyle name="Normal 3 3 2 2 6 2 2" xfId="3739"/>
    <cellStyle name="Normal 3 3 2 2 6 2 2 2" xfId="7398"/>
    <cellStyle name="Normal 3 3 2 2 6 2 2 2 2" xfId="14658"/>
    <cellStyle name="Normal 3 3 2 2 6 2 2 2 2 2" xfId="29036"/>
    <cellStyle name="Normal 3 3 2 2 6 2 2 2 2 2 2" xfId="57770"/>
    <cellStyle name="Normal 3 3 2 2 6 2 2 2 2 3" xfId="43446"/>
    <cellStyle name="Normal 3 3 2 2 6 2 2 2 3" xfId="21873"/>
    <cellStyle name="Normal 3 3 2 2 6 2 2 2 3 2" xfId="50608"/>
    <cellStyle name="Normal 3 3 2 2 6 2 2 2 4" xfId="36284"/>
    <cellStyle name="Normal 3 3 2 2 6 2 2 3" xfId="11071"/>
    <cellStyle name="Normal 3 3 2 2 6 2 2 3 2" xfId="25454"/>
    <cellStyle name="Normal 3 3 2 2 6 2 2 3 2 2" xfId="54189"/>
    <cellStyle name="Normal 3 3 2 2 6 2 2 3 3" xfId="39865"/>
    <cellStyle name="Normal 3 3 2 2 6 2 2 4" xfId="18291"/>
    <cellStyle name="Normal 3 3 2 2 6 2 2 4 2" xfId="47027"/>
    <cellStyle name="Normal 3 3 2 2 6 2 2 5" xfId="32703"/>
    <cellStyle name="Normal 3 3 2 2 6 2 3" xfId="5608"/>
    <cellStyle name="Normal 3 3 2 2 6 2 3 2" xfId="12868"/>
    <cellStyle name="Normal 3 3 2 2 6 2 3 2 2" xfId="27246"/>
    <cellStyle name="Normal 3 3 2 2 6 2 3 2 2 2" xfId="55980"/>
    <cellStyle name="Normal 3 3 2 2 6 2 3 2 3" xfId="41656"/>
    <cellStyle name="Normal 3 3 2 2 6 2 3 3" xfId="20083"/>
    <cellStyle name="Normal 3 3 2 2 6 2 3 3 2" xfId="48818"/>
    <cellStyle name="Normal 3 3 2 2 6 2 3 4" xfId="34494"/>
    <cellStyle name="Normal 3 3 2 2 6 2 4" xfId="9281"/>
    <cellStyle name="Normal 3 3 2 2 6 2 4 2" xfId="23664"/>
    <cellStyle name="Normal 3 3 2 2 6 2 4 2 2" xfId="52399"/>
    <cellStyle name="Normal 3 3 2 2 6 2 4 3" xfId="38075"/>
    <cellStyle name="Normal 3 3 2 2 6 2 5" xfId="16501"/>
    <cellStyle name="Normal 3 3 2 2 6 2 5 2" xfId="45237"/>
    <cellStyle name="Normal 3 3 2 2 6 2 6" xfId="30913"/>
    <cellStyle name="Normal 3 3 2 2 6 3" xfId="2843"/>
    <cellStyle name="Normal 3 3 2 2 6 3 2" xfId="6503"/>
    <cellStyle name="Normal 3 3 2 2 6 3 2 2" xfId="13763"/>
    <cellStyle name="Normal 3 3 2 2 6 3 2 2 2" xfId="28141"/>
    <cellStyle name="Normal 3 3 2 2 6 3 2 2 2 2" xfId="56875"/>
    <cellStyle name="Normal 3 3 2 2 6 3 2 2 3" xfId="42551"/>
    <cellStyle name="Normal 3 3 2 2 6 3 2 3" xfId="20978"/>
    <cellStyle name="Normal 3 3 2 2 6 3 2 3 2" xfId="49713"/>
    <cellStyle name="Normal 3 3 2 2 6 3 2 4" xfId="35389"/>
    <cellStyle name="Normal 3 3 2 2 6 3 3" xfId="10176"/>
    <cellStyle name="Normal 3 3 2 2 6 3 3 2" xfId="24559"/>
    <cellStyle name="Normal 3 3 2 2 6 3 3 2 2" xfId="53294"/>
    <cellStyle name="Normal 3 3 2 2 6 3 3 3" xfId="38970"/>
    <cellStyle name="Normal 3 3 2 2 6 3 4" xfId="17396"/>
    <cellStyle name="Normal 3 3 2 2 6 3 4 2" xfId="46132"/>
    <cellStyle name="Normal 3 3 2 2 6 3 5" xfId="31808"/>
    <cellStyle name="Normal 3 3 2 2 6 4" xfId="4708"/>
    <cellStyle name="Normal 3 3 2 2 6 4 2" xfId="11973"/>
    <cellStyle name="Normal 3 3 2 2 6 4 2 2" xfId="26351"/>
    <cellStyle name="Normal 3 3 2 2 6 4 2 2 2" xfId="55085"/>
    <cellStyle name="Normal 3 3 2 2 6 4 2 3" xfId="40761"/>
    <cellStyle name="Normal 3 3 2 2 6 4 3" xfId="19188"/>
    <cellStyle name="Normal 3 3 2 2 6 4 3 2" xfId="47923"/>
    <cellStyle name="Normal 3 3 2 2 6 4 4" xfId="33599"/>
    <cellStyle name="Normal 3 3 2 2 6 5" xfId="8380"/>
    <cellStyle name="Normal 3 3 2 2 6 5 2" xfId="22769"/>
    <cellStyle name="Normal 3 3 2 2 6 5 2 2" xfId="51504"/>
    <cellStyle name="Normal 3 3 2 2 6 5 3" xfId="37180"/>
    <cellStyle name="Normal 3 3 2 2 6 6" xfId="15606"/>
    <cellStyle name="Normal 3 3 2 2 6 6 2" xfId="44342"/>
    <cellStyle name="Normal 3 3 2 2 6 7" xfId="30018"/>
    <cellStyle name="Normal 3 3 2 2 7" xfId="1478"/>
    <cellStyle name="Normal 3 3 2 2 7 2" xfId="3292"/>
    <cellStyle name="Normal 3 3 2 2 7 2 2" xfId="6951"/>
    <cellStyle name="Normal 3 3 2 2 7 2 2 2" xfId="14211"/>
    <cellStyle name="Normal 3 3 2 2 7 2 2 2 2" xfId="28589"/>
    <cellStyle name="Normal 3 3 2 2 7 2 2 2 2 2" xfId="57323"/>
    <cellStyle name="Normal 3 3 2 2 7 2 2 2 3" xfId="42999"/>
    <cellStyle name="Normal 3 3 2 2 7 2 2 3" xfId="21426"/>
    <cellStyle name="Normal 3 3 2 2 7 2 2 3 2" xfId="50161"/>
    <cellStyle name="Normal 3 3 2 2 7 2 2 4" xfId="35837"/>
    <cellStyle name="Normal 3 3 2 2 7 2 3" xfId="10624"/>
    <cellStyle name="Normal 3 3 2 2 7 2 3 2" xfId="25007"/>
    <cellStyle name="Normal 3 3 2 2 7 2 3 2 2" xfId="53742"/>
    <cellStyle name="Normal 3 3 2 2 7 2 3 3" xfId="39418"/>
    <cellStyle name="Normal 3 3 2 2 7 2 4" xfId="17844"/>
    <cellStyle name="Normal 3 3 2 2 7 2 4 2" xfId="46580"/>
    <cellStyle name="Normal 3 3 2 2 7 2 5" xfId="32256"/>
    <cellStyle name="Normal 3 3 2 2 7 3" xfId="5160"/>
    <cellStyle name="Normal 3 3 2 2 7 3 2" xfId="12421"/>
    <cellStyle name="Normal 3 3 2 2 7 3 2 2" xfId="26799"/>
    <cellStyle name="Normal 3 3 2 2 7 3 2 2 2" xfId="55533"/>
    <cellStyle name="Normal 3 3 2 2 7 3 2 3" xfId="41209"/>
    <cellStyle name="Normal 3 3 2 2 7 3 3" xfId="19636"/>
    <cellStyle name="Normal 3 3 2 2 7 3 3 2" xfId="48371"/>
    <cellStyle name="Normal 3 3 2 2 7 3 4" xfId="34047"/>
    <cellStyle name="Normal 3 3 2 2 7 4" xfId="8833"/>
    <cellStyle name="Normal 3 3 2 2 7 4 2" xfId="23217"/>
    <cellStyle name="Normal 3 3 2 2 7 4 2 2" xfId="51952"/>
    <cellStyle name="Normal 3 3 2 2 7 4 3" xfId="37628"/>
    <cellStyle name="Normal 3 3 2 2 7 5" xfId="16054"/>
    <cellStyle name="Normal 3 3 2 2 7 5 2" xfId="44790"/>
    <cellStyle name="Normal 3 3 2 2 7 6" xfId="30466"/>
    <cellStyle name="Normal 3 3 2 2 8" xfId="2396"/>
    <cellStyle name="Normal 3 3 2 2 8 2" xfId="6056"/>
    <cellStyle name="Normal 3 3 2 2 8 2 2" xfId="13316"/>
    <cellStyle name="Normal 3 3 2 2 8 2 2 2" xfId="27694"/>
    <cellStyle name="Normal 3 3 2 2 8 2 2 2 2" xfId="56428"/>
    <cellStyle name="Normal 3 3 2 2 8 2 2 3" xfId="42104"/>
    <cellStyle name="Normal 3 3 2 2 8 2 3" xfId="20531"/>
    <cellStyle name="Normal 3 3 2 2 8 2 3 2" xfId="49266"/>
    <cellStyle name="Normal 3 3 2 2 8 2 4" xfId="34942"/>
    <cellStyle name="Normal 3 3 2 2 8 3" xfId="9729"/>
    <cellStyle name="Normal 3 3 2 2 8 3 2" xfId="24112"/>
    <cellStyle name="Normal 3 3 2 2 8 3 2 2" xfId="52847"/>
    <cellStyle name="Normal 3 3 2 2 8 3 3" xfId="38523"/>
    <cellStyle name="Normal 3 3 2 2 8 4" xfId="16949"/>
    <cellStyle name="Normal 3 3 2 2 8 4 2" xfId="45685"/>
    <cellStyle name="Normal 3 3 2 2 8 5" xfId="31361"/>
    <cellStyle name="Normal 3 3 2 2 9" xfId="4250"/>
    <cellStyle name="Normal 3 3 2 2 9 2" xfId="11525"/>
    <cellStyle name="Normal 3 3 2 2 9 2 2" xfId="25904"/>
    <cellStyle name="Normal 3 3 2 2 9 2 2 2" xfId="54638"/>
    <cellStyle name="Normal 3 3 2 2 9 2 3" xfId="40314"/>
    <cellStyle name="Normal 3 3 2 2 9 3" xfId="18741"/>
    <cellStyle name="Normal 3 3 2 2 9 3 2" xfId="47476"/>
    <cellStyle name="Normal 3 3 2 2 9 4" xfId="33152"/>
    <cellStyle name="Normal 3 3 2 3" xfId="351"/>
    <cellStyle name="Normal 3 3 2 3 10" xfId="15173"/>
    <cellStyle name="Normal 3 3 2 3 10 2" xfId="43909"/>
    <cellStyle name="Normal 3 3 2 3 11" xfId="29585"/>
    <cellStyle name="Normal 3 3 2 3 2" xfId="451"/>
    <cellStyle name="Normal 3 3 2 3 2 10" xfId="29641"/>
    <cellStyle name="Normal 3 3 2 3 2 2" xfId="651"/>
    <cellStyle name="Normal 3 3 2 3 2 2 2" xfId="923"/>
    <cellStyle name="Normal 3 3 2 3 2 2 2 2" xfId="1370"/>
    <cellStyle name="Normal 3 3 2 3 2 2 2 2 2" xfId="2353"/>
    <cellStyle name="Normal 3 3 2 3 2 2 2 2 2 2" xfId="4145"/>
    <cellStyle name="Normal 3 3 2 3 2 2 2 2 2 2 2" xfId="7804"/>
    <cellStyle name="Normal 3 3 2 3 2 2 2 2 2 2 2 2" xfId="15064"/>
    <cellStyle name="Normal 3 3 2 3 2 2 2 2 2 2 2 2 2" xfId="29442"/>
    <cellStyle name="Normal 3 3 2 3 2 2 2 2 2 2 2 2 2 2" xfId="58176"/>
    <cellStyle name="Normal 3 3 2 3 2 2 2 2 2 2 2 2 3" xfId="43852"/>
    <cellStyle name="Normal 3 3 2 3 2 2 2 2 2 2 2 3" xfId="22279"/>
    <cellStyle name="Normal 3 3 2 3 2 2 2 2 2 2 2 3 2" xfId="51014"/>
    <cellStyle name="Normal 3 3 2 3 2 2 2 2 2 2 2 4" xfId="36690"/>
    <cellStyle name="Normal 3 3 2 3 2 2 2 2 2 2 3" xfId="11477"/>
    <cellStyle name="Normal 3 3 2 3 2 2 2 2 2 2 3 2" xfId="25860"/>
    <cellStyle name="Normal 3 3 2 3 2 2 2 2 2 2 3 2 2" xfId="54595"/>
    <cellStyle name="Normal 3 3 2 3 2 2 2 2 2 2 3 3" xfId="40271"/>
    <cellStyle name="Normal 3 3 2 3 2 2 2 2 2 2 4" xfId="18697"/>
    <cellStyle name="Normal 3 3 2 3 2 2 2 2 2 2 4 2" xfId="47433"/>
    <cellStyle name="Normal 3 3 2 3 2 2 2 2 2 2 5" xfId="33109"/>
    <cellStyle name="Normal 3 3 2 3 2 2 2 2 2 3" xfId="6014"/>
    <cellStyle name="Normal 3 3 2 3 2 2 2 2 2 3 2" xfId="13274"/>
    <cellStyle name="Normal 3 3 2 3 2 2 2 2 2 3 2 2" xfId="27652"/>
    <cellStyle name="Normal 3 3 2 3 2 2 2 2 2 3 2 2 2" xfId="56386"/>
    <cellStyle name="Normal 3 3 2 3 2 2 2 2 2 3 2 3" xfId="42062"/>
    <cellStyle name="Normal 3 3 2 3 2 2 2 2 2 3 3" xfId="20489"/>
    <cellStyle name="Normal 3 3 2 3 2 2 2 2 2 3 3 2" xfId="49224"/>
    <cellStyle name="Normal 3 3 2 3 2 2 2 2 2 3 4" xfId="34900"/>
    <cellStyle name="Normal 3 3 2 3 2 2 2 2 2 4" xfId="9687"/>
    <cellStyle name="Normal 3 3 2 3 2 2 2 2 2 4 2" xfId="24070"/>
    <cellStyle name="Normal 3 3 2 3 2 2 2 2 2 4 2 2" xfId="52805"/>
    <cellStyle name="Normal 3 3 2 3 2 2 2 2 2 4 3" xfId="38481"/>
    <cellStyle name="Normal 3 3 2 3 2 2 2 2 2 5" xfId="16907"/>
    <cellStyle name="Normal 3 3 2 3 2 2 2 2 2 5 2" xfId="45643"/>
    <cellStyle name="Normal 3 3 2 3 2 2 2 2 2 6" xfId="31319"/>
    <cellStyle name="Normal 3 3 2 3 2 2 2 2 3" xfId="3249"/>
    <cellStyle name="Normal 3 3 2 3 2 2 2 2 3 2" xfId="6909"/>
    <cellStyle name="Normal 3 3 2 3 2 2 2 2 3 2 2" xfId="14169"/>
    <cellStyle name="Normal 3 3 2 3 2 2 2 2 3 2 2 2" xfId="28547"/>
    <cellStyle name="Normal 3 3 2 3 2 2 2 2 3 2 2 2 2" xfId="57281"/>
    <cellStyle name="Normal 3 3 2 3 2 2 2 2 3 2 2 3" xfId="42957"/>
    <cellStyle name="Normal 3 3 2 3 2 2 2 2 3 2 3" xfId="21384"/>
    <cellStyle name="Normal 3 3 2 3 2 2 2 2 3 2 3 2" xfId="50119"/>
    <cellStyle name="Normal 3 3 2 3 2 2 2 2 3 2 4" xfId="35795"/>
    <cellStyle name="Normal 3 3 2 3 2 2 2 2 3 3" xfId="10582"/>
    <cellStyle name="Normal 3 3 2 3 2 2 2 2 3 3 2" xfId="24965"/>
    <cellStyle name="Normal 3 3 2 3 2 2 2 2 3 3 2 2" xfId="53700"/>
    <cellStyle name="Normal 3 3 2 3 2 2 2 2 3 3 3" xfId="39376"/>
    <cellStyle name="Normal 3 3 2 3 2 2 2 2 3 4" xfId="17802"/>
    <cellStyle name="Normal 3 3 2 3 2 2 2 2 3 4 2" xfId="46538"/>
    <cellStyle name="Normal 3 3 2 3 2 2 2 2 3 5" xfId="32214"/>
    <cellStyle name="Normal 3 3 2 3 2 2 2 2 4" xfId="5114"/>
    <cellStyle name="Normal 3 3 2 3 2 2 2 2 4 2" xfId="12379"/>
    <cellStyle name="Normal 3 3 2 3 2 2 2 2 4 2 2" xfId="26757"/>
    <cellStyle name="Normal 3 3 2 3 2 2 2 2 4 2 2 2" xfId="55491"/>
    <cellStyle name="Normal 3 3 2 3 2 2 2 2 4 2 3" xfId="41167"/>
    <cellStyle name="Normal 3 3 2 3 2 2 2 2 4 3" xfId="19594"/>
    <cellStyle name="Normal 3 3 2 3 2 2 2 2 4 3 2" xfId="48329"/>
    <cellStyle name="Normal 3 3 2 3 2 2 2 2 4 4" xfId="34005"/>
    <cellStyle name="Normal 3 3 2 3 2 2 2 2 5" xfId="8786"/>
    <cellStyle name="Normal 3 3 2 3 2 2 2 2 5 2" xfId="23175"/>
    <cellStyle name="Normal 3 3 2 3 2 2 2 2 5 2 2" xfId="51910"/>
    <cellStyle name="Normal 3 3 2 3 2 2 2 2 5 3" xfId="37586"/>
    <cellStyle name="Normal 3 3 2 3 2 2 2 2 6" xfId="16012"/>
    <cellStyle name="Normal 3 3 2 3 2 2 2 2 6 2" xfId="44748"/>
    <cellStyle name="Normal 3 3 2 3 2 2 2 2 7" xfId="30424"/>
    <cellStyle name="Normal 3 3 2 3 2 2 2 3" xfId="1906"/>
    <cellStyle name="Normal 3 3 2 3 2 2 2 3 2" xfId="3698"/>
    <cellStyle name="Normal 3 3 2 3 2 2 2 3 2 2" xfId="7357"/>
    <cellStyle name="Normal 3 3 2 3 2 2 2 3 2 2 2" xfId="14617"/>
    <cellStyle name="Normal 3 3 2 3 2 2 2 3 2 2 2 2" xfId="28995"/>
    <cellStyle name="Normal 3 3 2 3 2 2 2 3 2 2 2 2 2" xfId="57729"/>
    <cellStyle name="Normal 3 3 2 3 2 2 2 3 2 2 2 3" xfId="43405"/>
    <cellStyle name="Normal 3 3 2 3 2 2 2 3 2 2 3" xfId="21832"/>
    <cellStyle name="Normal 3 3 2 3 2 2 2 3 2 2 3 2" xfId="50567"/>
    <cellStyle name="Normal 3 3 2 3 2 2 2 3 2 2 4" xfId="36243"/>
    <cellStyle name="Normal 3 3 2 3 2 2 2 3 2 3" xfId="11030"/>
    <cellStyle name="Normal 3 3 2 3 2 2 2 3 2 3 2" xfId="25413"/>
    <cellStyle name="Normal 3 3 2 3 2 2 2 3 2 3 2 2" xfId="54148"/>
    <cellStyle name="Normal 3 3 2 3 2 2 2 3 2 3 3" xfId="39824"/>
    <cellStyle name="Normal 3 3 2 3 2 2 2 3 2 4" xfId="18250"/>
    <cellStyle name="Normal 3 3 2 3 2 2 2 3 2 4 2" xfId="46986"/>
    <cellStyle name="Normal 3 3 2 3 2 2 2 3 2 5" xfId="32662"/>
    <cellStyle name="Normal 3 3 2 3 2 2 2 3 3" xfId="5567"/>
    <cellStyle name="Normal 3 3 2 3 2 2 2 3 3 2" xfId="12827"/>
    <cellStyle name="Normal 3 3 2 3 2 2 2 3 3 2 2" xfId="27205"/>
    <cellStyle name="Normal 3 3 2 3 2 2 2 3 3 2 2 2" xfId="55939"/>
    <cellStyle name="Normal 3 3 2 3 2 2 2 3 3 2 3" xfId="41615"/>
    <cellStyle name="Normal 3 3 2 3 2 2 2 3 3 3" xfId="20042"/>
    <cellStyle name="Normal 3 3 2 3 2 2 2 3 3 3 2" xfId="48777"/>
    <cellStyle name="Normal 3 3 2 3 2 2 2 3 3 4" xfId="34453"/>
    <cellStyle name="Normal 3 3 2 3 2 2 2 3 4" xfId="9240"/>
    <cellStyle name="Normal 3 3 2 3 2 2 2 3 4 2" xfId="23623"/>
    <cellStyle name="Normal 3 3 2 3 2 2 2 3 4 2 2" xfId="52358"/>
    <cellStyle name="Normal 3 3 2 3 2 2 2 3 4 3" xfId="38034"/>
    <cellStyle name="Normal 3 3 2 3 2 2 2 3 5" xfId="16460"/>
    <cellStyle name="Normal 3 3 2 3 2 2 2 3 5 2" xfId="45196"/>
    <cellStyle name="Normal 3 3 2 3 2 2 2 3 6" xfId="30872"/>
    <cellStyle name="Normal 3 3 2 3 2 2 2 4" xfId="2802"/>
    <cellStyle name="Normal 3 3 2 3 2 2 2 4 2" xfId="6462"/>
    <cellStyle name="Normal 3 3 2 3 2 2 2 4 2 2" xfId="13722"/>
    <cellStyle name="Normal 3 3 2 3 2 2 2 4 2 2 2" xfId="28100"/>
    <cellStyle name="Normal 3 3 2 3 2 2 2 4 2 2 2 2" xfId="56834"/>
    <cellStyle name="Normal 3 3 2 3 2 2 2 4 2 2 3" xfId="42510"/>
    <cellStyle name="Normal 3 3 2 3 2 2 2 4 2 3" xfId="20937"/>
    <cellStyle name="Normal 3 3 2 3 2 2 2 4 2 3 2" xfId="49672"/>
    <cellStyle name="Normal 3 3 2 3 2 2 2 4 2 4" xfId="35348"/>
    <cellStyle name="Normal 3 3 2 3 2 2 2 4 3" xfId="10135"/>
    <cellStyle name="Normal 3 3 2 3 2 2 2 4 3 2" xfId="24518"/>
    <cellStyle name="Normal 3 3 2 3 2 2 2 4 3 2 2" xfId="53253"/>
    <cellStyle name="Normal 3 3 2 3 2 2 2 4 3 3" xfId="38929"/>
    <cellStyle name="Normal 3 3 2 3 2 2 2 4 4" xfId="17355"/>
    <cellStyle name="Normal 3 3 2 3 2 2 2 4 4 2" xfId="46091"/>
    <cellStyle name="Normal 3 3 2 3 2 2 2 4 5" xfId="31767"/>
    <cellStyle name="Normal 3 3 2 3 2 2 2 5" xfId="4667"/>
    <cellStyle name="Normal 3 3 2 3 2 2 2 5 2" xfId="11932"/>
    <cellStyle name="Normal 3 3 2 3 2 2 2 5 2 2" xfId="26310"/>
    <cellStyle name="Normal 3 3 2 3 2 2 2 5 2 2 2" xfId="55044"/>
    <cellStyle name="Normal 3 3 2 3 2 2 2 5 2 3" xfId="40720"/>
    <cellStyle name="Normal 3 3 2 3 2 2 2 5 3" xfId="19147"/>
    <cellStyle name="Normal 3 3 2 3 2 2 2 5 3 2" xfId="47882"/>
    <cellStyle name="Normal 3 3 2 3 2 2 2 5 4" xfId="33558"/>
    <cellStyle name="Normal 3 3 2 3 2 2 2 6" xfId="8339"/>
    <cellStyle name="Normal 3 3 2 3 2 2 2 6 2" xfId="22728"/>
    <cellStyle name="Normal 3 3 2 3 2 2 2 6 2 2" xfId="51463"/>
    <cellStyle name="Normal 3 3 2 3 2 2 2 6 3" xfId="37139"/>
    <cellStyle name="Normal 3 3 2 3 2 2 2 7" xfId="15565"/>
    <cellStyle name="Normal 3 3 2 3 2 2 2 7 2" xfId="44301"/>
    <cellStyle name="Normal 3 3 2 3 2 2 2 8" xfId="29977"/>
    <cellStyle name="Normal 3 3 2 3 2 2 3" xfId="1146"/>
    <cellStyle name="Normal 3 3 2 3 2 2 3 2" xfId="2129"/>
    <cellStyle name="Normal 3 3 2 3 2 2 3 2 2" xfId="3921"/>
    <cellStyle name="Normal 3 3 2 3 2 2 3 2 2 2" xfId="7580"/>
    <cellStyle name="Normal 3 3 2 3 2 2 3 2 2 2 2" xfId="14840"/>
    <cellStyle name="Normal 3 3 2 3 2 2 3 2 2 2 2 2" xfId="29218"/>
    <cellStyle name="Normal 3 3 2 3 2 2 3 2 2 2 2 2 2" xfId="57952"/>
    <cellStyle name="Normal 3 3 2 3 2 2 3 2 2 2 2 3" xfId="43628"/>
    <cellStyle name="Normal 3 3 2 3 2 2 3 2 2 2 3" xfId="22055"/>
    <cellStyle name="Normal 3 3 2 3 2 2 3 2 2 2 3 2" xfId="50790"/>
    <cellStyle name="Normal 3 3 2 3 2 2 3 2 2 2 4" xfId="36466"/>
    <cellStyle name="Normal 3 3 2 3 2 2 3 2 2 3" xfId="11253"/>
    <cellStyle name="Normal 3 3 2 3 2 2 3 2 2 3 2" xfId="25636"/>
    <cellStyle name="Normal 3 3 2 3 2 2 3 2 2 3 2 2" xfId="54371"/>
    <cellStyle name="Normal 3 3 2 3 2 2 3 2 2 3 3" xfId="40047"/>
    <cellStyle name="Normal 3 3 2 3 2 2 3 2 2 4" xfId="18473"/>
    <cellStyle name="Normal 3 3 2 3 2 2 3 2 2 4 2" xfId="47209"/>
    <cellStyle name="Normal 3 3 2 3 2 2 3 2 2 5" xfId="32885"/>
    <cellStyle name="Normal 3 3 2 3 2 2 3 2 3" xfId="5790"/>
    <cellStyle name="Normal 3 3 2 3 2 2 3 2 3 2" xfId="13050"/>
    <cellStyle name="Normal 3 3 2 3 2 2 3 2 3 2 2" xfId="27428"/>
    <cellStyle name="Normal 3 3 2 3 2 2 3 2 3 2 2 2" xfId="56162"/>
    <cellStyle name="Normal 3 3 2 3 2 2 3 2 3 2 3" xfId="41838"/>
    <cellStyle name="Normal 3 3 2 3 2 2 3 2 3 3" xfId="20265"/>
    <cellStyle name="Normal 3 3 2 3 2 2 3 2 3 3 2" xfId="49000"/>
    <cellStyle name="Normal 3 3 2 3 2 2 3 2 3 4" xfId="34676"/>
    <cellStyle name="Normal 3 3 2 3 2 2 3 2 4" xfId="9463"/>
    <cellStyle name="Normal 3 3 2 3 2 2 3 2 4 2" xfId="23846"/>
    <cellStyle name="Normal 3 3 2 3 2 2 3 2 4 2 2" xfId="52581"/>
    <cellStyle name="Normal 3 3 2 3 2 2 3 2 4 3" xfId="38257"/>
    <cellStyle name="Normal 3 3 2 3 2 2 3 2 5" xfId="16683"/>
    <cellStyle name="Normal 3 3 2 3 2 2 3 2 5 2" xfId="45419"/>
    <cellStyle name="Normal 3 3 2 3 2 2 3 2 6" xfId="31095"/>
    <cellStyle name="Normal 3 3 2 3 2 2 3 3" xfId="3025"/>
    <cellStyle name="Normal 3 3 2 3 2 2 3 3 2" xfId="6685"/>
    <cellStyle name="Normal 3 3 2 3 2 2 3 3 2 2" xfId="13945"/>
    <cellStyle name="Normal 3 3 2 3 2 2 3 3 2 2 2" xfId="28323"/>
    <cellStyle name="Normal 3 3 2 3 2 2 3 3 2 2 2 2" xfId="57057"/>
    <cellStyle name="Normal 3 3 2 3 2 2 3 3 2 2 3" xfId="42733"/>
    <cellStyle name="Normal 3 3 2 3 2 2 3 3 2 3" xfId="21160"/>
    <cellStyle name="Normal 3 3 2 3 2 2 3 3 2 3 2" xfId="49895"/>
    <cellStyle name="Normal 3 3 2 3 2 2 3 3 2 4" xfId="35571"/>
    <cellStyle name="Normal 3 3 2 3 2 2 3 3 3" xfId="10358"/>
    <cellStyle name="Normal 3 3 2 3 2 2 3 3 3 2" xfId="24741"/>
    <cellStyle name="Normal 3 3 2 3 2 2 3 3 3 2 2" xfId="53476"/>
    <cellStyle name="Normal 3 3 2 3 2 2 3 3 3 3" xfId="39152"/>
    <cellStyle name="Normal 3 3 2 3 2 2 3 3 4" xfId="17578"/>
    <cellStyle name="Normal 3 3 2 3 2 2 3 3 4 2" xfId="46314"/>
    <cellStyle name="Normal 3 3 2 3 2 2 3 3 5" xfId="31990"/>
    <cellStyle name="Normal 3 3 2 3 2 2 3 4" xfId="4890"/>
    <cellStyle name="Normal 3 3 2 3 2 2 3 4 2" xfId="12155"/>
    <cellStyle name="Normal 3 3 2 3 2 2 3 4 2 2" xfId="26533"/>
    <cellStyle name="Normal 3 3 2 3 2 2 3 4 2 2 2" xfId="55267"/>
    <cellStyle name="Normal 3 3 2 3 2 2 3 4 2 3" xfId="40943"/>
    <cellStyle name="Normal 3 3 2 3 2 2 3 4 3" xfId="19370"/>
    <cellStyle name="Normal 3 3 2 3 2 2 3 4 3 2" xfId="48105"/>
    <cellStyle name="Normal 3 3 2 3 2 2 3 4 4" xfId="33781"/>
    <cellStyle name="Normal 3 3 2 3 2 2 3 5" xfId="8562"/>
    <cellStyle name="Normal 3 3 2 3 2 2 3 5 2" xfId="22951"/>
    <cellStyle name="Normal 3 3 2 3 2 2 3 5 2 2" xfId="51686"/>
    <cellStyle name="Normal 3 3 2 3 2 2 3 5 3" xfId="37362"/>
    <cellStyle name="Normal 3 3 2 3 2 2 3 6" xfId="15788"/>
    <cellStyle name="Normal 3 3 2 3 2 2 3 6 2" xfId="44524"/>
    <cellStyle name="Normal 3 3 2 3 2 2 3 7" xfId="30200"/>
    <cellStyle name="Normal 3 3 2 3 2 2 4" xfId="1678"/>
    <cellStyle name="Normal 3 3 2 3 2 2 4 2" xfId="3474"/>
    <cellStyle name="Normal 3 3 2 3 2 2 4 2 2" xfId="7133"/>
    <cellStyle name="Normal 3 3 2 3 2 2 4 2 2 2" xfId="14393"/>
    <cellStyle name="Normal 3 3 2 3 2 2 4 2 2 2 2" xfId="28771"/>
    <cellStyle name="Normal 3 3 2 3 2 2 4 2 2 2 2 2" xfId="57505"/>
    <cellStyle name="Normal 3 3 2 3 2 2 4 2 2 2 3" xfId="43181"/>
    <cellStyle name="Normal 3 3 2 3 2 2 4 2 2 3" xfId="21608"/>
    <cellStyle name="Normal 3 3 2 3 2 2 4 2 2 3 2" xfId="50343"/>
    <cellStyle name="Normal 3 3 2 3 2 2 4 2 2 4" xfId="36019"/>
    <cellStyle name="Normal 3 3 2 3 2 2 4 2 3" xfId="10806"/>
    <cellStyle name="Normal 3 3 2 3 2 2 4 2 3 2" xfId="25189"/>
    <cellStyle name="Normal 3 3 2 3 2 2 4 2 3 2 2" xfId="53924"/>
    <cellStyle name="Normal 3 3 2 3 2 2 4 2 3 3" xfId="39600"/>
    <cellStyle name="Normal 3 3 2 3 2 2 4 2 4" xfId="18026"/>
    <cellStyle name="Normal 3 3 2 3 2 2 4 2 4 2" xfId="46762"/>
    <cellStyle name="Normal 3 3 2 3 2 2 4 2 5" xfId="32438"/>
    <cellStyle name="Normal 3 3 2 3 2 2 4 3" xfId="5343"/>
    <cellStyle name="Normal 3 3 2 3 2 2 4 3 2" xfId="12603"/>
    <cellStyle name="Normal 3 3 2 3 2 2 4 3 2 2" xfId="26981"/>
    <cellStyle name="Normal 3 3 2 3 2 2 4 3 2 2 2" xfId="55715"/>
    <cellStyle name="Normal 3 3 2 3 2 2 4 3 2 3" xfId="41391"/>
    <cellStyle name="Normal 3 3 2 3 2 2 4 3 3" xfId="19818"/>
    <cellStyle name="Normal 3 3 2 3 2 2 4 3 3 2" xfId="48553"/>
    <cellStyle name="Normal 3 3 2 3 2 2 4 3 4" xfId="34229"/>
    <cellStyle name="Normal 3 3 2 3 2 2 4 4" xfId="9016"/>
    <cellStyle name="Normal 3 3 2 3 2 2 4 4 2" xfId="23399"/>
    <cellStyle name="Normal 3 3 2 3 2 2 4 4 2 2" xfId="52134"/>
    <cellStyle name="Normal 3 3 2 3 2 2 4 4 3" xfId="37810"/>
    <cellStyle name="Normal 3 3 2 3 2 2 4 5" xfId="16236"/>
    <cellStyle name="Normal 3 3 2 3 2 2 4 5 2" xfId="44972"/>
    <cellStyle name="Normal 3 3 2 3 2 2 4 6" xfId="30648"/>
    <cellStyle name="Normal 3 3 2 3 2 2 5" xfId="2578"/>
    <cellStyle name="Normal 3 3 2 3 2 2 5 2" xfId="6238"/>
    <cellStyle name="Normal 3 3 2 3 2 2 5 2 2" xfId="13498"/>
    <cellStyle name="Normal 3 3 2 3 2 2 5 2 2 2" xfId="27876"/>
    <cellStyle name="Normal 3 3 2 3 2 2 5 2 2 2 2" xfId="56610"/>
    <cellStyle name="Normal 3 3 2 3 2 2 5 2 2 3" xfId="42286"/>
    <cellStyle name="Normal 3 3 2 3 2 2 5 2 3" xfId="20713"/>
    <cellStyle name="Normal 3 3 2 3 2 2 5 2 3 2" xfId="49448"/>
    <cellStyle name="Normal 3 3 2 3 2 2 5 2 4" xfId="35124"/>
    <cellStyle name="Normal 3 3 2 3 2 2 5 3" xfId="9911"/>
    <cellStyle name="Normal 3 3 2 3 2 2 5 3 2" xfId="24294"/>
    <cellStyle name="Normal 3 3 2 3 2 2 5 3 2 2" xfId="53029"/>
    <cellStyle name="Normal 3 3 2 3 2 2 5 3 3" xfId="38705"/>
    <cellStyle name="Normal 3 3 2 3 2 2 5 4" xfId="17131"/>
    <cellStyle name="Normal 3 3 2 3 2 2 5 4 2" xfId="45867"/>
    <cellStyle name="Normal 3 3 2 3 2 2 5 5" xfId="31543"/>
    <cellStyle name="Normal 3 3 2 3 2 2 6" xfId="4441"/>
    <cellStyle name="Normal 3 3 2 3 2 2 6 2" xfId="11708"/>
    <cellStyle name="Normal 3 3 2 3 2 2 6 2 2" xfId="26086"/>
    <cellStyle name="Normal 3 3 2 3 2 2 6 2 2 2" xfId="54820"/>
    <cellStyle name="Normal 3 3 2 3 2 2 6 2 3" xfId="40496"/>
    <cellStyle name="Normal 3 3 2 3 2 2 6 3" xfId="18923"/>
    <cellStyle name="Normal 3 3 2 3 2 2 6 3 2" xfId="47658"/>
    <cellStyle name="Normal 3 3 2 3 2 2 6 4" xfId="33334"/>
    <cellStyle name="Normal 3 3 2 3 2 2 7" xfId="8112"/>
    <cellStyle name="Normal 3 3 2 3 2 2 7 2" xfId="22504"/>
    <cellStyle name="Normal 3 3 2 3 2 2 7 2 2" xfId="51239"/>
    <cellStyle name="Normal 3 3 2 3 2 2 7 3" xfId="36915"/>
    <cellStyle name="Normal 3 3 2 3 2 2 8" xfId="15341"/>
    <cellStyle name="Normal 3 3 2 3 2 2 8 2" xfId="44077"/>
    <cellStyle name="Normal 3 3 2 3 2 2 9" xfId="29753"/>
    <cellStyle name="Normal 3 3 2 3 2 3" xfId="809"/>
    <cellStyle name="Normal 3 3 2 3 2 3 2" xfId="1258"/>
    <cellStyle name="Normal 3 3 2 3 2 3 2 2" xfId="2241"/>
    <cellStyle name="Normal 3 3 2 3 2 3 2 2 2" xfId="4033"/>
    <cellStyle name="Normal 3 3 2 3 2 3 2 2 2 2" xfId="7692"/>
    <cellStyle name="Normal 3 3 2 3 2 3 2 2 2 2 2" xfId="14952"/>
    <cellStyle name="Normal 3 3 2 3 2 3 2 2 2 2 2 2" xfId="29330"/>
    <cellStyle name="Normal 3 3 2 3 2 3 2 2 2 2 2 2 2" xfId="58064"/>
    <cellStyle name="Normal 3 3 2 3 2 3 2 2 2 2 2 3" xfId="43740"/>
    <cellStyle name="Normal 3 3 2 3 2 3 2 2 2 2 3" xfId="22167"/>
    <cellStyle name="Normal 3 3 2 3 2 3 2 2 2 2 3 2" xfId="50902"/>
    <cellStyle name="Normal 3 3 2 3 2 3 2 2 2 2 4" xfId="36578"/>
    <cellStyle name="Normal 3 3 2 3 2 3 2 2 2 3" xfId="11365"/>
    <cellStyle name="Normal 3 3 2 3 2 3 2 2 2 3 2" xfId="25748"/>
    <cellStyle name="Normal 3 3 2 3 2 3 2 2 2 3 2 2" xfId="54483"/>
    <cellStyle name="Normal 3 3 2 3 2 3 2 2 2 3 3" xfId="40159"/>
    <cellStyle name="Normal 3 3 2 3 2 3 2 2 2 4" xfId="18585"/>
    <cellStyle name="Normal 3 3 2 3 2 3 2 2 2 4 2" xfId="47321"/>
    <cellStyle name="Normal 3 3 2 3 2 3 2 2 2 5" xfId="32997"/>
    <cellStyle name="Normal 3 3 2 3 2 3 2 2 3" xfId="5902"/>
    <cellStyle name="Normal 3 3 2 3 2 3 2 2 3 2" xfId="13162"/>
    <cellStyle name="Normal 3 3 2 3 2 3 2 2 3 2 2" xfId="27540"/>
    <cellStyle name="Normal 3 3 2 3 2 3 2 2 3 2 2 2" xfId="56274"/>
    <cellStyle name="Normal 3 3 2 3 2 3 2 2 3 2 3" xfId="41950"/>
    <cellStyle name="Normal 3 3 2 3 2 3 2 2 3 3" xfId="20377"/>
    <cellStyle name="Normal 3 3 2 3 2 3 2 2 3 3 2" xfId="49112"/>
    <cellStyle name="Normal 3 3 2 3 2 3 2 2 3 4" xfId="34788"/>
    <cellStyle name="Normal 3 3 2 3 2 3 2 2 4" xfId="9575"/>
    <cellStyle name="Normal 3 3 2 3 2 3 2 2 4 2" xfId="23958"/>
    <cellStyle name="Normal 3 3 2 3 2 3 2 2 4 2 2" xfId="52693"/>
    <cellStyle name="Normal 3 3 2 3 2 3 2 2 4 3" xfId="38369"/>
    <cellStyle name="Normal 3 3 2 3 2 3 2 2 5" xfId="16795"/>
    <cellStyle name="Normal 3 3 2 3 2 3 2 2 5 2" xfId="45531"/>
    <cellStyle name="Normal 3 3 2 3 2 3 2 2 6" xfId="31207"/>
    <cellStyle name="Normal 3 3 2 3 2 3 2 3" xfId="3137"/>
    <cellStyle name="Normal 3 3 2 3 2 3 2 3 2" xfId="6797"/>
    <cellStyle name="Normal 3 3 2 3 2 3 2 3 2 2" xfId="14057"/>
    <cellStyle name="Normal 3 3 2 3 2 3 2 3 2 2 2" xfId="28435"/>
    <cellStyle name="Normal 3 3 2 3 2 3 2 3 2 2 2 2" xfId="57169"/>
    <cellStyle name="Normal 3 3 2 3 2 3 2 3 2 2 3" xfId="42845"/>
    <cellStyle name="Normal 3 3 2 3 2 3 2 3 2 3" xfId="21272"/>
    <cellStyle name="Normal 3 3 2 3 2 3 2 3 2 3 2" xfId="50007"/>
    <cellStyle name="Normal 3 3 2 3 2 3 2 3 2 4" xfId="35683"/>
    <cellStyle name="Normal 3 3 2 3 2 3 2 3 3" xfId="10470"/>
    <cellStyle name="Normal 3 3 2 3 2 3 2 3 3 2" xfId="24853"/>
    <cellStyle name="Normal 3 3 2 3 2 3 2 3 3 2 2" xfId="53588"/>
    <cellStyle name="Normal 3 3 2 3 2 3 2 3 3 3" xfId="39264"/>
    <cellStyle name="Normal 3 3 2 3 2 3 2 3 4" xfId="17690"/>
    <cellStyle name="Normal 3 3 2 3 2 3 2 3 4 2" xfId="46426"/>
    <cellStyle name="Normal 3 3 2 3 2 3 2 3 5" xfId="32102"/>
    <cellStyle name="Normal 3 3 2 3 2 3 2 4" xfId="5002"/>
    <cellStyle name="Normal 3 3 2 3 2 3 2 4 2" xfId="12267"/>
    <cellStyle name="Normal 3 3 2 3 2 3 2 4 2 2" xfId="26645"/>
    <cellStyle name="Normal 3 3 2 3 2 3 2 4 2 2 2" xfId="55379"/>
    <cellStyle name="Normal 3 3 2 3 2 3 2 4 2 3" xfId="41055"/>
    <cellStyle name="Normal 3 3 2 3 2 3 2 4 3" xfId="19482"/>
    <cellStyle name="Normal 3 3 2 3 2 3 2 4 3 2" xfId="48217"/>
    <cellStyle name="Normal 3 3 2 3 2 3 2 4 4" xfId="33893"/>
    <cellStyle name="Normal 3 3 2 3 2 3 2 5" xfId="8674"/>
    <cellStyle name="Normal 3 3 2 3 2 3 2 5 2" xfId="23063"/>
    <cellStyle name="Normal 3 3 2 3 2 3 2 5 2 2" xfId="51798"/>
    <cellStyle name="Normal 3 3 2 3 2 3 2 5 3" xfId="37474"/>
    <cellStyle name="Normal 3 3 2 3 2 3 2 6" xfId="15900"/>
    <cellStyle name="Normal 3 3 2 3 2 3 2 6 2" xfId="44636"/>
    <cellStyle name="Normal 3 3 2 3 2 3 2 7" xfId="30312"/>
    <cellStyle name="Normal 3 3 2 3 2 3 3" xfId="1794"/>
    <cellStyle name="Normal 3 3 2 3 2 3 3 2" xfId="3586"/>
    <cellStyle name="Normal 3 3 2 3 2 3 3 2 2" xfId="7245"/>
    <cellStyle name="Normal 3 3 2 3 2 3 3 2 2 2" xfId="14505"/>
    <cellStyle name="Normal 3 3 2 3 2 3 3 2 2 2 2" xfId="28883"/>
    <cellStyle name="Normal 3 3 2 3 2 3 3 2 2 2 2 2" xfId="57617"/>
    <cellStyle name="Normal 3 3 2 3 2 3 3 2 2 2 3" xfId="43293"/>
    <cellStyle name="Normal 3 3 2 3 2 3 3 2 2 3" xfId="21720"/>
    <cellStyle name="Normal 3 3 2 3 2 3 3 2 2 3 2" xfId="50455"/>
    <cellStyle name="Normal 3 3 2 3 2 3 3 2 2 4" xfId="36131"/>
    <cellStyle name="Normal 3 3 2 3 2 3 3 2 3" xfId="10918"/>
    <cellStyle name="Normal 3 3 2 3 2 3 3 2 3 2" xfId="25301"/>
    <cellStyle name="Normal 3 3 2 3 2 3 3 2 3 2 2" xfId="54036"/>
    <cellStyle name="Normal 3 3 2 3 2 3 3 2 3 3" xfId="39712"/>
    <cellStyle name="Normal 3 3 2 3 2 3 3 2 4" xfId="18138"/>
    <cellStyle name="Normal 3 3 2 3 2 3 3 2 4 2" xfId="46874"/>
    <cellStyle name="Normal 3 3 2 3 2 3 3 2 5" xfId="32550"/>
    <cellStyle name="Normal 3 3 2 3 2 3 3 3" xfId="5455"/>
    <cellStyle name="Normal 3 3 2 3 2 3 3 3 2" xfId="12715"/>
    <cellStyle name="Normal 3 3 2 3 2 3 3 3 2 2" xfId="27093"/>
    <cellStyle name="Normal 3 3 2 3 2 3 3 3 2 2 2" xfId="55827"/>
    <cellStyle name="Normal 3 3 2 3 2 3 3 3 2 3" xfId="41503"/>
    <cellStyle name="Normal 3 3 2 3 2 3 3 3 3" xfId="19930"/>
    <cellStyle name="Normal 3 3 2 3 2 3 3 3 3 2" xfId="48665"/>
    <cellStyle name="Normal 3 3 2 3 2 3 3 3 4" xfId="34341"/>
    <cellStyle name="Normal 3 3 2 3 2 3 3 4" xfId="9128"/>
    <cellStyle name="Normal 3 3 2 3 2 3 3 4 2" xfId="23511"/>
    <cellStyle name="Normal 3 3 2 3 2 3 3 4 2 2" xfId="52246"/>
    <cellStyle name="Normal 3 3 2 3 2 3 3 4 3" xfId="37922"/>
    <cellStyle name="Normal 3 3 2 3 2 3 3 5" xfId="16348"/>
    <cellStyle name="Normal 3 3 2 3 2 3 3 5 2" xfId="45084"/>
    <cellStyle name="Normal 3 3 2 3 2 3 3 6" xfId="30760"/>
    <cellStyle name="Normal 3 3 2 3 2 3 4" xfId="2690"/>
    <cellStyle name="Normal 3 3 2 3 2 3 4 2" xfId="6350"/>
    <cellStyle name="Normal 3 3 2 3 2 3 4 2 2" xfId="13610"/>
    <cellStyle name="Normal 3 3 2 3 2 3 4 2 2 2" xfId="27988"/>
    <cellStyle name="Normal 3 3 2 3 2 3 4 2 2 2 2" xfId="56722"/>
    <cellStyle name="Normal 3 3 2 3 2 3 4 2 2 3" xfId="42398"/>
    <cellStyle name="Normal 3 3 2 3 2 3 4 2 3" xfId="20825"/>
    <cellStyle name="Normal 3 3 2 3 2 3 4 2 3 2" xfId="49560"/>
    <cellStyle name="Normal 3 3 2 3 2 3 4 2 4" xfId="35236"/>
    <cellStyle name="Normal 3 3 2 3 2 3 4 3" xfId="10023"/>
    <cellStyle name="Normal 3 3 2 3 2 3 4 3 2" xfId="24406"/>
    <cellStyle name="Normal 3 3 2 3 2 3 4 3 2 2" xfId="53141"/>
    <cellStyle name="Normal 3 3 2 3 2 3 4 3 3" xfId="38817"/>
    <cellStyle name="Normal 3 3 2 3 2 3 4 4" xfId="17243"/>
    <cellStyle name="Normal 3 3 2 3 2 3 4 4 2" xfId="45979"/>
    <cellStyle name="Normal 3 3 2 3 2 3 4 5" xfId="31655"/>
    <cellStyle name="Normal 3 3 2 3 2 3 5" xfId="4554"/>
    <cellStyle name="Normal 3 3 2 3 2 3 5 2" xfId="11820"/>
    <cellStyle name="Normal 3 3 2 3 2 3 5 2 2" xfId="26198"/>
    <cellStyle name="Normal 3 3 2 3 2 3 5 2 2 2" xfId="54932"/>
    <cellStyle name="Normal 3 3 2 3 2 3 5 2 3" xfId="40608"/>
    <cellStyle name="Normal 3 3 2 3 2 3 5 3" xfId="19035"/>
    <cellStyle name="Normal 3 3 2 3 2 3 5 3 2" xfId="47770"/>
    <cellStyle name="Normal 3 3 2 3 2 3 5 4" xfId="33446"/>
    <cellStyle name="Normal 3 3 2 3 2 3 6" xfId="8227"/>
    <cellStyle name="Normal 3 3 2 3 2 3 6 2" xfId="22616"/>
    <cellStyle name="Normal 3 3 2 3 2 3 6 2 2" xfId="51351"/>
    <cellStyle name="Normal 3 3 2 3 2 3 6 3" xfId="37027"/>
    <cellStyle name="Normal 3 3 2 3 2 3 7" xfId="15453"/>
    <cellStyle name="Normal 3 3 2 3 2 3 7 2" xfId="44189"/>
    <cellStyle name="Normal 3 3 2 3 2 3 8" xfId="29865"/>
    <cellStyle name="Normal 3 3 2 3 2 4" xfId="1034"/>
    <cellStyle name="Normal 3 3 2 3 2 4 2" xfId="2017"/>
    <cellStyle name="Normal 3 3 2 3 2 4 2 2" xfId="3809"/>
    <cellStyle name="Normal 3 3 2 3 2 4 2 2 2" xfId="7468"/>
    <cellStyle name="Normal 3 3 2 3 2 4 2 2 2 2" xfId="14728"/>
    <cellStyle name="Normal 3 3 2 3 2 4 2 2 2 2 2" xfId="29106"/>
    <cellStyle name="Normal 3 3 2 3 2 4 2 2 2 2 2 2" xfId="57840"/>
    <cellStyle name="Normal 3 3 2 3 2 4 2 2 2 2 3" xfId="43516"/>
    <cellStyle name="Normal 3 3 2 3 2 4 2 2 2 3" xfId="21943"/>
    <cellStyle name="Normal 3 3 2 3 2 4 2 2 2 3 2" xfId="50678"/>
    <cellStyle name="Normal 3 3 2 3 2 4 2 2 2 4" xfId="36354"/>
    <cellStyle name="Normal 3 3 2 3 2 4 2 2 3" xfId="11141"/>
    <cellStyle name="Normal 3 3 2 3 2 4 2 2 3 2" xfId="25524"/>
    <cellStyle name="Normal 3 3 2 3 2 4 2 2 3 2 2" xfId="54259"/>
    <cellStyle name="Normal 3 3 2 3 2 4 2 2 3 3" xfId="39935"/>
    <cellStyle name="Normal 3 3 2 3 2 4 2 2 4" xfId="18361"/>
    <cellStyle name="Normal 3 3 2 3 2 4 2 2 4 2" xfId="47097"/>
    <cellStyle name="Normal 3 3 2 3 2 4 2 2 5" xfId="32773"/>
    <cellStyle name="Normal 3 3 2 3 2 4 2 3" xfId="5678"/>
    <cellStyle name="Normal 3 3 2 3 2 4 2 3 2" xfId="12938"/>
    <cellStyle name="Normal 3 3 2 3 2 4 2 3 2 2" xfId="27316"/>
    <cellStyle name="Normal 3 3 2 3 2 4 2 3 2 2 2" xfId="56050"/>
    <cellStyle name="Normal 3 3 2 3 2 4 2 3 2 3" xfId="41726"/>
    <cellStyle name="Normal 3 3 2 3 2 4 2 3 3" xfId="20153"/>
    <cellStyle name="Normal 3 3 2 3 2 4 2 3 3 2" xfId="48888"/>
    <cellStyle name="Normal 3 3 2 3 2 4 2 3 4" xfId="34564"/>
    <cellStyle name="Normal 3 3 2 3 2 4 2 4" xfId="9351"/>
    <cellStyle name="Normal 3 3 2 3 2 4 2 4 2" xfId="23734"/>
    <cellStyle name="Normal 3 3 2 3 2 4 2 4 2 2" xfId="52469"/>
    <cellStyle name="Normal 3 3 2 3 2 4 2 4 3" xfId="38145"/>
    <cellStyle name="Normal 3 3 2 3 2 4 2 5" xfId="16571"/>
    <cellStyle name="Normal 3 3 2 3 2 4 2 5 2" xfId="45307"/>
    <cellStyle name="Normal 3 3 2 3 2 4 2 6" xfId="30983"/>
    <cellStyle name="Normal 3 3 2 3 2 4 3" xfId="2913"/>
    <cellStyle name="Normal 3 3 2 3 2 4 3 2" xfId="6573"/>
    <cellStyle name="Normal 3 3 2 3 2 4 3 2 2" xfId="13833"/>
    <cellStyle name="Normal 3 3 2 3 2 4 3 2 2 2" xfId="28211"/>
    <cellStyle name="Normal 3 3 2 3 2 4 3 2 2 2 2" xfId="56945"/>
    <cellStyle name="Normal 3 3 2 3 2 4 3 2 2 3" xfId="42621"/>
    <cellStyle name="Normal 3 3 2 3 2 4 3 2 3" xfId="21048"/>
    <cellStyle name="Normal 3 3 2 3 2 4 3 2 3 2" xfId="49783"/>
    <cellStyle name="Normal 3 3 2 3 2 4 3 2 4" xfId="35459"/>
    <cellStyle name="Normal 3 3 2 3 2 4 3 3" xfId="10246"/>
    <cellStyle name="Normal 3 3 2 3 2 4 3 3 2" xfId="24629"/>
    <cellStyle name="Normal 3 3 2 3 2 4 3 3 2 2" xfId="53364"/>
    <cellStyle name="Normal 3 3 2 3 2 4 3 3 3" xfId="39040"/>
    <cellStyle name="Normal 3 3 2 3 2 4 3 4" xfId="17466"/>
    <cellStyle name="Normal 3 3 2 3 2 4 3 4 2" xfId="46202"/>
    <cellStyle name="Normal 3 3 2 3 2 4 3 5" xfId="31878"/>
    <cellStyle name="Normal 3 3 2 3 2 4 4" xfId="4778"/>
    <cellStyle name="Normal 3 3 2 3 2 4 4 2" xfId="12043"/>
    <cellStyle name="Normal 3 3 2 3 2 4 4 2 2" xfId="26421"/>
    <cellStyle name="Normal 3 3 2 3 2 4 4 2 2 2" xfId="55155"/>
    <cellStyle name="Normal 3 3 2 3 2 4 4 2 3" xfId="40831"/>
    <cellStyle name="Normal 3 3 2 3 2 4 4 3" xfId="19258"/>
    <cellStyle name="Normal 3 3 2 3 2 4 4 3 2" xfId="47993"/>
    <cellStyle name="Normal 3 3 2 3 2 4 4 4" xfId="33669"/>
    <cellStyle name="Normal 3 3 2 3 2 4 5" xfId="8450"/>
    <cellStyle name="Normal 3 3 2 3 2 4 5 2" xfId="22839"/>
    <cellStyle name="Normal 3 3 2 3 2 4 5 2 2" xfId="51574"/>
    <cellStyle name="Normal 3 3 2 3 2 4 5 3" xfId="37250"/>
    <cellStyle name="Normal 3 3 2 3 2 4 6" xfId="15676"/>
    <cellStyle name="Normal 3 3 2 3 2 4 6 2" xfId="44412"/>
    <cellStyle name="Normal 3 3 2 3 2 4 7" xfId="30088"/>
    <cellStyle name="Normal 3 3 2 3 2 5" xfId="1558"/>
    <cellStyle name="Normal 3 3 2 3 2 5 2" xfId="3362"/>
    <cellStyle name="Normal 3 3 2 3 2 5 2 2" xfId="7021"/>
    <cellStyle name="Normal 3 3 2 3 2 5 2 2 2" xfId="14281"/>
    <cellStyle name="Normal 3 3 2 3 2 5 2 2 2 2" xfId="28659"/>
    <cellStyle name="Normal 3 3 2 3 2 5 2 2 2 2 2" xfId="57393"/>
    <cellStyle name="Normal 3 3 2 3 2 5 2 2 2 3" xfId="43069"/>
    <cellStyle name="Normal 3 3 2 3 2 5 2 2 3" xfId="21496"/>
    <cellStyle name="Normal 3 3 2 3 2 5 2 2 3 2" xfId="50231"/>
    <cellStyle name="Normal 3 3 2 3 2 5 2 2 4" xfId="35907"/>
    <cellStyle name="Normal 3 3 2 3 2 5 2 3" xfId="10694"/>
    <cellStyle name="Normal 3 3 2 3 2 5 2 3 2" xfId="25077"/>
    <cellStyle name="Normal 3 3 2 3 2 5 2 3 2 2" xfId="53812"/>
    <cellStyle name="Normal 3 3 2 3 2 5 2 3 3" xfId="39488"/>
    <cellStyle name="Normal 3 3 2 3 2 5 2 4" xfId="17914"/>
    <cellStyle name="Normal 3 3 2 3 2 5 2 4 2" xfId="46650"/>
    <cellStyle name="Normal 3 3 2 3 2 5 2 5" xfId="32326"/>
    <cellStyle name="Normal 3 3 2 3 2 5 3" xfId="5231"/>
    <cellStyle name="Normal 3 3 2 3 2 5 3 2" xfId="12491"/>
    <cellStyle name="Normal 3 3 2 3 2 5 3 2 2" xfId="26869"/>
    <cellStyle name="Normal 3 3 2 3 2 5 3 2 2 2" xfId="55603"/>
    <cellStyle name="Normal 3 3 2 3 2 5 3 2 3" xfId="41279"/>
    <cellStyle name="Normal 3 3 2 3 2 5 3 3" xfId="19706"/>
    <cellStyle name="Normal 3 3 2 3 2 5 3 3 2" xfId="48441"/>
    <cellStyle name="Normal 3 3 2 3 2 5 3 4" xfId="34117"/>
    <cellStyle name="Normal 3 3 2 3 2 5 4" xfId="8904"/>
    <cellStyle name="Normal 3 3 2 3 2 5 4 2" xfId="23287"/>
    <cellStyle name="Normal 3 3 2 3 2 5 4 2 2" xfId="52022"/>
    <cellStyle name="Normal 3 3 2 3 2 5 4 3" xfId="37698"/>
    <cellStyle name="Normal 3 3 2 3 2 5 5" xfId="16124"/>
    <cellStyle name="Normal 3 3 2 3 2 5 5 2" xfId="44860"/>
    <cellStyle name="Normal 3 3 2 3 2 5 6" xfId="30536"/>
    <cellStyle name="Normal 3 3 2 3 2 6" xfId="2466"/>
    <cellStyle name="Normal 3 3 2 3 2 6 2" xfId="6126"/>
    <cellStyle name="Normal 3 3 2 3 2 6 2 2" xfId="13386"/>
    <cellStyle name="Normal 3 3 2 3 2 6 2 2 2" xfId="27764"/>
    <cellStyle name="Normal 3 3 2 3 2 6 2 2 2 2" xfId="56498"/>
    <cellStyle name="Normal 3 3 2 3 2 6 2 2 3" xfId="42174"/>
    <cellStyle name="Normal 3 3 2 3 2 6 2 3" xfId="20601"/>
    <cellStyle name="Normal 3 3 2 3 2 6 2 3 2" xfId="49336"/>
    <cellStyle name="Normal 3 3 2 3 2 6 2 4" xfId="35012"/>
    <cellStyle name="Normal 3 3 2 3 2 6 3" xfId="9799"/>
    <cellStyle name="Normal 3 3 2 3 2 6 3 2" xfId="24182"/>
    <cellStyle name="Normal 3 3 2 3 2 6 3 2 2" xfId="52917"/>
    <cellStyle name="Normal 3 3 2 3 2 6 3 3" xfId="38593"/>
    <cellStyle name="Normal 3 3 2 3 2 6 4" xfId="17019"/>
    <cellStyle name="Normal 3 3 2 3 2 6 4 2" xfId="45755"/>
    <cellStyle name="Normal 3 3 2 3 2 6 5" xfId="31431"/>
    <cellStyle name="Normal 3 3 2 3 2 7" xfId="4325"/>
    <cellStyle name="Normal 3 3 2 3 2 7 2" xfId="11595"/>
    <cellStyle name="Normal 3 3 2 3 2 7 2 2" xfId="25974"/>
    <cellStyle name="Normal 3 3 2 3 2 7 2 2 2" xfId="54708"/>
    <cellStyle name="Normal 3 3 2 3 2 7 2 3" xfId="40384"/>
    <cellStyle name="Normal 3 3 2 3 2 7 3" xfId="18811"/>
    <cellStyle name="Normal 3 3 2 3 2 7 3 2" xfId="47546"/>
    <cellStyle name="Normal 3 3 2 3 2 7 4" xfId="33222"/>
    <cellStyle name="Normal 3 3 2 3 2 8" xfId="7994"/>
    <cellStyle name="Normal 3 3 2 3 2 8 2" xfId="22392"/>
    <cellStyle name="Normal 3 3 2 3 2 8 2 2" xfId="51127"/>
    <cellStyle name="Normal 3 3 2 3 2 8 3" xfId="36803"/>
    <cellStyle name="Normal 3 3 2 3 2 9" xfId="15229"/>
    <cellStyle name="Normal 3 3 2 3 2 9 2" xfId="43965"/>
    <cellStyle name="Normal 3 3 2 3 3" xfId="590"/>
    <cellStyle name="Normal 3 3 2 3 3 2" xfId="867"/>
    <cellStyle name="Normal 3 3 2 3 3 2 2" xfId="1314"/>
    <cellStyle name="Normal 3 3 2 3 3 2 2 2" xfId="2297"/>
    <cellStyle name="Normal 3 3 2 3 3 2 2 2 2" xfId="4089"/>
    <cellStyle name="Normal 3 3 2 3 3 2 2 2 2 2" xfId="7748"/>
    <cellStyle name="Normal 3 3 2 3 3 2 2 2 2 2 2" xfId="15008"/>
    <cellStyle name="Normal 3 3 2 3 3 2 2 2 2 2 2 2" xfId="29386"/>
    <cellStyle name="Normal 3 3 2 3 3 2 2 2 2 2 2 2 2" xfId="58120"/>
    <cellStyle name="Normal 3 3 2 3 3 2 2 2 2 2 2 3" xfId="43796"/>
    <cellStyle name="Normal 3 3 2 3 3 2 2 2 2 2 3" xfId="22223"/>
    <cellStyle name="Normal 3 3 2 3 3 2 2 2 2 2 3 2" xfId="50958"/>
    <cellStyle name="Normal 3 3 2 3 3 2 2 2 2 2 4" xfId="36634"/>
    <cellStyle name="Normal 3 3 2 3 3 2 2 2 2 3" xfId="11421"/>
    <cellStyle name="Normal 3 3 2 3 3 2 2 2 2 3 2" xfId="25804"/>
    <cellStyle name="Normal 3 3 2 3 3 2 2 2 2 3 2 2" xfId="54539"/>
    <cellStyle name="Normal 3 3 2 3 3 2 2 2 2 3 3" xfId="40215"/>
    <cellStyle name="Normal 3 3 2 3 3 2 2 2 2 4" xfId="18641"/>
    <cellStyle name="Normal 3 3 2 3 3 2 2 2 2 4 2" xfId="47377"/>
    <cellStyle name="Normal 3 3 2 3 3 2 2 2 2 5" xfId="33053"/>
    <cellStyle name="Normal 3 3 2 3 3 2 2 2 3" xfId="5958"/>
    <cellStyle name="Normal 3 3 2 3 3 2 2 2 3 2" xfId="13218"/>
    <cellStyle name="Normal 3 3 2 3 3 2 2 2 3 2 2" xfId="27596"/>
    <cellStyle name="Normal 3 3 2 3 3 2 2 2 3 2 2 2" xfId="56330"/>
    <cellStyle name="Normal 3 3 2 3 3 2 2 2 3 2 3" xfId="42006"/>
    <cellStyle name="Normal 3 3 2 3 3 2 2 2 3 3" xfId="20433"/>
    <cellStyle name="Normal 3 3 2 3 3 2 2 2 3 3 2" xfId="49168"/>
    <cellStyle name="Normal 3 3 2 3 3 2 2 2 3 4" xfId="34844"/>
    <cellStyle name="Normal 3 3 2 3 3 2 2 2 4" xfId="9631"/>
    <cellStyle name="Normal 3 3 2 3 3 2 2 2 4 2" xfId="24014"/>
    <cellStyle name="Normal 3 3 2 3 3 2 2 2 4 2 2" xfId="52749"/>
    <cellStyle name="Normal 3 3 2 3 3 2 2 2 4 3" xfId="38425"/>
    <cellStyle name="Normal 3 3 2 3 3 2 2 2 5" xfId="16851"/>
    <cellStyle name="Normal 3 3 2 3 3 2 2 2 5 2" xfId="45587"/>
    <cellStyle name="Normal 3 3 2 3 3 2 2 2 6" xfId="31263"/>
    <cellStyle name="Normal 3 3 2 3 3 2 2 3" xfId="3193"/>
    <cellStyle name="Normal 3 3 2 3 3 2 2 3 2" xfId="6853"/>
    <cellStyle name="Normal 3 3 2 3 3 2 2 3 2 2" xfId="14113"/>
    <cellStyle name="Normal 3 3 2 3 3 2 2 3 2 2 2" xfId="28491"/>
    <cellStyle name="Normal 3 3 2 3 3 2 2 3 2 2 2 2" xfId="57225"/>
    <cellStyle name="Normal 3 3 2 3 3 2 2 3 2 2 3" xfId="42901"/>
    <cellStyle name="Normal 3 3 2 3 3 2 2 3 2 3" xfId="21328"/>
    <cellStyle name="Normal 3 3 2 3 3 2 2 3 2 3 2" xfId="50063"/>
    <cellStyle name="Normal 3 3 2 3 3 2 2 3 2 4" xfId="35739"/>
    <cellStyle name="Normal 3 3 2 3 3 2 2 3 3" xfId="10526"/>
    <cellStyle name="Normal 3 3 2 3 3 2 2 3 3 2" xfId="24909"/>
    <cellStyle name="Normal 3 3 2 3 3 2 2 3 3 2 2" xfId="53644"/>
    <cellStyle name="Normal 3 3 2 3 3 2 2 3 3 3" xfId="39320"/>
    <cellStyle name="Normal 3 3 2 3 3 2 2 3 4" xfId="17746"/>
    <cellStyle name="Normal 3 3 2 3 3 2 2 3 4 2" xfId="46482"/>
    <cellStyle name="Normal 3 3 2 3 3 2 2 3 5" xfId="32158"/>
    <cellStyle name="Normal 3 3 2 3 3 2 2 4" xfId="5058"/>
    <cellStyle name="Normal 3 3 2 3 3 2 2 4 2" xfId="12323"/>
    <cellStyle name="Normal 3 3 2 3 3 2 2 4 2 2" xfId="26701"/>
    <cellStyle name="Normal 3 3 2 3 3 2 2 4 2 2 2" xfId="55435"/>
    <cellStyle name="Normal 3 3 2 3 3 2 2 4 2 3" xfId="41111"/>
    <cellStyle name="Normal 3 3 2 3 3 2 2 4 3" xfId="19538"/>
    <cellStyle name="Normal 3 3 2 3 3 2 2 4 3 2" xfId="48273"/>
    <cellStyle name="Normal 3 3 2 3 3 2 2 4 4" xfId="33949"/>
    <cellStyle name="Normal 3 3 2 3 3 2 2 5" xfId="8730"/>
    <cellStyle name="Normal 3 3 2 3 3 2 2 5 2" xfId="23119"/>
    <cellStyle name="Normal 3 3 2 3 3 2 2 5 2 2" xfId="51854"/>
    <cellStyle name="Normal 3 3 2 3 3 2 2 5 3" xfId="37530"/>
    <cellStyle name="Normal 3 3 2 3 3 2 2 6" xfId="15956"/>
    <cellStyle name="Normal 3 3 2 3 3 2 2 6 2" xfId="44692"/>
    <cellStyle name="Normal 3 3 2 3 3 2 2 7" xfId="30368"/>
    <cellStyle name="Normal 3 3 2 3 3 2 3" xfId="1850"/>
    <cellStyle name="Normal 3 3 2 3 3 2 3 2" xfId="3642"/>
    <cellStyle name="Normal 3 3 2 3 3 2 3 2 2" xfId="7301"/>
    <cellStyle name="Normal 3 3 2 3 3 2 3 2 2 2" xfId="14561"/>
    <cellStyle name="Normal 3 3 2 3 3 2 3 2 2 2 2" xfId="28939"/>
    <cellStyle name="Normal 3 3 2 3 3 2 3 2 2 2 2 2" xfId="57673"/>
    <cellStyle name="Normal 3 3 2 3 3 2 3 2 2 2 3" xfId="43349"/>
    <cellStyle name="Normal 3 3 2 3 3 2 3 2 2 3" xfId="21776"/>
    <cellStyle name="Normal 3 3 2 3 3 2 3 2 2 3 2" xfId="50511"/>
    <cellStyle name="Normal 3 3 2 3 3 2 3 2 2 4" xfId="36187"/>
    <cellStyle name="Normal 3 3 2 3 3 2 3 2 3" xfId="10974"/>
    <cellStyle name="Normal 3 3 2 3 3 2 3 2 3 2" xfId="25357"/>
    <cellStyle name="Normal 3 3 2 3 3 2 3 2 3 2 2" xfId="54092"/>
    <cellStyle name="Normal 3 3 2 3 3 2 3 2 3 3" xfId="39768"/>
    <cellStyle name="Normal 3 3 2 3 3 2 3 2 4" xfId="18194"/>
    <cellStyle name="Normal 3 3 2 3 3 2 3 2 4 2" xfId="46930"/>
    <cellStyle name="Normal 3 3 2 3 3 2 3 2 5" xfId="32606"/>
    <cellStyle name="Normal 3 3 2 3 3 2 3 3" xfId="5511"/>
    <cellStyle name="Normal 3 3 2 3 3 2 3 3 2" xfId="12771"/>
    <cellStyle name="Normal 3 3 2 3 3 2 3 3 2 2" xfId="27149"/>
    <cellStyle name="Normal 3 3 2 3 3 2 3 3 2 2 2" xfId="55883"/>
    <cellStyle name="Normal 3 3 2 3 3 2 3 3 2 3" xfId="41559"/>
    <cellStyle name="Normal 3 3 2 3 3 2 3 3 3" xfId="19986"/>
    <cellStyle name="Normal 3 3 2 3 3 2 3 3 3 2" xfId="48721"/>
    <cellStyle name="Normal 3 3 2 3 3 2 3 3 4" xfId="34397"/>
    <cellStyle name="Normal 3 3 2 3 3 2 3 4" xfId="9184"/>
    <cellStyle name="Normal 3 3 2 3 3 2 3 4 2" xfId="23567"/>
    <cellStyle name="Normal 3 3 2 3 3 2 3 4 2 2" xfId="52302"/>
    <cellStyle name="Normal 3 3 2 3 3 2 3 4 3" xfId="37978"/>
    <cellStyle name="Normal 3 3 2 3 3 2 3 5" xfId="16404"/>
    <cellStyle name="Normal 3 3 2 3 3 2 3 5 2" xfId="45140"/>
    <cellStyle name="Normal 3 3 2 3 3 2 3 6" xfId="30816"/>
    <cellStyle name="Normal 3 3 2 3 3 2 4" xfId="2746"/>
    <cellStyle name="Normal 3 3 2 3 3 2 4 2" xfId="6406"/>
    <cellStyle name="Normal 3 3 2 3 3 2 4 2 2" xfId="13666"/>
    <cellStyle name="Normal 3 3 2 3 3 2 4 2 2 2" xfId="28044"/>
    <cellStyle name="Normal 3 3 2 3 3 2 4 2 2 2 2" xfId="56778"/>
    <cellStyle name="Normal 3 3 2 3 3 2 4 2 2 3" xfId="42454"/>
    <cellStyle name="Normal 3 3 2 3 3 2 4 2 3" xfId="20881"/>
    <cellStyle name="Normal 3 3 2 3 3 2 4 2 3 2" xfId="49616"/>
    <cellStyle name="Normal 3 3 2 3 3 2 4 2 4" xfId="35292"/>
    <cellStyle name="Normal 3 3 2 3 3 2 4 3" xfId="10079"/>
    <cellStyle name="Normal 3 3 2 3 3 2 4 3 2" xfId="24462"/>
    <cellStyle name="Normal 3 3 2 3 3 2 4 3 2 2" xfId="53197"/>
    <cellStyle name="Normal 3 3 2 3 3 2 4 3 3" xfId="38873"/>
    <cellStyle name="Normal 3 3 2 3 3 2 4 4" xfId="17299"/>
    <cellStyle name="Normal 3 3 2 3 3 2 4 4 2" xfId="46035"/>
    <cellStyle name="Normal 3 3 2 3 3 2 4 5" xfId="31711"/>
    <cellStyle name="Normal 3 3 2 3 3 2 5" xfId="4611"/>
    <cellStyle name="Normal 3 3 2 3 3 2 5 2" xfId="11876"/>
    <cellStyle name="Normal 3 3 2 3 3 2 5 2 2" xfId="26254"/>
    <cellStyle name="Normal 3 3 2 3 3 2 5 2 2 2" xfId="54988"/>
    <cellStyle name="Normal 3 3 2 3 3 2 5 2 3" xfId="40664"/>
    <cellStyle name="Normal 3 3 2 3 3 2 5 3" xfId="19091"/>
    <cellStyle name="Normal 3 3 2 3 3 2 5 3 2" xfId="47826"/>
    <cellStyle name="Normal 3 3 2 3 3 2 5 4" xfId="33502"/>
    <cellStyle name="Normal 3 3 2 3 3 2 6" xfId="8283"/>
    <cellStyle name="Normal 3 3 2 3 3 2 6 2" xfId="22672"/>
    <cellStyle name="Normal 3 3 2 3 3 2 6 2 2" xfId="51407"/>
    <cellStyle name="Normal 3 3 2 3 3 2 6 3" xfId="37083"/>
    <cellStyle name="Normal 3 3 2 3 3 2 7" xfId="15509"/>
    <cellStyle name="Normal 3 3 2 3 3 2 7 2" xfId="44245"/>
    <cellStyle name="Normal 3 3 2 3 3 2 8" xfId="29921"/>
    <cellStyle name="Normal 3 3 2 3 3 3" xfId="1090"/>
    <cellStyle name="Normal 3 3 2 3 3 3 2" xfId="2073"/>
    <cellStyle name="Normal 3 3 2 3 3 3 2 2" xfId="3865"/>
    <cellStyle name="Normal 3 3 2 3 3 3 2 2 2" xfId="7524"/>
    <cellStyle name="Normal 3 3 2 3 3 3 2 2 2 2" xfId="14784"/>
    <cellStyle name="Normal 3 3 2 3 3 3 2 2 2 2 2" xfId="29162"/>
    <cellStyle name="Normal 3 3 2 3 3 3 2 2 2 2 2 2" xfId="57896"/>
    <cellStyle name="Normal 3 3 2 3 3 3 2 2 2 2 3" xfId="43572"/>
    <cellStyle name="Normal 3 3 2 3 3 3 2 2 2 3" xfId="21999"/>
    <cellStyle name="Normal 3 3 2 3 3 3 2 2 2 3 2" xfId="50734"/>
    <cellStyle name="Normal 3 3 2 3 3 3 2 2 2 4" xfId="36410"/>
    <cellStyle name="Normal 3 3 2 3 3 3 2 2 3" xfId="11197"/>
    <cellStyle name="Normal 3 3 2 3 3 3 2 2 3 2" xfId="25580"/>
    <cellStyle name="Normal 3 3 2 3 3 3 2 2 3 2 2" xfId="54315"/>
    <cellStyle name="Normal 3 3 2 3 3 3 2 2 3 3" xfId="39991"/>
    <cellStyle name="Normal 3 3 2 3 3 3 2 2 4" xfId="18417"/>
    <cellStyle name="Normal 3 3 2 3 3 3 2 2 4 2" xfId="47153"/>
    <cellStyle name="Normal 3 3 2 3 3 3 2 2 5" xfId="32829"/>
    <cellStyle name="Normal 3 3 2 3 3 3 2 3" xfId="5734"/>
    <cellStyle name="Normal 3 3 2 3 3 3 2 3 2" xfId="12994"/>
    <cellStyle name="Normal 3 3 2 3 3 3 2 3 2 2" xfId="27372"/>
    <cellStyle name="Normal 3 3 2 3 3 3 2 3 2 2 2" xfId="56106"/>
    <cellStyle name="Normal 3 3 2 3 3 3 2 3 2 3" xfId="41782"/>
    <cellStyle name="Normal 3 3 2 3 3 3 2 3 3" xfId="20209"/>
    <cellStyle name="Normal 3 3 2 3 3 3 2 3 3 2" xfId="48944"/>
    <cellStyle name="Normal 3 3 2 3 3 3 2 3 4" xfId="34620"/>
    <cellStyle name="Normal 3 3 2 3 3 3 2 4" xfId="9407"/>
    <cellStyle name="Normal 3 3 2 3 3 3 2 4 2" xfId="23790"/>
    <cellStyle name="Normal 3 3 2 3 3 3 2 4 2 2" xfId="52525"/>
    <cellStyle name="Normal 3 3 2 3 3 3 2 4 3" xfId="38201"/>
    <cellStyle name="Normal 3 3 2 3 3 3 2 5" xfId="16627"/>
    <cellStyle name="Normal 3 3 2 3 3 3 2 5 2" xfId="45363"/>
    <cellStyle name="Normal 3 3 2 3 3 3 2 6" xfId="31039"/>
    <cellStyle name="Normal 3 3 2 3 3 3 3" xfId="2969"/>
    <cellStyle name="Normal 3 3 2 3 3 3 3 2" xfId="6629"/>
    <cellStyle name="Normal 3 3 2 3 3 3 3 2 2" xfId="13889"/>
    <cellStyle name="Normal 3 3 2 3 3 3 3 2 2 2" xfId="28267"/>
    <cellStyle name="Normal 3 3 2 3 3 3 3 2 2 2 2" xfId="57001"/>
    <cellStyle name="Normal 3 3 2 3 3 3 3 2 2 3" xfId="42677"/>
    <cellStyle name="Normal 3 3 2 3 3 3 3 2 3" xfId="21104"/>
    <cellStyle name="Normal 3 3 2 3 3 3 3 2 3 2" xfId="49839"/>
    <cellStyle name="Normal 3 3 2 3 3 3 3 2 4" xfId="35515"/>
    <cellStyle name="Normal 3 3 2 3 3 3 3 3" xfId="10302"/>
    <cellStyle name="Normal 3 3 2 3 3 3 3 3 2" xfId="24685"/>
    <cellStyle name="Normal 3 3 2 3 3 3 3 3 2 2" xfId="53420"/>
    <cellStyle name="Normal 3 3 2 3 3 3 3 3 3" xfId="39096"/>
    <cellStyle name="Normal 3 3 2 3 3 3 3 4" xfId="17522"/>
    <cellStyle name="Normal 3 3 2 3 3 3 3 4 2" xfId="46258"/>
    <cellStyle name="Normal 3 3 2 3 3 3 3 5" xfId="31934"/>
    <cellStyle name="Normal 3 3 2 3 3 3 4" xfId="4834"/>
    <cellStyle name="Normal 3 3 2 3 3 3 4 2" xfId="12099"/>
    <cellStyle name="Normal 3 3 2 3 3 3 4 2 2" xfId="26477"/>
    <cellStyle name="Normal 3 3 2 3 3 3 4 2 2 2" xfId="55211"/>
    <cellStyle name="Normal 3 3 2 3 3 3 4 2 3" xfId="40887"/>
    <cellStyle name="Normal 3 3 2 3 3 3 4 3" xfId="19314"/>
    <cellStyle name="Normal 3 3 2 3 3 3 4 3 2" xfId="48049"/>
    <cellStyle name="Normal 3 3 2 3 3 3 4 4" xfId="33725"/>
    <cellStyle name="Normal 3 3 2 3 3 3 5" xfId="8506"/>
    <cellStyle name="Normal 3 3 2 3 3 3 5 2" xfId="22895"/>
    <cellStyle name="Normal 3 3 2 3 3 3 5 2 2" xfId="51630"/>
    <cellStyle name="Normal 3 3 2 3 3 3 5 3" xfId="37306"/>
    <cellStyle name="Normal 3 3 2 3 3 3 6" xfId="15732"/>
    <cellStyle name="Normal 3 3 2 3 3 3 6 2" xfId="44468"/>
    <cellStyle name="Normal 3 3 2 3 3 3 7" xfId="30144"/>
    <cellStyle name="Normal 3 3 2 3 3 4" xfId="1622"/>
    <cellStyle name="Normal 3 3 2 3 3 4 2" xfId="3418"/>
    <cellStyle name="Normal 3 3 2 3 3 4 2 2" xfId="7077"/>
    <cellStyle name="Normal 3 3 2 3 3 4 2 2 2" xfId="14337"/>
    <cellStyle name="Normal 3 3 2 3 3 4 2 2 2 2" xfId="28715"/>
    <cellStyle name="Normal 3 3 2 3 3 4 2 2 2 2 2" xfId="57449"/>
    <cellStyle name="Normal 3 3 2 3 3 4 2 2 2 3" xfId="43125"/>
    <cellStyle name="Normal 3 3 2 3 3 4 2 2 3" xfId="21552"/>
    <cellStyle name="Normal 3 3 2 3 3 4 2 2 3 2" xfId="50287"/>
    <cellStyle name="Normal 3 3 2 3 3 4 2 2 4" xfId="35963"/>
    <cellStyle name="Normal 3 3 2 3 3 4 2 3" xfId="10750"/>
    <cellStyle name="Normal 3 3 2 3 3 4 2 3 2" xfId="25133"/>
    <cellStyle name="Normal 3 3 2 3 3 4 2 3 2 2" xfId="53868"/>
    <cellStyle name="Normal 3 3 2 3 3 4 2 3 3" xfId="39544"/>
    <cellStyle name="Normal 3 3 2 3 3 4 2 4" xfId="17970"/>
    <cellStyle name="Normal 3 3 2 3 3 4 2 4 2" xfId="46706"/>
    <cellStyle name="Normal 3 3 2 3 3 4 2 5" xfId="32382"/>
    <cellStyle name="Normal 3 3 2 3 3 4 3" xfId="5287"/>
    <cellStyle name="Normal 3 3 2 3 3 4 3 2" xfId="12547"/>
    <cellStyle name="Normal 3 3 2 3 3 4 3 2 2" xfId="26925"/>
    <cellStyle name="Normal 3 3 2 3 3 4 3 2 2 2" xfId="55659"/>
    <cellStyle name="Normal 3 3 2 3 3 4 3 2 3" xfId="41335"/>
    <cellStyle name="Normal 3 3 2 3 3 4 3 3" xfId="19762"/>
    <cellStyle name="Normal 3 3 2 3 3 4 3 3 2" xfId="48497"/>
    <cellStyle name="Normal 3 3 2 3 3 4 3 4" xfId="34173"/>
    <cellStyle name="Normal 3 3 2 3 3 4 4" xfId="8960"/>
    <cellStyle name="Normal 3 3 2 3 3 4 4 2" xfId="23343"/>
    <cellStyle name="Normal 3 3 2 3 3 4 4 2 2" xfId="52078"/>
    <cellStyle name="Normal 3 3 2 3 3 4 4 3" xfId="37754"/>
    <cellStyle name="Normal 3 3 2 3 3 4 5" xfId="16180"/>
    <cellStyle name="Normal 3 3 2 3 3 4 5 2" xfId="44916"/>
    <cellStyle name="Normal 3 3 2 3 3 4 6" xfId="30592"/>
    <cellStyle name="Normal 3 3 2 3 3 5" xfId="2522"/>
    <cellStyle name="Normal 3 3 2 3 3 5 2" xfId="6182"/>
    <cellStyle name="Normal 3 3 2 3 3 5 2 2" xfId="13442"/>
    <cellStyle name="Normal 3 3 2 3 3 5 2 2 2" xfId="27820"/>
    <cellStyle name="Normal 3 3 2 3 3 5 2 2 2 2" xfId="56554"/>
    <cellStyle name="Normal 3 3 2 3 3 5 2 2 3" xfId="42230"/>
    <cellStyle name="Normal 3 3 2 3 3 5 2 3" xfId="20657"/>
    <cellStyle name="Normal 3 3 2 3 3 5 2 3 2" xfId="49392"/>
    <cellStyle name="Normal 3 3 2 3 3 5 2 4" xfId="35068"/>
    <cellStyle name="Normal 3 3 2 3 3 5 3" xfId="9855"/>
    <cellStyle name="Normal 3 3 2 3 3 5 3 2" xfId="24238"/>
    <cellStyle name="Normal 3 3 2 3 3 5 3 2 2" xfId="52973"/>
    <cellStyle name="Normal 3 3 2 3 3 5 3 3" xfId="38649"/>
    <cellStyle name="Normal 3 3 2 3 3 5 4" xfId="17075"/>
    <cellStyle name="Normal 3 3 2 3 3 5 4 2" xfId="45811"/>
    <cellStyle name="Normal 3 3 2 3 3 5 5" xfId="31487"/>
    <cellStyle name="Normal 3 3 2 3 3 6" xfId="4385"/>
    <cellStyle name="Normal 3 3 2 3 3 6 2" xfId="11652"/>
    <cellStyle name="Normal 3 3 2 3 3 6 2 2" xfId="26030"/>
    <cellStyle name="Normal 3 3 2 3 3 6 2 2 2" xfId="54764"/>
    <cellStyle name="Normal 3 3 2 3 3 6 2 3" xfId="40440"/>
    <cellStyle name="Normal 3 3 2 3 3 6 3" xfId="18867"/>
    <cellStyle name="Normal 3 3 2 3 3 6 3 2" xfId="47602"/>
    <cellStyle name="Normal 3 3 2 3 3 6 4" xfId="33278"/>
    <cellStyle name="Normal 3 3 2 3 3 7" xfId="8056"/>
    <cellStyle name="Normal 3 3 2 3 3 7 2" xfId="22448"/>
    <cellStyle name="Normal 3 3 2 3 3 7 2 2" xfId="51183"/>
    <cellStyle name="Normal 3 3 2 3 3 7 3" xfId="36859"/>
    <cellStyle name="Normal 3 3 2 3 3 8" xfId="15285"/>
    <cellStyle name="Normal 3 3 2 3 3 8 2" xfId="44021"/>
    <cellStyle name="Normal 3 3 2 3 3 9" xfId="29697"/>
    <cellStyle name="Normal 3 3 2 3 4" xfId="752"/>
    <cellStyle name="Normal 3 3 2 3 4 2" xfId="1202"/>
    <cellStyle name="Normal 3 3 2 3 4 2 2" xfId="2185"/>
    <cellStyle name="Normal 3 3 2 3 4 2 2 2" xfId="3977"/>
    <cellStyle name="Normal 3 3 2 3 4 2 2 2 2" xfId="7636"/>
    <cellStyle name="Normal 3 3 2 3 4 2 2 2 2 2" xfId="14896"/>
    <cellStyle name="Normal 3 3 2 3 4 2 2 2 2 2 2" xfId="29274"/>
    <cellStyle name="Normal 3 3 2 3 4 2 2 2 2 2 2 2" xfId="58008"/>
    <cellStyle name="Normal 3 3 2 3 4 2 2 2 2 2 3" xfId="43684"/>
    <cellStyle name="Normal 3 3 2 3 4 2 2 2 2 3" xfId="22111"/>
    <cellStyle name="Normal 3 3 2 3 4 2 2 2 2 3 2" xfId="50846"/>
    <cellStyle name="Normal 3 3 2 3 4 2 2 2 2 4" xfId="36522"/>
    <cellStyle name="Normal 3 3 2 3 4 2 2 2 3" xfId="11309"/>
    <cellStyle name="Normal 3 3 2 3 4 2 2 2 3 2" xfId="25692"/>
    <cellStyle name="Normal 3 3 2 3 4 2 2 2 3 2 2" xfId="54427"/>
    <cellStyle name="Normal 3 3 2 3 4 2 2 2 3 3" xfId="40103"/>
    <cellStyle name="Normal 3 3 2 3 4 2 2 2 4" xfId="18529"/>
    <cellStyle name="Normal 3 3 2 3 4 2 2 2 4 2" xfId="47265"/>
    <cellStyle name="Normal 3 3 2 3 4 2 2 2 5" xfId="32941"/>
    <cellStyle name="Normal 3 3 2 3 4 2 2 3" xfId="5846"/>
    <cellStyle name="Normal 3 3 2 3 4 2 2 3 2" xfId="13106"/>
    <cellStyle name="Normal 3 3 2 3 4 2 2 3 2 2" xfId="27484"/>
    <cellStyle name="Normal 3 3 2 3 4 2 2 3 2 2 2" xfId="56218"/>
    <cellStyle name="Normal 3 3 2 3 4 2 2 3 2 3" xfId="41894"/>
    <cellStyle name="Normal 3 3 2 3 4 2 2 3 3" xfId="20321"/>
    <cellStyle name="Normal 3 3 2 3 4 2 2 3 3 2" xfId="49056"/>
    <cellStyle name="Normal 3 3 2 3 4 2 2 3 4" xfId="34732"/>
    <cellStyle name="Normal 3 3 2 3 4 2 2 4" xfId="9519"/>
    <cellStyle name="Normal 3 3 2 3 4 2 2 4 2" xfId="23902"/>
    <cellStyle name="Normal 3 3 2 3 4 2 2 4 2 2" xfId="52637"/>
    <cellStyle name="Normal 3 3 2 3 4 2 2 4 3" xfId="38313"/>
    <cellStyle name="Normal 3 3 2 3 4 2 2 5" xfId="16739"/>
    <cellStyle name="Normal 3 3 2 3 4 2 2 5 2" xfId="45475"/>
    <cellStyle name="Normal 3 3 2 3 4 2 2 6" xfId="31151"/>
    <cellStyle name="Normal 3 3 2 3 4 2 3" xfId="3081"/>
    <cellStyle name="Normal 3 3 2 3 4 2 3 2" xfId="6741"/>
    <cellStyle name="Normal 3 3 2 3 4 2 3 2 2" xfId="14001"/>
    <cellStyle name="Normal 3 3 2 3 4 2 3 2 2 2" xfId="28379"/>
    <cellStyle name="Normal 3 3 2 3 4 2 3 2 2 2 2" xfId="57113"/>
    <cellStyle name="Normal 3 3 2 3 4 2 3 2 2 3" xfId="42789"/>
    <cellStyle name="Normal 3 3 2 3 4 2 3 2 3" xfId="21216"/>
    <cellStyle name="Normal 3 3 2 3 4 2 3 2 3 2" xfId="49951"/>
    <cellStyle name="Normal 3 3 2 3 4 2 3 2 4" xfId="35627"/>
    <cellStyle name="Normal 3 3 2 3 4 2 3 3" xfId="10414"/>
    <cellStyle name="Normal 3 3 2 3 4 2 3 3 2" xfId="24797"/>
    <cellStyle name="Normal 3 3 2 3 4 2 3 3 2 2" xfId="53532"/>
    <cellStyle name="Normal 3 3 2 3 4 2 3 3 3" xfId="39208"/>
    <cellStyle name="Normal 3 3 2 3 4 2 3 4" xfId="17634"/>
    <cellStyle name="Normal 3 3 2 3 4 2 3 4 2" xfId="46370"/>
    <cellStyle name="Normal 3 3 2 3 4 2 3 5" xfId="32046"/>
    <cellStyle name="Normal 3 3 2 3 4 2 4" xfId="4946"/>
    <cellStyle name="Normal 3 3 2 3 4 2 4 2" xfId="12211"/>
    <cellStyle name="Normal 3 3 2 3 4 2 4 2 2" xfId="26589"/>
    <cellStyle name="Normal 3 3 2 3 4 2 4 2 2 2" xfId="55323"/>
    <cellStyle name="Normal 3 3 2 3 4 2 4 2 3" xfId="40999"/>
    <cellStyle name="Normal 3 3 2 3 4 2 4 3" xfId="19426"/>
    <cellStyle name="Normal 3 3 2 3 4 2 4 3 2" xfId="48161"/>
    <cellStyle name="Normal 3 3 2 3 4 2 4 4" xfId="33837"/>
    <cellStyle name="Normal 3 3 2 3 4 2 5" xfId="8618"/>
    <cellStyle name="Normal 3 3 2 3 4 2 5 2" xfId="23007"/>
    <cellStyle name="Normal 3 3 2 3 4 2 5 2 2" xfId="51742"/>
    <cellStyle name="Normal 3 3 2 3 4 2 5 3" xfId="37418"/>
    <cellStyle name="Normal 3 3 2 3 4 2 6" xfId="15844"/>
    <cellStyle name="Normal 3 3 2 3 4 2 6 2" xfId="44580"/>
    <cellStyle name="Normal 3 3 2 3 4 2 7" xfId="30256"/>
    <cellStyle name="Normal 3 3 2 3 4 3" xfId="1738"/>
    <cellStyle name="Normal 3 3 2 3 4 3 2" xfId="3530"/>
    <cellStyle name="Normal 3 3 2 3 4 3 2 2" xfId="7189"/>
    <cellStyle name="Normal 3 3 2 3 4 3 2 2 2" xfId="14449"/>
    <cellStyle name="Normal 3 3 2 3 4 3 2 2 2 2" xfId="28827"/>
    <cellStyle name="Normal 3 3 2 3 4 3 2 2 2 2 2" xfId="57561"/>
    <cellStyle name="Normal 3 3 2 3 4 3 2 2 2 3" xfId="43237"/>
    <cellStyle name="Normal 3 3 2 3 4 3 2 2 3" xfId="21664"/>
    <cellStyle name="Normal 3 3 2 3 4 3 2 2 3 2" xfId="50399"/>
    <cellStyle name="Normal 3 3 2 3 4 3 2 2 4" xfId="36075"/>
    <cellStyle name="Normal 3 3 2 3 4 3 2 3" xfId="10862"/>
    <cellStyle name="Normal 3 3 2 3 4 3 2 3 2" xfId="25245"/>
    <cellStyle name="Normal 3 3 2 3 4 3 2 3 2 2" xfId="53980"/>
    <cellStyle name="Normal 3 3 2 3 4 3 2 3 3" xfId="39656"/>
    <cellStyle name="Normal 3 3 2 3 4 3 2 4" xfId="18082"/>
    <cellStyle name="Normal 3 3 2 3 4 3 2 4 2" xfId="46818"/>
    <cellStyle name="Normal 3 3 2 3 4 3 2 5" xfId="32494"/>
    <cellStyle name="Normal 3 3 2 3 4 3 3" xfId="5399"/>
    <cellStyle name="Normal 3 3 2 3 4 3 3 2" xfId="12659"/>
    <cellStyle name="Normal 3 3 2 3 4 3 3 2 2" xfId="27037"/>
    <cellStyle name="Normal 3 3 2 3 4 3 3 2 2 2" xfId="55771"/>
    <cellStyle name="Normal 3 3 2 3 4 3 3 2 3" xfId="41447"/>
    <cellStyle name="Normal 3 3 2 3 4 3 3 3" xfId="19874"/>
    <cellStyle name="Normal 3 3 2 3 4 3 3 3 2" xfId="48609"/>
    <cellStyle name="Normal 3 3 2 3 4 3 3 4" xfId="34285"/>
    <cellStyle name="Normal 3 3 2 3 4 3 4" xfId="9072"/>
    <cellStyle name="Normal 3 3 2 3 4 3 4 2" xfId="23455"/>
    <cellStyle name="Normal 3 3 2 3 4 3 4 2 2" xfId="52190"/>
    <cellStyle name="Normal 3 3 2 3 4 3 4 3" xfId="37866"/>
    <cellStyle name="Normal 3 3 2 3 4 3 5" xfId="16292"/>
    <cellStyle name="Normal 3 3 2 3 4 3 5 2" xfId="45028"/>
    <cellStyle name="Normal 3 3 2 3 4 3 6" xfId="30704"/>
    <cellStyle name="Normal 3 3 2 3 4 4" xfId="2634"/>
    <cellStyle name="Normal 3 3 2 3 4 4 2" xfId="6294"/>
    <cellStyle name="Normal 3 3 2 3 4 4 2 2" xfId="13554"/>
    <cellStyle name="Normal 3 3 2 3 4 4 2 2 2" xfId="27932"/>
    <cellStyle name="Normal 3 3 2 3 4 4 2 2 2 2" xfId="56666"/>
    <cellStyle name="Normal 3 3 2 3 4 4 2 2 3" xfId="42342"/>
    <cellStyle name="Normal 3 3 2 3 4 4 2 3" xfId="20769"/>
    <cellStyle name="Normal 3 3 2 3 4 4 2 3 2" xfId="49504"/>
    <cellStyle name="Normal 3 3 2 3 4 4 2 4" xfId="35180"/>
    <cellStyle name="Normal 3 3 2 3 4 4 3" xfId="9967"/>
    <cellStyle name="Normal 3 3 2 3 4 4 3 2" xfId="24350"/>
    <cellStyle name="Normal 3 3 2 3 4 4 3 2 2" xfId="53085"/>
    <cellStyle name="Normal 3 3 2 3 4 4 3 3" xfId="38761"/>
    <cellStyle name="Normal 3 3 2 3 4 4 4" xfId="17187"/>
    <cellStyle name="Normal 3 3 2 3 4 4 4 2" xfId="45923"/>
    <cellStyle name="Normal 3 3 2 3 4 4 5" xfId="31599"/>
    <cellStyle name="Normal 3 3 2 3 4 5" xfId="4498"/>
    <cellStyle name="Normal 3 3 2 3 4 5 2" xfId="11764"/>
    <cellStyle name="Normal 3 3 2 3 4 5 2 2" xfId="26142"/>
    <cellStyle name="Normal 3 3 2 3 4 5 2 2 2" xfId="54876"/>
    <cellStyle name="Normal 3 3 2 3 4 5 2 3" xfId="40552"/>
    <cellStyle name="Normal 3 3 2 3 4 5 3" xfId="18979"/>
    <cellStyle name="Normal 3 3 2 3 4 5 3 2" xfId="47714"/>
    <cellStyle name="Normal 3 3 2 3 4 5 4" xfId="33390"/>
    <cellStyle name="Normal 3 3 2 3 4 6" xfId="8171"/>
    <cellStyle name="Normal 3 3 2 3 4 6 2" xfId="22560"/>
    <cellStyle name="Normal 3 3 2 3 4 6 2 2" xfId="51295"/>
    <cellStyle name="Normal 3 3 2 3 4 6 3" xfId="36971"/>
    <cellStyle name="Normal 3 3 2 3 4 7" xfId="15397"/>
    <cellStyle name="Normal 3 3 2 3 4 7 2" xfId="44133"/>
    <cellStyle name="Normal 3 3 2 3 4 8" xfId="29809"/>
    <cellStyle name="Normal 3 3 2 3 5" xfId="978"/>
    <cellStyle name="Normal 3 3 2 3 5 2" xfId="1961"/>
    <cellStyle name="Normal 3 3 2 3 5 2 2" xfId="3753"/>
    <cellStyle name="Normal 3 3 2 3 5 2 2 2" xfId="7412"/>
    <cellStyle name="Normal 3 3 2 3 5 2 2 2 2" xfId="14672"/>
    <cellStyle name="Normal 3 3 2 3 5 2 2 2 2 2" xfId="29050"/>
    <cellStyle name="Normal 3 3 2 3 5 2 2 2 2 2 2" xfId="57784"/>
    <cellStyle name="Normal 3 3 2 3 5 2 2 2 2 3" xfId="43460"/>
    <cellStyle name="Normal 3 3 2 3 5 2 2 2 3" xfId="21887"/>
    <cellStyle name="Normal 3 3 2 3 5 2 2 2 3 2" xfId="50622"/>
    <cellStyle name="Normal 3 3 2 3 5 2 2 2 4" xfId="36298"/>
    <cellStyle name="Normal 3 3 2 3 5 2 2 3" xfId="11085"/>
    <cellStyle name="Normal 3 3 2 3 5 2 2 3 2" xfId="25468"/>
    <cellStyle name="Normal 3 3 2 3 5 2 2 3 2 2" xfId="54203"/>
    <cellStyle name="Normal 3 3 2 3 5 2 2 3 3" xfId="39879"/>
    <cellStyle name="Normal 3 3 2 3 5 2 2 4" xfId="18305"/>
    <cellStyle name="Normal 3 3 2 3 5 2 2 4 2" xfId="47041"/>
    <cellStyle name="Normal 3 3 2 3 5 2 2 5" xfId="32717"/>
    <cellStyle name="Normal 3 3 2 3 5 2 3" xfId="5622"/>
    <cellStyle name="Normal 3 3 2 3 5 2 3 2" xfId="12882"/>
    <cellStyle name="Normal 3 3 2 3 5 2 3 2 2" xfId="27260"/>
    <cellStyle name="Normal 3 3 2 3 5 2 3 2 2 2" xfId="55994"/>
    <cellStyle name="Normal 3 3 2 3 5 2 3 2 3" xfId="41670"/>
    <cellStyle name="Normal 3 3 2 3 5 2 3 3" xfId="20097"/>
    <cellStyle name="Normal 3 3 2 3 5 2 3 3 2" xfId="48832"/>
    <cellStyle name="Normal 3 3 2 3 5 2 3 4" xfId="34508"/>
    <cellStyle name="Normal 3 3 2 3 5 2 4" xfId="9295"/>
    <cellStyle name="Normal 3 3 2 3 5 2 4 2" xfId="23678"/>
    <cellStyle name="Normal 3 3 2 3 5 2 4 2 2" xfId="52413"/>
    <cellStyle name="Normal 3 3 2 3 5 2 4 3" xfId="38089"/>
    <cellStyle name="Normal 3 3 2 3 5 2 5" xfId="16515"/>
    <cellStyle name="Normal 3 3 2 3 5 2 5 2" xfId="45251"/>
    <cellStyle name="Normal 3 3 2 3 5 2 6" xfId="30927"/>
    <cellStyle name="Normal 3 3 2 3 5 3" xfId="2857"/>
    <cellStyle name="Normal 3 3 2 3 5 3 2" xfId="6517"/>
    <cellStyle name="Normal 3 3 2 3 5 3 2 2" xfId="13777"/>
    <cellStyle name="Normal 3 3 2 3 5 3 2 2 2" xfId="28155"/>
    <cellStyle name="Normal 3 3 2 3 5 3 2 2 2 2" xfId="56889"/>
    <cellStyle name="Normal 3 3 2 3 5 3 2 2 3" xfId="42565"/>
    <cellStyle name="Normal 3 3 2 3 5 3 2 3" xfId="20992"/>
    <cellStyle name="Normal 3 3 2 3 5 3 2 3 2" xfId="49727"/>
    <cellStyle name="Normal 3 3 2 3 5 3 2 4" xfId="35403"/>
    <cellStyle name="Normal 3 3 2 3 5 3 3" xfId="10190"/>
    <cellStyle name="Normal 3 3 2 3 5 3 3 2" xfId="24573"/>
    <cellStyle name="Normal 3 3 2 3 5 3 3 2 2" xfId="53308"/>
    <cellStyle name="Normal 3 3 2 3 5 3 3 3" xfId="38984"/>
    <cellStyle name="Normal 3 3 2 3 5 3 4" xfId="17410"/>
    <cellStyle name="Normal 3 3 2 3 5 3 4 2" xfId="46146"/>
    <cellStyle name="Normal 3 3 2 3 5 3 5" xfId="31822"/>
    <cellStyle name="Normal 3 3 2 3 5 4" xfId="4722"/>
    <cellStyle name="Normal 3 3 2 3 5 4 2" xfId="11987"/>
    <cellStyle name="Normal 3 3 2 3 5 4 2 2" xfId="26365"/>
    <cellStyle name="Normal 3 3 2 3 5 4 2 2 2" xfId="55099"/>
    <cellStyle name="Normal 3 3 2 3 5 4 2 3" xfId="40775"/>
    <cellStyle name="Normal 3 3 2 3 5 4 3" xfId="19202"/>
    <cellStyle name="Normal 3 3 2 3 5 4 3 2" xfId="47937"/>
    <cellStyle name="Normal 3 3 2 3 5 4 4" xfId="33613"/>
    <cellStyle name="Normal 3 3 2 3 5 5" xfId="8394"/>
    <cellStyle name="Normal 3 3 2 3 5 5 2" xfId="22783"/>
    <cellStyle name="Normal 3 3 2 3 5 5 2 2" xfId="51518"/>
    <cellStyle name="Normal 3 3 2 3 5 5 3" xfId="37194"/>
    <cellStyle name="Normal 3 3 2 3 5 6" xfId="15620"/>
    <cellStyle name="Normal 3 3 2 3 5 6 2" xfId="44356"/>
    <cellStyle name="Normal 3 3 2 3 5 7" xfId="30032"/>
    <cellStyle name="Normal 3 3 2 3 6" xfId="1497"/>
    <cellStyle name="Normal 3 3 2 3 6 2" xfId="3306"/>
    <cellStyle name="Normal 3 3 2 3 6 2 2" xfId="6965"/>
    <cellStyle name="Normal 3 3 2 3 6 2 2 2" xfId="14225"/>
    <cellStyle name="Normal 3 3 2 3 6 2 2 2 2" xfId="28603"/>
    <cellStyle name="Normal 3 3 2 3 6 2 2 2 2 2" xfId="57337"/>
    <cellStyle name="Normal 3 3 2 3 6 2 2 2 3" xfId="43013"/>
    <cellStyle name="Normal 3 3 2 3 6 2 2 3" xfId="21440"/>
    <cellStyle name="Normal 3 3 2 3 6 2 2 3 2" xfId="50175"/>
    <cellStyle name="Normal 3 3 2 3 6 2 2 4" xfId="35851"/>
    <cellStyle name="Normal 3 3 2 3 6 2 3" xfId="10638"/>
    <cellStyle name="Normal 3 3 2 3 6 2 3 2" xfId="25021"/>
    <cellStyle name="Normal 3 3 2 3 6 2 3 2 2" xfId="53756"/>
    <cellStyle name="Normal 3 3 2 3 6 2 3 3" xfId="39432"/>
    <cellStyle name="Normal 3 3 2 3 6 2 4" xfId="17858"/>
    <cellStyle name="Normal 3 3 2 3 6 2 4 2" xfId="46594"/>
    <cellStyle name="Normal 3 3 2 3 6 2 5" xfId="32270"/>
    <cellStyle name="Normal 3 3 2 3 6 3" xfId="5174"/>
    <cellStyle name="Normal 3 3 2 3 6 3 2" xfId="12435"/>
    <cellStyle name="Normal 3 3 2 3 6 3 2 2" xfId="26813"/>
    <cellStyle name="Normal 3 3 2 3 6 3 2 2 2" xfId="55547"/>
    <cellStyle name="Normal 3 3 2 3 6 3 2 3" xfId="41223"/>
    <cellStyle name="Normal 3 3 2 3 6 3 3" xfId="19650"/>
    <cellStyle name="Normal 3 3 2 3 6 3 3 2" xfId="48385"/>
    <cellStyle name="Normal 3 3 2 3 6 3 4" xfId="34061"/>
    <cellStyle name="Normal 3 3 2 3 6 4" xfId="8848"/>
    <cellStyle name="Normal 3 3 2 3 6 4 2" xfId="23231"/>
    <cellStyle name="Normal 3 3 2 3 6 4 2 2" xfId="51966"/>
    <cellStyle name="Normal 3 3 2 3 6 4 3" xfId="37642"/>
    <cellStyle name="Normal 3 3 2 3 6 5" xfId="16068"/>
    <cellStyle name="Normal 3 3 2 3 6 5 2" xfId="44804"/>
    <cellStyle name="Normal 3 3 2 3 6 6" xfId="30480"/>
    <cellStyle name="Normal 3 3 2 3 7" xfId="2410"/>
    <cellStyle name="Normal 3 3 2 3 7 2" xfId="6070"/>
    <cellStyle name="Normal 3 3 2 3 7 2 2" xfId="13330"/>
    <cellStyle name="Normal 3 3 2 3 7 2 2 2" xfId="27708"/>
    <cellStyle name="Normal 3 3 2 3 7 2 2 2 2" xfId="56442"/>
    <cellStyle name="Normal 3 3 2 3 7 2 2 3" xfId="42118"/>
    <cellStyle name="Normal 3 3 2 3 7 2 3" xfId="20545"/>
    <cellStyle name="Normal 3 3 2 3 7 2 3 2" xfId="49280"/>
    <cellStyle name="Normal 3 3 2 3 7 2 4" xfId="34956"/>
    <cellStyle name="Normal 3 3 2 3 7 3" xfId="9743"/>
    <cellStyle name="Normal 3 3 2 3 7 3 2" xfId="24126"/>
    <cellStyle name="Normal 3 3 2 3 7 3 2 2" xfId="52861"/>
    <cellStyle name="Normal 3 3 2 3 7 3 3" xfId="38537"/>
    <cellStyle name="Normal 3 3 2 3 7 4" xfId="16963"/>
    <cellStyle name="Normal 3 3 2 3 7 4 2" xfId="45699"/>
    <cellStyle name="Normal 3 3 2 3 7 5" xfId="31375"/>
    <cellStyle name="Normal 3 3 2 3 8" xfId="4267"/>
    <cellStyle name="Normal 3 3 2 3 8 2" xfId="11539"/>
    <cellStyle name="Normal 3 3 2 3 8 2 2" xfId="25918"/>
    <cellStyle name="Normal 3 3 2 3 8 2 2 2" xfId="54652"/>
    <cellStyle name="Normal 3 3 2 3 8 2 3" xfId="40328"/>
    <cellStyle name="Normal 3 3 2 3 8 3" xfId="18755"/>
    <cellStyle name="Normal 3 3 2 3 8 3 2" xfId="47490"/>
    <cellStyle name="Normal 3 3 2 3 8 4" xfId="33166"/>
    <cellStyle name="Normal 3 3 2 3 9" xfId="7935"/>
    <cellStyle name="Normal 3 3 2 3 9 2" xfId="22336"/>
    <cellStyle name="Normal 3 3 2 3 9 2 2" xfId="51071"/>
    <cellStyle name="Normal 3 3 2 3 9 3" xfId="36747"/>
    <cellStyle name="Normal 3 3 2 4" xfId="423"/>
    <cellStyle name="Normal 3 3 2 4 10" xfId="29613"/>
    <cellStyle name="Normal 3 3 2 4 2" xfId="623"/>
    <cellStyle name="Normal 3 3 2 4 2 2" xfId="895"/>
    <cellStyle name="Normal 3 3 2 4 2 2 2" xfId="1342"/>
    <cellStyle name="Normal 3 3 2 4 2 2 2 2" xfId="2325"/>
    <cellStyle name="Normal 3 3 2 4 2 2 2 2 2" xfId="4117"/>
    <cellStyle name="Normal 3 3 2 4 2 2 2 2 2 2" xfId="7776"/>
    <cellStyle name="Normal 3 3 2 4 2 2 2 2 2 2 2" xfId="15036"/>
    <cellStyle name="Normal 3 3 2 4 2 2 2 2 2 2 2 2" xfId="29414"/>
    <cellStyle name="Normal 3 3 2 4 2 2 2 2 2 2 2 2 2" xfId="58148"/>
    <cellStyle name="Normal 3 3 2 4 2 2 2 2 2 2 2 3" xfId="43824"/>
    <cellStyle name="Normal 3 3 2 4 2 2 2 2 2 2 3" xfId="22251"/>
    <cellStyle name="Normal 3 3 2 4 2 2 2 2 2 2 3 2" xfId="50986"/>
    <cellStyle name="Normal 3 3 2 4 2 2 2 2 2 2 4" xfId="36662"/>
    <cellStyle name="Normal 3 3 2 4 2 2 2 2 2 3" xfId="11449"/>
    <cellStyle name="Normal 3 3 2 4 2 2 2 2 2 3 2" xfId="25832"/>
    <cellStyle name="Normal 3 3 2 4 2 2 2 2 2 3 2 2" xfId="54567"/>
    <cellStyle name="Normal 3 3 2 4 2 2 2 2 2 3 3" xfId="40243"/>
    <cellStyle name="Normal 3 3 2 4 2 2 2 2 2 4" xfId="18669"/>
    <cellStyle name="Normal 3 3 2 4 2 2 2 2 2 4 2" xfId="47405"/>
    <cellStyle name="Normal 3 3 2 4 2 2 2 2 2 5" xfId="33081"/>
    <cellStyle name="Normal 3 3 2 4 2 2 2 2 3" xfId="5986"/>
    <cellStyle name="Normal 3 3 2 4 2 2 2 2 3 2" xfId="13246"/>
    <cellStyle name="Normal 3 3 2 4 2 2 2 2 3 2 2" xfId="27624"/>
    <cellStyle name="Normal 3 3 2 4 2 2 2 2 3 2 2 2" xfId="56358"/>
    <cellStyle name="Normal 3 3 2 4 2 2 2 2 3 2 3" xfId="42034"/>
    <cellStyle name="Normal 3 3 2 4 2 2 2 2 3 3" xfId="20461"/>
    <cellStyle name="Normal 3 3 2 4 2 2 2 2 3 3 2" xfId="49196"/>
    <cellStyle name="Normal 3 3 2 4 2 2 2 2 3 4" xfId="34872"/>
    <cellStyle name="Normal 3 3 2 4 2 2 2 2 4" xfId="9659"/>
    <cellStyle name="Normal 3 3 2 4 2 2 2 2 4 2" xfId="24042"/>
    <cellStyle name="Normal 3 3 2 4 2 2 2 2 4 2 2" xfId="52777"/>
    <cellStyle name="Normal 3 3 2 4 2 2 2 2 4 3" xfId="38453"/>
    <cellStyle name="Normal 3 3 2 4 2 2 2 2 5" xfId="16879"/>
    <cellStyle name="Normal 3 3 2 4 2 2 2 2 5 2" xfId="45615"/>
    <cellStyle name="Normal 3 3 2 4 2 2 2 2 6" xfId="31291"/>
    <cellStyle name="Normal 3 3 2 4 2 2 2 3" xfId="3221"/>
    <cellStyle name="Normal 3 3 2 4 2 2 2 3 2" xfId="6881"/>
    <cellStyle name="Normal 3 3 2 4 2 2 2 3 2 2" xfId="14141"/>
    <cellStyle name="Normal 3 3 2 4 2 2 2 3 2 2 2" xfId="28519"/>
    <cellStyle name="Normal 3 3 2 4 2 2 2 3 2 2 2 2" xfId="57253"/>
    <cellStyle name="Normal 3 3 2 4 2 2 2 3 2 2 3" xfId="42929"/>
    <cellStyle name="Normal 3 3 2 4 2 2 2 3 2 3" xfId="21356"/>
    <cellStyle name="Normal 3 3 2 4 2 2 2 3 2 3 2" xfId="50091"/>
    <cellStyle name="Normal 3 3 2 4 2 2 2 3 2 4" xfId="35767"/>
    <cellStyle name="Normal 3 3 2 4 2 2 2 3 3" xfId="10554"/>
    <cellStyle name="Normal 3 3 2 4 2 2 2 3 3 2" xfId="24937"/>
    <cellStyle name="Normal 3 3 2 4 2 2 2 3 3 2 2" xfId="53672"/>
    <cellStyle name="Normal 3 3 2 4 2 2 2 3 3 3" xfId="39348"/>
    <cellStyle name="Normal 3 3 2 4 2 2 2 3 4" xfId="17774"/>
    <cellStyle name="Normal 3 3 2 4 2 2 2 3 4 2" xfId="46510"/>
    <cellStyle name="Normal 3 3 2 4 2 2 2 3 5" xfId="32186"/>
    <cellStyle name="Normal 3 3 2 4 2 2 2 4" xfId="5086"/>
    <cellStyle name="Normal 3 3 2 4 2 2 2 4 2" xfId="12351"/>
    <cellStyle name="Normal 3 3 2 4 2 2 2 4 2 2" xfId="26729"/>
    <cellStyle name="Normal 3 3 2 4 2 2 2 4 2 2 2" xfId="55463"/>
    <cellStyle name="Normal 3 3 2 4 2 2 2 4 2 3" xfId="41139"/>
    <cellStyle name="Normal 3 3 2 4 2 2 2 4 3" xfId="19566"/>
    <cellStyle name="Normal 3 3 2 4 2 2 2 4 3 2" xfId="48301"/>
    <cellStyle name="Normal 3 3 2 4 2 2 2 4 4" xfId="33977"/>
    <cellStyle name="Normal 3 3 2 4 2 2 2 5" xfId="8758"/>
    <cellStyle name="Normal 3 3 2 4 2 2 2 5 2" xfId="23147"/>
    <cellStyle name="Normal 3 3 2 4 2 2 2 5 2 2" xfId="51882"/>
    <cellStyle name="Normal 3 3 2 4 2 2 2 5 3" xfId="37558"/>
    <cellStyle name="Normal 3 3 2 4 2 2 2 6" xfId="15984"/>
    <cellStyle name="Normal 3 3 2 4 2 2 2 6 2" xfId="44720"/>
    <cellStyle name="Normal 3 3 2 4 2 2 2 7" xfId="30396"/>
    <cellStyle name="Normal 3 3 2 4 2 2 3" xfId="1878"/>
    <cellStyle name="Normal 3 3 2 4 2 2 3 2" xfId="3670"/>
    <cellStyle name="Normal 3 3 2 4 2 2 3 2 2" xfId="7329"/>
    <cellStyle name="Normal 3 3 2 4 2 2 3 2 2 2" xfId="14589"/>
    <cellStyle name="Normal 3 3 2 4 2 2 3 2 2 2 2" xfId="28967"/>
    <cellStyle name="Normal 3 3 2 4 2 2 3 2 2 2 2 2" xfId="57701"/>
    <cellStyle name="Normal 3 3 2 4 2 2 3 2 2 2 3" xfId="43377"/>
    <cellStyle name="Normal 3 3 2 4 2 2 3 2 2 3" xfId="21804"/>
    <cellStyle name="Normal 3 3 2 4 2 2 3 2 2 3 2" xfId="50539"/>
    <cellStyle name="Normal 3 3 2 4 2 2 3 2 2 4" xfId="36215"/>
    <cellStyle name="Normal 3 3 2 4 2 2 3 2 3" xfId="11002"/>
    <cellStyle name="Normal 3 3 2 4 2 2 3 2 3 2" xfId="25385"/>
    <cellStyle name="Normal 3 3 2 4 2 2 3 2 3 2 2" xfId="54120"/>
    <cellStyle name="Normal 3 3 2 4 2 2 3 2 3 3" xfId="39796"/>
    <cellStyle name="Normal 3 3 2 4 2 2 3 2 4" xfId="18222"/>
    <cellStyle name="Normal 3 3 2 4 2 2 3 2 4 2" xfId="46958"/>
    <cellStyle name="Normal 3 3 2 4 2 2 3 2 5" xfId="32634"/>
    <cellStyle name="Normal 3 3 2 4 2 2 3 3" xfId="5539"/>
    <cellStyle name="Normal 3 3 2 4 2 2 3 3 2" xfId="12799"/>
    <cellStyle name="Normal 3 3 2 4 2 2 3 3 2 2" xfId="27177"/>
    <cellStyle name="Normal 3 3 2 4 2 2 3 3 2 2 2" xfId="55911"/>
    <cellStyle name="Normal 3 3 2 4 2 2 3 3 2 3" xfId="41587"/>
    <cellStyle name="Normal 3 3 2 4 2 2 3 3 3" xfId="20014"/>
    <cellStyle name="Normal 3 3 2 4 2 2 3 3 3 2" xfId="48749"/>
    <cellStyle name="Normal 3 3 2 4 2 2 3 3 4" xfId="34425"/>
    <cellStyle name="Normal 3 3 2 4 2 2 3 4" xfId="9212"/>
    <cellStyle name="Normal 3 3 2 4 2 2 3 4 2" xfId="23595"/>
    <cellStyle name="Normal 3 3 2 4 2 2 3 4 2 2" xfId="52330"/>
    <cellStyle name="Normal 3 3 2 4 2 2 3 4 3" xfId="38006"/>
    <cellStyle name="Normal 3 3 2 4 2 2 3 5" xfId="16432"/>
    <cellStyle name="Normal 3 3 2 4 2 2 3 5 2" xfId="45168"/>
    <cellStyle name="Normal 3 3 2 4 2 2 3 6" xfId="30844"/>
    <cellStyle name="Normal 3 3 2 4 2 2 4" xfId="2774"/>
    <cellStyle name="Normal 3 3 2 4 2 2 4 2" xfId="6434"/>
    <cellStyle name="Normal 3 3 2 4 2 2 4 2 2" xfId="13694"/>
    <cellStyle name="Normal 3 3 2 4 2 2 4 2 2 2" xfId="28072"/>
    <cellStyle name="Normal 3 3 2 4 2 2 4 2 2 2 2" xfId="56806"/>
    <cellStyle name="Normal 3 3 2 4 2 2 4 2 2 3" xfId="42482"/>
    <cellStyle name="Normal 3 3 2 4 2 2 4 2 3" xfId="20909"/>
    <cellStyle name="Normal 3 3 2 4 2 2 4 2 3 2" xfId="49644"/>
    <cellStyle name="Normal 3 3 2 4 2 2 4 2 4" xfId="35320"/>
    <cellStyle name="Normal 3 3 2 4 2 2 4 3" xfId="10107"/>
    <cellStyle name="Normal 3 3 2 4 2 2 4 3 2" xfId="24490"/>
    <cellStyle name="Normal 3 3 2 4 2 2 4 3 2 2" xfId="53225"/>
    <cellStyle name="Normal 3 3 2 4 2 2 4 3 3" xfId="38901"/>
    <cellStyle name="Normal 3 3 2 4 2 2 4 4" xfId="17327"/>
    <cellStyle name="Normal 3 3 2 4 2 2 4 4 2" xfId="46063"/>
    <cellStyle name="Normal 3 3 2 4 2 2 4 5" xfId="31739"/>
    <cellStyle name="Normal 3 3 2 4 2 2 5" xfId="4639"/>
    <cellStyle name="Normal 3 3 2 4 2 2 5 2" xfId="11904"/>
    <cellStyle name="Normal 3 3 2 4 2 2 5 2 2" xfId="26282"/>
    <cellStyle name="Normal 3 3 2 4 2 2 5 2 2 2" xfId="55016"/>
    <cellStyle name="Normal 3 3 2 4 2 2 5 2 3" xfId="40692"/>
    <cellStyle name="Normal 3 3 2 4 2 2 5 3" xfId="19119"/>
    <cellStyle name="Normal 3 3 2 4 2 2 5 3 2" xfId="47854"/>
    <cellStyle name="Normal 3 3 2 4 2 2 5 4" xfId="33530"/>
    <cellStyle name="Normal 3 3 2 4 2 2 6" xfId="8311"/>
    <cellStyle name="Normal 3 3 2 4 2 2 6 2" xfId="22700"/>
    <cellStyle name="Normal 3 3 2 4 2 2 6 2 2" xfId="51435"/>
    <cellStyle name="Normal 3 3 2 4 2 2 6 3" xfId="37111"/>
    <cellStyle name="Normal 3 3 2 4 2 2 7" xfId="15537"/>
    <cellStyle name="Normal 3 3 2 4 2 2 7 2" xfId="44273"/>
    <cellStyle name="Normal 3 3 2 4 2 2 8" xfId="29949"/>
    <cellStyle name="Normal 3 3 2 4 2 3" xfId="1118"/>
    <cellStyle name="Normal 3 3 2 4 2 3 2" xfId="2101"/>
    <cellStyle name="Normal 3 3 2 4 2 3 2 2" xfId="3893"/>
    <cellStyle name="Normal 3 3 2 4 2 3 2 2 2" xfId="7552"/>
    <cellStyle name="Normal 3 3 2 4 2 3 2 2 2 2" xfId="14812"/>
    <cellStyle name="Normal 3 3 2 4 2 3 2 2 2 2 2" xfId="29190"/>
    <cellStyle name="Normal 3 3 2 4 2 3 2 2 2 2 2 2" xfId="57924"/>
    <cellStyle name="Normal 3 3 2 4 2 3 2 2 2 2 3" xfId="43600"/>
    <cellStyle name="Normal 3 3 2 4 2 3 2 2 2 3" xfId="22027"/>
    <cellStyle name="Normal 3 3 2 4 2 3 2 2 2 3 2" xfId="50762"/>
    <cellStyle name="Normal 3 3 2 4 2 3 2 2 2 4" xfId="36438"/>
    <cellStyle name="Normal 3 3 2 4 2 3 2 2 3" xfId="11225"/>
    <cellStyle name="Normal 3 3 2 4 2 3 2 2 3 2" xfId="25608"/>
    <cellStyle name="Normal 3 3 2 4 2 3 2 2 3 2 2" xfId="54343"/>
    <cellStyle name="Normal 3 3 2 4 2 3 2 2 3 3" xfId="40019"/>
    <cellStyle name="Normal 3 3 2 4 2 3 2 2 4" xfId="18445"/>
    <cellStyle name="Normal 3 3 2 4 2 3 2 2 4 2" xfId="47181"/>
    <cellStyle name="Normal 3 3 2 4 2 3 2 2 5" xfId="32857"/>
    <cellStyle name="Normal 3 3 2 4 2 3 2 3" xfId="5762"/>
    <cellStyle name="Normal 3 3 2 4 2 3 2 3 2" xfId="13022"/>
    <cellStyle name="Normal 3 3 2 4 2 3 2 3 2 2" xfId="27400"/>
    <cellStyle name="Normal 3 3 2 4 2 3 2 3 2 2 2" xfId="56134"/>
    <cellStyle name="Normal 3 3 2 4 2 3 2 3 2 3" xfId="41810"/>
    <cellStyle name="Normal 3 3 2 4 2 3 2 3 3" xfId="20237"/>
    <cellStyle name="Normal 3 3 2 4 2 3 2 3 3 2" xfId="48972"/>
    <cellStyle name="Normal 3 3 2 4 2 3 2 3 4" xfId="34648"/>
    <cellStyle name="Normal 3 3 2 4 2 3 2 4" xfId="9435"/>
    <cellStyle name="Normal 3 3 2 4 2 3 2 4 2" xfId="23818"/>
    <cellStyle name="Normal 3 3 2 4 2 3 2 4 2 2" xfId="52553"/>
    <cellStyle name="Normal 3 3 2 4 2 3 2 4 3" xfId="38229"/>
    <cellStyle name="Normal 3 3 2 4 2 3 2 5" xfId="16655"/>
    <cellStyle name="Normal 3 3 2 4 2 3 2 5 2" xfId="45391"/>
    <cellStyle name="Normal 3 3 2 4 2 3 2 6" xfId="31067"/>
    <cellStyle name="Normal 3 3 2 4 2 3 3" xfId="2997"/>
    <cellStyle name="Normal 3 3 2 4 2 3 3 2" xfId="6657"/>
    <cellStyle name="Normal 3 3 2 4 2 3 3 2 2" xfId="13917"/>
    <cellStyle name="Normal 3 3 2 4 2 3 3 2 2 2" xfId="28295"/>
    <cellStyle name="Normal 3 3 2 4 2 3 3 2 2 2 2" xfId="57029"/>
    <cellStyle name="Normal 3 3 2 4 2 3 3 2 2 3" xfId="42705"/>
    <cellStyle name="Normal 3 3 2 4 2 3 3 2 3" xfId="21132"/>
    <cellStyle name="Normal 3 3 2 4 2 3 3 2 3 2" xfId="49867"/>
    <cellStyle name="Normal 3 3 2 4 2 3 3 2 4" xfId="35543"/>
    <cellStyle name="Normal 3 3 2 4 2 3 3 3" xfId="10330"/>
    <cellStyle name="Normal 3 3 2 4 2 3 3 3 2" xfId="24713"/>
    <cellStyle name="Normal 3 3 2 4 2 3 3 3 2 2" xfId="53448"/>
    <cellStyle name="Normal 3 3 2 4 2 3 3 3 3" xfId="39124"/>
    <cellStyle name="Normal 3 3 2 4 2 3 3 4" xfId="17550"/>
    <cellStyle name="Normal 3 3 2 4 2 3 3 4 2" xfId="46286"/>
    <cellStyle name="Normal 3 3 2 4 2 3 3 5" xfId="31962"/>
    <cellStyle name="Normal 3 3 2 4 2 3 4" xfId="4862"/>
    <cellStyle name="Normal 3 3 2 4 2 3 4 2" xfId="12127"/>
    <cellStyle name="Normal 3 3 2 4 2 3 4 2 2" xfId="26505"/>
    <cellStyle name="Normal 3 3 2 4 2 3 4 2 2 2" xfId="55239"/>
    <cellStyle name="Normal 3 3 2 4 2 3 4 2 3" xfId="40915"/>
    <cellStyle name="Normal 3 3 2 4 2 3 4 3" xfId="19342"/>
    <cellStyle name="Normal 3 3 2 4 2 3 4 3 2" xfId="48077"/>
    <cellStyle name="Normal 3 3 2 4 2 3 4 4" xfId="33753"/>
    <cellStyle name="Normal 3 3 2 4 2 3 5" xfId="8534"/>
    <cellStyle name="Normal 3 3 2 4 2 3 5 2" xfId="22923"/>
    <cellStyle name="Normal 3 3 2 4 2 3 5 2 2" xfId="51658"/>
    <cellStyle name="Normal 3 3 2 4 2 3 5 3" xfId="37334"/>
    <cellStyle name="Normal 3 3 2 4 2 3 6" xfId="15760"/>
    <cellStyle name="Normal 3 3 2 4 2 3 6 2" xfId="44496"/>
    <cellStyle name="Normal 3 3 2 4 2 3 7" xfId="30172"/>
    <cellStyle name="Normal 3 3 2 4 2 4" xfId="1650"/>
    <cellStyle name="Normal 3 3 2 4 2 4 2" xfId="3446"/>
    <cellStyle name="Normal 3 3 2 4 2 4 2 2" xfId="7105"/>
    <cellStyle name="Normal 3 3 2 4 2 4 2 2 2" xfId="14365"/>
    <cellStyle name="Normal 3 3 2 4 2 4 2 2 2 2" xfId="28743"/>
    <cellStyle name="Normal 3 3 2 4 2 4 2 2 2 2 2" xfId="57477"/>
    <cellStyle name="Normal 3 3 2 4 2 4 2 2 2 3" xfId="43153"/>
    <cellStyle name="Normal 3 3 2 4 2 4 2 2 3" xfId="21580"/>
    <cellStyle name="Normal 3 3 2 4 2 4 2 2 3 2" xfId="50315"/>
    <cellStyle name="Normal 3 3 2 4 2 4 2 2 4" xfId="35991"/>
    <cellStyle name="Normal 3 3 2 4 2 4 2 3" xfId="10778"/>
    <cellStyle name="Normal 3 3 2 4 2 4 2 3 2" xfId="25161"/>
    <cellStyle name="Normal 3 3 2 4 2 4 2 3 2 2" xfId="53896"/>
    <cellStyle name="Normal 3 3 2 4 2 4 2 3 3" xfId="39572"/>
    <cellStyle name="Normal 3 3 2 4 2 4 2 4" xfId="17998"/>
    <cellStyle name="Normal 3 3 2 4 2 4 2 4 2" xfId="46734"/>
    <cellStyle name="Normal 3 3 2 4 2 4 2 5" xfId="32410"/>
    <cellStyle name="Normal 3 3 2 4 2 4 3" xfId="5315"/>
    <cellStyle name="Normal 3 3 2 4 2 4 3 2" xfId="12575"/>
    <cellStyle name="Normal 3 3 2 4 2 4 3 2 2" xfId="26953"/>
    <cellStyle name="Normal 3 3 2 4 2 4 3 2 2 2" xfId="55687"/>
    <cellStyle name="Normal 3 3 2 4 2 4 3 2 3" xfId="41363"/>
    <cellStyle name="Normal 3 3 2 4 2 4 3 3" xfId="19790"/>
    <cellStyle name="Normal 3 3 2 4 2 4 3 3 2" xfId="48525"/>
    <cellStyle name="Normal 3 3 2 4 2 4 3 4" xfId="34201"/>
    <cellStyle name="Normal 3 3 2 4 2 4 4" xfId="8988"/>
    <cellStyle name="Normal 3 3 2 4 2 4 4 2" xfId="23371"/>
    <cellStyle name="Normal 3 3 2 4 2 4 4 2 2" xfId="52106"/>
    <cellStyle name="Normal 3 3 2 4 2 4 4 3" xfId="37782"/>
    <cellStyle name="Normal 3 3 2 4 2 4 5" xfId="16208"/>
    <cellStyle name="Normal 3 3 2 4 2 4 5 2" xfId="44944"/>
    <cellStyle name="Normal 3 3 2 4 2 4 6" xfId="30620"/>
    <cellStyle name="Normal 3 3 2 4 2 5" xfId="2550"/>
    <cellStyle name="Normal 3 3 2 4 2 5 2" xfId="6210"/>
    <cellStyle name="Normal 3 3 2 4 2 5 2 2" xfId="13470"/>
    <cellStyle name="Normal 3 3 2 4 2 5 2 2 2" xfId="27848"/>
    <cellStyle name="Normal 3 3 2 4 2 5 2 2 2 2" xfId="56582"/>
    <cellStyle name="Normal 3 3 2 4 2 5 2 2 3" xfId="42258"/>
    <cellStyle name="Normal 3 3 2 4 2 5 2 3" xfId="20685"/>
    <cellStyle name="Normal 3 3 2 4 2 5 2 3 2" xfId="49420"/>
    <cellStyle name="Normal 3 3 2 4 2 5 2 4" xfId="35096"/>
    <cellStyle name="Normal 3 3 2 4 2 5 3" xfId="9883"/>
    <cellStyle name="Normal 3 3 2 4 2 5 3 2" xfId="24266"/>
    <cellStyle name="Normal 3 3 2 4 2 5 3 2 2" xfId="53001"/>
    <cellStyle name="Normal 3 3 2 4 2 5 3 3" xfId="38677"/>
    <cellStyle name="Normal 3 3 2 4 2 5 4" xfId="17103"/>
    <cellStyle name="Normal 3 3 2 4 2 5 4 2" xfId="45839"/>
    <cellStyle name="Normal 3 3 2 4 2 5 5" xfId="31515"/>
    <cellStyle name="Normal 3 3 2 4 2 6" xfId="4413"/>
    <cellStyle name="Normal 3 3 2 4 2 6 2" xfId="11680"/>
    <cellStyle name="Normal 3 3 2 4 2 6 2 2" xfId="26058"/>
    <cellStyle name="Normal 3 3 2 4 2 6 2 2 2" xfId="54792"/>
    <cellStyle name="Normal 3 3 2 4 2 6 2 3" xfId="40468"/>
    <cellStyle name="Normal 3 3 2 4 2 6 3" xfId="18895"/>
    <cellStyle name="Normal 3 3 2 4 2 6 3 2" xfId="47630"/>
    <cellStyle name="Normal 3 3 2 4 2 6 4" xfId="33306"/>
    <cellStyle name="Normal 3 3 2 4 2 7" xfId="8084"/>
    <cellStyle name="Normal 3 3 2 4 2 7 2" xfId="22476"/>
    <cellStyle name="Normal 3 3 2 4 2 7 2 2" xfId="51211"/>
    <cellStyle name="Normal 3 3 2 4 2 7 3" xfId="36887"/>
    <cellStyle name="Normal 3 3 2 4 2 8" xfId="15313"/>
    <cellStyle name="Normal 3 3 2 4 2 8 2" xfId="44049"/>
    <cellStyle name="Normal 3 3 2 4 2 9" xfId="29725"/>
    <cellStyle name="Normal 3 3 2 4 3" xfId="781"/>
    <cellStyle name="Normal 3 3 2 4 3 2" xfId="1230"/>
    <cellStyle name="Normal 3 3 2 4 3 2 2" xfId="2213"/>
    <cellStyle name="Normal 3 3 2 4 3 2 2 2" xfId="4005"/>
    <cellStyle name="Normal 3 3 2 4 3 2 2 2 2" xfId="7664"/>
    <cellStyle name="Normal 3 3 2 4 3 2 2 2 2 2" xfId="14924"/>
    <cellStyle name="Normal 3 3 2 4 3 2 2 2 2 2 2" xfId="29302"/>
    <cellStyle name="Normal 3 3 2 4 3 2 2 2 2 2 2 2" xfId="58036"/>
    <cellStyle name="Normal 3 3 2 4 3 2 2 2 2 2 3" xfId="43712"/>
    <cellStyle name="Normal 3 3 2 4 3 2 2 2 2 3" xfId="22139"/>
    <cellStyle name="Normal 3 3 2 4 3 2 2 2 2 3 2" xfId="50874"/>
    <cellStyle name="Normal 3 3 2 4 3 2 2 2 2 4" xfId="36550"/>
    <cellStyle name="Normal 3 3 2 4 3 2 2 2 3" xfId="11337"/>
    <cellStyle name="Normal 3 3 2 4 3 2 2 2 3 2" xfId="25720"/>
    <cellStyle name="Normal 3 3 2 4 3 2 2 2 3 2 2" xfId="54455"/>
    <cellStyle name="Normal 3 3 2 4 3 2 2 2 3 3" xfId="40131"/>
    <cellStyle name="Normal 3 3 2 4 3 2 2 2 4" xfId="18557"/>
    <cellStyle name="Normal 3 3 2 4 3 2 2 2 4 2" xfId="47293"/>
    <cellStyle name="Normal 3 3 2 4 3 2 2 2 5" xfId="32969"/>
    <cellStyle name="Normal 3 3 2 4 3 2 2 3" xfId="5874"/>
    <cellStyle name="Normal 3 3 2 4 3 2 2 3 2" xfId="13134"/>
    <cellStyle name="Normal 3 3 2 4 3 2 2 3 2 2" xfId="27512"/>
    <cellStyle name="Normal 3 3 2 4 3 2 2 3 2 2 2" xfId="56246"/>
    <cellStyle name="Normal 3 3 2 4 3 2 2 3 2 3" xfId="41922"/>
    <cellStyle name="Normal 3 3 2 4 3 2 2 3 3" xfId="20349"/>
    <cellStyle name="Normal 3 3 2 4 3 2 2 3 3 2" xfId="49084"/>
    <cellStyle name="Normal 3 3 2 4 3 2 2 3 4" xfId="34760"/>
    <cellStyle name="Normal 3 3 2 4 3 2 2 4" xfId="9547"/>
    <cellStyle name="Normal 3 3 2 4 3 2 2 4 2" xfId="23930"/>
    <cellStyle name="Normal 3 3 2 4 3 2 2 4 2 2" xfId="52665"/>
    <cellStyle name="Normal 3 3 2 4 3 2 2 4 3" xfId="38341"/>
    <cellStyle name="Normal 3 3 2 4 3 2 2 5" xfId="16767"/>
    <cellStyle name="Normal 3 3 2 4 3 2 2 5 2" xfId="45503"/>
    <cellStyle name="Normal 3 3 2 4 3 2 2 6" xfId="31179"/>
    <cellStyle name="Normal 3 3 2 4 3 2 3" xfId="3109"/>
    <cellStyle name="Normal 3 3 2 4 3 2 3 2" xfId="6769"/>
    <cellStyle name="Normal 3 3 2 4 3 2 3 2 2" xfId="14029"/>
    <cellStyle name="Normal 3 3 2 4 3 2 3 2 2 2" xfId="28407"/>
    <cellStyle name="Normal 3 3 2 4 3 2 3 2 2 2 2" xfId="57141"/>
    <cellStyle name="Normal 3 3 2 4 3 2 3 2 2 3" xfId="42817"/>
    <cellStyle name="Normal 3 3 2 4 3 2 3 2 3" xfId="21244"/>
    <cellStyle name="Normal 3 3 2 4 3 2 3 2 3 2" xfId="49979"/>
    <cellStyle name="Normal 3 3 2 4 3 2 3 2 4" xfId="35655"/>
    <cellStyle name="Normal 3 3 2 4 3 2 3 3" xfId="10442"/>
    <cellStyle name="Normal 3 3 2 4 3 2 3 3 2" xfId="24825"/>
    <cellStyle name="Normal 3 3 2 4 3 2 3 3 2 2" xfId="53560"/>
    <cellStyle name="Normal 3 3 2 4 3 2 3 3 3" xfId="39236"/>
    <cellStyle name="Normal 3 3 2 4 3 2 3 4" xfId="17662"/>
    <cellStyle name="Normal 3 3 2 4 3 2 3 4 2" xfId="46398"/>
    <cellStyle name="Normal 3 3 2 4 3 2 3 5" xfId="32074"/>
    <cellStyle name="Normal 3 3 2 4 3 2 4" xfId="4974"/>
    <cellStyle name="Normal 3 3 2 4 3 2 4 2" xfId="12239"/>
    <cellStyle name="Normal 3 3 2 4 3 2 4 2 2" xfId="26617"/>
    <cellStyle name="Normal 3 3 2 4 3 2 4 2 2 2" xfId="55351"/>
    <cellStyle name="Normal 3 3 2 4 3 2 4 2 3" xfId="41027"/>
    <cellStyle name="Normal 3 3 2 4 3 2 4 3" xfId="19454"/>
    <cellStyle name="Normal 3 3 2 4 3 2 4 3 2" xfId="48189"/>
    <cellStyle name="Normal 3 3 2 4 3 2 4 4" xfId="33865"/>
    <cellStyle name="Normal 3 3 2 4 3 2 5" xfId="8646"/>
    <cellStyle name="Normal 3 3 2 4 3 2 5 2" xfId="23035"/>
    <cellStyle name="Normal 3 3 2 4 3 2 5 2 2" xfId="51770"/>
    <cellStyle name="Normal 3 3 2 4 3 2 5 3" xfId="37446"/>
    <cellStyle name="Normal 3 3 2 4 3 2 6" xfId="15872"/>
    <cellStyle name="Normal 3 3 2 4 3 2 6 2" xfId="44608"/>
    <cellStyle name="Normal 3 3 2 4 3 2 7" xfId="30284"/>
    <cellStyle name="Normal 3 3 2 4 3 3" xfId="1766"/>
    <cellStyle name="Normal 3 3 2 4 3 3 2" xfId="3558"/>
    <cellStyle name="Normal 3 3 2 4 3 3 2 2" xfId="7217"/>
    <cellStyle name="Normal 3 3 2 4 3 3 2 2 2" xfId="14477"/>
    <cellStyle name="Normal 3 3 2 4 3 3 2 2 2 2" xfId="28855"/>
    <cellStyle name="Normal 3 3 2 4 3 3 2 2 2 2 2" xfId="57589"/>
    <cellStyle name="Normal 3 3 2 4 3 3 2 2 2 3" xfId="43265"/>
    <cellStyle name="Normal 3 3 2 4 3 3 2 2 3" xfId="21692"/>
    <cellStyle name="Normal 3 3 2 4 3 3 2 2 3 2" xfId="50427"/>
    <cellStyle name="Normal 3 3 2 4 3 3 2 2 4" xfId="36103"/>
    <cellStyle name="Normal 3 3 2 4 3 3 2 3" xfId="10890"/>
    <cellStyle name="Normal 3 3 2 4 3 3 2 3 2" xfId="25273"/>
    <cellStyle name="Normal 3 3 2 4 3 3 2 3 2 2" xfId="54008"/>
    <cellStyle name="Normal 3 3 2 4 3 3 2 3 3" xfId="39684"/>
    <cellStyle name="Normal 3 3 2 4 3 3 2 4" xfId="18110"/>
    <cellStyle name="Normal 3 3 2 4 3 3 2 4 2" xfId="46846"/>
    <cellStyle name="Normal 3 3 2 4 3 3 2 5" xfId="32522"/>
    <cellStyle name="Normal 3 3 2 4 3 3 3" xfId="5427"/>
    <cellStyle name="Normal 3 3 2 4 3 3 3 2" xfId="12687"/>
    <cellStyle name="Normal 3 3 2 4 3 3 3 2 2" xfId="27065"/>
    <cellStyle name="Normal 3 3 2 4 3 3 3 2 2 2" xfId="55799"/>
    <cellStyle name="Normal 3 3 2 4 3 3 3 2 3" xfId="41475"/>
    <cellStyle name="Normal 3 3 2 4 3 3 3 3" xfId="19902"/>
    <cellStyle name="Normal 3 3 2 4 3 3 3 3 2" xfId="48637"/>
    <cellStyle name="Normal 3 3 2 4 3 3 3 4" xfId="34313"/>
    <cellStyle name="Normal 3 3 2 4 3 3 4" xfId="9100"/>
    <cellStyle name="Normal 3 3 2 4 3 3 4 2" xfId="23483"/>
    <cellStyle name="Normal 3 3 2 4 3 3 4 2 2" xfId="52218"/>
    <cellStyle name="Normal 3 3 2 4 3 3 4 3" xfId="37894"/>
    <cellStyle name="Normal 3 3 2 4 3 3 5" xfId="16320"/>
    <cellStyle name="Normal 3 3 2 4 3 3 5 2" xfId="45056"/>
    <cellStyle name="Normal 3 3 2 4 3 3 6" xfId="30732"/>
    <cellStyle name="Normal 3 3 2 4 3 4" xfId="2662"/>
    <cellStyle name="Normal 3 3 2 4 3 4 2" xfId="6322"/>
    <cellStyle name="Normal 3 3 2 4 3 4 2 2" xfId="13582"/>
    <cellStyle name="Normal 3 3 2 4 3 4 2 2 2" xfId="27960"/>
    <cellStyle name="Normal 3 3 2 4 3 4 2 2 2 2" xfId="56694"/>
    <cellStyle name="Normal 3 3 2 4 3 4 2 2 3" xfId="42370"/>
    <cellStyle name="Normal 3 3 2 4 3 4 2 3" xfId="20797"/>
    <cellStyle name="Normal 3 3 2 4 3 4 2 3 2" xfId="49532"/>
    <cellStyle name="Normal 3 3 2 4 3 4 2 4" xfId="35208"/>
    <cellStyle name="Normal 3 3 2 4 3 4 3" xfId="9995"/>
    <cellStyle name="Normal 3 3 2 4 3 4 3 2" xfId="24378"/>
    <cellStyle name="Normal 3 3 2 4 3 4 3 2 2" xfId="53113"/>
    <cellStyle name="Normal 3 3 2 4 3 4 3 3" xfId="38789"/>
    <cellStyle name="Normal 3 3 2 4 3 4 4" xfId="17215"/>
    <cellStyle name="Normal 3 3 2 4 3 4 4 2" xfId="45951"/>
    <cellStyle name="Normal 3 3 2 4 3 4 5" xfId="31627"/>
    <cellStyle name="Normal 3 3 2 4 3 5" xfId="4526"/>
    <cellStyle name="Normal 3 3 2 4 3 5 2" xfId="11792"/>
    <cellStyle name="Normal 3 3 2 4 3 5 2 2" xfId="26170"/>
    <cellStyle name="Normal 3 3 2 4 3 5 2 2 2" xfId="54904"/>
    <cellStyle name="Normal 3 3 2 4 3 5 2 3" xfId="40580"/>
    <cellStyle name="Normal 3 3 2 4 3 5 3" xfId="19007"/>
    <cellStyle name="Normal 3 3 2 4 3 5 3 2" xfId="47742"/>
    <cellStyle name="Normal 3 3 2 4 3 5 4" xfId="33418"/>
    <cellStyle name="Normal 3 3 2 4 3 6" xfId="8199"/>
    <cellStyle name="Normal 3 3 2 4 3 6 2" xfId="22588"/>
    <cellStyle name="Normal 3 3 2 4 3 6 2 2" xfId="51323"/>
    <cellStyle name="Normal 3 3 2 4 3 6 3" xfId="36999"/>
    <cellStyle name="Normal 3 3 2 4 3 7" xfId="15425"/>
    <cellStyle name="Normal 3 3 2 4 3 7 2" xfId="44161"/>
    <cellStyle name="Normal 3 3 2 4 3 8" xfId="29837"/>
    <cellStyle name="Normal 3 3 2 4 4" xfId="1006"/>
    <cellStyle name="Normal 3 3 2 4 4 2" xfId="1989"/>
    <cellStyle name="Normal 3 3 2 4 4 2 2" xfId="3781"/>
    <cellStyle name="Normal 3 3 2 4 4 2 2 2" xfId="7440"/>
    <cellStyle name="Normal 3 3 2 4 4 2 2 2 2" xfId="14700"/>
    <cellStyle name="Normal 3 3 2 4 4 2 2 2 2 2" xfId="29078"/>
    <cellStyle name="Normal 3 3 2 4 4 2 2 2 2 2 2" xfId="57812"/>
    <cellStyle name="Normal 3 3 2 4 4 2 2 2 2 3" xfId="43488"/>
    <cellStyle name="Normal 3 3 2 4 4 2 2 2 3" xfId="21915"/>
    <cellStyle name="Normal 3 3 2 4 4 2 2 2 3 2" xfId="50650"/>
    <cellStyle name="Normal 3 3 2 4 4 2 2 2 4" xfId="36326"/>
    <cellStyle name="Normal 3 3 2 4 4 2 2 3" xfId="11113"/>
    <cellStyle name="Normal 3 3 2 4 4 2 2 3 2" xfId="25496"/>
    <cellStyle name="Normal 3 3 2 4 4 2 2 3 2 2" xfId="54231"/>
    <cellStyle name="Normal 3 3 2 4 4 2 2 3 3" xfId="39907"/>
    <cellStyle name="Normal 3 3 2 4 4 2 2 4" xfId="18333"/>
    <cellStyle name="Normal 3 3 2 4 4 2 2 4 2" xfId="47069"/>
    <cellStyle name="Normal 3 3 2 4 4 2 2 5" xfId="32745"/>
    <cellStyle name="Normal 3 3 2 4 4 2 3" xfId="5650"/>
    <cellStyle name="Normal 3 3 2 4 4 2 3 2" xfId="12910"/>
    <cellStyle name="Normal 3 3 2 4 4 2 3 2 2" xfId="27288"/>
    <cellStyle name="Normal 3 3 2 4 4 2 3 2 2 2" xfId="56022"/>
    <cellStyle name="Normal 3 3 2 4 4 2 3 2 3" xfId="41698"/>
    <cellStyle name="Normal 3 3 2 4 4 2 3 3" xfId="20125"/>
    <cellStyle name="Normal 3 3 2 4 4 2 3 3 2" xfId="48860"/>
    <cellStyle name="Normal 3 3 2 4 4 2 3 4" xfId="34536"/>
    <cellStyle name="Normal 3 3 2 4 4 2 4" xfId="9323"/>
    <cellStyle name="Normal 3 3 2 4 4 2 4 2" xfId="23706"/>
    <cellStyle name="Normal 3 3 2 4 4 2 4 2 2" xfId="52441"/>
    <cellStyle name="Normal 3 3 2 4 4 2 4 3" xfId="38117"/>
    <cellStyle name="Normal 3 3 2 4 4 2 5" xfId="16543"/>
    <cellStyle name="Normal 3 3 2 4 4 2 5 2" xfId="45279"/>
    <cellStyle name="Normal 3 3 2 4 4 2 6" xfId="30955"/>
    <cellStyle name="Normal 3 3 2 4 4 3" xfId="2885"/>
    <cellStyle name="Normal 3 3 2 4 4 3 2" xfId="6545"/>
    <cellStyle name="Normal 3 3 2 4 4 3 2 2" xfId="13805"/>
    <cellStyle name="Normal 3 3 2 4 4 3 2 2 2" xfId="28183"/>
    <cellStyle name="Normal 3 3 2 4 4 3 2 2 2 2" xfId="56917"/>
    <cellStyle name="Normal 3 3 2 4 4 3 2 2 3" xfId="42593"/>
    <cellStyle name="Normal 3 3 2 4 4 3 2 3" xfId="21020"/>
    <cellStyle name="Normal 3 3 2 4 4 3 2 3 2" xfId="49755"/>
    <cellStyle name="Normal 3 3 2 4 4 3 2 4" xfId="35431"/>
    <cellStyle name="Normal 3 3 2 4 4 3 3" xfId="10218"/>
    <cellStyle name="Normal 3 3 2 4 4 3 3 2" xfId="24601"/>
    <cellStyle name="Normal 3 3 2 4 4 3 3 2 2" xfId="53336"/>
    <cellStyle name="Normal 3 3 2 4 4 3 3 3" xfId="39012"/>
    <cellStyle name="Normal 3 3 2 4 4 3 4" xfId="17438"/>
    <cellStyle name="Normal 3 3 2 4 4 3 4 2" xfId="46174"/>
    <cellStyle name="Normal 3 3 2 4 4 3 5" xfId="31850"/>
    <cellStyle name="Normal 3 3 2 4 4 4" xfId="4750"/>
    <cellStyle name="Normal 3 3 2 4 4 4 2" xfId="12015"/>
    <cellStyle name="Normal 3 3 2 4 4 4 2 2" xfId="26393"/>
    <cellStyle name="Normal 3 3 2 4 4 4 2 2 2" xfId="55127"/>
    <cellStyle name="Normal 3 3 2 4 4 4 2 3" xfId="40803"/>
    <cellStyle name="Normal 3 3 2 4 4 4 3" xfId="19230"/>
    <cellStyle name="Normal 3 3 2 4 4 4 3 2" xfId="47965"/>
    <cellStyle name="Normal 3 3 2 4 4 4 4" xfId="33641"/>
    <cellStyle name="Normal 3 3 2 4 4 5" xfId="8422"/>
    <cellStyle name="Normal 3 3 2 4 4 5 2" xfId="22811"/>
    <cellStyle name="Normal 3 3 2 4 4 5 2 2" xfId="51546"/>
    <cellStyle name="Normal 3 3 2 4 4 5 3" xfId="37222"/>
    <cellStyle name="Normal 3 3 2 4 4 6" xfId="15648"/>
    <cellStyle name="Normal 3 3 2 4 4 6 2" xfId="44384"/>
    <cellStyle name="Normal 3 3 2 4 4 7" xfId="30060"/>
    <cellStyle name="Normal 3 3 2 4 5" xfId="1530"/>
    <cellStyle name="Normal 3 3 2 4 5 2" xfId="3334"/>
    <cellStyle name="Normal 3 3 2 4 5 2 2" xfId="6993"/>
    <cellStyle name="Normal 3 3 2 4 5 2 2 2" xfId="14253"/>
    <cellStyle name="Normal 3 3 2 4 5 2 2 2 2" xfId="28631"/>
    <cellStyle name="Normal 3 3 2 4 5 2 2 2 2 2" xfId="57365"/>
    <cellStyle name="Normal 3 3 2 4 5 2 2 2 3" xfId="43041"/>
    <cellStyle name="Normal 3 3 2 4 5 2 2 3" xfId="21468"/>
    <cellStyle name="Normal 3 3 2 4 5 2 2 3 2" xfId="50203"/>
    <cellStyle name="Normal 3 3 2 4 5 2 2 4" xfId="35879"/>
    <cellStyle name="Normal 3 3 2 4 5 2 3" xfId="10666"/>
    <cellStyle name="Normal 3 3 2 4 5 2 3 2" xfId="25049"/>
    <cellStyle name="Normal 3 3 2 4 5 2 3 2 2" xfId="53784"/>
    <cellStyle name="Normal 3 3 2 4 5 2 3 3" xfId="39460"/>
    <cellStyle name="Normal 3 3 2 4 5 2 4" xfId="17886"/>
    <cellStyle name="Normal 3 3 2 4 5 2 4 2" xfId="46622"/>
    <cellStyle name="Normal 3 3 2 4 5 2 5" xfId="32298"/>
    <cellStyle name="Normal 3 3 2 4 5 3" xfId="5203"/>
    <cellStyle name="Normal 3 3 2 4 5 3 2" xfId="12463"/>
    <cellStyle name="Normal 3 3 2 4 5 3 2 2" xfId="26841"/>
    <cellStyle name="Normal 3 3 2 4 5 3 2 2 2" xfId="55575"/>
    <cellStyle name="Normal 3 3 2 4 5 3 2 3" xfId="41251"/>
    <cellStyle name="Normal 3 3 2 4 5 3 3" xfId="19678"/>
    <cellStyle name="Normal 3 3 2 4 5 3 3 2" xfId="48413"/>
    <cellStyle name="Normal 3 3 2 4 5 3 4" xfId="34089"/>
    <cellStyle name="Normal 3 3 2 4 5 4" xfId="8876"/>
    <cellStyle name="Normal 3 3 2 4 5 4 2" xfId="23259"/>
    <cellStyle name="Normal 3 3 2 4 5 4 2 2" xfId="51994"/>
    <cellStyle name="Normal 3 3 2 4 5 4 3" xfId="37670"/>
    <cellStyle name="Normal 3 3 2 4 5 5" xfId="16096"/>
    <cellStyle name="Normal 3 3 2 4 5 5 2" xfId="44832"/>
    <cellStyle name="Normal 3 3 2 4 5 6" xfId="30508"/>
    <cellStyle name="Normal 3 3 2 4 6" xfId="2438"/>
    <cellStyle name="Normal 3 3 2 4 6 2" xfId="6098"/>
    <cellStyle name="Normal 3 3 2 4 6 2 2" xfId="13358"/>
    <cellStyle name="Normal 3 3 2 4 6 2 2 2" xfId="27736"/>
    <cellStyle name="Normal 3 3 2 4 6 2 2 2 2" xfId="56470"/>
    <cellStyle name="Normal 3 3 2 4 6 2 2 3" xfId="42146"/>
    <cellStyle name="Normal 3 3 2 4 6 2 3" xfId="20573"/>
    <cellStyle name="Normal 3 3 2 4 6 2 3 2" xfId="49308"/>
    <cellStyle name="Normal 3 3 2 4 6 2 4" xfId="34984"/>
    <cellStyle name="Normal 3 3 2 4 6 3" xfId="9771"/>
    <cellStyle name="Normal 3 3 2 4 6 3 2" xfId="24154"/>
    <cellStyle name="Normal 3 3 2 4 6 3 2 2" xfId="52889"/>
    <cellStyle name="Normal 3 3 2 4 6 3 3" xfId="38565"/>
    <cellStyle name="Normal 3 3 2 4 6 4" xfId="16991"/>
    <cellStyle name="Normal 3 3 2 4 6 4 2" xfId="45727"/>
    <cellStyle name="Normal 3 3 2 4 6 5" xfId="31403"/>
    <cellStyle name="Normal 3 3 2 4 7" xfId="4297"/>
    <cellStyle name="Normal 3 3 2 4 7 2" xfId="11567"/>
    <cellStyle name="Normal 3 3 2 4 7 2 2" xfId="25946"/>
    <cellStyle name="Normal 3 3 2 4 7 2 2 2" xfId="54680"/>
    <cellStyle name="Normal 3 3 2 4 7 2 3" xfId="40356"/>
    <cellStyle name="Normal 3 3 2 4 7 3" xfId="18783"/>
    <cellStyle name="Normal 3 3 2 4 7 3 2" xfId="47518"/>
    <cellStyle name="Normal 3 3 2 4 7 4" xfId="33194"/>
    <cellStyle name="Normal 3 3 2 4 8" xfId="7966"/>
    <cellStyle name="Normal 3 3 2 4 8 2" xfId="22364"/>
    <cellStyle name="Normal 3 3 2 4 8 2 2" xfId="51099"/>
    <cellStyle name="Normal 3 3 2 4 8 3" xfId="36775"/>
    <cellStyle name="Normal 3 3 2 4 9" xfId="15201"/>
    <cellStyle name="Normal 3 3 2 4 9 2" xfId="43937"/>
    <cellStyle name="Normal 3 3 2 5" xfId="544"/>
    <cellStyle name="Normal 3 3 2 5 2" xfId="838"/>
    <cellStyle name="Normal 3 3 2 5 2 2" xfId="1286"/>
    <cellStyle name="Normal 3 3 2 5 2 2 2" xfId="2269"/>
    <cellStyle name="Normal 3 3 2 5 2 2 2 2" xfId="4061"/>
    <cellStyle name="Normal 3 3 2 5 2 2 2 2 2" xfId="7720"/>
    <cellStyle name="Normal 3 3 2 5 2 2 2 2 2 2" xfId="14980"/>
    <cellStyle name="Normal 3 3 2 5 2 2 2 2 2 2 2" xfId="29358"/>
    <cellStyle name="Normal 3 3 2 5 2 2 2 2 2 2 2 2" xfId="58092"/>
    <cellStyle name="Normal 3 3 2 5 2 2 2 2 2 2 3" xfId="43768"/>
    <cellStyle name="Normal 3 3 2 5 2 2 2 2 2 3" xfId="22195"/>
    <cellStyle name="Normal 3 3 2 5 2 2 2 2 2 3 2" xfId="50930"/>
    <cellStyle name="Normal 3 3 2 5 2 2 2 2 2 4" xfId="36606"/>
    <cellStyle name="Normal 3 3 2 5 2 2 2 2 3" xfId="11393"/>
    <cellStyle name="Normal 3 3 2 5 2 2 2 2 3 2" xfId="25776"/>
    <cellStyle name="Normal 3 3 2 5 2 2 2 2 3 2 2" xfId="54511"/>
    <cellStyle name="Normal 3 3 2 5 2 2 2 2 3 3" xfId="40187"/>
    <cellStyle name="Normal 3 3 2 5 2 2 2 2 4" xfId="18613"/>
    <cellStyle name="Normal 3 3 2 5 2 2 2 2 4 2" xfId="47349"/>
    <cellStyle name="Normal 3 3 2 5 2 2 2 2 5" xfId="33025"/>
    <cellStyle name="Normal 3 3 2 5 2 2 2 3" xfId="5930"/>
    <cellStyle name="Normal 3 3 2 5 2 2 2 3 2" xfId="13190"/>
    <cellStyle name="Normal 3 3 2 5 2 2 2 3 2 2" xfId="27568"/>
    <cellStyle name="Normal 3 3 2 5 2 2 2 3 2 2 2" xfId="56302"/>
    <cellStyle name="Normal 3 3 2 5 2 2 2 3 2 3" xfId="41978"/>
    <cellStyle name="Normal 3 3 2 5 2 2 2 3 3" xfId="20405"/>
    <cellStyle name="Normal 3 3 2 5 2 2 2 3 3 2" xfId="49140"/>
    <cellStyle name="Normal 3 3 2 5 2 2 2 3 4" xfId="34816"/>
    <cellStyle name="Normal 3 3 2 5 2 2 2 4" xfId="9603"/>
    <cellStyle name="Normal 3 3 2 5 2 2 2 4 2" xfId="23986"/>
    <cellStyle name="Normal 3 3 2 5 2 2 2 4 2 2" xfId="52721"/>
    <cellStyle name="Normal 3 3 2 5 2 2 2 4 3" xfId="38397"/>
    <cellStyle name="Normal 3 3 2 5 2 2 2 5" xfId="16823"/>
    <cellStyle name="Normal 3 3 2 5 2 2 2 5 2" xfId="45559"/>
    <cellStyle name="Normal 3 3 2 5 2 2 2 6" xfId="31235"/>
    <cellStyle name="Normal 3 3 2 5 2 2 3" xfId="3165"/>
    <cellStyle name="Normal 3 3 2 5 2 2 3 2" xfId="6825"/>
    <cellStyle name="Normal 3 3 2 5 2 2 3 2 2" xfId="14085"/>
    <cellStyle name="Normal 3 3 2 5 2 2 3 2 2 2" xfId="28463"/>
    <cellStyle name="Normal 3 3 2 5 2 2 3 2 2 2 2" xfId="57197"/>
    <cellStyle name="Normal 3 3 2 5 2 2 3 2 2 3" xfId="42873"/>
    <cellStyle name="Normal 3 3 2 5 2 2 3 2 3" xfId="21300"/>
    <cellStyle name="Normal 3 3 2 5 2 2 3 2 3 2" xfId="50035"/>
    <cellStyle name="Normal 3 3 2 5 2 2 3 2 4" xfId="35711"/>
    <cellStyle name="Normal 3 3 2 5 2 2 3 3" xfId="10498"/>
    <cellStyle name="Normal 3 3 2 5 2 2 3 3 2" xfId="24881"/>
    <cellStyle name="Normal 3 3 2 5 2 2 3 3 2 2" xfId="53616"/>
    <cellStyle name="Normal 3 3 2 5 2 2 3 3 3" xfId="39292"/>
    <cellStyle name="Normal 3 3 2 5 2 2 3 4" xfId="17718"/>
    <cellStyle name="Normal 3 3 2 5 2 2 3 4 2" xfId="46454"/>
    <cellStyle name="Normal 3 3 2 5 2 2 3 5" xfId="32130"/>
    <cellStyle name="Normal 3 3 2 5 2 2 4" xfId="5030"/>
    <cellStyle name="Normal 3 3 2 5 2 2 4 2" xfId="12295"/>
    <cellStyle name="Normal 3 3 2 5 2 2 4 2 2" xfId="26673"/>
    <cellStyle name="Normal 3 3 2 5 2 2 4 2 2 2" xfId="55407"/>
    <cellStyle name="Normal 3 3 2 5 2 2 4 2 3" xfId="41083"/>
    <cellStyle name="Normal 3 3 2 5 2 2 4 3" xfId="19510"/>
    <cellStyle name="Normal 3 3 2 5 2 2 4 3 2" xfId="48245"/>
    <cellStyle name="Normal 3 3 2 5 2 2 4 4" xfId="33921"/>
    <cellStyle name="Normal 3 3 2 5 2 2 5" xfId="8702"/>
    <cellStyle name="Normal 3 3 2 5 2 2 5 2" xfId="23091"/>
    <cellStyle name="Normal 3 3 2 5 2 2 5 2 2" xfId="51826"/>
    <cellStyle name="Normal 3 3 2 5 2 2 5 3" xfId="37502"/>
    <cellStyle name="Normal 3 3 2 5 2 2 6" xfId="15928"/>
    <cellStyle name="Normal 3 3 2 5 2 2 6 2" xfId="44664"/>
    <cellStyle name="Normal 3 3 2 5 2 2 7" xfId="30340"/>
    <cellStyle name="Normal 3 3 2 5 2 3" xfId="1822"/>
    <cellStyle name="Normal 3 3 2 5 2 3 2" xfId="3614"/>
    <cellStyle name="Normal 3 3 2 5 2 3 2 2" xfId="7273"/>
    <cellStyle name="Normal 3 3 2 5 2 3 2 2 2" xfId="14533"/>
    <cellStyle name="Normal 3 3 2 5 2 3 2 2 2 2" xfId="28911"/>
    <cellStyle name="Normal 3 3 2 5 2 3 2 2 2 2 2" xfId="57645"/>
    <cellStyle name="Normal 3 3 2 5 2 3 2 2 2 3" xfId="43321"/>
    <cellStyle name="Normal 3 3 2 5 2 3 2 2 3" xfId="21748"/>
    <cellStyle name="Normal 3 3 2 5 2 3 2 2 3 2" xfId="50483"/>
    <cellStyle name="Normal 3 3 2 5 2 3 2 2 4" xfId="36159"/>
    <cellStyle name="Normal 3 3 2 5 2 3 2 3" xfId="10946"/>
    <cellStyle name="Normal 3 3 2 5 2 3 2 3 2" xfId="25329"/>
    <cellStyle name="Normal 3 3 2 5 2 3 2 3 2 2" xfId="54064"/>
    <cellStyle name="Normal 3 3 2 5 2 3 2 3 3" xfId="39740"/>
    <cellStyle name="Normal 3 3 2 5 2 3 2 4" xfId="18166"/>
    <cellStyle name="Normal 3 3 2 5 2 3 2 4 2" xfId="46902"/>
    <cellStyle name="Normal 3 3 2 5 2 3 2 5" xfId="32578"/>
    <cellStyle name="Normal 3 3 2 5 2 3 3" xfId="5483"/>
    <cellStyle name="Normal 3 3 2 5 2 3 3 2" xfId="12743"/>
    <cellStyle name="Normal 3 3 2 5 2 3 3 2 2" xfId="27121"/>
    <cellStyle name="Normal 3 3 2 5 2 3 3 2 2 2" xfId="55855"/>
    <cellStyle name="Normal 3 3 2 5 2 3 3 2 3" xfId="41531"/>
    <cellStyle name="Normal 3 3 2 5 2 3 3 3" xfId="19958"/>
    <cellStyle name="Normal 3 3 2 5 2 3 3 3 2" xfId="48693"/>
    <cellStyle name="Normal 3 3 2 5 2 3 3 4" xfId="34369"/>
    <cellStyle name="Normal 3 3 2 5 2 3 4" xfId="9156"/>
    <cellStyle name="Normal 3 3 2 5 2 3 4 2" xfId="23539"/>
    <cellStyle name="Normal 3 3 2 5 2 3 4 2 2" xfId="52274"/>
    <cellStyle name="Normal 3 3 2 5 2 3 4 3" xfId="37950"/>
    <cellStyle name="Normal 3 3 2 5 2 3 5" xfId="16376"/>
    <cellStyle name="Normal 3 3 2 5 2 3 5 2" xfId="45112"/>
    <cellStyle name="Normal 3 3 2 5 2 3 6" xfId="30788"/>
    <cellStyle name="Normal 3 3 2 5 2 4" xfId="2718"/>
    <cellStyle name="Normal 3 3 2 5 2 4 2" xfId="6378"/>
    <cellStyle name="Normal 3 3 2 5 2 4 2 2" xfId="13638"/>
    <cellStyle name="Normal 3 3 2 5 2 4 2 2 2" xfId="28016"/>
    <cellStyle name="Normal 3 3 2 5 2 4 2 2 2 2" xfId="56750"/>
    <cellStyle name="Normal 3 3 2 5 2 4 2 2 3" xfId="42426"/>
    <cellStyle name="Normal 3 3 2 5 2 4 2 3" xfId="20853"/>
    <cellStyle name="Normal 3 3 2 5 2 4 2 3 2" xfId="49588"/>
    <cellStyle name="Normal 3 3 2 5 2 4 2 4" xfId="35264"/>
    <cellStyle name="Normal 3 3 2 5 2 4 3" xfId="10051"/>
    <cellStyle name="Normal 3 3 2 5 2 4 3 2" xfId="24434"/>
    <cellStyle name="Normal 3 3 2 5 2 4 3 2 2" xfId="53169"/>
    <cellStyle name="Normal 3 3 2 5 2 4 3 3" xfId="38845"/>
    <cellStyle name="Normal 3 3 2 5 2 4 4" xfId="17271"/>
    <cellStyle name="Normal 3 3 2 5 2 4 4 2" xfId="46007"/>
    <cellStyle name="Normal 3 3 2 5 2 4 5" xfId="31683"/>
    <cellStyle name="Normal 3 3 2 5 2 5" xfId="4583"/>
    <cellStyle name="Normal 3 3 2 5 2 5 2" xfId="11848"/>
    <cellStyle name="Normal 3 3 2 5 2 5 2 2" xfId="26226"/>
    <cellStyle name="Normal 3 3 2 5 2 5 2 2 2" xfId="54960"/>
    <cellStyle name="Normal 3 3 2 5 2 5 2 3" xfId="40636"/>
    <cellStyle name="Normal 3 3 2 5 2 5 3" xfId="19063"/>
    <cellStyle name="Normal 3 3 2 5 2 5 3 2" xfId="47798"/>
    <cellStyle name="Normal 3 3 2 5 2 5 4" xfId="33474"/>
    <cellStyle name="Normal 3 3 2 5 2 6" xfId="8255"/>
    <cellStyle name="Normal 3 3 2 5 2 6 2" xfId="22644"/>
    <cellStyle name="Normal 3 3 2 5 2 6 2 2" xfId="51379"/>
    <cellStyle name="Normal 3 3 2 5 2 6 3" xfId="37055"/>
    <cellStyle name="Normal 3 3 2 5 2 7" xfId="15481"/>
    <cellStyle name="Normal 3 3 2 5 2 7 2" xfId="44217"/>
    <cellStyle name="Normal 3 3 2 5 2 8" xfId="29893"/>
    <cellStyle name="Normal 3 3 2 5 3" xfId="1062"/>
    <cellStyle name="Normal 3 3 2 5 3 2" xfId="2045"/>
    <cellStyle name="Normal 3 3 2 5 3 2 2" xfId="3837"/>
    <cellStyle name="Normal 3 3 2 5 3 2 2 2" xfId="7496"/>
    <cellStyle name="Normal 3 3 2 5 3 2 2 2 2" xfId="14756"/>
    <cellStyle name="Normal 3 3 2 5 3 2 2 2 2 2" xfId="29134"/>
    <cellStyle name="Normal 3 3 2 5 3 2 2 2 2 2 2" xfId="57868"/>
    <cellStyle name="Normal 3 3 2 5 3 2 2 2 2 3" xfId="43544"/>
    <cellStyle name="Normal 3 3 2 5 3 2 2 2 3" xfId="21971"/>
    <cellStyle name="Normal 3 3 2 5 3 2 2 2 3 2" xfId="50706"/>
    <cellStyle name="Normal 3 3 2 5 3 2 2 2 4" xfId="36382"/>
    <cellStyle name="Normal 3 3 2 5 3 2 2 3" xfId="11169"/>
    <cellStyle name="Normal 3 3 2 5 3 2 2 3 2" xfId="25552"/>
    <cellStyle name="Normal 3 3 2 5 3 2 2 3 2 2" xfId="54287"/>
    <cellStyle name="Normal 3 3 2 5 3 2 2 3 3" xfId="39963"/>
    <cellStyle name="Normal 3 3 2 5 3 2 2 4" xfId="18389"/>
    <cellStyle name="Normal 3 3 2 5 3 2 2 4 2" xfId="47125"/>
    <cellStyle name="Normal 3 3 2 5 3 2 2 5" xfId="32801"/>
    <cellStyle name="Normal 3 3 2 5 3 2 3" xfId="5706"/>
    <cellStyle name="Normal 3 3 2 5 3 2 3 2" xfId="12966"/>
    <cellStyle name="Normal 3 3 2 5 3 2 3 2 2" xfId="27344"/>
    <cellStyle name="Normal 3 3 2 5 3 2 3 2 2 2" xfId="56078"/>
    <cellStyle name="Normal 3 3 2 5 3 2 3 2 3" xfId="41754"/>
    <cellStyle name="Normal 3 3 2 5 3 2 3 3" xfId="20181"/>
    <cellStyle name="Normal 3 3 2 5 3 2 3 3 2" xfId="48916"/>
    <cellStyle name="Normal 3 3 2 5 3 2 3 4" xfId="34592"/>
    <cellStyle name="Normal 3 3 2 5 3 2 4" xfId="9379"/>
    <cellStyle name="Normal 3 3 2 5 3 2 4 2" xfId="23762"/>
    <cellStyle name="Normal 3 3 2 5 3 2 4 2 2" xfId="52497"/>
    <cellStyle name="Normal 3 3 2 5 3 2 4 3" xfId="38173"/>
    <cellStyle name="Normal 3 3 2 5 3 2 5" xfId="16599"/>
    <cellStyle name="Normal 3 3 2 5 3 2 5 2" xfId="45335"/>
    <cellStyle name="Normal 3 3 2 5 3 2 6" xfId="31011"/>
    <cellStyle name="Normal 3 3 2 5 3 3" xfId="2941"/>
    <cellStyle name="Normal 3 3 2 5 3 3 2" xfId="6601"/>
    <cellStyle name="Normal 3 3 2 5 3 3 2 2" xfId="13861"/>
    <cellStyle name="Normal 3 3 2 5 3 3 2 2 2" xfId="28239"/>
    <cellStyle name="Normal 3 3 2 5 3 3 2 2 2 2" xfId="56973"/>
    <cellStyle name="Normal 3 3 2 5 3 3 2 2 3" xfId="42649"/>
    <cellStyle name="Normal 3 3 2 5 3 3 2 3" xfId="21076"/>
    <cellStyle name="Normal 3 3 2 5 3 3 2 3 2" xfId="49811"/>
    <cellStyle name="Normal 3 3 2 5 3 3 2 4" xfId="35487"/>
    <cellStyle name="Normal 3 3 2 5 3 3 3" xfId="10274"/>
    <cellStyle name="Normal 3 3 2 5 3 3 3 2" xfId="24657"/>
    <cellStyle name="Normal 3 3 2 5 3 3 3 2 2" xfId="53392"/>
    <cellStyle name="Normal 3 3 2 5 3 3 3 3" xfId="39068"/>
    <cellStyle name="Normal 3 3 2 5 3 3 4" xfId="17494"/>
    <cellStyle name="Normal 3 3 2 5 3 3 4 2" xfId="46230"/>
    <cellStyle name="Normal 3 3 2 5 3 3 5" xfId="31906"/>
    <cellStyle name="Normal 3 3 2 5 3 4" xfId="4806"/>
    <cellStyle name="Normal 3 3 2 5 3 4 2" xfId="12071"/>
    <cellStyle name="Normal 3 3 2 5 3 4 2 2" xfId="26449"/>
    <cellStyle name="Normal 3 3 2 5 3 4 2 2 2" xfId="55183"/>
    <cellStyle name="Normal 3 3 2 5 3 4 2 3" xfId="40859"/>
    <cellStyle name="Normal 3 3 2 5 3 4 3" xfId="19286"/>
    <cellStyle name="Normal 3 3 2 5 3 4 3 2" xfId="48021"/>
    <cellStyle name="Normal 3 3 2 5 3 4 4" xfId="33697"/>
    <cellStyle name="Normal 3 3 2 5 3 5" xfId="8478"/>
    <cellStyle name="Normal 3 3 2 5 3 5 2" xfId="22867"/>
    <cellStyle name="Normal 3 3 2 5 3 5 2 2" xfId="51602"/>
    <cellStyle name="Normal 3 3 2 5 3 5 3" xfId="37278"/>
    <cellStyle name="Normal 3 3 2 5 3 6" xfId="15704"/>
    <cellStyle name="Normal 3 3 2 5 3 6 2" xfId="44440"/>
    <cellStyle name="Normal 3 3 2 5 3 7" xfId="30116"/>
    <cellStyle name="Normal 3 3 2 5 4" xfId="1593"/>
    <cellStyle name="Normal 3 3 2 5 4 2" xfId="3390"/>
    <cellStyle name="Normal 3 3 2 5 4 2 2" xfId="7049"/>
    <cellStyle name="Normal 3 3 2 5 4 2 2 2" xfId="14309"/>
    <cellStyle name="Normal 3 3 2 5 4 2 2 2 2" xfId="28687"/>
    <cellStyle name="Normal 3 3 2 5 4 2 2 2 2 2" xfId="57421"/>
    <cellStyle name="Normal 3 3 2 5 4 2 2 2 3" xfId="43097"/>
    <cellStyle name="Normal 3 3 2 5 4 2 2 3" xfId="21524"/>
    <cellStyle name="Normal 3 3 2 5 4 2 2 3 2" xfId="50259"/>
    <cellStyle name="Normal 3 3 2 5 4 2 2 4" xfId="35935"/>
    <cellStyle name="Normal 3 3 2 5 4 2 3" xfId="10722"/>
    <cellStyle name="Normal 3 3 2 5 4 2 3 2" xfId="25105"/>
    <cellStyle name="Normal 3 3 2 5 4 2 3 2 2" xfId="53840"/>
    <cellStyle name="Normal 3 3 2 5 4 2 3 3" xfId="39516"/>
    <cellStyle name="Normal 3 3 2 5 4 2 4" xfId="17942"/>
    <cellStyle name="Normal 3 3 2 5 4 2 4 2" xfId="46678"/>
    <cellStyle name="Normal 3 3 2 5 4 2 5" xfId="32354"/>
    <cellStyle name="Normal 3 3 2 5 4 3" xfId="5259"/>
    <cellStyle name="Normal 3 3 2 5 4 3 2" xfId="12519"/>
    <cellStyle name="Normal 3 3 2 5 4 3 2 2" xfId="26897"/>
    <cellStyle name="Normal 3 3 2 5 4 3 2 2 2" xfId="55631"/>
    <cellStyle name="Normal 3 3 2 5 4 3 2 3" xfId="41307"/>
    <cellStyle name="Normal 3 3 2 5 4 3 3" xfId="19734"/>
    <cellStyle name="Normal 3 3 2 5 4 3 3 2" xfId="48469"/>
    <cellStyle name="Normal 3 3 2 5 4 3 4" xfId="34145"/>
    <cellStyle name="Normal 3 3 2 5 4 4" xfId="8932"/>
    <cellStyle name="Normal 3 3 2 5 4 4 2" xfId="23315"/>
    <cellStyle name="Normal 3 3 2 5 4 4 2 2" xfId="52050"/>
    <cellStyle name="Normal 3 3 2 5 4 4 3" xfId="37726"/>
    <cellStyle name="Normal 3 3 2 5 4 5" xfId="16152"/>
    <cellStyle name="Normal 3 3 2 5 4 5 2" xfId="44888"/>
    <cellStyle name="Normal 3 3 2 5 4 6" xfId="30564"/>
    <cellStyle name="Normal 3 3 2 5 5" xfId="2494"/>
    <cellStyle name="Normal 3 3 2 5 5 2" xfId="6154"/>
    <cellStyle name="Normal 3 3 2 5 5 2 2" xfId="13414"/>
    <cellStyle name="Normal 3 3 2 5 5 2 2 2" xfId="27792"/>
    <cellStyle name="Normal 3 3 2 5 5 2 2 2 2" xfId="56526"/>
    <cellStyle name="Normal 3 3 2 5 5 2 2 3" xfId="42202"/>
    <cellStyle name="Normal 3 3 2 5 5 2 3" xfId="20629"/>
    <cellStyle name="Normal 3 3 2 5 5 2 3 2" xfId="49364"/>
    <cellStyle name="Normal 3 3 2 5 5 2 4" xfId="35040"/>
    <cellStyle name="Normal 3 3 2 5 5 3" xfId="9827"/>
    <cellStyle name="Normal 3 3 2 5 5 3 2" xfId="24210"/>
    <cellStyle name="Normal 3 3 2 5 5 3 2 2" xfId="52945"/>
    <cellStyle name="Normal 3 3 2 5 5 3 3" xfId="38621"/>
    <cellStyle name="Normal 3 3 2 5 5 4" xfId="17047"/>
    <cellStyle name="Normal 3 3 2 5 5 4 2" xfId="45783"/>
    <cellStyle name="Normal 3 3 2 5 5 5" xfId="31459"/>
    <cellStyle name="Normal 3 3 2 5 6" xfId="4356"/>
    <cellStyle name="Normal 3 3 2 5 6 2" xfId="11624"/>
    <cellStyle name="Normal 3 3 2 5 6 2 2" xfId="26002"/>
    <cellStyle name="Normal 3 3 2 5 6 2 2 2" xfId="54736"/>
    <cellStyle name="Normal 3 3 2 5 6 2 3" xfId="40412"/>
    <cellStyle name="Normal 3 3 2 5 6 3" xfId="18839"/>
    <cellStyle name="Normal 3 3 2 5 6 3 2" xfId="47574"/>
    <cellStyle name="Normal 3 3 2 5 6 4" xfId="33250"/>
    <cellStyle name="Normal 3 3 2 5 7" xfId="8027"/>
    <cellStyle name="Normal 3 3 2 5 7 2" xfId="22420"/>
    <cellStyle name="Normal 3 3 2 5 7 2 2" xfId="51155"/>
    <cellStyle name="Normal 3 3 2 5 7 3" xfId="36831"/>
    <cellStyle name="Normal 3 3 2 5 8" xfId="15257"/>
    <cellStyle name="Normal 3 3 2 5 8 2" xfId="43993"/>
    <cellStyle name="Normal 3 3 2 5 9" xfId="29669"/>
    <cellStyle name="Normal 3 3 2 6" xfId="723"/>
    <cellStyle name="Normal 3 3 2 6 2" xfId="1174"/>
    <cellStyle name="Normal 3 3 2 6 2 2" xfId="2157"/>
    <cellStyle name="Normal 3 3 2 6 2 2 2" xfId="3949"/>
    <cellStyle name="Normal 3 3 2 6 2 2 2 2" xfId="7608"/>
    <cellStyle name="Normal 3 3 2 6 2 2 2 2 2" xfId="14868"/>
    <cellStyle name="Normal 3 3 2 6 2 2 2 2 2 2" xfId="29246"/>
    <cellStyle name="Normal 3 3 2 6 2 2 2 2 2 2 2" xfId="57980"/>
    <cellStyle name="Normal 3 3 2 6 2 2 2 2 2 3" xfId="43656"/>
    <cellStyle name="Normal 3 3 2 6 2 2 2 2 3" xfId="22083"/>
    <cellStyle name="Normal 3 3 2 6 2 2 2 2 3 2" xfId="50818"/>
    <cellStyle name="Normal 3 3 2 6 2 2 2 2 4" xfId="36494"/>
    <cellStyle name="Normal 3 3 2 6 2 2 2 3" xfId="11281"/>
    <cellStyle name="Normal 3 3 2 6 2 2 2 3 2" xfId="25664"/>
    <cellStyle name="Normal 3 3 2 6 2 2 2 3 2 2" xfId="54399"/>
    <cellStyle name="Normal 3 3 2 6 2 2 2 3 3" xfId="40075"/>
    <cellStyle name="Normal 3 3 2 6 2 2 2 4" xfId="18501"/>
    <cellStyle name="Normal 3 3 2 6 2 2 2 4 2" xfId="47237"/>
    <cellStyle name="Normal 3 3 2 6 2 2 2 5" xfId="32913"/>
    <cellStyle name="Normal 3 3 2 6 2 2 3" xfId="5818"/>
    <cellStyle name="Normal 3 3 2 6 2 2 3 2" xfId="13078"/>
    <cellStyle name="Normal 3 3 2 6 2 2 3 2 2" xfId="27456"/>
    <cellStyle name="Normal 3 3 2 6 2 2 3 2 2 2" xfId="56190"/>
    <cellStyle name="Normal 3 3 2 6 2 2 3 2 3" xfId="41866"/>
    <cellStyle name="Normal 3 3 2 6 2 2 3 3" xfId="20293"/>
    <cellStyle name="Normal 3 3 2 6 2 2 3 3 2" xfId="49028"/>
    <cellStyle name="Normal 3 3 2 6 2 2 3 4" xfId="34704"/>
    <cellStyle name="Normal 3 3 2 6 2 2 4" xfId="9491"/>
    <cellStyle name="Normal 3 3 2 6 2 2 4 2" xfId="23874"/>
    <cellStyle name="Normal 3 3 2 6 2 2 4 2 2" xfId="52609"/>
    <cellStyle name="Normal 3 3 2 6 2 2 4 3" xfId="38285"/>
    <cellStyle name="Normal 3 3 2 6 2 2 5" xfId="16711"/>
    <cellStyle name="Normal 3 3 2 6 2 2 5 2" xfId="45447"/>
    <cellStyle name="Normal 3 3 2 6 2 2 6" xfId="31123"/>
    <cellStyle name="Normal 3 3 2 6 2 3" xfId="3053"/>
    <cellStyle name="Normal 3 3 2 6 2 3 2" xfId="6713"/>
    <cellStyle name="Normal 3 3 2 6 2 3 2 2" xfId="13973"/>
    <cellStyle name="Normal 3 3 2 6 2 3 2 2 2" xfId="28351"/>
    <cellStyle name="Normal 3 3 2 6 2 3 2 2 2 2" xfId="57085"/>
    <cellStyle name="Normal 3 3 2 6 2 3 2 2 3" xfId="42761"/>
    <cellStyle name="Normal 3 3 2 6 2 3 2 3" xfId="21188"/>
    <cellStyle name="Normal 3 3 2 6 2 3 2 3 2" xfId="49923"/>
    <cellStyle name="Normal 3 3 2 6 2 3 2 4" xfId="35599"/>
    <cellStyle name="Normal 3 3 2 6 2 3 3" xfId="10386"/>
    <cellStyle name="Normal 3 3 2 6 2 3 3 2" xfId="24769"/>
    <cellStyle name="Normal 3 3 2 6 2 3 3 2 2" xfId="53504"/>
    <cellStyle name="Normal 3 3 2 6 2 3 3 3" xfId="39180"/>
    <cellStyle name="Normal 3 3 2 6 2 3 4" xfId="17606"/>
    <cellStyle name="Normal 3 3 2 6 2 3 4 2" xfId="46342"/>
    <cellStyle name="Normal 3 3 2 6 2 3 5" xfId="32018"/>
    <cellStyle name="Normal 3 3 2 6 2 4" xfId="4918"/>
    <cellStyle name="Normal 3 3 2 6 2 4 2" xfId="12183"/>
    <cellStyle name="Normal 3 3 2 6 2 4 2 2" xfId="26561"/>
    <cellStyle name="Normal 3 3 2 6 2 4 2 2 2" xfId="55295"/>
    <cellStyle name="Normal 3 3 2 6 2 4 2 3" xfId="40971"/>
    <cellStyle name="Normal 3 3 2 6 2 4 3" xfId="19398"/>
    <cellStyle name="Normal 3 3 2 6 2 4 3 2" xfId="48133"/>
    <cellStyle name="Normal 3 3 2 6 2 4 4" xfId="33809"/>
    <cellStyle name="Normal 3 3 2 6 2 5" xfId="8590"/>
    <cellStyle name="Normal 3 3 2 6 2 5 2" xfId="22979"/>
    <cellStyle name="Normal 3 3 2 6 2 5 2 2" xfId="51714"/>
    <cellStyle name="Normal 3 3 2 6 2 5 3" xfId="37390"/>
    <cellStyle name="Normal 3 3 2 6 2 6" xfId="15816"/>
    <cellStyle name="Normal 3 3 2 6 2 6 2" xfId="44552"/>
    <cellStyle name="Normal 3 3 2 6 2 7" xfId="30228"/>
    <cellStyle name="Normal 3 3 2 6 3" xfId="1710"/>
    <cellStyle name="Normal 3 3 2 6 3 2" xfId="3502"/>
    <cellStyle name="Normal 3 3 2 6 3 2 2" xfId="7161"/>
    <cellStyle name="Normal 3 3 2 6 3 2 2 2" xfId="14421"/>
    <cellStyle name="Normal 3 3 2 6 3 2 2 2 2" xfId="28799"/>
    <cellStyle name="Normal 3 3 2 6 3 2 2 2 2 2" xfId="57533"/>
    <cellStyle name="Normal 3 3 2 6 3 2 2 2 3" xfId="43209"/>
    <cellStyle name="Normal 3 3 2 6 3 2 2 3" xfId="21636"/>
    <cellStyle name="Normal 3 3 2 6 3 2 2 3 2" xfId="50371"/>
    <cellStyle name="Normal 3 3 2 6 3 2 2 4" xfId="36047"/>
    <cellStyle name="Normal 3 3 2 6 3 2 3" xfId="10834"/>
    <cellStyle name="Normal 3 3 2 6 3 2 3 2" xfId="25217"/>
    <cellStyle name="Normal 3 3 2 6 3 2 3 2 2" xfId="53952"/>
    <cellStyle name="Normal 3 3 2 6 3 2 3 3" xfId="39628"/>
    <cellStyle name="Normal 3 3 2 6 3 2 4" xfId="18054"/>
    <cellStyle name="Normal 3 3 2 6 3 2 4 2" xfId="46790"/>
    <cellStyle name="Normal 3 3 2 6 3 2 5" xfId="32466"/>
    <cellStyle name="Normal 3 3 2 6 3 3" xfId="5371"/>
    <cellStyle name="Normal 3 3 2 6 3 3 2" xfId="12631"/>
    <cellStyle name="Normal 3 3 2 6 3 3 2 2" xfId="27009"/>
    <cellStyle name="Normal 3 3 2 6 3 3 2 2 2" xfId="55743"/>
    <cellStyle name="Normal 3 3 2 6 3 3 2 3" xfId="41419"/>
    <cellStyle name="Normal 3 3 2 6 3 3 3" xfId="19846"/>
    <cellStyle name="Normal 3 3 2 6 3 3 3 2" xfId="48581"/>
    <cellStyle name="Normal 3 3 2 6 3 3 4" xfId="34257"/>
    <cellStyle name="Normal 3 3 2 6 3 4" xfId="9044"/>
    <cellStyle name="Normal 3 3 2 6 3 4 2" xfId="23427"/>
    <cellStyle name="Normal 3 3 2 6 3 4 2 2" xfId="52162"/>
    <cellStyle name="Normal 3 3 2 6 3 4 3" xfId="37838"/>
    <cellStyle name="Normal 3 3 2 6 3 5" xfId="16264"/>
    <cellStyle name="Normal 3 3 2 6 3 5 2" xfId="45000"/>
    <cellStyle name="Normal 3 3 2 6 3 6" xfId="30676"/>
    <cellStyle name="Normal 3 3 2 6 4" xfId="2606"/>
    <cellStyle name="Normal 3 3 2 6 4 2" xfId="6266"/>
    <cellStyle name="Normal 3 3 2 6 4 2 2" xfId="13526"/>
    <cellStyle name="Normal 3 3 2 6 4 2 2 2" xfId="27904"/>
    <cellStyle name="Normal 3 3 2 6 4 2 2 2 2" xfId="56638"/>
    <cellStyle name="Normal 3 3 2 6 4 2 2 3" xfId="42314"/>
    <cellStyle name="Normal 3 3 2 6 4 2 3" xfId="20741"/>
    <cellStyle name="Normal 3 3 2 6 4 2 3 2" xfId="49476"/>
    <cellStyle name="Normal 3 3 2 6 4 2 4" xfId="35152"/>
    <cellStyle name="Normal 3 3 2 6 4 3" xfId="9939"/>
    <cellStyle name="Normal 3 3 2 6 4 3 2" xfId="24322"/>
    <cellStyle name="Normal 3 3 2 6 4 3 2 2" xfId="53057"/>
    <cellStyle name="Normal 3 3 2 6 4 3 3" xfId="38733"/>
    <cellStyle name="Normal 3 3 2 6 4 4" xfId="17159"/>
    <cellStyle name="Normal 3 3 2 6 4 4 2" xfId="45895"/>
    <cellStyle name="Normal 3 3 2 6 4 5" xfId="31571"/>
    <cellStyle name="Normal 3 3 2 6 5" xfId="4470"/>
    <cellStyle name="Normal 3 3 2 6 5 2" xfId="11736"/>
    <cellStyle name="Normal 3 3 2 6 5 2 2" xfId="26114"/>
    <cellStyle name="Normal 3 3 2 6 5 2 2 2" xfId="54848"/>
    <cellStyle name="Normal 3 3 2 6 5 2 3" xfId="40524"/>
    <cellStyle name="Normal 3 3 2 6 5 3" xfId="18951"/>
    <cellStyle name="Normal 3 3 2 6 5 3 2" xfId="47686"/>
    <cellStyle name="Normal 3 3 2 6 5 4" xfId="33362"/>
    <cellStyle name="Normal 3 3 2 6 6" xfId="8143"/>
    <cellStyle name="Normal 3 3 2 6 6 2" xfId="22532"/>
    <cellStyle name="Normal 3 3 2 6 6 2 2" xfId="51267"/>
    <cellStyle name="Normal 3 3 2 6 6 3" xfId="36943"/>
    <cellStyle name="Normal 3 3 2 6 7" xfId="15369"/>
    <cellStyle name="Normal 3 3 2 6 7 2" xfId="44105"/>
    <cellStyle name="Normal 3 3 2 6 8" xfId="29781"/>
    <cellStyle name="Normal 3 3 2 7" xfId="950"/>
    <cellStyle name="Normal 3 3 2 7 2" xfId="1933"/>
    <cellStyle name="Normal 3 3 2 7 2 2" xfId="3725"/>
    <cellStyle name="Normal 3 3 2 7 2 2 2" xfId="7384"/>
    <cellStyle name="Normal 3 3 2 7 2 2 2 2" xfId="14644"/>
    <cellStyle name="Normal 3 3 2 7 2 2 2 2 2" xfId="29022"/>
    <cellStyle name="Normal 3 3 2 7 2 2 2 2 2 2" xfId="57756"/>
    <cellStyle name="Normal 3 3 2 7 2 2 2 2 3" xfId="43432"/>
    <cellStyle name="Normal 3 3 2 7 2 2 2 3" xfId="21859"/>
    <cellStyle name="Normal 3 3 2 7 2 2 2 3 2" xfId="50594"/>
    <cellStyle name="Normal 3 3 2 7 2 2 2 4" xfId="36270"/>
    <cellStyle name="Normal 3 3 2 7 2 2 3" xfId="11057"/>
    <cellStyle name="Normal 3 3 2 7 2 2 3 2" xfId="25440"/>
    <cellStyle name="Normal 3 3 2 7 2 2 3 2 2" xfId="54175"/>
    <cellStyle name="Normal 3 3 2 7 2 2 3 3" xfId="39851"/>
    <cellStyle name="Normal 3 3 2 7 2 2 4" xfId="18277"/>
    <cellStyle name="Normal 3 3 2 7 2 2 4 2" xfId="47013"/>
    <cellStyle name="Normal 3 3 2 7 2 2 5" xfId="32689"/>
    <cellStyle name="Normal 3 3 2 7 2 3" xfId="5594"/>
    <cellStyle name="Normal 3 3 2 7 2 3 2" xfId="12854"/>
    <cellStyle name="Normal 3 3 2 7 2 3 2 2" xfId="27232"/>
    <cellStyle name="Normal 3 3 2 7 2 3 2 2 2" xfId="55966"/>
    <cellStyle name="Normal 3 3 2 7 2 3 2 3" xfId="41642"/>
    <cellStyle name="Normal 3 3 2 7 2 3 3" xfId="20069"/>
    <cellStyle name="Normal 3 3 2 7 2 3 3 2" xfId="48804"/>
    <cellStyle name="Normal 3 3 2 7 2 3 4" xfId="34480"/>
    <cellStyle name="Normal 3 3 2 7 2 4" xfId="9267"/>
    <cellStyle name="Normal 3 3 2 7 2 4 2" xfId="23650"/>
    <cellStyle name="Normal 3 3 2 7 2 4 2 2" xfId="52385"/>
    <cellStyle name="Normal 3 3 2 7 2 4 3" xfId="38061"/>
    <cellStyle name="Normal 3 3 2 7 2 5" xfId="16487"/>
    <cellStyle name="Normal 3 3 2 7 2 5 2" xfId="45223"/>
    <cellStyle name="Normal 3 3 2 7 2 6" xfId="30899"/>
    <cellStyle name="Normal 3 3 2 7 3" xfId="2829"/>
    <cellStyle name="Normal 3 3 2 7 3 2" xfId="6489"/>
    <cellStyle name="Normal 3 3 2 7 3 2 2" xfId="13749"/>
    <cellStyle name="Normal 3 3 2 7 3 2 2 2" xfId="28127"/>
    <cellStyle name="Normal 3 3 2 7 3 2 2 2 2" xfId="56861"/>
    <cellStyle name="Normal 3 3 2 7 3 2 2 3" xfId="42537"/>
    <cellStyle name="Normal 3 3 2 7 3 2 3" xfId="20964"/>
    <cellStyle name="Normal 3 3 2 7 3 2 3 2" xfId="49699"/>
    <cellStyle name="Normal 3 3 2 7 3 2 4" xfId="35375"/>
    <cellStyle name="Normal 3 3 2 7 3 3" xfId="10162"/>
    <cellStyle name="Normal 3 3 2 7 3 3 2" xfId="24545"/>
    <cellStyle name="Normal 3 3 2 7 3 3 2 2" xfId="53280"/>
    <cellStyle name="Normal 3 3 2 7 3 3 3" xfId="38956"/>
    <cellStyle name="Normal 3 3 2 7 3 4" xfId="17382"/>
    <cellStyle name="Normal 3 3 2 7 3 4 2" xfId="46118"/>
    <cellStyle name="Normal 3 3 2 7 3 5" xfId="31794"/>
    <cellStyle name="Normal 3 3 2 7 4" xfId="4694"/>
    <cellStyle name="Normal 3 3 2 7 4 2" xfId="11959"/>
    <cellStyle name="Normal 3 3 2 7 4 2 2" xfId="26337"/>
    <cellStyle name="Normal 3 3 2 7 4 2 2 2" xfId="55071"/>
    <cellStyle name="Normal 3 3 2 7 4 2 3" xfId="40747"/>
    <cellStyle name="Normal 3 3 2 7 4 3" xfId="19174"/>
    <cellStyle name="Normal 3 3 2 7 4 3 2" xfId="47909"/>
    <cellStyle name="Normal 3 3 2 7 4 4" xfId="33585"/>
    <cellStyle name="Normal 3 3 2 7 5" xfId="8366"/>
    <cellStyle name="Normal 3 3 2 7 5 2" xfId="22755"/>
    <cellStyle name="Normal 3 3 2 7 5 2 2" xfId="51490"/>
    <cellStyle name="Normal 3 3 2 7 5 3" xfId="37166"/>
    <cellStyle name="Normal 3 3 2 7 6" xfId="15592"/>
    <cellStyle name="Normal 3 3 2 7 6 2" xfId="44328"/>
    <cellStyle name="Normal 3 3 2 7 7" xfId="30004"/>
    <cellStyle name="Normal 3 3 2 8" xfId="1454"/>
    <cellStyle name="Normal 3 3 2 8 2" xfId="3278"/>
    <cellStyle name="Normal 3 3 2 8 2 2" xfId="6937"/>
    <cellStyle name="Normal 3 3 2 8 2 2 2" xfId="14197"/>
    <cellStyle name="Normal 3 3 2 8 2 2 2 2" xfId="28575"/>
    <cellStyle name="Normal 3 3 2 8 2 2 2 2 2" xfId="57309"/>
    <cellStyle name="Normal 3 3 2 8 2 2 2 3" xfId="42985"/>
    <cellStyle name="Normal 3 3 2 8 2 2 3" xfId="21412"/>
    <cellStyle name="Normal 3 3 2 8 2 2 3 2" xfId="50147"/>
    <cellStyle name="Normal 3 3 2 8 2 2 4" xfId="35823"/>
    <cellStyle name="Normal 3 3 2 8 2 3" xfId="10610"/>
    <cellStyle name="Normal 3 3 2 8 2 3 2" xfId="24993"/>
    <cellStyle name="Normal 3 3 2 8 2 3 2 2" xfId="53728"/>
    <cellStyle name="Normal 3 3 2 8 2 3 3" xfId="39404"/>
    <cellStyle name="Normal 3 3 2 8 2 4" xfId="17830"/>
    <cellStyle name="Normal 3 3 2 8 2 4 2" xfId="46566"/>
    <cellStyle name="Normal 3 3 2 8 2 5" xfId="32242"/>
    <cellStyle name="Normal 3 3 2 8 3" xfId="5145"/>
    <cellStyle name="Normal 3 3 2 8 3 2" xfId="12407"/>
    <cellStyle name="Normal 3 3 2 8 3 2 2" xfId="26785"/>
    <cellStyle name="Normal 3 3 2 8 3 2 2 2" xfId="55519"/>
    <cellStyle name="Normal 3 3 2 8 3 2 3" xfId="41195"/>
    <cellStyle name="Normal 3 3 2 8 3 3" xfId="19622"/>
    <cellStyle name="Normal 3 3 2 8 3 3 2" xfId="48357"/>
    <cellStyle name="Normal 3 3 2 8 3 4" xfId="34033"/>
    <cellStyle name="Normal 3 3 2 8 4" xfId="8817"/>
    <cellStyle name="Normal 3 3 2 8 4 2" xfId="23203"/>
    <cellStyle name="Normal 3 3 2 8 4 2 2" xfId="51938"/>
    <cellStyle name="Normal 3 3 2 8 4 3" xfId="37614"/>
    <cellStyle name="Normal 3 3 2 8 5" xfId="16040"/>
    <cellStyle name="Normal 3 3 2 8 5 2" xfId="44776"/>
    <cellStyle name="Normal 3 3 2 8 6" xfId="30452"/>
    <cellStyle name="Normal 3 3 2 9" xfId="2382"/>
    <cellStyle name="Normal 3 3 2 9 2" xfId="6042"/>
    <cellStyle name="Normal 3 3 2 9 2 2" xfId="13302"/>
    <cellStyle name="Normal 3 3 2 9 2 2 2" xfId="27680"/>
    <cellStyle name="Normal 3 3 2 9 2 2 2 2" xfId="56414"/>
    <cellStyle name="Normal 3 3 2 9 2 2 3" xfId="42090"/>
    <cellStyle name="Normal 3 3 2 9 2 3" xfId="20517"/>
    <cellStyle name="Normal 3 3 2 9 2 3 2" xfId="49252"/>
    <cellStyle name="Normal 3 3 2 9 2 4" xfId="34928"/>
    <cellStyle name="Normal 3 3 2 9 3" xfId="9715"/>
    <cellStyle name="Normal 3 3 2 9 3 2" xfId="24098"/>
    <cellStyle name="Normal 3 3 2 9 3 2 2" xfId="52833"/>
    <cellStyle name="Normal 3 3 2 9 3 3" xfId="38509"/>
    <cellStyle name="Normal 3 3 2 9 4" xfId="16935"/>
    <cellStyle name="Normal 3 3 2 9 4 2" xfId="45671"/>
    <cellStyle name="Normal 3 3 2 9 5" xfId="31347"/>
    <cellStyle name="Normal 3 3 3" xfId="268"/>
    <cellStyle name="Normal 3 3 3 10" xfId="7910"/>
    <cellStyle name="Normal 3 3 3 10 2" xfId="22315"/>
    <cellStyle name="Normal 3 3 3 10 2 2" xfId="51050"/>
    <cellStyle name="Normal 3 3 3 10 3" xfId="36726"/>
    <cellStyle name="Normal 3 3 3 11" xfId="15152"/>
    <cellStyle name="Normal 3 3 3 11 2" xfId="43888"/>
    <cellStyle name="Normal 3 3 3 12" xfId="29564"/>
    <cellStyle name="Normal 3 3 3 2" xfId="358"/>
    <cellStyle name="Normal 3 3 3 2 10" xfId="15180"/>
    <cellStyle name="Normal 3 3 3 2 10 2" xfId="43916"/>
    <cellStyle name="Normal 3 3 3 2 11" xfId="29592"/>
    <cellStyle name="Normal 3 3 3 2 2" xfId="458"/>
    <cellStyle name="Normal 3 3 3 2 2 10" xfId="29648"/>
    <cellStyle name="Normal 3 3 3 2 2 2" xfId="658"/>
    <cellStyle name="Normal 3 3 3 2 2 2 2" xfId="930"/>
    <cellStyle name="Normal 3 3 3 2 2 2 2 2" xfId="1377"/>
    <cellStyle name="Normal 3 3 3 2 2 2 2 2 2" xfId="2360"/>
    <cellStyle name="Normal 3 3 3 2 2 2 2 2 2 2" xfId="4152"/>
    <cellStyle name="Normal 3 3 3 2 2 2 2 2 2 2 2" xfId="7811"/>
    <cellStyle name="Normal 3 3 3 2 2 2 2 2 2 2 2 2" xfId="15071"/>
    <cellStyle name="Normal 3 3 3 2 2 2 2 2 2 2 2 2 2" xfId="29449"/>
    <cellStyle name="Normal 3 3 3 2 2 2 2 2 2 2 2 2 2 2" xfId="58183"/>
    <cellStyle name="Normal 3 3 3 2 2 2 2 2 2 2 2 2 3" xfId="43859"/>
    <cellStyle name="Normal 3 3 3 2 2 2 2 2 2 2 2 3" xfId="22286"/>
    <cellStyle name="Normal 3 3 3 2 2 2 2 2 2 2 2 3 2" xfId="51021"/>
    <cellStyle name="Normal 3 3 3 2 2 2 2 2 2 2 2 4" xfId="36697"/>
    <cellStyle name="Normal 3 3 3 2 2 2 2 2 2 2 3" xfId="11484"/>
    <cellStyle name="Normal 3 3 3 2 2 2 2 2 2 2 3 2" xfId="25867"/>
    <cellStyle name="Normal 3 3 3 2 2 2 2 2 2 2 3 2 2" xfId="54602"/>
    <cellStyle name="Normal 3 3 3 2 2 2 2 2 2 2 3 3" xfId="40278"/>
    <cellStyle name="Normal 3 3 3 2 2 2 2 2 2 2 4" xfId="18704"/>
    <cellStyle name="Normal 3 3 3 2 2 2 2 2 2 2 4 2" xfId="47440"/>
    <cellStyle name="Normal 3 3 3 2 2 2 2 2 2 2 5" xfId="33116"/>
    <cellStyle name="Normal 3 3 3 2 2 2 2 2 2 3" xfId="6021"/>
    <cellStyle name="Normal 3 3 3 2 2 2 2 2 2 3 2" xfId="13281"/>
    <cellStyle name="Normal 3 3 3 2 2 2 2 2 2 3 2 2" xfId="27659"/>
    <cellStyle name="Normal 3 3 3 2 2 2 2 2 2 3 2 2 2" xfId="56393"/>
    <cellStyle name="Normal 3 3 3 2 2 2 2 2 2 3 2 3" xfId="42069"/>
    <cellStyle name="Normal 3 3 3 2 2 2 2 2 2 3 3" xfId="20496"/>
    <cellStyle name="Normal 3 3 3 2 2 2 2 2 2 3 3 2" xfId="49231"/>
    <cellStyle name="Normal 3 3 3 2 2 2 2 2 2 3 4" xfId="34907"/>
    <cellStyle name="Normal 3 3 3 2 2 2 2 2 2 4" xfId="9694"/>
    <cellStyle name="Normal 3 3 3 2 2 2 2 2 2 4 2" xfId="24077"/>
    <cellStyle name="Normal 3 3 3 2 2 2 2 2 2 4 2 2" xfId="52812"/>
    <cellStyle name="Normal 3 3 3 2 2 2 2 2 2 4 3" xfId="38488"/>
    <cellStyle name="Normal 3 3 3 2 2 2 2 2 2 5" xfId="16914"/>
    <cellStyle name="Normal 3 3 3 2 2 2 2 2 2 5 2" xfId="45650"/>
    <cellStyle name="Normal 3 3 3 2 2 2 2 2 2 6" xfId="31326"/>
    <cellStyle name="Normal 3 3 3 2 2 2 2 2 3" xfId="3256"/>
    <cellStyle name="Normal 3 3 3 2 2 2 2 2 3 2" xfId="6916"/>
    <cellStyle name="Normal 3 3 3 2 2 2 2 2 3 2 2" xfId="14176"/>
    <cellStyle name="Normal 3 3 3 2 2 2 2 2 3 2 2 2" xfId="28554"/>
    <cellStyle name="Normal 3 3 3 2 2 2 2 2 3 2 2 2 2" xfId="57288"/>
    <cellStyle name="Normal 3 3 3 2 2 2 2 2 3 2 2 3" xfId="42964"/>
    <cellStyle name="Normal 3 3 3 2 2 2 2 2 3 2 3" xfId="21391"/>
    <cellStyle name="Normal 3 3 3 2 2 2 2 2 3 2 3 2" xfId="50126"/>
    <cellStyle name="Normal 3 3 3 2 2 2 2 2 3 2 4" xfId="35802"/>
    <cellStyle name="Normal 3 3 3 2 2 2 2 2 3 3" xfId="10589"/>
    <cellStyle name="Normal 3 3 3 2 2 2 2 2 3 3 2" xfId="24972"/>
    <cellStyle name="Normal 3 3 3 2 2 2 2 2 3 3 2 2" xfId="53707"/>
    <cellStyle name="Normal 3 3 3 2 2 2 2 2 3 3 3" xfId="39383"/>
    <cellStyle name="Normal 3 3 3 2 2 2 2 2 3 4" xfId="17809"/>
    <cellStyle name="Normal 3 3 3 2 2 2 2 2 3 4 2" xfId="46545"/>
    <cellStyle name="Normal 3 3 3 2 2 2 2 2 3 5" xfId="32221"/>
    <cellStyle name="Normal 3 3 3 2 2 2 2 2 4" xfId="5121"/>
    <cellStyle name="Normal 3 3 3 2 2 2 2 2 4 2" xfId="12386"/>
    <cellStyle name="Normal 3 3 3 2 2 2 2 2 4 2 2" xfId="26764"/>
    <cellStyle name="Normal 3 3 3 2 2 2 2 2 4 2 2 2" xfId="55498"/>
    <cellStyle name="Normal 3 3 3 2 2 2 2 2 4 2 3" xfId="41174"/>
    <cellStyle name="Normal 3 3 3 2 2 2 2 2 4 3" xfId="19601"/>
    <cellStyle name="Normal 3 3 3 2 2 2 2 2 4 3 2" xfId="48336"/>
    <cellStyle name="Normal 3 3 3 2 2 2 2 2 4 4" xfId="34012"/>
    <cellStyle name="Normal 3 3 3 2 2 2 2 2 5" xfId="8793"/>
    <cellStyle name="Normal 3 3 3 2 2 2 2 2 5 2" xfId="23182"/>
    <cellStyle name="Normal 3 3 3 2 2 2 2 2 5 2 2" xfId="51917"/>
    <cellStyle name="Normal 3 3 3 2 2 2 2 2 5 3" xfId="37593"/>
    <cellStyle name="Normal 3 3 3 2 2 2 2 2 6" xfId="16019"/>
    <cellStyle name="Normal 3 3 3 2 2 2 2 2 6 2" xfId="44755"/>
    <cellStyle name="Normal 3 3 3 2 2 2 2 2 7" xfId="30431"/>
    <cellStyle name="Normal 3 3 3 2 2 2 2 3" xfId="1913"/>
    <cellStyle name="Normal 3 3 3 2 2 2 2 3 2" xfId="3705"/>
    <cellStyle name="Normal 3 3 3 2 2 2 2 3 2 2" xfId="7364"/>
    <cellStyle name="Normal 3 3 3 2 2 2 2 3 2 2 2" xfId="14624"/>
    <cellStyle name="Normal 3 3 3 2 2 2 2 3 2 2 2 2" xfId="29002"/>
    <cellStyle name="Normal 3 3 3 2 2 2 2 3 2 2 2 2 2" xfId="57736"/>
    <cellStyle name="Normal 3 3 3 2 2 2 2 3 2 2 2 3" xfId="43412"/>
    <cellStyle name="Normal 3 3 3 2 2 2 2 3 2 2 3" xfId="21839"/>
    <cellStyle name="Normal 3 3 3 2 2 2 2 3 2 2 3 2" xfId="50574"/>
    <cellStyle name="Normal 3 3 3 2 2 2 2 3 2 2 4" xfId="36250"/>
    <cellStyle name="Normal 3 3 3 2 2 2 2 3 2 3" xfId="11037"/>
    <cellStyle name="Normal 3 3 3 2 2 2 2 3 2 3 2" xfId="25420"/>
    <cellStyle name="Normal 3 3 3 2 2 2 2 3 2 3 2 2" xfId="54155"/>
    <cellStyle name="Normal 3 3 3 2 2 2 2 3 2 3 3" xfId="39831"/>
    <cellStyle name="Normal 3 3 3 2 2 2 2 3 2 4" xfId="18257"/>
    <cellStyle name="Normal 3 3 3 2 2 2 2 3 2 4 2" xfId="46993"/>
    <cellStyle name="Normal 3 3 3 2 2 2 2 3 2 5" xfId="32669"/>
    <cellStyle name="Normal 3 3 3 2 2 2 2 3 3" xfId="5574"/>
    <cellStyle name="Normal 3 3 3 2 2 2 2 3 3 2" xfId="12834"/>
    <cellStyle name="Normal 3 3 3 2 2 2 2 3 3 2 2" xfId="27212"/>
    <cellStyle name="Normal 3 3 3 2 2 2 2 3 3 2 2 2" xfId="55946"/>
    <cellStyle name="Normal 3 3 3 2 2 2 2 3 3 2 3" xfId="41622"/>
    <cellStyle name="Normal 3 3 3 2 2 2 2 3 3 3" xfId="20049"/>
    <cellStyle name="Normal 3 3 3 2 2 2 2 3 3 3 2" xfId="48784"/>
    <cellStyle name="Normal 3 3 3 2 2 2 2 3 3 4" xfId="34460"/>
    <cellStyle name="Normal 3 3 3 2 2 2 2 3 4" xfId="9247"/>
    <cellStyle name="Normal 3 3 3 2 2 2 2 3 4 2" xfId="23630"/>
    <cellStyle name="Normal 3 3 3 2 2 2 2 3 4 2 2" xfId="52365"/>
    <cellStyle name="Normal 3 3 3 2 2 2 2 3 4 3" xfId="38041"/>
    <cellStyle name="Normal 3 3 3 2 2 2 2 3 5" xfId="16467"/>
    <cellStyle name="Normal 3 3 3 2 2 2 2 3 5 2" xfId="45203"/>
    <cellStyle name="Normal 3 3 3 2 2 2 2 3 6" xfId="30879"/>
    <cellStyle name="Normal 3 3 3 2 2 2 2 4" xfId="2809"/>
    <cellStyle name="Normal 3 3 3 2 2 2 2 4 2" xfId="6469"/>
    <cellStyle name="Normal 3 3 3 2 2 2 2 4 2 2" xfId="13729"/>
    <cellStyle name="Normal 3 3 3 2 2 2 2 4 2 2 2" xfId="28107"/>
    <cellStyle name="Normal 3 3 3 2 2 2 2 4 2 2 2 2" xfId="56841"/>
    <cellStyle name="Normal 3 3 3 2 2 2 2 4 2 2 3" xfId="42517"/>
    <cellStyle name="Normal 3 3 3 2 2 2 2 4 2 3" xfId="20944"/>
    <cellStyle name="Normal 3 3 3 2 2 2 2 4 2 3 2" xfId="49679"/>
    <cellStyle name="Normal 3 3 3 2 2 2 2 4 2 4" xfId="35355"/>
    <cellStyle name="Normal 3 3 3 2 2 2 2 4 3" xfId="10142"/>
    <cellStyle name="Normal 3 3 3 2 2 2 2 4 3 2" xfId="24525"/>
    <cellStyle name="Normal 3 3 3 2 2 2 2 4 3 2 2" xfId="53260"/>
    <cellStyle name="Normal 3 3 3 2 2 2 2 4 3 3" xfId="38936"/>
    <cellStyle name="Normal 3 3 3 2 2 2 2 4 4" xfId="17362"/>
    <cellStyle name="Normal 3 3 3 2 2 2 2 4 4 2" xfId="46098"/>
    <cellStyle name="Normal 3 3 3 2 2 2 2 4 5" xfId="31774"/>
    <cellStyle name="Normal 3 3 3 2 2 2 2 5" xfId="4674"/>
    <cellStyle name="Normal 3 3 3 2 2 2 2 5 2" xfId="11939"/>
    <cellStyle name="Normal 3 3 3 2 2 2 2 5 2 2" xfId="26317"/>
    <cellStyle name="Normal 3 3 3 2 2 2 2 5 2 2 2" xfId="55051"/>
    <cellStyle name="Normal 3 3 3 2 2 2 2 5 2 3" xfId="40727"/>
    <cellStyle name="Normal 3 3 3 2 2 2 2 5 3" xfId="19154"/>
    <cellStyle name="Normal 3 3 3 2 2 2 2 5 3 2" xfId="47889"/>
    <cellStyle name="Normal 3 3 3 2 2 2 2 5 4" xfId="33565"/>
    <cellStyle name="Normal 3 3 3 2 2 2 2 6" xfId="8346"/>
    <cellStyle name="Normal 3 3 3 2 2 2 2 6 2" xfId="22735"/>
    <cellStyle name="Normal 3 3 3 2 2 2 2 6 2 2" xfId="51470"/>
    <cellStyle name="Normal 3 3 3 2 2 2 2 6 3" xfId="37146"/>
    <cellStyle name="Normal 3 3 3 2 2 2 2 7" xfId="15572"/>
    <cellStyle name="Normal 3 3 3 2 2 2 2 7 2" xfId="44308"/>
    <cellStyle name="Normal 3 3 3 2 2 2 2 8" xfId="29984"/>
    <cellStyle name="Normal 3 3 3 2 2 2 3" xfId="1153"/>
    <cellStyle name="Normal 3 3 3 2 2 2 3 2" xfId="2136"/>
    <cellStyle name="Normal 3 3 3 2 2 2 3 2 2" xfId="3928"/>
    <cellStyle name="Normal 3 3 3 2 2 2 3 2 2 2" xfId="7587"/>
    <cellStyle name="Normal 3 3 3 2 2 2 3 2 2 2 2" xfId="14847"/>
    <cellStyle name="Normal 3 3 3 2 2 2 3 2 2 2 2 2" xfId="29225"/>
    <cellStyle name="Normal 3 3 3 2 2 2 3 2 2 2 2 2 2" xfId="57959"/>
    <cellStyle name="Normal 3 3 3 2 2 2 3 2 2 2 2 3" xfId="43635"/>
    <cellStyle name="Normal 3 3 3 2 2 2 3 2 2 2 3" xfId="22062"/>
    <cellStyle name="Normal 3 3 3 2 2 2 3 2 2 2 3 2" xfId="50797"/>
    <cellStyle name="Normal 3 3 3 2 2 2 3 2 2 2 4" xfId="36473"/>
    <cellStyle name="Normal 3 3 3 2 2 2 3 2 2 3" xfId="11260"/>
    <cellStyle name="Normal 3 3 3 2 2 2 3 2 2 3 2" xfId="25643"/>
    <cellStyle name="Normal 3 3 3 2 2 2 3 2 2 3 2 2" xfId="54378"/>
    <cellStyle name="Normal 3 3 3 2 2 2 3 2 2 3 3" xfId="40054"/>
    <cellStyle name="Normal 3 3 3 2 2 2 3 2 2 4" xfId="18480"/>
    <cellStyle name="Normal 3 3 3 2 2 2 3 2 2 4 2" xfId="47216"/>
    <cellStyle name="Normal 3 3 3 2 2 2 3 2 2 5" xfId="32892"/>
    <cellStyle name="Normal 3 3 3 2 2 2 3 2 3" xfId="5797"/>
    <cellStyle name="Normal 3 3 3 2 2 2 3 2 3 2" xfId="13057"/>
    <cellStyle name="Normal 3 3 3 2 2 2 3 2 3 2 2" xfId="27435"/>
    <cellStyle name="Normal 3 3 3 2 2 2 3 2 3 2 2 2" xfId="56169"/>
    <cellStyle name="Normal 3 3 3 2 2 2 3 2 3 2 3" xfId="41845"/>
    <cellStyle name="Normal 3 3 3 2 2 2 3 2 3 3" xfId="20272"/>
    <cellStyle name="Normal 3 3 3 2 2 2 3 2 3 3 2" xfId="49007"/>
    <cellStyle name="Normal 3 3 3 2 2 2 3 2 3 4" xfId="34683"/>
    <cellStyle name="Normal 3 3 3 2 2 2 3 2 4" xfId="9470"/>
    <cellStyle name="Normal 3 3 3 2 2 2 3 2 4 2" xfId="23853"/>
    <cellStyle name="Normal 3 3 3 2 2 2 3 2 4 2 2" xfId="52588"/>
    <cellStyle name="Normal 3 3 3 2 2 2 3 2 4 3" xfId="38264"/>
    <cellStyle name="Normal 3 3 3 2 2 2 3 2 5" xfId="16690"/>
    <cellStyle name="Normal 3 3 3 2 2 2 3 2 5 2" xfId="45426"/>
    <cellStyle name="Normal 3 3 3 2 2 2 3 2 6" xfId="31102"/>
    <cellStyle name="Normal 3 3 3 2 2 2 3 3" xfId="3032"/>
    <cellStyle name="Normal 3 3 3 2 2 2 3 3 2" xfId="6692"/>
    <cellStyle name="Normal 3 3 3 2 2 2 3 3 2 2" xfId="13952"/>
    <cellStyle name="Normal 3 3 3 2 2 2 3 3 2 2 2" xfId="28330"/>
    <cellStyle name="Normal 3 3 3 2 2 2 3 3 2 2 2 2" xfId="57064"/>
    <cellStyle name="Normal 3 3 3 2 2 2 3 3 2 2 3" xfId="42740"/>
    <cellStyle name="Normal 3 3 3 2 2 2 3 3 2 3" xfId="21167"/>
    <cellStyle name="Normal 3 3 3 2 2 2 3 3 2 3 2" xfId="49902"/>
    <cellStyle name="Normal 3 3 3 2 2 2 3 3 2 4" xfId="35578"/>
    <cellStyle name="Normal 3 3 3 2 2 2 3 3 3" xfId="10365"/>
    <cellStyle name="Normal 3 3 3 2 2 2 3 3 3 2" xfId="24748"/>
    <cellStyle name="Normal 3 3 3 2 2 2 3 3 3 2 2" xfId="53483"/>
    <cellStyle name="Normal 3 3 3 2 2 2 3 3 3 3" xfId="39159"/>
    <cellStyle name="Normal 3 3 3 2 2 2 3 3 4" xfId="17585"/>
    <cellStyle name="Normal 3 3 3 2 2 2 3 3 4 2" xfId="46321"/>
    <cellStyle name="Normal 3 3 3 2 2 2 3 3 5" xfId="31997"/>
    <cellStyle name="Normal 3 3 3 2 2 2 3 4" xfId="4897"/>
    <cellStyle name="Normal 3 3 3 2 2 2 3 4 2" xfId="12162"/>
    <cellStyle name="Normal 3 3 3 2 2 2 3 4 2 2" xfId="26540"/>
    <cellStyle name="Normal 3 3 3 2 2 2 3 4 2 2 2" xfId="55274"/>
    <cellStyle name="Normal 3 3 3 2 2 2 3 4 2 3" xfId="40950"/>
    <cellStyle name="Normal 3 3 3 2 2 2 3 4 3" xfId="19377"/>
    <cellStyle name="Normal 3 3 3 2 2 2 3 4 3 2" xfId="48112"/>
    <cellStyle name="Normal 3 3 3 2 2 2 3 4 4" xfId="33788"/>
    <cellStyle name="Normal 3 3 3 2 2 2 3 5" xfId="8569"/>
    <cellStyle name="Normal 3 3 3 2 2 2 3 5 2" xfId="22958"/>
    <cellStyle name="Normal 3 3 3 2 2 2 3 5 2 2" xfId="51693"/>
    <cellStyle name="Normal 3 3 3 2 2 2 3 5 3" xfId="37369"/>
    <cellStyle name="Normal 3 3 3 2 2 2 3 6" xfId="15795"/>
    <cellStyle name="Normal 3 3 3 2 2 2 3 6 2" xfId="44531"/>
    <cellStyle name="Normal 3 3 3 2 2 2 3 7" xfId="30207"/>
    <cellStyle name="Normal 3 3 3 2 2 2 4" xfId="1685"/>
    <cellStyle name="Normal 3 3 3 2 2 2 4 2" xfId="3481"/>
    <cellStyle name="Normal 3 3 3 2 2 2 4 2 2" xfId="7140"/>
    <cellStyle name="Normal 3 3 3 2 2 2 4 2 2 2" xfId="14400"/>
    <cellStyle name="Normal 3 3 3 2 2 2 4 2 2 2 2" xfId="28778"/>
    <cellStyle name="Normal 3 3 3 2 2 2 4 2 2 2 2 2" xfId="57512"/>
    <cellStyle name="Normal 3 3 3 2 2 2 4 2 2 2 3" xfId="43188"/>
    <cellStyle name="Normal 3 3 3 2 2 2 4 2 2 3" xfId="21615"/>
    <cellStyle name="Normal 3 3 3 2 2 2 4 2 2 3 2" xfId="50350"/>
    <cellStyle name="Normal 3 3 3 2 2 2 4 2 2 4" xfId="36026"/>
    <cellStyle name="Normal 3 3 3 2 2 2 4 2 3" xfId="10813"/>
    <cellStyle name="Normal 3 3 3 2 2 2 4 2 3 2" xfId="25196"/>
    <cellStyle name="Normal 3 3 3 2 2 2 4 2 3 2 2" xfId="53931"/>
    <cellStyle name="Normal 3 3 3 2 2 2 4 2 3 3" xfId="39607"/>
    <cellStyle name="Normal 3 3 3 2 2 2 4 2 4" xfId="18033"/>
    <cellStyle name="Normal 3 3 3 2 2 2 4 2 4 2" xfId="46769"/>
    <cellStyle name="Normal 3 3 3 2 2 2 4 2 5" xfId="32445"/>
    <cellStyle name="Normal 3 3 3 2 2 2 4 3" xfId="5350"/>
    <cellStyle name="Normal 3 3 3 2 2 2 4 3 2" xfId="12610"/>
    <cellStyle name="Normal 3 3 3 2 2 2 4 3 2 2" xfId="26988"/>
    <cellStyle name="Normal 3 3 3 2 2 2 4 3 2 2 2" xfId="55722"/>
    <cellStyle name="Normal 3 3 3 2 2 2 4 3 2 3" xfId="41398"/>
    <cellStyle name="Normal 3 3 3 2 2 2 4 3 3" xfId="19825"/>
    <cellStyle name="Normal 3 3 3 2 2 2 4 3 3 2" xfId="48560"/>
    <cellStyle name="Normal 3 3 3 2 2 2 4 3 4" xfId="34236"/>
    <cellStyle name="Normal 3 3 3 2 2 2 4 4" xfId="9023"/>
    <cellStyle name="Normal 3 3 3 2 2 2 4 4 2" xfId="23406"/>
    <cellStyle name="Normal 3 3 3 2 2 2 4 4 2 2" xfId="52141"/>
    <cellStyle name="Normal 3 3 3 2 2 2 4 4 3" xfId="37817"/>
    <cellStyle name="Normal 3 3 3 2 2 2 4 5" xfId="16243"/>
    <cellStyle name="Normal 3 3 3 2 2 2 4 5 2" xfId="44979"/>
    <cellStyle name="Normal 3 3 3 2 2 2 4 6" xfId="30655"/>
    <cellStyle name="Normal 3 3 3 2 2 2 5" xfId="2585"/>
    <cellStyle name="Normal 3 3 3 2 2 2 5 2" xfId="6245"/>
    <cellStyle name="Normal 3 3 3 2 2 2 5 2 2" xfId="13505"/>
    <cellStyle name="Normal 3 3 3 2 2 2 5 2 2 2" xfId="27883"/>
    <cellStyle name="Normal 3 3 3 2 2 2 5 2 2 2 2" xfId="56617"/>
    <cellStyle name="Normal 3 3 3 2 2 2 5 2 2 3" xfId="42293"/>
    <cellStyle name="Normal 3 3 3 2 2 2 5 2 3" xfId="20720"/>
    <cellStyle name="Normal 3 3 3 2 2 2 5 2 3 2" xfId="49455"/>
    <cellStyle name="Normal 3 3 3 2 2 2 5 2 4" xfId="35131"/>
    <cellStyle name="Normal 3 3 3 2 2 2 5 3" xfId="9918"/>
    <cellStyle name="Normal 3 3 3 2 2 2 5 3 2" xfId="24301"/>
    <cellStyle name="Normal 3 3 3 2 2 2 5 3 2 2" xfId="53036"/>
    <cellStyle name="Normal 3 3 3 2 2 2 5 3 3" xfId="38712"/>
    <cellStyle name="Normal 3 3 3 2 2 2 5 4" xfId="17138"/>
    <cellStyle name="Normal 3 3 3 2 2 2 5 4 2" xfId="45874"/>
    <cellStyle name="Normal 3 3 3 2 2 2 5 5" xfId="31550"/>
    <cellStyle name="Normal 3 3 3 2 2 2 6" xfId="4448"/>
    <cellStyle name="Normal 3 3 3 2 2 2 6 2" xfId="11715"/>
    <cellStyle name="Normal 3 3 3 2 2 2 6 2 2" xfId="26093"/>
    <cellStyle name="Normal 3 3 3 2 2 2 6 2 2 2" xfId="54827"/>
    <cellStyle name="Normal 3 3 3 2 2 2 6 2 3" xfId="40503"/>
    <cellStyle name="Normal 3 3 3 2 2 2 6 3" xfId="18930"/>
    <cellStyle name="Normal 3 3 3 2 2 2 6 3 2" xfId="47665"/>
    <cellStyle name="Normal 3 3 3 2 2 2 6 4" xfId="33341"/>
    <cellStyle name="Normal 3 3 3 2 2 2 7" xfId="8119"/>
    <cellStyle name="Normal 3 3 3 2 2 2 7 2" xfId="22511"/>
    <cellStyle name="Normal 3 3 3 2 2 2 7 2 2" xfId="51246"/>
    <cellStyle name="Normal 3 3 3 2 2 2 7 3" xfId="36922"/>
    <cellStyle name="Normal 3 3 3 2 2 2 8" xfId="15348"/>
    <cellStyle name="Normal 3 3 3 2 2 2 8 2" xfId="44084"/>
    <cellStyle name="Normal 3 3 3 2 2 2 9" xfId="29760"/>
    <cellStyle name="Normal 3 3 3 2 2 3" xfId="816"/>
    <cellStyle name="Normal 3 3 3 2 2 3 2" xfId="1265"/>
    <cellStyle name="Normal 3 3 3 2 2 3 2 2" xfId="2248"/>
    <cellStyle name="Normal 3 3 3 2 2 3 2 2 2" xfId="4040"/>
    <cellStyle name="Normal 3 3 3 2 2 3 2 2 2 2" xfId="7699"/>
    <cellStyle name="Normal 3 3 3 2 2 3 2 2 2 2 2" xfId="14959"/>
    <cellStyle name="Normal 3 3 3 2 2 3 2 2 2 2 2 2" xfId="29337"/>
    <cellStyle name="Normal 3 3 3 2 2 3 2 2 2 2 2 2 2" xfId="58071"/>
    <cellStyle name="Normal 3 3 3 2 2 3 2 2 2 2 2 3" xfId="43747"/>
    <cellStyle name="Normal 3 3 3 2 2 3 2 2 2 2 3" xfId="22174"/>
    <cellStyle name="Normal 3 3 3 2 2 3 2 2 2 2 3 2" xfId="50909"/>
    <cellStyle name="Normal 3 3 3 2 2 3 2 2 2 2 4" xfId="36585"/>
    <cellStyle name="Normal 3 3 3 2 2 3 2 2 2 3" xfId="11372"/>
    <cellStyle name="Normal 3 3 3 2 2 3 2 2 2 3 2" xfId="25755"/>
    <cellStyle name="Normal 3 3 3 2 2 3 2 2 2 3 2 2" xfId="54490"/>
    <cellStyle name="Normal 3 3 3 2 2 3 2 2 2 3 3" xfId="40166"/>
    <cellStyle name="Normal 3 3 3 2 2 3 2 2 2 4" xfId="18592"/>
    <cellStyle name="Normal 3 3 3 2 2 3 2 2 2 4 2" xfId="47328"/>
    <cellStyle name="Normal 3 3 3 2 2 3 2 2 2 5" xfId="33004"/>
    <cellStyle name="Normal 3 3 3 2 2 3 2 2 3" xfId="5909"/>
    <cellStyle name="Normal 3 3 3 2 2 3 2 2 3 2" xfId="13169"/>
    <cellStyle name="Normal 3 3 3 2 2 3 2 2 3 2 2" xfId="27547"/>
    <cellStyle name="Normal 3 3 3 2 2 3 2 2 3 2 2 2" xfId="56281"/>
    <cellStyle name="Normal 3 3 3 2 2 3 2 2 3 2 3" xfId="41957"/>
    <cellStyle name="Normal 3 3 3 2 2 3 2 2 3 3" xfId="20384"/>
    <cellStyle name="Normal 3 3 3 2 2 3 2 2 3 3 2" xfId="49119"/>
    <cellStyle name="Normal 3 3 3 2 2 3 2 2 3 4" xfId="34795"/>
    <cellStyle name="Normal 3 3 3 2 2 3 2 2 4" xfId="9582"/>
    <cellStyle name="Normal 3 3 3 2 2 3 2 2 4 2" xfId="23965"/>
    <cellStyle name="Normal 3 3 3 2 2 3 2 2 4 2 2" xfId="52700"/>
    <cellStyle name="Normal 3 3 3 2 2 3 2 2 4 3" xfId="38376"/>
    <cellStyle name="Normal 3 3 3 2 2 3 2 2 5" xfId="16802"/>
    <cellStyle name="Normal 3 3 3 2 2 3 2 2 5 2" xfId="45538"/>
    <cellStyle name="Normal 3 3 3 2 2 3 2 2 6" xfId="31214"/>
    <cellStyle name="Normal 3 3 3 2 2 3 2 3" xfId="3144"/>
    <cellStyle name="Normal 3 3 3 2 2 3 2 3 2" xfId="6804"/>
    <cellStyle name="Normal 3 3 3 2 2 3 2 3 2 2" xfId="14064"/>
    <cellStyle name="Normal 3 3 3 2 2 3 2 3 2 2 2" xfId="28442"/>
    <cellStyle name="Normal 3 3 3 2 2 3 2 3 2 2 2 2" xfId="57176"/>
    <cellStyle name="Normal 3 3 3 2 2 3 2 3 2 2 3" xfId="42852"/>
    <cellStyle name="Normal 3 3 3 2 2 3 2 3 2 3" xfId="21279"/>
    <cellStyle name="Normal 3 3 3 2 2 3 2 3 2 3 2" xfId="50014"/>
    <cellStyle name="Normal 3 3 3 2 2 3 2 3 2 4" xfId="35690"/>
    <cellStyle name="Normal 3 3 3 2 2 3 2 3 3" xfId="10477"/>
    <cellStyle name="Normal 3 3 3 2 2 3 2 3 3 2" xfId="24860"/>
    <cellStyle name="Normal 3 3 3 2 2 3 2 3 3 2 2" xfId="53595"/>
    <cellStyle name="Normal 3 3 3 2 2 3 2 3 3 3" xfId="39271"/>
    <cellStyle name="Normal 3 3 3 2 2 3 2 3 4" xfId="17697"/>
    <cellStyle name="Normal 3 3 3 2 2 3 2 3 4 2" xfId="46433"/>
    <cellStyle name="Normal 3 3 3 2 2 3 2 3 5" xfId="32109"/>
    <cellStyle name="Normal 3 3 3 2 2 3 2 4" xfId="5009"/>
    <cellStyle name="Normal 3 3 3 2 2 3 2 4 2" xfId="12274"/>
    <cellStyle name="Normal 3 3 3 2 2 3 2 4 2 2" xfId="26652"/>
    <cellStyle name="Normal 3 3 3 2 2 3 2 4 2 2 2" xfId="55386"/>
    <cellStyle name="Normal 3 3 3 2 2 3 2 4 2 3" xfId="41062"/>
    <cellStyle name="Normal 3 3 3 2 2 3 2 4 3" xfId="19489"/>
    <cellStyle name="Normal 3 3 3 2 2 3 2 4 3 2" xfId="48224"/>
    <cellStyle name="Normal 3 3 3 2 2 3 2 4 4" xfId="33900"/>
    <cellStyle name="Normal 3 3 3 2 2 3 2 5" xfId="8681"/>
    <cellStyle name="Normal 3 3 3 2 2 3 2 5 2" xfId="23070"/>
    <cellStyle name="Normal 3 3 3 2 2 3 2 5 2 2" xfId="51805"/>
    <cellStyle name="Normal 3 3 3 2 2 3 2 5 3" xfId="37481"/>
    <cellStyle name="Normal 3 3 3 2 2 3 2 6" xfId="15907"/>
    <cellStyle name="Normal 3 3 3 2 2 3 2 6 2" xfId="44643"/>
    <cellStyle name="Normal 3 3 3 2 2 3 2 7" xfId="30319"/>
    <cellStyle name="Normal 3 3 3 2 2 3 3" xfId="1801"/>
    <cellStyle name="Normal 3 3 3 2 2 3 3 2" xfId="3593"/>
    <cellStyle name="Normal 3 3 3 2 2 3 3 2 2" xfId="7252"/>
    <cellStyle name="Normal 3 3 3 2 2 3 3 2 2 2" xfId="14512"/>
    <cellStyle name="Normal 3 3 3 2 2 3 3 2 2 2 2" xfId="28890"/>
    <cellStyle name="Normal 3 3 3 2 2 3 3 2 2 2 2 2" xfId="57624"/>
    <cellStyle name="Normal 3 3 3 2 2 3 3 2 2 2 3" xfId="43300"/>
    <cellStyle name="Normal 3 3 3 2 2 3 3 2 2 3" xfId="21727"/>
    <cellStyle name="Normal 3 3 3 2 2 3 3 2 2 3 2" xfId="50462"/>
    <cellStyle name="Normal 3 3 3 2 2 3 3 2 2 4" xfId="36138"/>
    <cellStyle name="Normal 3 3 3 2 2 3 3 2 3" xfId="10925"/>
    <cellStyle name="Normal 3 3 3 2 2 3 3 2 3 2" xfId="25308"/>
    <cellStyle name="Normal 3 3 3 2 2 3 3 2 3 2 2" xfId="54043"/>
    <cellStyle name="Normal 3 3 3 2 2 3 3 2 3 3" xfId="39719"/>
    <cellStyle name="Normal 3 3 3 2 2 3 3 2 4" xfId="18145"/>
    <cellStyle name="Normal 3 3 3 2 2 3 3 2 4 2" xfId="46881"/>
    <cellStyle name="Normal 3 3 3 2 2 3 3 2 5" xfId="32557"/>
    <cellStyle name="Normal 3 3 3 2 2 3 3 3" xfId="5462"/>
    <cellStyle name="Normal 3 3 3 2 2 3 3 3 2" xfId="12722"/>
    <cellStyle name="Normal 3 3 3 2 2 3 3 3 2 2" xfId="27100"/>
    <cellStyle name="Normal 3 3 3 2 2 3 3 3 2 2 2" xfId="55834"/>
    <cellStyle name="Normal 3 3 3 2 2 3 3 3 2 3" xfId="41510"/>
    <cellStyle name="Normal 3 3 3 2 2 3 3 3 3" xfId="19937"/>
    <cellStyle name="Normal 3 3 3 2 2 3 3 3 3 2" xfId="48672"/>
    <cellStyle name="Normal 3 3 3 2 2 3 3 3 4" xfId="34348"/>
    <cellStyle name="Normal 3 3 3 2 2 3 3 4" xfId="9135"/>
    <cellStyle name="Normal 3 3 3 2 2 3 3 4 2" xfId="23518"/>
    <cellStyle name="Normal 3 3 3 2 2 3 3 4 2 2" xfId="52253"/>
    <cellStyle name="Normal 3 3 3 2 2 3 3 4 3" xfId="37929"/>
    <cellStyle name="Normal 3 3 3 2 2 3 3 5" xfId="16355"/>
    <cellStyle name="Normal 3 3 3 2 2 3 3 5 2" xfId="45091"/>
    <cellStyle name="Normal 3 3 3 2 2 3 3 6" xfId="30767"/>
    <cellStyle name="Normal 3 3 3 2 2 3 4" xfId="2697"/>
    <cellStyle name="Normal 3 3 3 2 2 3 4 2" xfId="6357"/>
    <cellStyle name="Normal 3 3 3 2 2 3 4 2 2" xfId="13617"/>
    <cellStyle name="Normal 3 3 3 2 2 3 4 2 2 2" xfId="27995"/>
    <cellStyle name="Normal 3 3 3 2 2 3 4 2 2 2 2" xfId="56729"/>
    <cellStyle name="Normal 3 3 3 2 2 3 4 2 2 3" xfId="42405"/>
    <cellStyle name="Normal 3 3 3 2 2 3 4 2 3" xfId="20832"/>
    <cellStyle name="Normal 3 3 3 2 2 3 4 2 3 2" xfId="49567"/>
    <cellStyle name="Normal 3 3 3 2 2 3 4 2 4" xfId="35243"/>
    <cellStyle name="Normal 3 3 3 2 2 3 4 3" xfId="10030"/>
    <cellStyle name="Normal 3 3 3 2 2 3 4 3 2" xfId="24413"/>
    <cellStyle name="Normal 3 3 3 2 2 3 4 3 2 2" xfId="53148"/>
    <cellStyle name="Normal 3 3 3 2 2 3 4 3 3" xfId="38824"/>
    <cellStyle name="Normal 3 3 3 2 2 3 4 4" xfId="17250"/>
    <cellStyle name="Normal 3 3 3 2 2 3 4 4 2" xfId="45986"/>
    <cellStyle name="Normal 3 3 3 2 2 3 4 5" xfId="31662"/>
    <cellStyle name="Normal 3 3 3 2 2 3 5" xfId="4561"/>
    <cellStyle name="Normal 3 3 3 2 2 3 5 2" xfId="11827"/>
    <cellStyle name="Normal 3 3 3 2 2 3 5 2 2" xfId="26205"/>
    <cellStyle name="Normal 3 3 3 2 2 3 5 2 2 2" xfId="54939"/>
    <cellStyle name="Normal 3 3 3 2 2 3 5 2 3" xfId="40615"/>
    <cellStyle name="Normal 3 3 3 2 2 3 5 3" xfId="19042"/>
    <cellStyle name="Normal 3 3 3 2 2 3 5 3 2" xfId="47777"/>
    <cellStyle name="Normal 3 3 3 2 2 3 5 4" xfId="33453"/>
    <cellStyle name="Normal 3 3 3 2 2 3 6" xfId="8234"/>
    <cellStyle name="Normal 3 3 3 2 2 3 6 2" xfId="22623"/>
    <cellStyle name="Normal 3 3 3 2 2 3 6 2 2" xfId="51358"/>
    <cellStyle name="Normal 3 3 3 2 2 3 6 3" xfId="37034"/>
    <cellStyle name="Normal 3 3 3 2 2 3 7" xfId="15460"/>
    <cellStyle name="Normal 3 3 3 2 2 3 7 2" xfId="44196"/>
    <cellStyle name="Normal 3 3 3 2 2 3 8" xfId="29872"/>
    <cellStyle name="Normal 3 3 3 2 2 4" xfId="1041"/>
    <cellStyle name="Normal 3 3 3 2 2 4 2" xfId="2024"/>
    <cellStyle name="Normal 3 3 3 2 2 4 2 2" xfId="3816"/>
    <cellStyle name="Normal 3 3 3 2 2 4 2 2 2" xfId="7475"/>
    <cellStyle name="Normal 3 3 3 2 2 4 2 2 2 2" xfId="14735"/>
    <cellStyle name="Normal 3 3 3 2 2 4 2 2 2 2 2" xfId="29113"/>
    <cellStyle name="Normal 3 3 3 2 2 4 2 2 2 2 2 2" xfId="57847"/>
    <cellStyle name="Normal 3 3 3 2 2 4 2 2 2 2 3" xfId="43523"/>
    <cellStyle name="Normal 3 3 3 2 2 4 2 2 2 3" xfId="21950"/>
    <cellStyle name="Normal 3 3 3 2 2 4 2 2 2 3 2" xfId="50685"/>
    <cellStyle name="Normal 3 3 3 2 2 4 2 2 2 4" xfId="36361"/>
    <cellStyle name="Normal 3 3 3 2 2 4 2 2 3" xfId="11148"/>
    <cellStyle name="Normal 3 3 3 2 2 4 2 2 3 2" xfId="25531"/>
    <cellStyle name="Normal 3 3 3 2 2 4 2 2 3 2 2" xfId="54266"/>
    <cellStyle name="Normal 3 3 3 2 2 4 2 2 3 3" xfId="39942"/>
    <cellStyle name="Normal 3 3 3 2 2 4 2 2 4" xfId="18368"/>
    <cellStyle name="Normal 3 3 3 2 2 4 2 2 4 2" xfId="47104"/>
    <cellStyle name="Normal 3 3 3 2 2 4 2 2 5" xfId="32780"/>
    <cellStyle name="Normal 3 3 3 2 2 4 2 3" xfId="5685"/>
    <cellStyle name="Normal 3 3 3 2 2 4 2 3 2" xfId="12945"/>
    <cellStyle name="Normal 3 3 3 2 2 4 2 3 2 2" xfId="27323"/>
    <cellStyle name="Normal 3 3 3 2 2 4 2 3 2 2 2" xfId="56057"/>
    <cellStyle name="Normal 3 3 3 2 2 4 2 3 2 3" xfId="41733"/>
    <cellStyle name="Normal 3 3 3 2 2 4 2 3 3" xfId="20160"/>
    <cellStyle name="Normal 3 3 3 2 2 4 2 3 3 2" xfId="48895"/>
    <cellStyle name="Normal 3 3 3 2 2 4 2 3 4" xfId="34571"/>
    <cellStyle name="Normal 3 3 3 2 2 4 2 4" xfId="9358"/>
    <cellStyle name="Normal 3 3 3 2 2 4 2 4 2" xfId="23741"/>
    <cellStyle name="Normal 3 3 3 2 2 4 2 4 2 2" xfId="52476"/>
    <cellStyle name="Normal 3 3 3 2 2 4 2 4 3" xfId="38152"/>
    <cellStyle name="Normal 3 3 3 2 2 4 2 5" xfId="16578"/>
    <cellStyle name="Normal 3 3 3 2 2 4 2 5 2" xfId="45314"/>
    <cellStyle name="Normal 3 3 3 2 2 4 2 6" xfId="30990"/>
    <cellStyle name="Normal 3 3 3 2 2 4 3" xfId="2920"/>
    <cellStyle name="Normal 3 3 3 2 2 4 3 2" xfId="6580"/>
    <cellStyle name="Normal 3 3 3 2 2 4 3 2 2" xfId="13840"/>
    <cellStyle name="Normal 3 3 3 2 2 4 3 2 2 2" xfId="28218"/>
    <cellStyle name="Normal 3 3 3 2 2 4 3 2 2 2 2" xfId="56952"/>
    <cellStyle name="Normal 3 3 3 2 2 4 3 2 2 3" xfId="42628"/>
    <cellStyle name="Normal 3 3 3 2 2 4 3 2 3" xfId="21055"/>
    <cellStyle name="Normal 3 3 3 2 2 4 3 2 3 2" xfId="49790"/>
    <cellStyle name="Normal 3 3 3 2 2 4 3 2 4" xfId="35466"/>
    <cellStyle name="Normal 3 3 3 2 2 4 3 3" xfId="10253"/>
    <cellStyle name="Normal 3 3 3 2 2 4 3 3 2" xfId="24636"/>
    <cellStyle name="Normal 3 3 3 2 2 4 3 3 2 2" xfId="53371"/>
    <cellStyle name="Normal 3 3 3 2 2 4 3 3 3" xfId="39047"/>
    <cellStyle name="Normal 3 3 3 2 2 4 3 4" xfId="17473"/>
    <cellStyle name="Normal 3 3 3 2 2 4 3 4 2" xfId="46209"/>
    <cellStyle name="Normal 3 3 3 2 2 4 3 5" xfId="31885"/>
    <cellStyle name="Normal 3 3 3 2 2 4 4" xfId="4785"/>
    <cellStyle name="Normal 3 3 3 2 2 4 4 2" xfId="12050"/>
    <cellStyle name="Normal 3 3 3 2 2 4 4 2 2" xfId="26428"/>
    <cellStyle name="Normal 3 3 3 2 2 4 4 2 2 2" xfId="55162"/>
    <cellStyle name="Normal 3 3 3 2 2 4 4 2 3" xfId="40838"/>
    <cellStyle name="Normal 3 3 3 2 2 4 4 3" xfId="19265"/>
    <cellStyle name="Normal 3 3 3 2 2 4 4 3 2" xfId="48000"/>
    <cellStyle name="Normal 3 3 3 2 2 4 4 4" xfId="33676"/>
    <cellStyle name="Normal 3 3 3 2 2 4 5" xfId="8457"/>
    <cellStyle name="Normal 3 3 3 2 2 4 5 2" xfId="22846"/>
    <cellStyle name="Normal 3 3 3 2 2 4 5 2 2" xfId="51581"/>
    <cellStyle name="Normal 3 3 3 2 2 4 5 3" xfId="37257"/>
    <cellStyle name="Normal 3 3 3 2 2 4 6" xfId="15683"/>
    <cellStyle name="Normal 3 3 3 2 2 4 6 2" xfId="44419"/>
    <cellStyle name="Normal 3 3 3 2 2 4 7" xfId="30095"/>
    <cellStyle name="Normal 3 3 3 2 2 5" xfId="1565"/>
    <cellStyle name="Normal 3 3 3 2 2 5 2" xfId="3369"/>
    <cellStyle name="Normal 3 3 3 2 2 5 2 2" xfId="7028"/>
    <cellStyle name="Normal 3 3 3 2 2 5 2 2 2" xfId="14288"/>
    <cellStyle name="Normal 3 3 3 2 2 5 2 2 2 2" xfId="28666"/>
    <cellStyle name="Normal 3 3 3 2 2 5 2 2 2 2 2" xfId="57400"/>
    <cellStyle name="Normal 3 3 3 2 2 5 2 2 2 3" xfId="43076"/>
    <cellStyle name="Normal 3 3 3 2 2 5 2 2 3" xfId="21503"/>
    <cellStyle name="Normal 3 3 3 2 2 5 2 2 3 2" xfId="50238"/>
    <cellStyle name="Normal 3 3 3 2 2 5 2 2 4" xfId="35914"/>
    <cellStyle name="Normal 3 3 3 2 2 5 2 3" xfId="10701"/>
    <cellStyle name="Normal 3 3 3 2 2 5 2 3 2" xfId="25084"/>
    <cellStyle name="Normal 3 3 3 2 2 5 2 3 2 2" xfId="53819"/>
    <cellStyle name="Normal 3 3 3 2 2 5 2 3 3" xfId="39495"/>
    <cellStyle name="Normal 3 3 3 2 2 5 2 4" xfId="17921"/>
    <cellStyle name="Normal 3 3 3 2 2 5 2 4 2" xfId="46657"/>
    <cellStyle name="Normal 3 3 3 2 2 5 2 5" xfId="32333"/>
    <cellStyle name="Normal 3 3 3 2 2 5 3" xfId="5238"/>
    <cellStyle name="Normal 3 3 3 2 2 5 3 2" xfId="12498"/>
    <cellStyle name="Normal 3 3 3 2 2 5 3 2 2" xfId="26876"/>
    <cellStyle name="Normal 3 3 3 2 2 5 3 2 2 2" xfId="55610"/>
    <cellStyle name="Normal 3 3 3 2 2 5 3 2 3" xfId="41286"/>
    <cellStyle name="Normal 3 3 3 2 2 5 3 3" xfId="19713"/>
    <cellStyle name="Normal 3 3 3 2 2 5 3 3 2" xfId="48448"/>
    <cellStyle name="Normal 3 3 3 2 2 5 3 4" xfId="34124"/>
    <cellStyle name="Normal 3 3 3 2 2 5 4" xfId="8911"/>
    <cellStyle name="Normal 3 3 3 2 2 5 4 2" xfId="23294"/>
    <cellStyle name="Normal 3 3 3 2 2 5 4 2 2" xfId="52029"/>
    <cellStyle name="Normal 3 3 3 2 2 5 4 3" xfId="37705"/>
    <cellStyle name="Normal 3 3 3 2 2 5 5" xfId="16131"/>
    <cellStyle name="Normal 3 3 3 2 2 5 5 2" xfId="44867"/>
    <cellStyle name="Normal 3 3 3 2 2 5 6" xfId="30543"/>
    <cellStyle name="Normal 3 3 3 2 2 6" xfId="2473"/>
    <cellStyle name="Normal 3 3 3 2 2 6 2" xfId="6133"/>
    <cellStyle name="Normal 3 3 3 2 2 6 2 2" xfId="13393"/>
    <cellStyle name="Normal 3 3 3 2 2 6 2 2 2" xfId="27771"/>
    <cellStyle name="Normal 3 3 3 2 2 6 2 2 2 2" xfId="56505"/>
    <cellStyle name="Normal 3 3 3 2 2 6 2 2 3" xfId="42181"/>
    <cellStyle name="Normal 3 3 3 2 2 6 2 3" xfId="20608"/>
    <cellStyle name="Normal 3 3 3 2 2 6 2 3 2" xfId="49343"/>
    <cellStyle name="Normal 3 3 3 2 2 6 2 4" xfId="35019"/>
    <cellStyle name="Normal 3 3 3 2 2 6 3" xfId="9806"/>
    <cellStyle name="Normal 3 3 3 2 2 6 3 2" xfId="24189"/>
    <cellStyle name="Normal 3 3 3 2 2 6 3 2 2" xfId="52924"/>
    <cellStyle name="Normal 3 3 3 2 2 6 3 3" xfId="38600"/>
    <cellStyle name="Normal 3 3 3 2 2 6 4" xfId="17026"/>
    <cellStyle name="Normal 3 3 3 2 2 6 4 2" xfId="45762"/>
    <cellStyle name="Normal 3 3 3 2 2 6 5" xfId="31438"/>
    <cellStyle name="Normal 3 3 3 2 2 7" xfId="4332"/>
    <cellStyle name="Normal 3 3 3 2 2 7 2" xfId="11602"/>
    <cellStyle name="Normal 3 3 3 2 2 7 2 2" xfId="25981"/>
    <cellStyle name="Normal 3 3 3 2 2 7 2 2 2" xfId="54715"/>
    <cellStyle name="Normal 3 3 3 2 2 7 2 3" xfId="40391"/>
    <cellStyle name="Normal 3 3 3 2 2 7 3" xfId="18818"/>
    <cellStyle name="Normal 3 3 3 2 2 7 3 2" xfId="47553"/>
    <cellStyle name="Normal 3 3 3 2 2 7 4" xfId="33229"/>
    <cellStyle name="Normal 3 3 3 2 2 8" xfId="8001"/>
    <cellStyle name="Normal 3 3 3 2 2 8 2" xfId="22399"/>
    <cellStyle name="Normal 3 3 3 2 2 8 2 2" xfId="51134"/>
    <cellStyle name="Normal 3 3 3 2 2 8 3" xfId="36810"/>
    <cellStyle name="Normal 3 3 3 2 2 9" xfId="15236"/>
    <cellStyle name="Normal 3 3 3 2 2 9 2" xfId="43972"/>
    <cellStyle name="Normal 3 3 3 2 3" xfId="597"/>
    <cellStyle name="Normal 3 3 3 2 3 2" xfId="874"/>
    <cellStyle name="Normal 3 3 3 2 3 2 2" xfId="1321"/>
    <cellStyle name="Normal 3 3 3 2 3 2 2 2" xfId="2304"/>
    <cellStyle name="Normal 3 3 3 2 3 2 2 2 2" xfId="4096"/>
    <cellStyle name="Normal 3 3 3 2 3 2 2 2 2 2" xfId="7755"/>
    <cellStyle name="Normal 3 3 3 2 3 2 2 2 2 2 2" xfId="15015"/>
    <cellStyle name="Normal 3 3 3 2 3 2 2 2 2 2 2 2" xfId="29393"/>
    <cellStyle name="Normal 3 3 3 2 3 2 2 2 2 2 2 2 2" xfId="58127"/>
    <cellStyle name="Normal 3 3 3 2 3 2 2 2 2 2 2 3" xfId="43803"/>
    <cellStyle name="Normal 3 3 3 2 3 2 2 2 2 2 3" xfId="22230"/>
    <cellStyle name="Normal 3 3 3 2 3 2 2 2 2 2 3 2" xfId="50965"/>
    <cellStyle name="Normal 3 3 3 2 3 2 2 2 2 2 4" xfId="36641"/>
    <cellStyle name="Normal 3 3 3 2 3 2 2 2 2 3" xfId="11428"/>
    <cellStyle name="Normal 3 3 3 2 3 2 2 2 2 3 2" xfId="25811"/>
    <cellStyle name="Normal 3 3 3 2 3 2 2 2 2 3 2 2" xfId="54546"/>
    <cellStyle name="Normal 3 3 3 2 3 2 2 2 2 3 3" xfId="40222"/>
    <cellStyle name="Normal 3 3 3 2 3 2 2 2 2 4" xfId="18648"/>
    <cellStyle name="Normal 3 3 3 2 3 2 2 2 2 4 2" xfId="47384"/>
    <cellStyle name="Normal 3 3 3 2 3 2 2 2 2 5" xfId="33060"/>
    <cellStyle name="Normal 3 3 3 2 3 2 2 2 3" xfId="5965"/>
    <cellStyle name="Normal 3 3 3 2 3 2 2 2 3 2" xfId="13225"/>
    <cellStyle name="Normal 3 3 3 2 3 2 2 2 3 2 2" xfId="27603"/>
    <cellStyle name="Normal 3 3 3 2 3 2 2 2 3 2 2 2" xfId="56337"/>
    <cellStyle name="Normal 3 3 3 2 3 2 2 2 3 2 3" xfId="42013"/>
    <cellStyle name="Normal 3 3 3 2 3 2 2 2 3 3" xfId="20440"/>
    <cellStyle name="Normal 3 3 3 2 3 2 2 2 3 3 2" xfId="49175"/>
    <cellStyle name="Normal 3 3 3 2 3 2 2 2 3 4" xfId="34851"/>
    <cellStyle name="Normal 3 3 3 2 3 2 2 2 4" xfId="9638"/>
    <cellStyle name="Normal 3 3 3 2 3 2 2 2 4 2" xfId="24021"/>
    <cellStyle name="Normal 3 3 3 2 3 2 2 2 4 2 2" xfId="52756"/>
    <cellStyle name="Normal 3 3 3 2 3 2 2 2 4 3" xfId="38432"/>
    <cellStyle name="Normal 3 3 3 2 3 2 2 2 5" xfId="16858"/>
    <cellStyle name="Normal 3 3 3 2 3 2 2 2 5 2" xfId="45594"/>
    <cellStyle name="Normal 3 3 3 2 3 2 2 2 6" xfId="31270"/>
    <cellStyle name="Normal 3 3 3 2 3 2 2 3" xfId="3200"/>
    <cellStyle name="Normal 3 3 3 2 3 2 2 3 2" xfId="6860"/>
    <cellStyle name="Normal 3 3 3 2 3 2 2 3 2 2" xfId="14120"/>
    <cellStyle name="Normal 3 3 3 2 3 2 2 3 2 2 2" xfId="28498"/>
    <cellStyle name="Normal 3 3 3 2 3 2 2 3 2 2 2 2" xfId="57232"/>
    <cellStyle name="Normal 3 3 3 2 3 2 2 3 2 2 3" xfId="42908"/>
    <cellStyle name="Normal 3 3 3 2 3 2 2 3 2 3" xfId="21335"/>
    <cellStyle name="Normal 3 3 3 2 3 2 2 3 2 3 2" xfId="50070"/>
    <cellStyle name="Normal 3 3 3 2 3 2 2 3 2 4" xfId="35746"/>
    <cellStyle name="Normal 3 3 3 2 3 2 2 3 3" xfId="10533"/>
    <cellStyle name="Normal 3 3 3 2 3 2 2 3 3 2" xfId="24916"/>
    <cellStyle name="Normal 3 3 3 2 3 2 2 3 3 2 2" xfId="53651"/>
    <cellStyle name="Normal 3 3 3 2 3 2 2 3 3 3" xfId="39327"/>
    <cellStyle name="Normal 3 3 3 2 3 2 2 3 4" xfId="17753"/>
    <cellStyle name="Normal 3 3 3 2 3 2 2 3 4 2" xfId="46489"/>
    <cellStyle name="Normal 3 3 3 2 3 2 2 3 5" xfId="32165"/>
    <cellStyle name="Normal 3 3 3 2 3 2 2 4" xfId="5065"/>
    <cellStyle name="Normal 3 3 3 2 3 2 2 4 2" xfId="12330"/>
    <cellStyle name="Normal 3 3 3 2 3 2 2 4 2 2" xfId="26708"/>
    <cellStyle name="Normal 3 3 3 2 3 2 2 4 2 2 2" xfId="55442"/>
    <cellStyle name="Normal 3 3 3 2 3 2 2 4 2 3" xfId="41118"/>
    <cellStyle name="Normal 3 3 3 2 3 2 2 4 3" xfId="19545"/>
    <cellStyle name="Normal 3 3 3 2 3 2 2 4 3 2" xfId="48280"/>
    <cellStyle name="Normal 3 3 3 2 3 2 2 4 4" xfId="33956"/>
    <cellStyle name="Normal 3 3 3 2 3 2 2 5" xfId="8737"/>
    <cellStyle name="Normal 3 3 3 2 3 2 2 5 2" xfId="23126"/>
    <cellStyle name="Normal 3 3 3 2 3 2 2 5 2 2" xfId="51861"/>
    <cellStyle name="Normal 3 3 3 2 3 2 2 5 3" xfId="37537"/>
    <cellStyle name="Normal 3 3 3 2 3 2 2 6" xfId="15963"/>
    <cellStyle name="Normal 3 3 3 2 3 2 2 6 2" xfId="44699"/>
    <cellStyle name="Normal 3 3 3 2 3 2 2 7" xfId="30375"/>
    <cellStyle name="Normal 3 3 3 2 3 2 3" xfId="1857"/>
    <cellStyle name="Normal 3 3 3 2 3 2 3 2" xfId="3649"/>
    <cellStyle name="Normal 3 3 3 2 3 2 3 2 2" xfId="7308"/>
    <cellStyle name="Normal 3 3 3 2 3 2 3 2 2 2" xfId="14568"/>
    <cellStyle name="Normal 3 3 3 2 3 2 3 2 2 2 2" xfId="28946"/>
    <cellStyle name="Normal 3 3 3 2 3 2 3 2 2 2 2 2" xfId="57680"/>
    <cellStyle name="Normal 3 3 3 2 3 2 3 2 2 2 3" xfId="43356"/>
    <cellStyle name="Normal 3 3 3 2 3 2 3 2 2 3" xfId="21783"/>
    <cellStyle name="Normal 3 3 3 2 3 2 3 2 2 3 2" xfId="50518"/>
    <cellStyle name="Normal 3 3 3 2 3 2 3 2 2 4" xfId="36194"/>
    <cellStyle name="Normal 3 3 3 2 3 2 3 2 3" xfId="10981"/>
    <cellStyle name="Normal 3 3 3 2 3 2 3 2 3 2" xfId="25364"/>
    <cellStyle name="Normal 3 3 3 2 3 2 3 2 3 2 2" xfId="54099"/>
    <cellStyle name="Normal 3 3 3 2 3 2 3 2 3 3" xfId="39775"/>
    <cellStyle name="Normal 3 3 3 2 3 2 3 2 4" xfId="18201"/>
    <cellStyle name="Normal 3 3 3 2 3 2 3 2 4 2" xfId="46937"/>
    <cellStyle name="Normal 3 3 3 2 3 2 3 2 5" xfId="32613"/>
    <cellStyle name="Normal 3 3 3 2 3 2 3 3" xfId="5518"/>
    <cellStyle name="Normal 3 3 3 2 3 2 3 3 2" xfId="12778"/>
    <cellStyle name="Normal 3 3 3 2 3 2 3 3 2 2" xfId="27156"/>
    <cellStyle name="Normal 3 3 3 2 3 2 3 3 2 2 2" xfId="55890"/>
    <cellStyle name="Normal 3 3 3 2 3 2 3 3 2 3" xfId="41566"/>
    <cellStyle name="Normal 3 3 3 2 3 2 3 3 3" xfId="19993"/>
    <cellStyle name="Normal 3 3 3 2 3 2 3 3 3 2" xfId="48728"/>
    <cellStyle name="Normal 3 3 3 2 3 2 3 3 4" xfId="34404"/>
    <cellStyle name="Normal 3 3 3 2 3 2 3 4" xfId="9191"/>
    <cellStyle name="Normal 3 3 3 2 3 2 3 4 2" xfId="23574"/>
    <cellStyle name="Normal 3 3 3 2 3 2 3 4 2 2" xfId="52309"/>
    <cellStyle name="Normal 3 3 3 2 3 2 3 4 3" xfId="37985"/>
    <cellStyle name="Normal 3 3 3 2 3 2 3 5" xfId="16411"/>
    <cellStyle name="Normal 3 3 3 2 3 2 3 5 2" xfId="45147"/>
    <cellStyle name="Normal 3 3 3 2 3 2 3 6" xfId="30823"/>
    <cellStyle name="Normal 3 3 3 2 3 2 4" xfId="2753"/>
    <cellStyle name="Normal 3 3 3 2 3 2 4 2" xfId="6413"/>
    <cellStyle name="Normal 3 3 3 2 3 2 4 2 2" xfId="13673"/>
    <cellStyle name="Normal 3 3 3 2 3 2 4 2 2 2" xfId="28051"/>
    <cellStyle name="Normal 3 3 3 2 3 2 4 2 2 2 2" xfId="56785"/>
    <cellStyle name="Normal 3 3 3 2 3 2 4 2 2 3" xfId="42461"/>
    <cellStyle name="Normal 3 3 3 2 3 2 4 2 3" xfId="20888"/>
    <cellStyle name="Normal 3 3 3 2 3 2 4 2 3 2" xfId="49623"/>
    <cellStyle name="Normal 3 3 3 2 3 2 4 2 4" xfId="35299"/>
    <cellStyle name="Normal 3 3 3 2 3 2 4 3" xfId="10086"/>
    <cellStyle name="Normal 3 3 3 2 3 2 4 3 2" xfId="24469"/>
    <cellStyle name="Normal 3 3 3 2 3 2 4 3 2 2" xfId="53204"/>
    <cellStyle name="Normal 3 3 3 2 3 2 4 3 3" xfId="38880"/>
    <cellStyle name="Normal 3 3 3 2 3 2 4 4" xfId="17306"/>
    <cellStyle name="Normal 3 3 3 2 3 2 4 4 2" xfId="46042"/>
    <cellStyle name="Normal 3 3 3 2 3 2 4 5" xfId="31718"/>
    <cellStyle name="Normal 3 3 3 2 3 2 5" xfId="4618"/>
    <cellStyle name="Normal 3 3 3 2 3 2 5 2" xfId="11883"/>
    <cellStyle name="Normal 3 3 3 2 3 2 5 2 2" xfId="26261"/>
    <cellStyle name="Normal 3 3 3 2 3 2 5 2 2 2" xfId="54995"/>
    <cellStyle name="Normal 3 3 3 2 3 2 5 2 3" xfId="40671"/>
    <cellStyle name="Normal 3 3 3 2 3 2 5 3" xfId="19098"/>
    <cellStyle name="Normal 3 3 3 2 3 2 5 3 2" xfId="47833"/>
    <cellStyle name="Normal 3 3 3 2 3 2 5 4" xfId="33509"/>
    <cellStyle name="Normal 3 3 3 2 3 2 6" xfId="8290"/>
    <cellStyle name="Normal 3 3 3 2 3 2 6 2" xfId="22679"/>
    <cellStyle name="Normal 3 3 3 2 3 2 6 2 2" xfId="51414"/>
    <cellStyle name="Normal 3 3 3 2 3 2 6 3" xfId="37090"/>
    <cellStyle name="Normal 3 3 3 2 3 2 7" xfId="15516"/>
    <cellStyle name="Normal 3 3 3 2 3 2 7 2" xfId="44252"/>
    <cellStyle name="Normal 3 3 3 2 3 2 8" xfId="29928"/>
    <cellStyle name="Normal 3 3 3 2 3 3" xfId="1097"/>
    <cellStyle name="Normal 3 3 3 2 3 3 2" xfId="2080"/>
    <cellStyle name="Normal 3 3 3 2 3 3 2 2" xfId="3872"/>
    <cellStyle name="Normal 3 3 3 2 3 3 2 2 2" xfId="7531"/>
    <cellStyle name="Normal 3 3 3 2 3 3 2 2 2 2" xfId="14791"/>
    <cellStyle name="Normal 3 3 3 2 3 3 2 2 2 2 2" xfId="29169"/>
    <cellStyle name="Normal 3 3 3 2 3 3 2 2 2 2 2 2" xfId="57903"/>
    <cellStyle name="Normal 3 3 3 2 3 3 2 2 2 2 3" xfId="43579"/>
    <cellStyle name="Normal 3 3 3 2 3 3 2 2 2 3" xfId="22006"/>
    <cellStyle name="Normal 3 3 3 2 3 3 2 2 2 3 2" xfId="50741"/>
    <cellStyle name="Normal 3 3 3 2 3 3 2 2 2 4" xfId="36417"/>
    <cellStyle name="Normal 3 3 3 2 3 3 2 2 3" xfId="11204"/>
    <cellStyle name="Normal 3 3 3 2 3 3 2 2 3 2" xfId="25587"/>
    <cellStyle name="Normal 3 3 3 2 3 3 2 2 3 2 2" xfId="54322"/>
    <cellStyle name="Normal 3 3 3 2 3 3 2 2 3 3" xfId="39998"/>
    <cellStyle name="Normal 3 3 3 2 3 3 2 2 4" xfId="18424"/>
    <cellStyle name="Normal 3 3 3 2 3 3 2 2 4 2" xfId="47160"/>
    <cellStyle name="Normal 3 3 3 2 3 3 2 2 5" xfId="32836"/>
    <cellStyle name="Normal 3 3 3 2 3 3 2 3" xfId="5741"/>
    <cellStyle name="Normal 3 3 3 2 3 3 2 3 2" xfId="13001"/>
    <cellStyle name="Normal 3 3 3 2 3 3 2 3 2 2" xfId="27379"/>
    <cellStyle name="Normal 3 3 3 2 3 3 2 3 2 2 2" xfId="56113"/>
    <cellStyle name="Normal 3 3 3 2 3 3 2 3 2 3" xfId="41789"/>
    <cellStyle name="Normal 3 3 3 2 3 3 2 3 3" xfId="20216"/>
    <cellStyle name="Normal 3 3 3 2 3 3 2 3 3 2" xfId="48951"/>
    <cellStyle name="Normal 3 3 3 2 3 3 2 3 4" xfId="34627"/>
    <cellStyle name="Normal 3 3 3 2 3 3 2 4" xfId="9414"/>
    <cellStyle name="Normal 3 3 3 2 3 3 2 4 2" xfId="23797"/>
    <cellStyle name="Normal 3 3 3 2 3 3 2 4 2 2" xfId="52532"/>
    <cellStyle name="Normal 3 3 3 2 3 3 2 4 3" xfId="38208"/>
    <cellStyle name="Normal 3 3 3 2 3 3 2 5" xfId="16634"/>
    <cellStyle name="Normal 3 3 3 2 3 3 2 5 2" xfId="45370"/>
    <cellStyle name="Normal 3 3 3 2 3 3 2 6" xfId="31046"/>
    <cellStyle name="Normal 3 3 3 2 3 3 3" xfId="2976"/>
    <cellStyle name="Normal 3 3 3 2 3 3 3 2" xfId="6636"/>
    <cellStyle name="Normal 3 3 3 2 3 3 3 2 2" xfId="13896"/>
    <cellStyle name="Normal 3 3 3 2 3 3 3 2 2 2" xfId="28274"/>
    <cellStyle name="Normal 3 3 3 2 3 3 3 2 2 2 2" xfId="57008"/>
    <cellStyle name="Normal 3 3 3 2 3 3 3 2 2 3" xfId="42684"/>
    <cellStyle name="Normal 3 3 3 2 3 3 3 2 3" xfId="21111"/>
    <cellStyle name="Normal 3 3 3 2 3 3 3 2 3 2" xfId="49846"/>
    <cellStyle name="Normal 3 3 3 2 3 3 3 2 4" xfId="35522"/>
    <cellStyle name="Normal 3 3 3 2 3 3 3 3" xfId="10309"/>
    <cellStyle name="Normal 3 3 3 2 3 3 3 3 2" xfId="24692"/>
    <cellStyle name="Normal 3 3 3 2 3 3 3 3 2 2" xfId="53427"/>
    <cellStyle name="Normal 3 3 3 2 3 3 3 3 3" xfId="39103"/>
    <cellStyle name="Normal 3 3 3 2 3 3 3 4" xfId="17529"/>
    <cellStyle name="Normal 3 3 3 2 3 3 3 4 2" xfId="46265"/>
    <cellStyle name="Normal 3 3 3 2 3 3 3 5" xfId="31941"/>
    <cellStyle name="Normal 3 3 3 2 3 3 4" xfId="4841"/>
    <cellStyle name="Normal 3 3 3 2 3 3 4 2" xfId="12106"/>
    <cellStyle name="Normal 3 3 3 2 3 3 4 2 2" xfId="26484"/>
    <cellStyle name="Normal 3 3 3 2 3 3 4 2 2 2" xfId="55218"/>
    <cellStyle name="Normal 3 3 3 2 3 3 4 2 3" xfId="40894"/>
    <cellStyle name="Normal 3 3 3 2 3 3 4 3" xfId="19321"/>
    <cellStyle name="Normal 3 3 3 2 3 3 4 3 2" xfId="48056"/>
    <cellStyle name="Normal 3 3 3 2 3 3 4 4" xfId="33732"/>
    <cellStyle name="Normal 3 3 3 2 3 3 5" xfId="8513"/>
    <cellStyle name="Normal 3 3 3 2 3 3 5 2" xfId="22902"/>
    <cellStyle name="Normal 3 3 3 2 3 3 5 2 2" xfId="51637"/>
    <cellStyle name="Normal 3 3 3 2 3 3 5 3" xfId="37313"/>
    <cellStyle name="Normal 3 3 3 2 3 3 6" xfId="15739"/>
    <cellStyle name="Normal 3 3 3 2 3 3 6 2" xfId="44475"/>
    <cellStyle name="Normal 3 3 3 2 3 3 7" xfId="30151"/>
    <cellStyle name="Normal 3 3 3 2 3 4" xfId="1629"/>
    <cellStyle name="Normal 3 3 3 2 3 4 2" xfId="3425"/>
    <cellStyle name="Normal 3 3 3 2 3 4 2 2" xfId="7084"/>
    <cellStyle name="Normal 3 3 3 2 3 4 2 2 2" xfId="14344"/>
    <cellStyle name="Normal 3 3 3 2 3 4 2 2 2 2" xfId="28722"/>
    <cellStyle name="Normal 3 3 3 2 3 4 2 2 2 2 2" xfId="57456"/>
    <cellStyle name="Normal 3 3 3 2 3 4 2 2 2 3" xfId="43132"/>
    <cellStyle name="Normal 3 3 3 2 3 4 2 2 3" xfId="21559"/>
    <cellStyle name="Normal 3 3 3 2 3 4 2 2 3 2" xfId="50294"/>
    <cellStyle name="Normal 3 3 3 2 3 4 2 2 4" xfId="35970"/>
    <cellStyle name="Normal 3 3 3 2 3 4 2 3" xfId="10757"/>
    <cellStyle name="Normal 3 3 3 2 3 4 2 3 2" xfId="25140"/>
    <cellStyle name="Normal 3 3 3 2 3 4 2 3 2 2" xfId="53875"/>
    <cellStyle name="Normal 3 3 3 2 3 4 2 3 3" xfId="39551"/>
    <cellStyle name="Normal 3 3 3 2 3 4 2 4" xfId="17977"/>
    <cellStyle name="Normal 3 3 3 2 3 4 2 4 2" xfId="46713"/>
    <cellStyle name="Normal 3 3 3 2 3 4 2 5" xfId="32389"/>
    <cellStyle name="Normal 3 3 3 2 3 4 3" xfId="5294"/>
    <cellStyle name="Normal 3 3 3 2 3 4 3 2" xfId="12554"/>
    <cellStyle name="Normal 3 3 3 2 3 4 3 2 2" xfId="26932"/>
    <cellStyle name="Normal 3 3 3 2 3 4 3 2 2 2" xfId="55666"/>
    <cellStyle name="Normal 3 3 3 2 3 4 3 2 3" xfId="41342"/>
    <cellStyle name="Normal 3 3 3 2 3 4 3 3" xfId="19769"/>
    <cellStyle name="Normal 3 3 3 2 3 4 3 3 2" xfId="48504"/>
    <cellStyle name="Normal 3 3 3 2 3 4 3 4" xfId="34180"/>
    <cellStyle name="Normal 3 3 3 2 3 4 4" xfId="8967"/>
    <cellStyle name="Normal 3 3 3 2 3 4 4 2" xfId="23350"/>
    <cellStyle name="Normal 3 3 3 2 3 4 4 2 2" xfId="52085"/>
    <cellStyle name="Normal 3 3 3 2 3 4 4 3" xfId="37761"/>
    <cellStyle name="Normal 3 3 3 2 3 4 5" xfId="16187"/>
    <cellStyle name="Normal 3 3 3 2 3 4 5 2" xfId="44923"/>
    <cellStyle name="Normal 3 3 3 2 3 4 6" xfId="30599"/>
    <cellStyle name="Normal 3 3 3 2 3 5" xfId="2529"/>
    <cellStyle name="Normal 3 3 3 2 3 5 2" xfId="6189"/>
    <cellStyle name="Normal 3 3 3 2 3 5 2 2" xfId="13449"/>
    <cellStyle name="Normal 3 3 3 2 3 5 2 2 2" xfId="27827"/>
    <cellStyle name="Normal 3 3 3 2 3 5 2 2 2 2" xfId="56561"/>
    <cellStyle name="Normal 3 3 3 2 3 5 2 2 3" xfId="42237"/>
    <cellStyle name="Normal 3 3 3 2 3 5 2 3" xfId="20664"/>
    <cellStyle name="Normal 3 3 3 2 3 5 2 3 2" xfId="49399"/>
    <cellStyle name="Normal 3 3 3 2 3 5 2 4" xfId="35075"/>
    <cellStyle name="Normal 3 3 3 2 3 5 3" xfId="9862"/>
    <cellStyle name="Normal 3 3 3 2 3 5 3 2" xfId="24245"/>
    <cellStyle name="Normal 3 3 3 2 3 5 3 2 2" xfId="52980"/>
    <cellStyle name="Normal 3 3 3 2 3 5 3 3" xfId="38656"/>
    <cellStyle name="Normal 3 3 3 2 3 5 4" xfId="17082"/>
    <cellStyle name="Normal 3 3 3 2 3 5 4 2" xfId="45818"/>
    <cellStyle name="Normal 3 3 3 2 3 5 5" xfId="31494"/>
    <cellStyle name="Normal 3 3 3 2 3 6" xfId="4392"/>
    <cellStyle name="Normal 3 3 3 2 3 6 2" xfId="11659"/>
    <cellStyle name="Normal 3 3 3 2 3 6 2 2" xfId="26037"/>
    <cellStyle name="Normal 3 3 3 2 3 6 2 2 2" xfId="54771"/>
    <cellStyle name="Normal 3 3 3 2 3 6 2 3" xfId="40447"/>
    <cellStyle name="Normal 3 3 3 2 3 6 3" xfId="18874"/>
    <cellStyle name="Normal 3 3 3 2 3 6 3 2" xfId="47609"/>
    <cellStyle name="Normal 3 3 3 2 3 6 4" xfId="33285"/>
    <cellStyle name="Normal 3 3 3 2 3 7" xfId="8063"/>
    <cellStyle name="Normal 3 3 3 2 3 7 2" xfId="22455"/>
    <cellStyle name="Normal 3 3 3 2 3 7 2 2" xfId="51190"/>
    <cellStyle name="Normal 3 3 3 2 3 7 3" xfId="36866"/>
    <cellStyle name="Normal 3 3 3 2 3 8" xfId="15292"/>
    <cellStyle name="Normal 3 3 3 2 3 8 2" xfId="44028"/>
    <cellStyle name="Normal 3 3 3 2 3 9" xfId="29704"/>
    <cellStyle name="Normal 3 3 3 2 4" xfId="759"/>
    <cellStyle name="Normal 3 3 3 2 4 2" xfId="1209"/>
    <cellStyle name="Normal 3 3 3 2 4 2 2" xfId="2192"/>
    <cellStyle name="Normal 3 3 3 2 4 2 2 2" xfId="3984"/>
    <cellStyle name="Normal 3 3 3 2 4 2 2 2 2" xfId="7643"/>
    <cellStyle name="Normal 3 3 3 2 4 2 2 2 2 2" xfId="14903"/>
    <cellStyle name="Normal 3 3 3 2 4 2 2 2 2 2 2" xfId="29281"/>
    <cellStyle name="Normal 3 3 3 2 4 2 2 2 2 2 2 2" xfId="58015"/>
    <cellStyle name="Normal 3 3 3 2 4 2 2 2 2 2 3" xfId="43691"/>
    <cellStyle name="Normal 3 3 3 2 4 2 2 2 2 3" xfId="22118"/>
    <cellStyle name="Normal 3 3 3 2 4 2 2 2 2 3 2" xfId="50853"/>
    <cellStyle name="Normal 3 3 3 2 4 2 2 2 2 4" xfId="36529"/>
    <cellStyle name="Normal 3 3 3 2 4 2 2 2 3" xfId="11316"/>
    <cellStyle name="Normal 3 3 3 2 4 2 2 2 3 2" xfId="25699"/>
    <cellStyle name="Normal 3 3 3 2 4 2 2 2 3 2 2" xfId="54434"/>
    <cellStyle name="Normal 3 3 3 2 4 2 2 2 3 3" xfId="40110"/>
    <cellStyle name="Normal 3 3 3 2 4 2 2 2 4" xfId="18536"/>
    <cellStyle name="Normal 3 3 3 2 4 2 2 2 4 2" xfId="47272"/>
    <cellStyle name="Normal 3 3 3 2 4 2 2 2 5" xfId="32948"/>
    <cellStyle name="Normal 3 3 3 2 4 2 2 3" xfId="5853"/>
    <cellStyle name="Normal 3 3 3 2 4 2 2 3 2" xfId="13113"/>
    <cellStyle name="Normal 3 3 3 2 4 2 2 3 2 2" xfId="27491"/>
    <cellStyle name="Normal 3 3 3 2 4 2 2 3 2 2 2" xfId="56225"/>
    <cellStyle name="Normal 3 3 3 2 4 2 2 3 2 3" xfId="41901"/>
    <cellStyle name="Normal 3 3 3 2 4 2 2 3 3" xfId="20328"/>
    <cellStyle name="Normal 3 3 3 2 4 2 2 3 3 2" xfId="49063"/>
    <cellStyle name="Normal 3 3 3 2 4 2 2 3 4" xfId="34739"/>
    <cellStyle name="Normal 3 3 3 2 4 2 2 4" xfId="9526"/>
    <cellStyle name="Normal 3 3 3 2 4 2 2 4 2" xfId="23909"/>
    <cellStyle name="Normal 3 3 3 2 4 2 2 4 2 2" xfId="52644"/>
    <cellStyle name="Normal 3 3 3 2 4 2 2 4 3" xfId="38320"/>
    <cellStyle name="Normal 3 3 3 2 4 2 2 5" xfId="16746"/>
    <cellStyle name="Normal 3 3 3 2 4 2 2 5 2" xfId="45482"/>
    <cellStyle name="Normal 3 3 3 2 4 2 2 6" xfId="31158"/>
    <cellStyle name="Normal 3 3 3 2 4 2 3" xfId="3088"/>
    <cellStyle name="Normal 3 3 3 2 4 2 3 2" xfId="6748"/>
    <cellStyle name="Normal 3 3 3 2 4 2 3 2 2" xfId="14008"/>
    <cellStyle name="Normal 3 3 3 2 4 2 3 2 2 2" xfId="28386"/>
    <cellStyle name="Normal 3 3 3 2 4 2 3 2 2 2 2" xfId="57120"/>
    <cellStyle name="Normal 3 3 3 2 4 2 3 2 2 3" xfId="42796"/>
    <cellStyle name="Normal 3 3 3 2 4 2 3 2 3" xfId="21223"/>
    <cellStyle name="Normal 3 3 3 2 4 2 3 2 3 2" xfId="49958"/>
    <cellStyle name="Normal 3 3 3 2 4 2 3 2 4" xfId="35634"/>
    <cellStyle name="Normal 3 3 3 2 4 2 3 3" xfId="10421"/>
    <cellStyle name="Normal 3 3 3 2 4 2 3 3 2" xfId="24804"/>
    <cellStyle name="Normal 3 3 3 2 4 2 3 3 2 2" xfId="53539"/>
    <cellStyle name="Normal 3 3 3 2 4 2 3 3 3" xfId="39215"/>
    <cellStyle name="Normal 3 3 3 2 4 2 3 4" xfId="17641"/>
    <cellStyle name="Normal 3 3 3 2 4 2 3 4 2" xfId="46377"/>
    <cellStyle name="Normal 3 3 3 2 4 2 3 5" xfId="32053"/>
    <cellStyle name="Normal 3 3 3 2 4 2 4" xfId="4953"/>
    <cellStyle name="Normal 3 3 3 2 4 2 4 2" xfId="12218"/>
    <cellStyle name="Normal 3 3 3 2 4 2 4 2 2" xfId="26596"/>
    <cellStyle name="Normal 3 3 3 2 4 2 4 2 2 2" xfId="55330"/>
    <cellStyle name="Normal 3 3 3 2 4 2 4 2 3" xfId="41006"/>
    <cellStyle name="Normal 3 3 3 2 4 2 4 3" xfId="19433"/>
    <cellStyle name="Normal 3 3 3 2 4 2 4 3 2" xfId="48168"/>
    <cellStyle name="Normal 3 3 3 2 4 2 4 4" xfId="33844"/>
    <cellStyle name="Normal 3 3 3 2 4 2 5" xfId="8625"/>
    <cellStyle name="Normal 3 3 3 2 4 2 5 2" xfId="23014"/>
    <cellStyle name="Normal 3 3 3 2 4 2 5 2 2" xfId="51749"/>
    <cellStyle name="Normal 3 3 3 2 4 2 5 3" xfId="37425"/>
    <cellStyle name="Normal 3 3 3 2 4 2 6" xfId="15851"/>
    <cellStyle name="Normal 3 3 3 2 4 2 6 2" xfId="44587"/>
    <cellStyle name="Normal 3 3 3 2 4 2 7" xfId="30263"/>
    <cellStyle name="Normal 3 3 3 2 4 3" xfId="1745"/>
    <cellStyle name="Normal 3 3 3 2 4 3 2" xfId="3537"/>
    <cellStyle name="Normal 3 3 3 2 4 3 2 2" xfId="7196"/>
    <cellStyle name="Normal 3 3 3 2 4 3 2 2 2" xfId="14456"/>
    <cellStyle name="Normal 3 3 3 2 4 3 2 2 2 2" xfId="28834"/>
    <cellStyle name="Normal 3 3 3 2 4 3 2 2 2 2 2" xfId="57568"/>
    <cellStyle name="Normal 3 3 3 2 4 3 2 2 2 3" xfId="43244"/>
    <cellStyle name="Normal 3 3 3 2 4 3 2 2 3" xfId="21671"/>
    <cellStyle name="Normal 3 3 3 2 4 3 2 2 3 2" xfId="50406"/>
    <cellStyle name="Normal 3 3 3 2 4 3 2 2 4" xfId="36082"/>
    <cellStyle name="Normal 3 3 3 2 4 3 2 3" xfId="10869"/>
    <cellStyle name="Normal 3 3 3 2 4 3 2 3 2" xfId="25252"/>
    <cellStyle name="Normal 3 3 3 2 4 3 2 3 2 2" xfId="53987"/>
    <cellStyle name="Normal 3 3 3 2 4 3 2 3 3" xfId="39663"/>
    <cellStyle name="Normal 3 3 3 2 4 3 2 4" xfId="18089"/>
    <cellStyle name="Normal 3 3 3 2 4 3 2 4 2" xfId="46825"/>
    <cellStyle name="Normal 3 3 3 2 4 3 2 5" xfId="32501"/>
    <cellStyle name="Normal 3 3 3 2 4 3 3" xfId="5406"/>
    <cellStyle name="Normal 3 3 3 2 4 3 3 2" xfId="12666"/>
    <cellStyle name="Normal 3 3 3 2 4 3 3 2 2" xfId="27044"/>
    <cellStyle name="Normal 3 3 3 2 4 3 3 2 2 2" xfId="55778"/>
    <cellStyle name="Normal 3 3 3 2 4 3 3 2 3" xfId="41454"/>
    <cellStyle name="Normal 3 3 3 2 4 3 3 3" xfId="19881"/>
    <cellStyle name="Normal 3 3 3 2 4 3 3 3 2" xfId="48616"/>
    <cellStyle name="Normal 3 3 3 2 4 3 3 4" xfId="34292"/>
    <cellStyle name="Normal 3 3 3 2 4 3 4" xfId="9079"/>
    <cellStyle name="Normal 3 3 3 2 4 3 4 2" xfId="23462"/>
    <cellStyle name="Normal 3 3 3 2 4 3 4 2 2" xfId="52197"/>
    <cellStyle name="Normal 3 3 3 2 4 3 4 3" xfId="37873"/>
    <cellStyle name="Normal 3 3 3 2 4 3 5" xfId="16299"/>
    <cellStyle name="Normal 3 3 3 2 4 3 5 2" xfId="45035"/>
    <cellStyle name="Normal 3 3 3 2 4 3 6" xfId="30711"/>
    <cellStyle name="Normal 3 3 3 2 4 4" xfId="2641"/>
    <cellStyle name="Normal 3 3 3 2 4 4 2" xfId="6301"/>
    <cellStyle name="Normal 3 3 3 2 4 4 2 2" xfId="13561"/>
    <cellStyle name="Normal 3 3 3 2 4 4 2 2 2" xfId="27939"/>
    <cellStyle name="Normal 3 3 3 2 4 4 2 2 2 2" xfId="56673"/>
    <cellStyle name="Normal 3 3 3 2 4 4 2 2 3" xfId="42349"/>
    <cellStyle name="Normal 3 3 3 2 4 4 2 3" xfId="20776"/>
    <cellStyle name="Normal 3 3 3 2 4 4 2 3 2" xfId="49511"/>
    <cellStyle name="Normal 3 3 3 2 4 4 2 4" xfId="35187"/>
    <cellStyle name="Normal 3 3 3 2 4 4 3" xfId="9974"/>
    <cellStyle name="Normal 3 3 3 2 4 4 3 2" xfId="24357"/>
    <cellStyle name="Normal 3 3 3 2 4 4 3 2 2" xfId="53092"/>
    <cellStyle name="Normal 3 3 3 2 4 4 3 3" xfId="38768"/>
    <cellStyle name="Normal 3 3 3 2 4 4 4" xfId="17194"/>
    <cellStyle name="Normal 3 3 3 2 4 4 4 2" xfId="45930"/>
    <cellStyle name="Normal 3 3 3 2 4 4 5" xfId="31606"/>
    <cellStyle name="Normal 3 3 3 2 4 5" xfId="4505"/>
    <cellStyle name="Normal 3 3 3 2 4 5 2" xfId="11771"/>
    <cellStyle name="Normal 3 3 3 2 4 5 2 2" xfId="26149"/>
    <cellStyle name="Normal 3 3 3 2 4 5 2 2 2" xfId="54883"/>
    <cellStyle name="Normal 3 3 3 2 4 5 2 3" xfId="40559"/>
    <cellStyle name="Normal 3 3 3 2 4 5 3" xfId="18986"/>
    <cellStyle name="Normal 3 3 3 2 4 5 3 2" xfId="47721"/>
    <cellStyle name="Normal 3 3 3 2 4 5 4" xfId="33397"/>
    <cellStyle name="Normal 3 3 3 2 4 6" xfId="8178"/>
    <cellStyle name="Normal 3 3 3 2 4 6 2" xfId="22567"/>
    <cellStyle name="Normal 3 3 3 2 4 6 2 2" xfId="51302"/>
    <cellStyle name="Normal 3 3 3 2 4 6 3" xfId="36978"/>
    <cellStyle name="Normal 3 3 3 2 4 7" xfId="15404"/>
    <cellStyle name="Normal 3 3 3 2 4 7 2" xfId="44140"/>
    <cellStyle name="Normal 3 3 3 2 4 8" xfId="29816"/>
    <cellStyle name="Normal 3 3 3 2 5" xfId="985"/>
    <cellStyle name="Normal 3 3 3 2 5 2" xfId="1968"/>
    <cellStyle name="Normal 3 3 3 2 5 2 2" xfId="3760"/>
    <cellStyle name="Normal 3 3 3 2 5 2 2 2" xfId="7419"/>
    <cellStyle name="Normal 3 3 3 2 5 2 2 2 2" xfId="14679"/>
    <cellStyle name="Normal 3 3 3 2 5 2 2 2 2 2" xfId="29057"/>
    <cellStyle name="Normal 3 3 3 2 5 2 2 2 2 2 2" xfId="57791"/>
    <cellStyle name="Normal 3 3 3 2 5 2 2 2 2 3" xfId="43467"/>
    <cellStyle name="Normal 3 3 3 2 5 2 2 2 3" xfId="21894"/>
    <cellStyle name="Normal 3 3 3 2 5 2 2 2 3 2" xfId="50629"/>
    <cellStyle name="Normal 3 3 3 2 5 2 2 2 4" xfId="36305"/>
    <cellStyle name="Normal 3 3 3 2 5 2 2 3" xfId="11092"/>
    <cellStyle name="Normal 3 3 3 2 5 2 2 3 2" xfId="25475"/>
    <cellStyle name="Normal 3 3 3 2 5 2 2 3 2 2" xfId="54210"/>
    <cellStyle name="Normal 3 3 3 2 5 2 2 3 3" xfId="39886"/>
    <cellStyle name="Normal 3 3 3 2 5 2 2 4" xfId="18312"/>
    <cellStyle name="Normal 3 3 3 2 5 2 2 4 2" xfId="47048"/>
    <cellStyle name="Normal 3 3 3 2 5 2 2 5" xfId="32724"/>
    <cellStyle name="Normal 3 3 3 2 5 2 3" xfId="5629"/>
    <cellStyle name="Normal 3 3 3 2 5 2 3 2" xfId="12889"/>
    <cellStyle name="Normal 3 3 3 2 5 2 3 2 2" xfId="27267"/>
    <cellStyle name="Normal 3 3 3 2 5 2 3 2 2 2" xfId="56001"/>
    <cellStyle name="Normal 3 3 3 2 5 2 3 2 3" xfId="41677"/>
    <cellStyle name="Normal 3 3 3 2 5 2 3 3" xfId="20104"/>
    <cellStyle name="Normal 3 3 3 2 5 2 3 3 2" xfId="48839"/>
    <cellStyle name="Normal 3 3 3 2 5 2 3 4" xfId="34515"/>
    <cellStyle name="Normal 3 3 3 2 5 2 4" xfId="9302"/>
    <cellStyle name="Normal 3 3 3 2 5 2 4 2" xfId="23685"/>
    <cellStyle name="Normal 3 3 3 2 5 2 4 2 2" xfId="52420"/>
    <cellStyle name="Normal 3 3 3 2 5 2 4 3" xfId="38096"/>
    <cellStyle name="Normal 3 3 3 2 5 2 5" xfId="16522"/>
    <cellStyle name="Normal 3 3 3 2 5 2 5 2" xfId="45258"/>
    <cellStyle name="Normal 3 3 3 2 5 2 6" xfId="30934"/>
    <cellStyle name="Normal 3 3 3 2 5 3" xfId="2864"/>
    <cellStyle name="Normal 3 3 3 2 5 3 2" xfId="6524"/>
    <cellStyle name="Normal 3 3 3 2 5 3 2 2" xfId="13784"/>
    <cellStyle name="Normal 3 3 3 2 5 3 2 2 2" xfId="28162"/>
    <cellStyle name="Normal 3 3 3 2 5 3 2 2 2 2" xfId="56896"/>
    <cellStyle name="Normal 3 3 3 2 5 3 2 2 3" xfId="42572"/>
    <cellStyle name="Normal 3 3 3 2 5 3 2 3" xfId="20999"/>
    <cellStyle name="Normal 3 3 3 2 5 3 2 3 2" xfId="49734"/>
    <cellStyle name="Normal 3 3 3 2 5 3 2 4" xfId="35410"/>
    <cellStyle name="Normal 3 3 3 2 5 3 3" xfId="10197"/>
    <cellStyle name="Normal 3 3 3 2 5 3 3 2" xfId="24580"/>
    <cellStyle name="Normal 3 3 3 2 5 3 3 2 2" xfId="53315"/>
    <cellStyle name="Normal 3 3 3 2 5 3 3 3" xfId="38991"/>
    <cellStyle name="Normal 3 3 3 2 5 3 4" xfId="17417"/>
    <cellStyle name="Normal 3 3 3 2 5 3 4 2" xfId="46153"/>
    <cellStyle name="Normal 3 3 3 2 5 3 5" xfId="31829"/>
    <cellStyle name="Normal 3 3 3 2 5 4" xfId="4729"/>
    <cellStyle name="Normal 3 3 3 2 5 4 2" xfId="11994"/>
    <cellStyle name="Normal 3 3 3 2 5 4 2 2" xfId="26372"/>
    <cellStyle name="Normal 3 3 3 2 5 4 2 2 2" xfId="55106"/>
    <cellStyle name="Normal 3 3 3 2 5 4 2 3" xfId="40782"/>
    <cellStyle name="Normal 3 3 3 2 5 4 3" xfId="19209"/>
    <cellStyle name="Normal 3 3 3 2 5 4 3 2" xfId="47944"/>
    <cellStyle name="Normal 3 3 3 2 5 4 4" xfId="33620"/>
    <cellStyle name="Normal 3 3 3 2 5 5" xfId="8401"/>
    <cellStyle name="Normal 3 3 3 2 5 5 2" xfId="22790"/>
    <cellStyle name="Normal 3 3 3 2 5 5 2 2" xfId="51525"/>
    <cellStyle name="Normal 3 3 3 2 5 5 3" xfId="37201"/>
    <cellStyle name="Normal 3 3 3 2 5 6" xfId="15627"/>
    <cellStyle name="Normal 3 3 3 2 5 6 2" xfId="44363"/>
    <cellStyle name="Normal 3 3 3 2 5 7" xfId="30039"/>
    <cellStyle name="Normal 3 3 3 2 6" xfId="1504"/>
    <cellStyle name="Normal 3 3 3 2 6 2" xfId="3313"/>
    <cellStyle name="Normal 3 3 3 2 6 2 2" xfId="6972"/>
    <cellStyle name="Normal 3 3 3 2 6 2 2 2" xfId="14232"/>
    <cellStyle name="Normal 3 3 3 2 6 2 2 2 2" xfId="28610"/>
    <cellStyle name="Normal 3 3 3 2 6 2 2 2 2 2" xfId="57344"/>
    <cellStyle name="Normal 3 3 3 2 6 2 2 2 3" xfId="43020"/>
    <cellStyle name="Normal 3 3 3 2 6 2 2 3" xfId="21447"/>
    <cellStyle name="Normal 3 3 3 2 6 2 2 3 2" xfId="50182"/>
    <cellStyle name="Normal 3 3 3 2 6 2 2 4" xfId="35858"/>
    <cellStyle name="Normal 3 3 3 2 6 2 3" xfId="10645"/>
    <cellStyle name="Normal 3 3 3 2 6 2 3 2" xfId="25028"/>
    <cellStyle name="Normal 3 3 3 2 6 2 3 2 2" xfId="53763"/>
    <cellStyle name="Normal 3 3 3 2 6 2 3 3" xfId="39439"/>
    <cellStyle name="Normal 3 3 3 2 6 2 4" xfId="17865"/>
    <cellStyle name="Normal 3 3 3 2 6 2 4 2" xfId="46601"/>
    <cellStyle name="Normal 3 3 3 2 6 2 5" xfId="32277"/>
    <cellStyle name="Normal 3 3 3 2 6 3" xfId="5181"/>
    <cellStyle name="Normal 3 3 3 2 6 3 2" xfId="12442"/>
    <cellStyle name="Normal 3 3 3 2 6 3 2 2" xfId="26820"/>
    <cellStyle name="Normal 3 3 3 2 6 3 2 2 2" xfId="55554"/>
    <cellStyle name="Normal 3 3 3 2 6 3 2 3" xfId="41230"/>
    <cellStyle name="Normal 3 3 3 2 6 3 3" xfId="19657"/>
    <cellStyle name="Normal 3 3 3 2 6 3 3 2" xfId="48392"/>
    <cellStyle name="Normal 3 3 3 2 6 3 4" xfId="34068"/>
    <cellStyle name="Normal 3 3 3 2 6 4" xfId="8855"/>
    <cellStyle name="Normal 3 3 3 2 6 4 2" xfId="23238"/>
    <cellStyle name="Normal 3 3 3 2 6 4 2 2" xfId="51973"/>
    <cellStyle name="Normal 3 3 3 2 6 4 3" xfId="37649"/>
    <cellStyle name="Normal 3 3 3 2 6 5" xfId="16075"/>
    <cellStyle name="Normal 3 3 3 2 6 5 2" xfId="44811"/>
    <cellStyle name="Normal 3 3 3 2 6 6" xfId="30487"/>
    <cellStyle name="Normal 3 3 3 2 7" xfId="2417"/>
    <cellStyle name="Normal 3 3 3 2 7 2" xfId="6077"/>
    <cellStyle name="Normal 3 3 3 2 7 2 2" xfId="13337"/>
    <cellStyle name="Normal 3 3 3 2 7 2 2 2" xfId="27715"/>
    <cellStyle name="Normal 3 3 3 2 7 2 2 2 2" xfId="56449"/>
    <cellStyle name="Normal 3 3 3 2 7 2 2 3" xfId="42125"/>
    <cellStyle name="Normal 3 3 3 2 7 2 3" xfId="20552"/>
    <cellStyle name="Normal 3 3 3 2 7 2 3 2" xfId="49287"/>
    <cellStyle name="Normal 3 3 3 2 7 2 4" xfId="34963"/>
    <cellStyle name="Normal 3 3 3 2 7 3" xfId="9750"/>
    <cellStyle name="Normal 3 3 3 2 7 3 2" xfId="24133"/>
    <cellStyle name="Normal 3 3 3 2 7 3 2 2" xfId="52868"/>
    <cellStyle name="Normal 3 3 3 2 7 3 3" xfId="38544"/>
    <cellStyle name="Normal 3 3 3 2 7 4" xfId="16970"/>
    <cellStyle name="Normal 3 3 3 2 7 4 2" xfId="45706"/>
    <cellStyle name="Normal 3 3 3 2 7 5" xfId="31382"/>
    <cellStyle name="Normal 3 3 3 2 8" xfId="4274"/>
    <cellStyle name="Normal 3 3 3 2 8 2" xfId="11546"/>
    <cellStyle name="Normal 3 3 3 2 8 2 2" xfId="25925"/>
    <cellStyle name="Normal 3 3 3 2 8 2 2 2" xfId="54659"/>
    <cellStyle name="Normal 3 3 3 2 8 2 3" xfId="40335"/>
    <cellStyle name="Normal 3 3 3 2 8 3" xfId="18762"/>
    <cellStyle name="Normal 3 3 3 2 8 3 2" xfId="47497"/>
    <cellStyle name="Normal 3 3 3 2 8 4" xfId="33173"/>
    <cellStyle name="Normal 3 3 3 2 9" xfId="7942"/>
    <cellStyle name="Normal 3 3 3 2 9 2" xfId="22343"/>
    <cellStyle name="Normal 3 3 3 2 9 2 2" xfId="51078"/>
    <cellStyle name="Normal 3 3 3 2 9 3" xfId="36754"/>
    <cellStyle name="Normal 3 3 3 3" xfId="430"/>
    <cellStyle name="Normal 3 3 3 3 10" xfId="29620"/>
    <cellStyle name="Normal 3 3 3 3 2" xfId="630"/>
    <cellStyle name="Normal 3 3 3 3 2 2" xfId="902"/>
    <cellStyle name="Normal 3 3 3 3 2 2 2" xfId="1349"/>
    <cellStyle name="Normal 3 3 3 3 2 2 2 2" xfId="2332"/>
    <cellStyle name="Normal 3 3 3 3 2 2 2 2 2" xfId="4124"/>
    <cellStyle name="Normal 3 3 3 3 2 2 2 2 2 2" xfId="7783"/>
    <cellStyle name="Normal 3 3 3 3 2 2 2 2 2 2 2" xfId="15043"/>
    <cellStyle name="Normal 3 3 3 3 2 2 2 2 2 2 2 2" xfId="29421"/>
    <cellStyle name="Normal 3 3 3 3 2 2 2 2 2 2 2 2 2" xfId="58155"/>
    <cellStyle name="Normal 3 3 3 3 2 2 2 2 2 2 2 3" xfId="43831"/>
    <cellStyle name="Normal 3 3 3 3 2 2 2 2 2 2 3" xfId="22258"/>
    <cellStyle name="Normal 3 3 3 3 2 2 2 2 2 2 3 2" xfId="50993"/>
    <cellStyle name="Normal 3 3 3 3 2 2 2 2 2 2 4" xfId="36669"/>
    <cellStyle name="Normal 3 3 3 3 2 2 2 2 2 3" xfId="11456"/>
    <cellStyle name="Normal 3 3 3 3 2 2 2 2 2 3 2" xfId="25839"/>
    <cellStyle name="Normal 3 3 3 3 2 2 2 2 2 3 2 2" xfId="54574"/>
    <cellStyle name="Normal 3 3 3 3 2 2 2 2 2 3 3" xfId="40250"/>
    <cellStyle name="Normal 3 3 3 3 2 2 2 2 2 4" xfId="18676"/>
    <cellStyle name="Normal 3 3 3 3 2 2 2 2 2 4 2" xfId="47412"/>
    <cellStyle name="Normal 3 3 3 3 2 2 2 2 2 5" xfId="33088"/>
    <cellStyle name="Normal 3 3 3 3 2 2 2 2 3" xfId="5993"/>
    <cellStyle name="Normal 3 3 3 3 2 2 2 2 3 2" xfId="13253"/>
    <cellStyle name="Normal 3 3 3 3 2 2 2 2 3 2 2" xfId="27631"/>
    <cellStyle name="Normal 3 3 3 3 2 2 2 2 3 2 2 2" xfId="56365"/>
    <cellStyle name="Normal 3 3 3 3 2 2 2 2 3 2 3" xfId="42041"/>
    <cellStyle name="Normal 3 3 3 3 2 2 2 2 3 3" xfId="20468"/>
    <cellStyle name="Normal 3 3 3 3 2 2 2 2 3 3 2" xfId="49203"/>
    <cellStyle name="Normal 3 3 3 3 2 2 2 2 3 4" xfId="34879"/>
    <cellStyle name="Normal 3 3 3 3 2 2 2 2 4" xfId="9666"/>
    <cellStyle name="Normal 3 3 3 3 2 2 2 2 4 2" xfId="24049"/>
    <cellStyle name="Normal 3 3 3 3 2 2 2 2 4 2 2" xfId="52784"/>
    <cellStyle name="Normal 3 3 3 3 2 2 2 2 4 3" xfId="38460"/>
    <cellStyle name="Normal 3 3 3 3 2 2 2 2 5" xfId="16886"/>
    <cellStyle name="Normal 3 3 3 3 2 2 2 2 5 2" xfId="45622"/>
    <cellStyle name="Normal 3 3 3 3 2 2 2 2 6" xfId="31298"/>
    <cellStyle name="Normal 3 3 3 3 2 2 2 3" xfId="3228"/>
    <cellStyle name="Normal 3 3 3 3 2 2 2 3 2" xfId="6888"/>
    <cellStyle name="Normal 3 3 3 3 2 2 2 3 2 2" xfId="14148"/>
    <cellStyle name="Normal 3 3 3 3 2 2 2 3 2 2 2" xfId="28526"/>
    <cellStyle name="Normal 3 3 3 3 2 2 2 3 2 2 2 2" xfId="57260"/>
    <cellStyle name="Normal 3 3 3 3 2 2 2 3 2 2 3" xfId="42936"/>
    <cellStyle name="Normal 3 3 3 3 2 2 2 3 2 3" xfId="21363"/>
    <cellStyle name="Normal 3 3 3 3 2 2 2 3 2 3 2" xfId="50098"/>
    <cellStyle name="Normal 3 3 3 3 2 2 2 3 2 4" xfId="35774"/>
    <cellStyle name="Normal 3 3 3 3 2 2 2 3 3" xfId="10561"/>
    <cellStyle name="Normal 3 3 3 3 2 2 2 3 3 2" xfId="24944"/>
    <cellStyle name="Normal 3 3 3 3 2 2 2 3 3 2 2" xfId="53679"/>
    <cellStyle name="Normal 3 3 3 3 2 2 2 3 3 3" xfId="39355"/>
    <cellStyle name="Normal 3 3 3 3 2 2 2 3 4" xfId="17781"/>
    <cellStyle name="Normal 3 3 3 3 2 2 2 3 4 2" xfId="46517"/>
    <cellStyle name="Normal 3 3 3 3 2 2 2 3 5" xfId="32193"/>
    <cellStyle name="Normal 3 3 3 3 2 2 2 4" xfId="5093"/>
    <cellStyle name="Normal 3 3 3 3 2 2 2 4 2" xfId="12358"/>
    <cellStyle name="Normal 3 3 3 3 2 2 2 4 2 2" xfId="26736"/>
    <cellStyle name="Normal 3 3 3 3 2 2 2 4 2 2 2" xfId="55470"/>
    <cellStyle name="Normal 3 3 3 3 2 2 2 4 2 3" xfId="41146"/>
    <cellStyle name="Normal 3 3 3 3 2 2 2 4 3" xfId="19573"/>
    <cellStyle name="Normal 3 3 3 3 2 2 2 4 3 2" xfId="48308"/>
    <cellStyle name="Normal 3 3 3 3 2 2 2 4 4" xfId="33984"/>
    <cellStyle name="Normal 3 3 3 3 2 2 2 5" xfId="8765"/>
    <cellStyle name="Normal 3 3 3 3 2 2 2 5 2" xfId="23154"/>
    <cellStyle name="Normal 3 3 3 3 2 2 2 5 2 2" xfId="51889"/>
    <cellStyle name="Normal 3 3 3 3 2 2 2 5 3" xfId="37565"/>
    <cellStyle name="Normal 3 3 3 3 2 2 2 6" xfId="15991"/>
    <cellStyle name="Normal 3 3 3 3 2 2 2 6 2" xfId="44727"/>
    <cellStyle name="Normal 3 3 3 3 2 2 2 7" xfId="30403"/>
    <cellStyle name="Normal 3 3 3 3 2 2 3" xfId="1885"/>
    <cellStyle name="Normal 3 3 3 3 2 2 3 2" xfId="3677"/>
    <cellStyle name="Normal 3 3 3 3 2 2 3 2 2" xfId="7336"/>
    <cellStyle name="Normal 3 3 3 3 2 2 3 2 2 2" xfId="14596"/>
    <cellStyle name="Normal 3 3 3 3 2 2 3 2 2 2 2" xfId="28974"/>
    <cellStyle name="Normal 3 3 3 3 2 2 3 2 2 2 2 2" xfId="57708"/>
    <cellStyle name="Normal 3 3 3 3 2 2 3 2 2 2 3" xfId="43384"/>
    <cellStyle name="Normal 3 3 3 3 2 2 3 2 2 3" xfId="21811"/>
    <cellStyle name="Normal 3 3 3 3 2 2 3 2 2 3 2" xfId="50546"/>
    <cellStyle name="Normal 3 3 3 3 2 2 3 2 2 4" xfId="36222"/>
    <cellStyle name="Normal 3 3 3 3 2 2 3 2 3" xfId="11009"/>
    <cellStyle name="Normal 3 3 3 3 2 2 3 2 3 2" xfId="25392"/>
    <cellStyle name="Normal 3 3 3 3 2 2 3 2 3 2 2" xfId="54127"/>
    <cellStyle name="Normal 3 3 3 3 2 2 3 2 3 3" xfId="39803"/>
    <cellStyle name="Normal 3 3 3 3 2 2 3 2 4" xfId="18229"/>
    <cellStyle name="Normal 3 3 3 3 2 2 3 2 4 2" xfId="46965"/>
    <cellStyle name="Normal 3 3 3 3 2 2 3 2 5" xfId="32641"/>
    <cellStyle name="Normal 3 3 3 3 2 2 3 3" xfId="5546"/>
    <cellStyle name="Normal 3 3 3 3 2 2 3 3 2" xfId="12806"/>
    <cellStyle name="Normal 3 3 3 3 2 2 3 3 2 2" xfId="27184"/>
    <cellStyle name="Normal 3 3 3 3 2 2 3 3 2 2 2" xfId="55918"/>
    <cellStyle name="Normal 3 3 3 3 2 2 3 3 2 3" xfId="41594"/>
    <cellStyle name="Normal 3 3 3 3 2 2 3 3 3" xfId="20021"/>
    <cellStyle name="Normal 3 3 3 3 2 2 3 3 3 2" xfId="48756"/>
    <cellStyle name="Normal 3 3 3 3 2 2 3 3 4" xfId="34432"/>
    <cellStyle name="Normal 3 3 3 3 2 2 3 4" xfId="9219"/>
    <cellStyle name="Normal 3 3 3 3 2 2 3 4 2" xfId="23602"/>
    <cellStyle name="Normal 3 3 3 3 2 2 3 4 2 2" xfId="52337"/>
    <cellStyle name="Normal 3 3 3 3 2 2 3 4 3" xfId="38013"/>
    <cellStyle name="Normal 3 3 3 3 2 2 3 5" xfId="16439"/>
    <cellStyle name="Normal 3 3 3 3 2 2 3 5 2" xfId="45175"/>
    <cellStyle name="Normal 3 3 3 3 2 2 3 6" xfId="30851"/>
    <cellStyle name="Normal 3 3 3 3 2 2 4" xfId="2781"/>
    <cellStyle name="Normal 3 3 3 3 2 2 4 2" xfId="6441"/>
    <cellStyle name="Normal 3 3 3 3 2 2 4 2 2" xfId="13701"/>
    <cellStyle name="Normal 3 3 3 3 2 2 4 2 2 2" xfId="28079"/>
    <cellStyle name="Normal 3 3 3 3 2 2 4 2 2 2 2" xfId="56813"/>
    <cellStyle name="Normal 3 3 3 3 2 2 4 2 2 3" xfId="42489"/>
    <cellStyle name="Normal 3 3 3 3 2 2 4 2 3" xfId="20916"/>
    <cellStyle name="Normal 3 3 3 3 2 2 4 2 3 2" xfId="49651"/>
    <cellStyle name="Normal 3 3 3 3 2 2 4 2 4" xfId="35327"/>
    <cellStyle name="Normal 3 3 3 3 2 2 4 3" xfId="10114"/>
    <cellStyle name="Normal 3 3 3 3 2 2 4 3 2" xfId="24497"/>
    <cellStyle name="Normal 3 3 3 3 2 2 4 3 2 2" xfId="53232"/>
    <cellStyle name="Normal 3 3 3 3 2 2 4 3 3" xfId="38908"/>
    <cellStyle name="Normal 3 3 3 3 2 2 4 4" xfId="17334"/>
    <cellStyle name="Normal 3 3 3 3 2 2 4 4 2" xfId="46070"/>
    <cellStyle name="Normal 3 3 3 3 2 2 4 5" xfId="31746"/>
    <cellStyle name="Normal 3 3 3 3 2 2 5" xfId="4646"/>
    <cellStyle name="Normal 3 3 3 3 2 2 5 2" xfId="11911"/>
    <cellStyle name="Normal 3 3 3 3 2 2 5 2 2" xfId="26289"/>
    <cellStyle name="Normal 3 3 3 3 2 2 5 2 2 2" xfId="55023"/>
    <cellStyle name="Normal 3 3 3 3 2 2 5 2 3" xfId="40699"/>
    <cellStyle name="Normal 3 3 3 3 2 2 5 3" xfId="19126"/>
    <cellStyle name="Normal 3 3 3 3 2 2 5 3 2" xfId="47861"/>
    <cellStyle name="Normal 3 3 3 3 2 2 5 4" xfId="33537"/>
    <cellStyle name="Normal 3 3 3 3 2 2 6" xfId="8318"/>
    <cellStyle name="Normal 3 3 3 3 2 2 6 2" xfId="22707"/>
    <cellStyle name="Normal 3 3 3 3 2 2 6 2 2" xfId="51442"/>
    <cellStyle name="Normal 3 3 3 3 2 2 6 3" xfId="37118"/>
    <cellStyle name="Normal 3 3 3 3 2 2 7" xfId="15544"/>
    <cellStyle name="Normal 3 3 3 3 2 2 7 2" xfId="44280"/>
    <cellStyle name="Normal 3 3 3 3 2 2 8" xfId="29956"/>
    <cellStyle name="Normal 3 3 3 3 2 3" xfId="1125"/>
    <cellStyle name="Normal 3 3 3 3 2 3 2" xfId="2108"/>
    <cellStyle name="Normal 3 3 3 3 2 3 2 2" xfId="3900"/>
    <cellStyle name="Normal 3 3 3 3 2 3 2 2 2" xfId="7559"/>
    <cellStyle name="Normal 3 3 3 3 2 3 2 2 2 2" xfId="14819"/>
    <cellStyle name="Normal 3 3 3 3 2 3 2 2 2 2 2" xfId="29197"/>
    <cellStyle name="Normal 3 3 3 3 2 3 2 2 2 2 2 2" xfId="57931"/>
    <cellStyle name="Normal 3 3 3 3 2 3 2 2 2 2 3" xfId="43607"/>
    <cellStyle name="Normal 3 3 3 3 2 3 2 2 2 3" xfId="22034"/>
    <cellStyle name="Normal 3 3 3 3 2 3 2 2 2 3 2" xfId="50769"/>
    <cellStyle name="Normal 3 3 3 3 2 3 2 2 2 4" xfId="36445"/>
    <cellStyle name="Normal 3 3 3 3 2 3 2 2 3" xfId="11232"/>
    <cellStyle name="Normal 3 3 3 3 2 3 2 2 3 2" xfId="25615"/>
    <cellStyle name="Normal 3 3 3 3 2 3 2 2 3 2 2" xfId="54350"/>
    <cellStyle name="Normal 3 3 3 3 2 3 2 2 3 3" xfId="40026"/>
    <cellStyle name="Normal 3 3 3 3 2 3 2 2 4" xfId="18452"/>
    <cellStyle name="Normal 3 3 3 3 2 3 2 2 4 2" xfId="47188"/>
    <cellStyle name="Normal 3 3 3 3 2 3 2 2 5" xfId="32864"/>
    <cellStyle name="Normal 3 3 3 3 2 3 2 3" xfId="5769"/>
    <cellStyle name="Normal 3 3 3 3 2 3 2 3 2" xfId="13029"/>
    <cellStyle name="Normal 3 3 3 3 2 3 2 3 2 2" xfId="27407"/>
    <cellStyle name="Normal 3 3 3 3 2 3 2 3 2 2 2" xfId="56141"/>
    <cellStyle name="Normal 3 3 3 3 2 3 2 3 2 3" xfId="41817"/>
    <cellStyle name="Normal 3 3 3 3 2 3 2 3 3" xfId="20244"/>
    <cellStyle name="Normal 3 3 3 3 2 3 2 3 3 2" xfId="48979"/>
    <cellStyle name="Normal 3 3 3 3 2 3 2 3 4" xfId="34655"/>
    <cellStyle name="Normal 3 3 3 3 2 3 2 4" xfId="9442"/>
    <cellStyle name="Normal 3 3 3 3 2 3 2 4 2" xfId="23825"/>
    <cellStyle name="Normal 3 3 3 3 2 3 2 4 2 2" xfId="52560"/>
    <cellStyle name="Normal 3 3 3 3 2 3 2 4 3" xfId="38236"/>
    <cellStyle name="Normal 3 3 3 3 2 3 2 5" xfId="16662"/>
    <cellStyle name="Normal 3 3 3 3 2 3 2 5 2" xfId="45398"/>
    <cellStyle name="Normal 3 3 3 3 2 3 2 6" xfId="31074"/>
    <cellStyle name="Normal 3 3 3 3 2 3 3" xfId="3004"/>
    <cellStyle name="Normal 3 3 3 3 2 3 3 2" xfId="6664"/>
    <cellStyle name="Normal 3 3 3 3 2 3 3 2 2" xfId="13924"/>
    <cellStyle name="Normal 3 3 3 3 2 3 3 2 2 2" xfId="28302"/>
    <cellStyle name="Normal 3 3 3 3 2 3 3 2 2 2 2" xfId="57036"/>
    <cellStyle name="Normal 3 3 3 3 2 3 3 2 2 3" xfId="42712"/>
    <cellStyle name="Normal 3 3 3 3 2 3 3 2 3" xfId="21139"/>
    <cellStyle name="Normal 3 3 3 3 2 3 3 2 3 2" xfId="49874"/>
    <cellStyle name="Normal 3 3 3 3 2 3 3 2 4" xfId="35550"/>
    <cellStyle name="Normal 3 3 3 3 2 3 3 3" xfId="10337"/>
    <cellStyle name="Normal 3 3 3 3 2 3 3 3 2" xfId="24720"/>
    <cellStyle name="Normal 3 3 3 3 2 3 3 3 2 2" xfId="53455"/>
    <cellStyle name="Normal 3 3 3 3 2 3 3 3 3" xfId="39131"/>
    <cellStyle name="Normal 3 3 3 3 2 3 3 4" xfId="17557"/>
    <cellStyle name="Normal 3 3 3 3 2 3 3 4 2" xfId="46293"/>
    <cellStyle name="Normal 3 3 3 3 2 3 3 5" xfId="31969"/>
    <cellStyle name="Normal 3 3 3 3 2 3 4" xfId="4869"/>
    <cellStyle name="Normal 3 3 3 3 2 3 4 2" xfId="12134"/>
    <cellStyle name="Normal 3 3 3 3 2 3 4 2 2" xfId="26512"/>
    <cellStyle name="Normal 3 3 3 3 2 3 4 2 2 2" xfId="55246"/>
    <cellStyle name="Normal 3 3 3 3 2 3 4 2 3" xfId="40922"/>
    <cellStyle name="Normal 3 3 3 3 2 3 4 3" xfId="19349"/>
    <cellStyle name="Normal 3 3 3 3 2 3 4 3 2" xfId="48084"/>
    <cellStyle name="Normal 3 3 3 3 2 3 4 4" xfId="33760"/>
    <cellStyle name="Normal 3 3 3 3 2 3 5" xfId="8541"/>
    <cellStyle name="Normal 3 3 3 3 2 3 5 2" xfId="22930"/>
    <cellStyle name="Normal 3 3 3 3 2 3 5 2 2" xfId="51665"/>
    <cellStyle name="Normal 3 3 3 3 2 3 5 3" xfId="37341"/>
    <cellStyle name="Normal 3 3 3 3 2 3 6" xfId="15767"/>
    <cellStyle name="Normal 3 3 3 3 2 3 6 2" xfId="44503"/>
    <cellStyle name="Normal 3 3 3 3 2 3 7" xfId="30179"/>
    <cellStyle name="Normal 3 3 3 3 2 4" xfId="1657"/>
    <cellStyle name="Normal 3 3 3 3 2 4 2" xfId="3453"/>
    <cellStyle name="Normal 3 3 3 3 2 4 2 2" xfId="7112"/>
    <cellStyle name="Normal 3 3 3 3 2 4 2 2 2" xfId="14372"/>
    <cellStyle name="Normal 3 3 3 3 2 4 2 2 2 2" xfId="28750"/>
    <cellStyle name="Normal 3 3 3 3 2 4 2 2 2 2 2" xfId="57484"/>
    <cellStyle name="Normal 3 3 3 3 2 4 2 2 2 3" xfId="43160"/>
    <cellStyle name="Normal 3 3 3 3 2 4 2 2 3" xfId="21587"/>
    <cellStyle name="Normal 3 3 3 3 2 4 2 2 3 2" xfId="50322"/>
    <cellStyle name="Normal 3 3 3 3 2 4 2 2 4" xfId="35998"/>
    <cellStyle name="Normal 3 3 3 3 2 4 2 3" xfId="10785"/>
    <cellStyle name="Normal 3 3 3 3 2 4 2 3 2" xfId="25168"/>
    <cellStyle name="Normal 3 3 3 3 2 4 2 3 2 2" xfId="53903"/>
    <cellStyle name="Normal 3 3 3 3 2 4 2 3 3" xfId="39579"/>
    <cellStyle name="Normal 3 3 3 3 2 4 2 4" xfId="18005"/>
    <cellStyle name="Normal 3 3 3 3 2 4 2 4 2" xfId="46741"/>
    <cellStyle name="Normal 3 3 3 3 2 4 2 5" xfId="32417"/>
    <cellStyle name="Normal 3 3 3 3 2 4 3" xfId="5322"/>
    <cellStyle name="Normal 3 3 3 3 2 4 3 2" xfId="12582"/>
    <cellStyle name="Normal 3 3 3 3 2 4 3 2 2" xfId="26960"/>
    <cellStyle name="Normal 3 3 3 3 2 4 3 2 2 2" xfId="55694"/>
    <cellStyle name="Normal 3 3 3 3 2 4 3 2 3" xfId="41370"/>
    <cellStyle name="Normal 3 3 3 3 2 4 3 3" xfId="19797"/>
    <cellStyle name="Normal 3 3 3 3 2 4 3 3 2" xfId="48532"/>
    <cellStyle name="Normal 3 3 3 3 2 4 3 4" xfId="34208"/>
    <cellStyle name="Normal 3 3 3 3 2 4 4" xfId="8995"/>
    <cellStyle name="Normal 3 3 3 3 2 4 4 2" xfId="23378"/>
    <cellStyle name="Normal 3 3 3 3 2 4 4 2 2" xfId="52113"/>
    <cellStyle name="Normal 3 3 3 3 2 4 4 3" xfId="37789"/>
    <cellStyle name="Normal 3 3 3 3 2 4 5" xfId="16215"/>
    <cellStyle name="Normal 3 3 3 3 2 4 5 2" xfId="44951"/>
    <cellStyle name="Normal 3 3 3 3 2 4 6" xfId="30627"/>
    <cellStyle name="Normal 3 3 3 3 2 5" xfId="2557"/>
    <cellStyle name="Normal 3 3 3 3 2 5 2" xfId="6217"/>
    <cellStyle name="Normal 3 3 3 3 2 5 2 2" xfId="13477"/>
    <cellStyle name="Normal 3 3 3 3 2 5 2 2 2" xfId="27855"/>
    <cellStyle name="Normal 3 3 3 3 2 5 2 2 2 2" xfId="56589"/>
    <cellStyle name="Normal 3 3 3 3 2 5 2 2 3" xfId="42265"/>
    <cellStyle name="Normal 3 3 3 3 2 5 2 3" xfId="20692"/>
    <cellStyle name="Normal 3 3 3 3 2 5 2 3 2" xfId="49427"/>
    <cellStyle name="Normal 3 3 3 3 2 5 2 4" xfId="35103"/>
    <cellStyle name="Normal 3 3 3 3 2 5 3" xfId="9890"/>
    <cellStyle name="Normal 3 3 3 3 2 5 3 2" xfId="24273"/>
    <cellStyle name="Normal 3 3 3 3 2 5 3 2 2" xfId="53008"/>
    <cellStyle name="Normal 3 3 3 3 2 5 3 3" xfId="38684"/>
    <cellStyle name="Normal 3 3 3 3 2 5 4" xfId="17110"/>
    <cellStyle name="Normal 3 3 3 3 2 5 4 2" xfId="45846"/>
    <cellStyle name="Normal 3 3 3 3 2 5 5" xfId="31522"/>
    <cellStyle name="Normal 3 3 3 3 2 6" xfId="4420"/>
    <cellStyle name="Normal 3 3 3 3 2 6 2" xfId="11687"/>
    <cellStyle name="Normal 3 3 3 3 2 6 2 2" xfId="26065"/>
    <cellStyle name="Normal 3 3 3 3 2 6 2 2 2" xfId="54799"/>
    <cellStyle name="Normal 3 3 3 3 2 6 2 3" xfId="40475"/>
    <cellStyle name="Normal 3 3 3 3 2 6 3" xfId="18902"/>
    <cellStyle name="Normal 3 3 3 3 2 6 3 2" xfId="47637"/>
    <cellStyle name="Normal 3 3 3 3 2 6 4" xfId="33313"/>
    <cellStyle name="Normal 3 3 3 3 2 7" xfId="8091"/>
    <cellStyle name="Normal 3 3 3 3 2 7 2" xfId="22483"/>
    <cellStyle name="Normal 3 3 3 3 2 7 2 2" xfId="51218"/>
    <cellStyle name="Normal 3 3 3 3 2 7 3" xfId="36894"/>
    <cellStyle name="Normal 3 3 3 3 2 8" xfId="15320"/>
    <cellStyle name="Normal 3 3 3 3 2 8 2" xfId="44056"/>
    <cellStyle name="Normal 3 3 3 3 2 9" xfId="29732"/>
    <cellStyle name="Normal 3 3 3 3 3" xfId="788"/>
    <cellStyle name="Normal 3 3 3 3 3 2" xfId="1237"/>
    <cellStyle name="Normal 3 3 3 3 3 2 2" xfId="2220"/>
    <cellStyle name="Normal 3 3 3 3 3 2 2 2" xfId="4012"/>
    <cellStyle name="Normal 3 3 3 3 3 2 2 2 2" xfId="7671"/>
    <cellStyle name="Normal 3 3 3 3 3 2 2 2 2 2" xfId="14931"/>
    <cellStyle name="Normal 3 3 3 3 3 2 2 2 2 2 2" xfId="29309"/>
    <cellStyle name="Normal 3 3 3 3 3 2 2 2 2 2 2 2" xfId="58043"/>
    <cellStyle name="Normal 3 3 3 3 3 2 2 2 2 2 3" xfId="43719"/>
    <cellStyle name="Normal 3 3 3 3 3 2 2 2 2 3" xfId="22146"/>
    <cellStyle name="Normal 3 3 3 3 3 2 2 2 2 3 2" xfId="50881"/>
    <cellStyle name="Normal 3 3 3 3 3 2 2 2 2 4" xfId="36557"/>
    <cellStyle name="Normal 3 3 3 3 3 2 2 2 3" xfId="11344"/>
    <cellStyle name="Normal 3 3 3 3 3 2 2 2 3 2" xfId="25727"/>
    <cellStyle name="Normal 3 3 3 3 3 2 2 2 3 2 2" xfId="54462"/>
    <cellStyle name="Normal 3 3 3 3 3 2 2 2 3 3" xfId="40138"/>
    <cellStyle name="Normal 3 3 3 3 3 2 2 2 4" xfId="18564"/>
    <cellStyle name="Normal 3 3 3 3 3 2 2 2 4 2" xfId="47300"/>
    <cellStyle name="Normal 3 3 3 3 3 2 2 2 5" xfId="32976"/>
    <cellStyle name="Normal 3 3 3 3 3 2 2 3" xfId="5881"/>
    <cellStyle name="Normal 3 3 3 3 3 2 2 3 2" xfId="13141"/>
    <cellStyle name="Normal 3 3 3 3 3 2 2 3 2 2" xfId="27519"/>
    <cellStyle name="Normal 3 3 3 3 3 2 2 3 2 2 2" xfId="56253"/>
    <cellStyle name="Normal 3 3 3 3 3 2 2 3 2 3" xfId="41929"/>
    <cellStyle name="Normal 3 3 3 3 3 2 2 3 3" xfId="20356"/>
    <cellStyle name="Normal 3 3 3 3 3 2 2 3 3 2" xfId="49091"/>
    <cellStyle name="Normal 3 3 3 3 3 2 2 3 4" xfId="34767"/>
    <cellStyle name="Normal 3 3 3 3 3 2 2 4" xfId="9554"/>
    <cellStyle name="Normal 3 3 3 3 3 2 2 4 2" xfId="23937"/>
    <cellStyle name="Normal 3 3 3 3 3 2 2 4 2 2" xfId="52672"/>
    <cellStyle name="Normal 3 3 3 3 3 2 2 4 3" xfId="38348"/>
    <cellStyle name="Normal 3 3 3 3 3 2 2 5" xfId="16774"/>
    <cellStyle name="Normal 3 3 3 3 3 2 2 5 2" xfId="45510"/>
    <cellStyle name="Normal 3 3 3 3 3 2 2 6" xfId="31186"/>
    <cellStyle name="Normal 3 3 3 3 3 2 3" xfId="3116"/>
    <cellStyle name="Normal 3 3 3 3 3 2 3 2" xfId="6776"/>
    <cellStyle name="Normal 3 3 3 3 3 2 3 2 2" xfId="14036"/>
    <cellStyle name="Normal 3 3 3 3 3 2 3 2 2 2" xfId="28414"/>
    <cellStyle name="Normal 3 3 3 3 3 2 3 2 2 2 2" xfId="57148"/>
    <cellStyle name="Normal 3 3 3 3 3 2 3 2 2 3" xfId="42824"/>
    <cellStyle name="Normal 3 3 3 3 3 2 3 2 3" xfId="21251"/>
    <cellStyle name="Normal 3 3 3 3 3 2 3 2 3 2" xfId="49986"/>
    <cellStyle name="Normal 3 3 3 3 3 2 3 2 4" xfId="35662"/>
    <cellStyle name="Normal 3 3 3 3 3 2 3 3" xfId="10449"/>
    <cellStyle name="Normal 3 3 3 3 3 2 3 3 2" xfId="24832"/>
    <cellStyle name="Normal 3 3 3 3 3 2 3 3 2 2" xfId="53567"/>
    <cellStyle name="Normal 3 3 3 3 3 2 3 3 3" xfId="39243"/>
    <cellStyle name="Normal 3 3 3 3 3 2 3 4" xfId="17669"/>
    <cellStyle name="Normal 3 3 3 3 3 2 3 4 2" xfId="46405"/>
    <cellStyle name="Normal 3 3 3 3 3 2 3 5" xfId="32081"/>
    <cellStyle name="Normal 3 3 3 3 3 2 4" xfId="4981"/>
    <cellStyle name="Normal 3 3 3 3 3 2 4 2" xfId="12246"/>
    <cellStyle name="Normal 3 3 3 3 3 2 4 2 2" xfId="26624"/>
    <cellStyle name="Normal 3 3 3 3 3 2 4 2 2 2" xfId="55358"/>
    <cellStyle name="Normal 3 3 3 3 3 2 4 2 3" xfId="41034"/>
    <cellStyle name="Normal 3 3 3 3 3 2 4 3" xfId="19461"/>
    <cellStyle name="Normal 3 3 3 3 3 2 4 3 2" xfId="48196"/>
    <cellStyle name="Normal 3 3 3 3 3 2 4 4" xfId="33872"/>
    <cellStyle name="Normal 3 3 3 3 3 2 5" xfId="8653"/>
    <cellStyle name="Normal 3 3 3 3 3 2 5 2" xfId="23042"/>
    <cellStyle name="Normal 3 3 3 3 3 2 5 2 2" xfId="51777"/>
    <cellStyle name="Normal 3 3 3 3 3 2 5 3" xfId="37453"/>
    <cellStyle name="Normal 3 3 3 3 3 2 6" xfId="15879"/>
    <cellStyle name="Normal 3 3 3 3 3 2 6 2" xfId="44615"/>
    <cellStyle name="Normal 3 3 3 3 3 2 7" xfId="30291"/>
    <cellStyle name="Normal 3 3 3 3 3 3" xfId="1773"/>
    <cellStyle name="Normal 3 3 3 3 3 3 2" xfId="3565"/>
    <cellStyle name="Normal 3 3 3 3 3 3 2 2" xfId="7224"/>
    <cellStyle name="Normal 3 3 3 3 3 3 2 2 2" xfId="14484"/>
    <cellStyle name="Normal 3 3 3 3 3 3 2 2 2 2" xfId="28862"/>
    <cellStyle name="Normal 3 3 3 3 3 3 2 2 2 2 2" xfId="57596"/>
    <cellStyle name="Normal 3 3 3 3 3 3 2 2 2 3" xfId="43272"/>
    <cellStyle name="Normal 3 3 3 3 3 3 2 2 3" xfId="21699"/>
    <cellStyle name="Normal 3 3 3 3 3 3 2 2 3 2" xfId="50434"/>
    <cellStyle name="Normal 3 3 3 3 3 3 2 2 4" xfId="36110"/>
    <cellStyle name="Normal 3 3 3 3 3 3 2 3" xfId="10897"/>
    <cellStyle name="Normal 3 3 3 3 3 3 2 3 2" xfId="25280"/>
    <cellStyle name="Normal 3 3 3 3 3 3 2 3 2 2" xfId="54015"/>
    <cellStyle name="Normal 3 3 3 3 3 3 2 3 3" xfId="39691"/>
    <cellStyle name="Normal 3 3 3 3 3 3 2 4" xfId="18117"/>
    <cellStyle name="Normal 3 3 3 3 3 3 2 4 2" xfId="46853"/>
    <cellStyle name="Normal 3 3 3 3 3 3 2 5" xfId="32529"/>
    <cellStyle name="Normal 3 3 3 3 3 3 3" xfId="5434"/>
    <cellStyle name="Normal 3 3 3 3 3 3 3 2" xfId="12694"/>
    <cellStyle name="Normal 3 3 3 3 3 3 3 2 2" xfId="27072"/>
    <cellStyle name="Normal 3 3 3 3 3 3 3 2 2 2" xfId="55806"/>
    <cellStyle name="Normal 3 3 3 3 3 3 3 2 3" xfId="41482"/>
    <cellStyle name="Normal 3 3 3 3 3 3 3 3" xfId="19909"/>
    <cellStyle name="Normal 3 3 3 3 3 3 3 3 2" xfId="48644"/>
    <cellStyle name="Normal 3 3 3 3 3 3 3 4" xfId="34320"/>
    <cellStyle name="Normal 3 3 3 3 3 3 4" xfId="9107"/>
    <cellStyle name="Normal 3 3 3 3 3 3 4 2" xfId="23490"/>
    <cellStyle name="Normal 3 3 3 3 3 3 4 2 2" xfId="52225"/>
    <cellStyle name="Normal 3 3 3 3 3 3 4 3" xfId="37901"/>
    <cellStyle name="Normal 3 3 3 3 3 3 5" xfId="16327"/>
    <cellStyle name="Normal 3 3 3 3 3 3 5 2" xfId="45063"/>
    <cellStyle name="Normal 3 3 3 3 3 3 6" xfId="30739"/>
    <cellStyle name="Normal 3 3 3 3 3 4" xfId="2669"/>
    <cellStyle name="Normal 3 3 3 3 3 4 2" xfId="6329"/>
    <cellStyle name="Normal 3 3 3 3 3 4 2 2" xfId="13589"/>
    <cellStyle name="Normal 3 3 3 3 3 4 2 2 2" xfId="27967"/>
    <cellStyle name="Normal 3 3 3 3 3 4 2 2 2 2" xfId="56701"/>
    <cellStyle name="Normal 3 3 3 3 3 4 2 2 3" xfId="42377"/>
    <cellStyle name="Normal 3 3 3 3 3 4 2 3" xfId="20804"/>
    <cellStyle name="Normal 3 3 3 3 3 4 2 3 2" xfId="49539"/>
    <cellStyle name="Normal 3 3 3 3 3 4 2 4" xfId="35215"/>
    <cellStyle name="Normal 3 3 3 3 3 4 3" xfId="10002"/>
    <cellStyle name="Normal 3 3 3 3 3 4 3 2" xfId="24385"/>
    <cellStyle name="Normal 3 3 3 3 3 4 3 2 2" xfId="53120"/>
    <cellStyle name="Normal 3 3 3 3 3 4 3 3" xfId="38796"/>
    <cellStyle name="Normal 3 3 3 3 3 4 4" xfId="17222"/>
    <cellStyle name="Normal 3 3 3 3 3 4 4 2" xfId="45958"/>
    <cellStyle name="Normal 3 3 3 3 3 4 5" xfId="31634"/>
    <cellStyle name="Normal 3 3 3 3 3 5" xfId="4533"/>
    <cellStyle name="Normal 3 3 3 3 3 5 2" xfId="11799"/>
    <cellStyle name="Normal 3 3 3 3 3 5 2 2" xfId="26177"/>
    <cellStyle name="Normal 3 3 3 3 3 5 2 2 2" xfId="54911"/>
    <cellStyle name="Normal 3 3 3 3 3 5 2 3" xfId="40587"/>
    <cellStyle name="Normal 3 3 3 3 3 5 3" xfId="19014"/>
    <cellStyle name="Normal 3 3 3 3 3 5 3 2" xfId="47749"/>
    <cellStyle name="Normal 3 3 3 3 3 5 4" xfId="33425"/>
    <cellStyle name="Normal 3 3 3 3 3 6" xfId="8206"/>
    <cellStyle name="Normal 3 3 3 3 3 6 2" xfId="22595"/>
    <cellStyle name="Normal 3 3 3 3 3 6 2 2" xfId="51330"/>
    <cellStyle name="Normal 3 3 3 3 3 6 3" xfId="37006"/>
    <cellStyle name="Normal 3 3 3 3 3 7" xfId="15432"/>
    <cellStyle name="Normal 3 3 3 3 3 7 2" xfId="44168"/>
    <cellStyle name="Normal 3 3 3 3 3 8" xfId="29844"/>
    <cellStyle name="Normal 3 3 3 3 4" xfId="1013"/>
    <cellStyle name="Normal 3 3 3 3 4 2" xfId="1996"/>
    <cellStyle name="Normal 3 3 3 3 4 2 2" xfId="3788"/>
    <cellStyle name="Normal 3 3 3 3 4 2 2 2" xfId="7447"/>
    <cellStyle name="Normal 3 3 3 3 4 2 2 2 2" xfId="14707"/>
    <cellStyle name="Normal 3 3 3 3 4 2 2 2 2 2" xfId="29085"/>
    <cellStyle name="Normal 3 3 3 3 4 2 2 2 2 2 2" xfId="57819"/>
    <cellStyle name="Normal 3 3 3 3 4 2 2 2 2 3" xfId="43495"/>
    <cellStyle name="Normal 3 3 3 3 4 2 2 2 3" xfId="21922"/>
    <cellStyle name="Normal 3 3 3 3 4 2 2 2 3 2" xfId="50657"/>
    <cellStyle name="Normal 3 3 3 3 4 2 2 2 4" xfId="36333"/>
    <cellStyle name="Normal 3 3 3 3 4 2 2 3" xfId="11120"/>
    <cellStyle name="Normal 3 3 3 3 4 2 2 3 2" xfId="25503"/>
    <cellStyle name="Normal 3 3 3 3 4 2 2 3 2 2" xfId="54238"/>
    <cellStyle name="Normal 3 3 3 3 4 2 2 3 3" xfId="39914"/>
    <cellStyle name="Normal 3 3 3 3 4 2 2 4" xfId="18340"/>
    <cellStyle name="Normal 3 3 3 3 4 2 2 4 2" xfId="47076"/>
    <cellStyle name="Normal 3 3 3 3 4 2 2 5" xfId="32752"/>
    <cellStyle name="Normal 3 3 3 3 4 2 3" xfId="5657"/>
    <cellStyle name="Normal 3 3 3 3 4 2 3 2" xfId="12917"/>
    <cellStyle name="Normal 3 3 3 3 4 2 3 2 2" xfId="27295"/>
    <cellStyle name="Normal 3 3 3 3 4 2 3 2 2 2" xfId="56029"/>
    <cellStyle name="Normal 3 3 3 3 4 2 3 2 3" xfId="41705"/>
    <cellStyle name="Normal 3 3 3 3 4 2 3 3" xfId="20132"/>
    <cellStyle name="Normal 3 3 3 3 4 2 3 3 2" xfId="48867"/>
    <cellStyle name="Normal 3 3 3 3 4 2 3 4" xfId="34543"/>
    <cellStyle name="Normal 3 3 3 3 4 2 4" xfId="9330"/>
    <cellStyle name="Normal 3 3 3 3 4 2 4 2" xfId="23713"/>
    <cellStyle name="Normal 3 3 3 3 4 2 4 2 2" xfId="52448"/>
    <cellStyle name="Normal 3 3 3 3 4 2 4 3" xfId="38124"/>
    <cellStyle name="Normal 3 3 3 3 4 2 5" xfId="16550"/>
    <cellStyle name="Normal 3 3 3 3 4 2 5 2" xfId="45286"/>
    <cellStyle name="Normal 3 3 3 3 4 2 6" xfId="30962"/>
    <cellStyle name="Normal 3 3 3 3 4 3" xfId="2892"/>
    <cellStyle name="Normal 3 3 3 3 4 3 2" xfId="6552"/>
    <cellStyle name="Normal 3 3 3 3 4 3 2 2" xfId="13812"/>
    <cellStyle name="Normal 3 3 3 3 4 3 2 2 2" xfId="28190"/>
    <cellStyle name="Normal 3 3 3 3 4 3 2 2 2 2" xfId="56924"/>
    <cellStyle name="Normal 3 3 3 3 4 3 2 2 3" xfId="42600"/>
    <cellStyle name="Normal 3 3 3 3 4 3 2 3" xfId="21027"/>
    <cellStyle name="Normal 3 3 3 3 4 3 2 3 2" xfId="49762"/>
    <cellStyle name="Normal 3 3 3 3 4 3 2 4" xfId="35438"/>
    <cellStyle name="Normal 3 3 3 3 4 3 3" xfId="10225"/>
    <cellStyle name="Normal 3 3 3 3 4 3 3 2" xfId="24608"/>
    <cellStyle name="Normal 3 3 3 3 4 3 3 2 2" xfId="53343"/>
    <cellStyle name="Normal 3 3 3 3 4 3 3 3" xfId="39019"/>
    <cellStyle name="Normal 3 3 3 3 4 3 4" xfId="17445"/>
    <cellStyle name="Normal 3 3 3 3 4 3 4 2" xfId="46181"/>
    <cellStyle name="Normal 3 3 3 3 4 3 5" xfId="31857"/>
    <cellStyle name="Normal 3 3 3 3 4 4" xfId="4757"/>
    <cellStyle name="Normal 3 3 3 3 4 4 2" xfId="12022"/>
    <cellStyle name="Normal 3 3 3 3 4 4 2 2" xfId="26400"/>
    <cellStyle name="Normal 3 3 3 3 4 4 2 2 2" xfId="55134"/>
    <cellStyle name="Normal 3 3 3 3 4 4 2 3" xfId="40810"/>
    <cellStyle name="Normal 3 3 3 3 4 4 3" xfId="19237"/>
    <cellStyle name="Normal 3 3 3 3 4 4 3 2" xfId="47972"/>
    <cellStyle name="Normal 3 3 3 3 4 4 4" xfId="33648"/>
    <cellStyle name="Normal 3 3 3 3 4 5" xfId="8429"/>
    <cellStyle name="Normal 3 3 3 3 4 5 2" xfId="22818"/>
    <cellStyle name="Normal 3 3 3 3 4 5 2 2" xfId="51553"/>
    <cellStyle name="Normal 3 3 3 3 4 5 3" xfId="37229"/>
    <cellStyle name="Normal 3 3 3 3 4 6" xfId="15655"/>
    <cellStyle name="Normal 3 3 3 3 4 6 2" xfId="44391"/>
    <cellStyle name="Normal 3 3 3 3 4 7" xfId="30067"/>
    <cellStyle name="Normal 3 3 3 3 5" xfId="1537"/>
    <cellStyle name="Normal 3 3 3 3 5 2" xfId="3341"/>
    <cellStyle name="Normal 3 3 3 3 5 2 2" xfId="7000"/>
    <cellStyle name="Normal 3 3 3 3 5 2 2 2" xfId="14260"/>
    <cellStyle name="Normal 3 3 3 3 5 2 2 2 2" xfId="28638"/>
    <cellStyle name="Normal 3 3 3 3 5 2 2 2 2 2" xfId="57372"/>
    <cellStyle name="Normal 3 3 3 3 5 2 2 2 3" xfId="43048"/>
    <cellStyle name="Normal 3 3 3 3 5 2 2 3" xfId="21475"/>
    <cellStyle name="Normal 3 3 3 3 5 2 2 3 2" xfId="50210"/>
    <cellStyle name="Normal 3 3 3 3 5 2 2 4" xfId="35886"/>
    <cellStyle name="Normal 3 3 3 3 5 2 3" xfId="10673"/>
    <cellStyle name="Normal 3 3 3 3 5 2 3 2" xfId="25056"/>
    <cellStyle name="Normal 3 3 3 3 5 2 3 2 2" xfId="53791"/>
    <cellStyle name="Normal 3 3 3 3 5 2 3 3" xfId="39467"/>
    <cellStyle name="Normal 3 3 3 3 5 2 4" xfId="17893"/>
    <cellStyle name="Normal 3 3 3 3 5 2 4 2" xfId="46629"/>
    <cellStyle name="Normal 3 3 3 3 5 2 5" xfId="32305"/>
    <cellStyle name="Normal 3 3 3 3 5 3" xfId="5210"/>
    <cellStyle name="Normal 3 3 3 3 5 3 2" xfId="12470"/>
    <cellStyle name="Normal 3 3 3 3 5 3 2 2" xfId="26848"/>
    <cellStyle name="Normal 3 3 3 3 5 3 2 2 2" xfId="55582"/>
    <cellStyle name="Normal 3 3 3 3 5 3 2 3" xfId="41258"/>
    <cellStyle name="Normal 3 3 3 3 5 3 3" xfId="19685"/>
    <cellStyle name="Normal 3 3 3 3 5 3 3 2" xfId="48420"/>
    <cellStyle name="Normal 3 3 3 3 5 3 4" xfId="34096"/>
    <cellStyle name="Normal 3 3 3 3 5 4" xfId="8883"/>
    <cellStyle name="Normal 3 3 3 3 5 4 2" xfId="23266"/>
    <cellStyle name="Normal 3 3 3 3 5 4 2 2" xfId="52001"/>
    <cellStyle name="Normal 3 3 3 3 5 4 3" xfId="37677"/>
    <cellStyle name="Normal 3 3 3 3 5 5" xfId="16103"/>
    <cellStyle name="Normal 3 3 3 3 5 5 2" xfId="44839"/>
    <cellStyle name="Normal 3 3 3 3 5 6" xfId="30515"/>
    <cellStyle name="Normal 3 3 3 3 6" xfId="2445"/>
    <cellStyle name="Normal 3 3 3 3 6 2" xfId="6105"/>
    <cellStyle name="Normal 3 3 3 3 6 2 2" xfId="13365"/>
    <cellStyle name="Normal 3 3 3 3 6 2 2 2" xfId="27743"/>
    <cellStyle name="Normal 3 3 3 3 6 2 2 2 2" xfId="56477"/>
    <cellStyle name="Normal 3 3 3 3 6 2 2 3" xfId="42153"/>
    <cellStyle name="Normal 3 3 3 3 6 2 3" xfId="20580"/>
    <cellStyle name="Normal 3 3 3 3 6 2 3 2" xfId="49315"/>
    <cellStyle name="Normal 3 3 3 3 6 2 4" xfId="34991"/>
    <cellStyle name="Normal 3 3 3 3 6 3" xfId="9778"/>
    <cellStyle name="Normal 3 3 3 3 6 3 2" xfId="24161"/>
    <cellStyle name="Normal 3 3 3 3 6 3 2 2" xfId="52896"/>
    <cellStyle name="Normal 3 3 3 3 6 3 3" xfId="38572"/>
    <cellStyle name="Normal 3 3 3 3 6 4" xfId="16998"/>
    <cellStyle name="Normal 3 3 3 3 6 4 2" xfId="45734"/>
    <cellStyle name="Normal 3 3 3 3 6 5" xfId="31410"/>
    <cellStyle name="Normal 3 3 3 3 7" xfId="4304"/>
    <cellStyle name="Normal 3 3 3 3 7 2" xfId="11574"/>
    <cellStyle name="Normal 3 3 3 3 7 2 2" xfId="25953"/>
    <cellStyle name="Normal 3 3 3 3 7 2 2 2" xfId="54687"/>
    <cellStyle name="Normal 3 3 3 3 7 2 3" xfId="40363"/>
    <cellStyle name="Normal 3 3 3 3 7 3" xfId="18790"/>
    <cellStyle name="Normal 3 3 3 3 7 3 2" xfId="47525"/>
    <cellStyle name="Normal 3 3 3 3 7 4" xfId="33201"/>
    <cellStyle name="Normal 3 3 3 3 8" xfId="7973"/>
    <cellStyle name="Normal 3 3 3 3 8 2" xfId="22371"/>
    <cellStyle name="Normal 3 3 3 3 8 2 2" xfId="51106"/>
    <cellStyle name="Normal 3 3 3 3 8 3" xfId="36782"/>
    <cellStyle name="Normal 3 3 3 3 9" xfId="15208"/>
    <cellStyle name="Normal 3 3 3 3 9 2" xfId="43944"/>
    <cellStyle name="Normal 3 3 3 4" xfId="561"/>
    <cellStyle name="Normal 3 3 3 4 2" xfId="846"/>
    <cellStyle name="Normal 3 3 3 4 2 2" xfId="1293"/>
    <cellStyle name="Normal 3 3 3 4 2 2 2" xfId="2276"/>
    <cellStyle name="Normal 3 3 3 4 2 2 2 2" xfId="4068"/>
    <cellStyle name="Normal 3 3 3 4 2 2 2 2 2" xfId="7727"/>
    <cellStyle name="Normal 3 3 3 4 2 2 2 2 2 2" xfId="14987"/>
    <cellStyle name="Normal 3 3 3 4 2 2 2 2 2 2 2" xfId="29365"/>
    <cellStyle name="Normal 3 3 3 4 2 2 2 2 2 2 2 2" xfId="58099"/>
    <cellStyle name="Normal 3 3 3 4 2 2 2 2 2 2 3" xfId="43775"/>
    <cellStyle name="Normal 3 3 3 4 2 2 2 2 2 3" xfId="22202"/>
    <cellStyle name="Normal 3 3 3 4 2 2 2 2 2 3 2" xfId="50937"/>
    <cellStyle name="Normal 3 3 3 4 2 2 2 2 2 4" xfId="36613"/>
    <cellStyle name="Normal 3 3 3 4 2 2 2 2 3" xfId="11400"/>
    <cellStyle name="Normal 3 3 3 4 2 2 2 2 3 2" xfId="25783"/>
    <cellStyle name="Normal 3 3 3 4 2 2 2 2 3 2 2" xfId="54518"/>
    <cellStyle name="Normal 3 3 3 4 2 2 2 2 3 3" xfId="40194"/>
    <cellStyle name="Normal 3 3 3 4 2 2 2 2 4" xfId="18620"/>
    <cellStyle name="Normal 3 3 3 4 2 2 2 2 4 2" xfId="47356"/>
    <cellStyle name="Normal 3 3 3 4 2 2 2 2 5" xfId="33032"/>
    <cellStyle name="Normal 3 3 3 4 2 2 2 3" xfId="5937"/>
    <cellStyle name="Normal 3 3 3 4 2 2 2 3 2" xfId="13197"/>
    <cellStyle name="Normal 3 3 3 4 2 2 2 3 2 2" xfId="27575"/>
    <cellStyle name="Normal 3 3 3 4 2 2 2 3 2 2 2" xfId="56309"/>
    <cellStyle name="Normal 3 3 3 4 2 2 2 3 2 3" xfId="41985"/>
    <cellStyle name="Normal 3 3 3 4 2 2 2 3 3" xfId="20412"/>
    <cellStyle name="Normal 3 3 3 4 2 2 2 3 3 2" xfId="49147"/>
    <cellStyle name="Normal 3 3 3 4 2 2 2 3 4" xfId="34823"/>
    <cellStyle name="Normal 3 3 3 4 2 2 2 4" xfId="9610"/>
    <cellStyle name="Normal 3 3 3 4 2 2 2 4 2" xfId="23993"/>
    <cellStyle name="Normal 3 3 3 4 2 2 2 4 2 2" xfId="52728"/>
    <cellStyle name="Normal 3 3 3 4 2 2 2 4 3" xfId="38404"/>
    <cellStyle name="Normal 3 3 3 4 2 2 2 5" xfId="16830"/>
    <cellStyle name="Normal 3 3 3 4 2 2 2 5 2" xfId="45566"/>
    <cellStyle name="Normal 3 3 3 4 2 2 2 6" xfId="31242"/>
    <cellStyle name="Normal 3 3 3 4 2 2 3" xfId="3172"/>
    <cellStyle name="Normal 3 3 3 4 2 2 3 2" xfId="6832"/>
    <cellStyle name="Normal 3 3 3 4 2 2 3 2 2" xfId="14092"/>
    <cellStyle name="Normal 3 3 3 4 2 2 3 2 2 2" xfId="28470"/>
    <cellStyle name="Normal 3 3 3 4 2 2 3 2 2 2 2" xfId="57204"/>
    <cellStyle name="Normal 3 3 3 4 2 2 3 2 2 3" xfId="42880"/>
    <cellStyle name="Normal 3 3 3 4 2 2 3 2 3" xfId="21307"/>
    <cellStyle name="Normal 3 3 3 4 2 2 3 2 3 2" xfId="50042"/>
    <cellStyle name="Normal 3 3 3 4 2 2 3 2 4" xfId="35718"/>
    <cellStyle name="Normal 3 3 3 4 2 2 3 3" xfId="10505"/>
    <cellStyle name="Normal 3 3 3 4 2 2 3 3 2" xfId="24888"/>
    <cellStyle name="Normal 3 3 3 4 2 2 3 3 2 2" xfId="53623"/>
    <cellStyle name="Normal 3 3 3 4 2 2 3 3 3" xfId="39299"/>
    <cellStyle name="Normal 3 3 3 4 2 2 3 4" xfId="17725"/>
    <cellStyle name="Normal 3 3 3 4 2 2 3 4 2" xfId="46461"/>
    <cellStyle name="Normal 3 3 3 4 2 2 3 5" xfId="32137"/>
    <cellStyle name="Normal 3 3 3 4 2 2 4" xfId="5037"/>
    <cellStyle name="Normal 3 3 3 4 2 2 4 2" xfId="12302"/>
    <cellStyle name="Normal 3 3 3 4 2 2 4 2 2" xfId="26680"/>
    <cellStyle name="Normal 3 3 3 4 2 2 4 2 2 2" xfId="55414"/>
    <cellStyle name="Normal 3 3 3 4 2 2 4 2 3" xfId="41090"/>
    <cellStyle name="Normal 3 3 3 4 2 2 4 3" xfId="19517"/>
    <cellStyle name="Normal 3 3 3 4 2 2 4 3 2" xfId="48252"/>
    <cellStyle name="Normal 3 3 3 4 2 2 4 4" xfId="33928"/>
    <cellStyle name="Normal 3 3 3 4 2 2 5" xfId="8709"/>
    <cellStyle name="Normal 3 3 3 4 2 2 5 2" xfId="23098"/>
    <cellStyle name="Normal 3 3 3 4 2 2 5 2 2" xfId="51833"/>
    <cellStyle name="Normal 3 3 3 4 2 2 5 3" xfId="37509"/>
    <cellStyle name="Normal 3 3 3 4 2 2 6" xfId="15935"/>
    <cellStyle name="Normal 3 3 3 4 2 2 6 2" xfId="44671"/>
    <cellStyle name="Normal 3 3 3 4 2 2 7" xfId="30347"/>
    <cellStyle name="Normal 3 3 3 4 2 3" xfId="1829"/>
    <cellStyle name="Normal 3 3 3 4 2 3 2" xfId="3621"/>
    <cellStyle name="Normal 3 3 3 4 2 3 2 2" xfId="7280"/>
    <cellStyle name="Normal 3 3 3 4 2 3 2 2 2" xfId="14540"/>
    <cellStyle name="Normal 3 3 3 4 2 3 2 2 2 2" xfId="28918"/>
    <cellStyle name="Normal 3 3 3 4 2 3 2 2 2 2 2" xfId="57652"/>
    <cellStyle name="Normal 3 3 3 4 2 3 2 2 2 3" xfId="43328"/>
    <cellStyle name="Normal 3 3 3 4 2 3 2 2 3" xfId="21755"/>
    <cellStyle name="Normal 3 3 3 4 2 3 2 2 3 2" xfId="50490"/>
    <cellStyle name="Normal 3 3 3 4 2 3 2 2 4" xfId="36166"/>
    <cellStyle name="Normal 3 3 3 4 2 3 2 3" xfId="10953"/>
    <cellStyle name="Normal 3 3 3 4 2 3 2 3 2" xfId="25336"/>
    <cellStyle name="Normal 3 3 3 4 2 3 2 3 2 2" xfId="54071"/>
    <cellStyle name="Normal 3 3 3 4 2 3 2 3 3" xfId="39747"/>
    <cellStyle name="Normal 3 3 3 4 2 3 2 4" xfId="18173"/>
    <cellStyle name="Normal 3 3 3 4 2 3 2 4 2" xfId="46909"/>
    <cellStyle name="Normal 3 3 3 4 2 3 2 5" xfId="32585"/>
    <cellStyle name="Normal 3 3 3 4 2 3 3" xfId="5490"/>
    <cellStyle name="Normal 3 3 3 4 2 3 3 2" xfId="12750"/>
    <cellStyle name="Normal 3 3 3 4 2 3 3 2 2" xfId="27128"/>
    <cellStyle name="Normal 3 3 3 4 2 3 3 2 2 2" xfId="55862"/>
    <cellStyle name="Normal 3 3 3 4 2 3 3 2 3" xfId="41538"/>
    <cellStyle name="Normal 3 3 3 4 2 3 3 3" xfId="19965"/>
    <cellStyle name="Normal 3 3 3 4 2 3 3 3 2" xfId="48700"/>
    <cellStyle name="Normal 3 3 3 4 2 3 3 4" xfId="34376"/>
    <cellStyle name="Normal 3 3 3 4 2 3 4" xfId="9163"/>
    <cellStyle name="Normal 3 3 3 4 2 3 4 2" xfId="23546"/>
    <cellStyle name="Normal 3 3 3 4 2 3 4 2 2" xfId="52281"/>
    <cellStyle name="Normal 3 3 3 4 2 3 4 3" xfId="37957"/>
    <cellStyle name="Normal 3 3 3 4 2 3 5" xfId="16383"/>
    <cellStyle name="Normal 3 3 3 4 2 3 5 2" xfId="45119"/>
    <cellStyle name="Normal 3 3 3 4 2 3 6" xfId="30795"/>
    <cellStyle name="Normal 3 3 3 4 2 4" xfId="2725"/>
    <cellStyle name="Normal 3 3 3 4 2 4 2" xfId="6385"/>
    <cellStyle name="Normal 3 3 3 4 2 4 2 2" xfId="13645"/>
    <cellStyle name="Normal 3 3 3 4 2 4 2 2 2" xfId="28023"/>
    <cellStyle name="Normal 3 3 3 4 2 4 2 2 2 2" xfId="56757"/>
    <cellStyle name="Normal 3 3 3 4 2 4 2 2 3" xfId="42433"/>
    <cellStyle name="Normal 3 3 3 4 2 4 2 3" xfId="20860"/>
    <cellStyle name="Normal 3 3 3 4 2 4 2 3 2" xfId="49595"/>
    <cellStyle name="Normal 3 3 3 4 2 4 2 4" xfId="35271"/>
    <cellStyle name="Normal 3 3 3 4 2 4 3" xfId="10058"/>
    <cellStyle name="Normal 3 3 3 4 2 4 3 2" xfId="24441"/>
    <cellStyle name="Normal 3 3 3 4 2 4 3 2 2" xfId="53176"/>
    <cellStyle name="Normal 3 3 3 4 2 4 3 3" xfId="38852"/>
    <cellStyle name="Normal 3 3 3 4 2 4 4" xfId="17278"/>
    <cellStyle name="Normal 3 3 3 4 2 4 4 2" xfId="46014"/>
    <cellStyle name="Normal 3 3 3 4 2 4 5" xfId="31690"/>
    <cellStyle name="Normal 3 3 3 4 2 5" xfId="4590"/>
    <cellStyle name="Normal 3 3 3 4 2 5 2" xfId="11855"/>
    <cellStyle name="Normal 3 3 3 4 2 5 2 2" xfId="26233"/>
    <cellStyle name="Normal 3 3 3 4 2 5 2 2 2" xfId="54967"/>
    <cellStyle name="Normal 3 3 3 4 2 5 2 3" xfId="40643"/>
    <cellStyle name="Normal 3 3 3 4 2 5 3" xfId="19070"/>
    <cellStyle name="Normal 3 3 3 4 2 5 3 2" xfId="47805"/>
    <cellStyle name="Normal 3 3 3 4 2 5 4" xfId="33481"/>
    <cellStyle name="Normal 3 3 3 4 2 6" xfId="8262"/>
    <cellStyle name="Normal 3 3 3 4 2 6 2" xfId="22651"/>
    <cellStyle name="Normal 3 3 3 4 2 6 2 2" xfId="51386"/>
    <cellStyle name="Normal 3 3 3 4 2 6 3" xfId="37062"/>
    <cellStyle name="Normal 3 3 3 4 2 7" xfId="15488"/>
    <cellStyle name="Normal 3 3 3 4 2 7 2" xfId="44224"/>
    <cellStyle name="Normal 3 3 3 4 2 8" xfId="29900"/>
    <cellStyle name="Normal 3 3 3 4 3" xfId="1069"/>
    <cellStyle name="Normal 3 3 3 4 3 2" xfId="2052"/>
    <cellStyle name="Normal 3 3 3 4 3 2 2" xfId="3844"/>
    <cellStyle name="Normal 3 3 3 4 3 2 2 2" xfId="7503"/>
    <cellStyle name="Normal 3 3 3 4 3 2 2 2 2" xfId="14763"/>
    <cellStyle name="Normal 3 3 3 4 3 2 2 2 2 2" xfId="29141"/>
    <cellStyle name="Normal 3 3 3 4 3 2 2 2 2 2 2" xfId="57875"/>
    <cellStyle name="Normal 3 3 3 4 3 2 2 2 2 3" xfId="43551"/>
    <cellStyle name="Normal 3 3 3 4 3 2 2 2 3" xfId="21978"/>
    <cellStyle name="Normal 3 3 3 4 3 2 2 2 3 2" xfId="50713"/>
    <cellStyle name="Normal 3 3 3 4 3 2 2 2 4" xfId="36389"/>
    <cellStyle name="Normal 3 3 3 4 3 2 2 3" xfId="11176"/>
    <cellStyle name="Normal 3 3 3 4 3 2 2 3 2" xfId="25559"/>
    <cellStyle name="Normal 3 3 3 4 3 2 2 3 2 2" xfId="54294"/>
    <cellStyle name="Normal 3 3 3 4 3 2 2 3 3" xfId="39970"/>
    <cellStyle name="Normal 3 3 3 4 3 2 2 4" xfId="18396"/>
    <cellStyle name="Normal 3 3 3 4 3 2 2 4 2" xfId="47132"/>
    <cellStyle name="Normal 3 3 3 4 3 2 2 5" xfId="32808"/>
    <cellStyle name="Normal 3 3 3 4 3 2 3" xfId="5713"/>
    <cellStyle name="Normal 3 3 3 4 3 2 3 2" xfId="12973"/>
    <cellStyle name="Normal 3 3 3 4 3 2 3 2 2" xfId="27351"/>
    <cellStyle name="Normal 3 3 3 4 3 2 3 2 2 2" xfId="56085"/>
    <cellStyle name="Normal 3 3 3 4 3 2 3 2 3" xfId="41761"/>
    <cellStyle name="Normal 3 3 3 4 3 2 3 3" xfId="20188"/>
    <cellStyle name="Normal 3 3 3 4 3 2 3 3 2" xfId="48923"/>
    <cellStyle name="Normal 3 3 3 4 3 2 3 4" xfId="34599"/>
    <cellStyle name="Normal 3 3 3 4 3 2 4" xfId="9386"/>
    <cellStyle name="Normal 3 3 3 4 3 2 4 2" xfId="23769"/>
    <cellStyle name="Normal 3 3 3 4 3 2 4 2 2" xfId="52504"/>
    <cellStyle name="Normal 3 3 3 4 3 2 4 3" xfId="38180"/>
    <cellStyle name="Normal 3 3 3 4 3 2 5" xfId="16606"/>
    <cellStyle name="Normal 3 3 3 4 3 2 5 2" xfId="45342"/>
    <cellStyle name="Normal 3 3 3 4 3 2 6" xfId="31018"/>
    <cellStyle name="Normal 3 3 3 4 3 3" xfId="2948"/>
    <cellStyle name="Normal 3 3 3 4 3 3 2" xfId="6608"/>
    <cellStyle name="Normal 3 3 3 4 3 3 2 2" xfId="13868"/>
    <cellStyle name="Normal 3 3 3 4 3 3 2 2 2" xfId="28246"/>
    <cellStyle name="Normal 3 3 3 4 3 3 2 2 2 2" xfId="56980"/>
    <cellStyle name="Normal 3 3 3 4 3 3 2 2 3" xfId="42656"/>
    <cellStyle name="Normal 3 3 3 4 3 3 2 3" xfId="21083"/>
    <cellStyle name="Normal 3 3 3 4 3 3 2 3 2" xfId="49818"/>
    <cellStyle name="Normal 3 3 3 4 3 3 2 4" xfId="35494"/>
    <cellStyle name="Normal 3 3 3 4 3 3 3" xfId="10281"/>
    <cellStyle name="Normal 3 3 3 4 3 3 3 2" xfId="24664"/>
    <cellStyle name="Normal 3 3 3 4 3 3 3 2 2" xfId="53399"/>
    <cellStyle name="Normal 3 3 3 4 3 3 3 3" xfId="39075"/>
    <cellStyle name="Normal 3 3 3 4 3 3 4" xfId="17501"/>
    <cellStyle name="Normal 3 3 3 4 3 3 4 2" xfId="46237"/>
    <cellStyle name="Normal 3 3 3 4 3 3 5" xfId="31913"/>
    <cellStyle name="Normal 3 3 3 4 3 4" xfId="4813"/>
    <cellStyle name="Normal 3 3 3 4 3 4 2" xfId="12078"/>
    <cellStyle name="Normal 3 3 3 4 3 4 2 2" xfId="26456"/>
    <cellStyle name="Normal 3 3 3 4 3 4 2 2 2" xfId="55190"/>
    <cellStyle name="Normal 3 3 3 4 3 4 2 3" xfId="40866"/>
    <cellStyle name="Normal 3 3 3 4 3 4 3" xfId="19293"/>
    <cellStyle name="Normal 3 3 3 4 3 4 3 2" xfId="48028"/>
    <cellStyle name="Normal 3 3 3 4 3 4 4" xfId="33704"/>
    <cellStyle name="Normal 3 3 3 4 3 5" xfId="8485"/>
    <cellStyle name="Normal 3 3 3 4 3 5 2" xfId="22874"/>
    <cellStyle name="Normal 3 3 3 4 3 5 2 2" xfId="51609"/>
    <cellStyle name="Normal 3 3 3 4 3 5 3" xfId="37285"/>
    <cellStyle name="Normal 3 3 3 4 3 6" xfId="15711"/>
    <cellStyle name="Normal 3 3 3 4 3 6 2" xfId="44447"/>
    <cellStyle name="Normal 3 3 3 4 3 7" xfId="30123"/>
    <cellStyle name="Normal 3 3 3 4 4" xfId="1600"/>
    <cellStyle name="Normal 3 3 3 4 4 2" xfId="3397"/>
    <cellStyle name="Normal 3 3 3 4 4 2 2" xfId="7056"/>
    <cellStyle name="Normal 3 3 3 4 4 2 2 2" xfId="14316"/>
    <cellStyle name="Normal 3 3 3 4 4 2 2 2 2" xfId="28694"/>
    <cellStyle name="Normal 3 3 3 4 4 2 2 2 2 2" xfId="57428"/>
    <cellStyle name="Normal 3 3 3 4 4 2 2 2 3" xfId="43104"/>
    <cellStyle name="Normal 3 3 3 4 4 2 2 3" xfId="21531"/>
    <cellStyle name="Normal 3 3 3 4 4 2 2 3 2" xfId="50266"/>
    <cellStyle name="Normal 3 3 3 4 4 2 2 4" xfId="35942"/>
    <cellStyle name="Normal 3 3 3 4 4 2 3" xfId="10729"/>
    <cellStyle name="Normal 3 3 3 4 4 2 3 2" xfId="25112"/>
    <cellStyle name="Normal 3 3 3 4 4 2 3 2 2" xfId="53847"/>
    <cellStyle name="Normal 3 3 3 4 4 2 3 3" xfId="39523"/>
    <cellStyle name="Normal 3 3 3 4 4 2 4" xfId="17949"/>
    <cellStyle name="Normal 3 3 3 4 4 2 4 2" xfId="46685"/>
    <cellStyle name="Normal 3 3 3 4 4 2 5" xfId="32361"/>
    <cellStyle name="Normal 3 3 3 4 4 3" xfId="5266"/>
    <cellStyle name="Normal 3 3 3 4 4 3 2" xfId="12526"/>
    <cellStyle name="Normal 3 3 3 4 4 3 2 2" xfId="26904"/>
    <cellStyle name="Normal 3 3 3 4 4 3 2 2 2" xfId="55638"/>
    <cellStyle name="Normal 3 3 3 4 4 3 2 3" xfId="41314"/>
    <cellStyle name="Normal 3 3 3 4 4 3 3" xfId="19741"/>
    <cellStyle name="Normal 3 3 3 4 4 3 3 2" xfId="48476"/>
    <cellStyle name="Normal 3 3 3 4 4 3 4" xfId="34152"/>
    <cellStyle name="Normal 3 3 3 4 4 4" xfId="8939"/>
    <cellStyle name="Normal 3 3 3 4 4 4 2" xfId="23322"/>
    <cellStyle name="Normal 3 3 3 4 4 4 2 2" xfId="52057"/>
    <cellStyle name="Normal 3 3 3 4 4 4 3" xfId="37733"/>
    <cellStyle name="Normal 3 3 3 4 4 5" xfId="16159"/>
    <cellStyle name="Normal 3 3 3 4 4 5 2" xfId="44895"/>
    <cellStyle name="Normal 3 3 3 4 4 6" xfId="30571"/>
    <cellStyle name="Normal 3 3 3 4 5" xfId="2501"/>
    <cellStyle name="Normal 3 3 3 4 5 2" xfId="6161"/>
    <cellStyle name="Normal 3 3 3 4 5 2 2" xfId="13421"/>
    <cellStyle name="Normal 3 3 3 4 5 2 2 2" xfId="27799"/>
    <cellStyle name="Normal 3 3 3 4 5 2 2 2 2" xfId="56533"/>
    <cellStyle name="Normal 3 3 3 4 5 2 2 3" xfId="42209"/>
    <cellStyle name="Normal 3 3 3 4 5 2 3" xfId="20636"/>
    <cellStyle name="Normal 3 3 3 4 5 2 3 2" xfId="49371"/>
    <cellStyle name="Normal 3 3 3 4 5 2 4" xfId="35047"/>
    <cellStyle name="Normal 3 3 3 4 5 3" xfId="9834"/>
    <cellStyle name="Normal 3 3 3 4 5 3 2" xfId="24217"/>
    <cellStyle name="Normal 3 3 3 4 5 3 2 2" xfId="52952"/>
    <cellStyle name="Normal 3 3 3 4 5 3 3" xfId="38628"/>
    <cellStyle name="Normal 3 3 3 4 5 4" xfId="17054"/>
    <cellStyle name="Normal 3 3 3 4 5 4 2" xfId="45790"/>
    <cellStyle name="Normal 3 3 3 4 5 5" xfId="31466"/>
    <cellStyle name="Normal 3 3 3 4 6" xfId="4364"/>
    <cellStyle name="Normal 3 3 3 4 6 2" xfId="11631"/>
    <cellStyle name="Normal 3 3 3 4 6 2 2" xfId="26009"/>
    <cellStyle name="Normal 3 3 3 4 6 2 2 2" xfId="54743"/>
    <cellStyle name="Normal 3 3 3 4 6 2 3" xfId="40419"/>
    <cellStyle name="Normal 3 3 3 4 6 3" xfId="18846"/>
    <cellStyle name="Normal 3 3 3 4 6 3 2" xfId="47581"/>
    <cellStyle name="Normal 3 3 3 4 6 4" xfId="33257"/>
    <cellStyle name="Normal 3 3 3 4 7" xfId="8034"/>
    <cellStyle name="Normal 3 3 3 4 7 2" xfId="22427"/>
    <cellStyle name="Normal 3 3 3 4 7 2 2" xfId="51162"/>
    <cellStyle name="Normal 3 3 3 4 7 3" xfId="36838"/>
    <cellStyle name="Normal 3 3 3 4 8" xfId="15264"/>
    <cellStyle name="Normal 3 3 3 4 8 2" xfId="44000"/>
    <cellStyle name="Normal 3 3 3 4 9" xfId="29676"/>
    <cellStyle name="Normal 3 3 3 5" xfId="730"/>
    <cellStyle name="Normal 3 3 3 5 2" xfId="1181"/>
    <cellStyle name="Normal 3 3 3 5 2 2" xfId="2164"/>
    <cellStyle name="Normal 3 3 3 5 2 2 2" xfId="3956"/>
    <cellStyle name="Normal 3 3 3 5 2 2 2 2" xfId="7615"/>
    <cellStyle name="Normal 3 3 3 5 2 2 2 2 2" xfId="14875"/>
    <cellStyle name="Normal 3 3 3 5 2 2 2 2 2 2" xfId="29253"/>
    <cellStyle name="Normal 3 3 3 5 2 2 2 2 2 2 2" xfId="57987"/>
    <cellStyle name="Normal 3 3 3 5 2 2 2 2 2 3" xfId="43663"/>
    <cellStyle name="Normal 3 3 3 5 2 2 2 2 3" xfId="22090"/>
    <cellStyle name="Normal 3 3 3 5 2 2 2 2 3 2" xfId="50825"/>
    <cellStyle name="Normal 3 3 3 5 2 2 2 2 4" xfId="36501"/>
    <cellStyle name="Normal 3 3 3 5 2 2 2 3" xfId="11288"/>
    <cellStyle name="Normal 3 3 3 5 2 2 2 3 2" xfId="25671"/>
    <cellStyle name="Normal 3 3 3 5 2 2 2 3 2 2" xfId="54406"/>
    <cellStyle name="Normal 3 3 3 5 2 2 2 3 3" xfId="40082"/>
    <cellStyle name="Normal 3 3 3 5 2 2 2 4" xfId="18508"/>
    <cellStyle name="Normal 3 3 3 5 2 2 2 4 2" xfId="47244"/>
    <cellStyle name="Normal 3 3 3 5 2 2 2 5" xfId="32920"/>
    <cellStyle name="Normal 3 3 3 5 2 2 3" xfId="5825"/>
    <cellStyle name="Normal 3 3 3 5 2 2 3 2" xfId="13085"/>
    <cellStyle name="Normal 3 3 3 5 2 2 3 2 2" xfId="27463"/>
    <cellStyle name="Normal 3 3 3 5 2 2 3 2 2 2" xfId="56197"/>
    <cellStyle name="Normal 3 3 3 5 2 2 3 2 3" xfId="41873"/>
    <cellStyle name="Normal 3 3 3 5 2 2 3 3" xfId="20300"/>
    <cellStyle name="Normal 3 3 3 5 2 2 3 3 2" xfId="49035"/>
    <cellStyle name="Normal 3 3 3 5 2 2 3 4" xfId="34711"/>
    <cellStyle name="Normal 3 3 3 5 2 2 4" xfId="9498"/>
    <cellStyle name="Normal 3 3 3 5 2 2 4 2" xfId="23881"/>
    <cellStyle name="Normal 3 3 3 5 2 2 4 2 2" xfId="52616"/>
    <cellStyle name="Normal 3 3 3 5 2 2 4 3" xfId="38292"/>
    <cellStyle name="Normal 3 3 3 5 2 2 5" xfId="16718"/>
    <cellStyle name="Normal 3 3 3 5 2 2 5 2" xfId="45454"/>
    <cellStyle name="Normal 3 3 3 5 2 2 6" xfId="31130"/>
    <cellStyle name="Normal 3 3 3 5 2 3" xfId="3060"/>
    <cellStyle name="Normal 3 3 3 5 2 3 2" xfId="6720"/>
    <cellStyle name="Normal 3 3 3 5 2 3 2 2" xfId="13980"/>
    <cellStyle name="Normal 3 3 3 5 2 3 2 2 2" xfId="28358"/>
    <cellStyle name="Normal 3 3 3 5 2 3 2 2 2 2" xfId="57092"/>
    <cellStyle name="Normal 3 3 3 5 2 3 2 2 3" xfId="42768"/>
    <cellStyle name="Normal 3 3 3 5 2 3 2 3" xfId="21195"/>
    <cellStyle name="Normal 3 3 3 5 2 3 2 3 2" xfId="49930"/>
    <cellStyle name="Normal 3 3 3 5 2 3 2 4" xfId="35606"/>
    <cellStyle name="Normal 3 3 3 5 2 3 3" xfId="10393"/>
    <cellStyle name="Normal 3 3 3 5 2 3 3 2" xfId="24776"/>
    <cellStyle name="Normal 3 3 3 5 2 3 3 2 2" xfId="53511"/>
    <cellStyle name="Normal 3 3 3 5 2 3 3 3" xfId="39187"/>
    <cellStyle name="Normal 3 3 3 5 2 3 4" xfId="17613"/>
    <cellStyle name="Normal 3 3 3 5 2 3 4 2" xfId="46349"/>
    <cellStyle name="Normal 3 3 3 5 2 3 5" xfId="32025"/>
    <cellStyle name="Normal 3 3 3 5 2 4" xfId="4925"/>
    <cellStyle name="Normal 3 3 3 5 2 4 2" xfId="12190"/>
    <cellStyle name="Normal 3 3 3 5 2 4 2 2" xfId="26568"/>
    <cellStyle name="Normal 3 3 3 5 2 4 2 2 2" xfId="55302"/>
    <cellStyle name="Normal 3 3 3 5 2 4 2 3" xfId="40978"/>
    <cellStyle name="Normal 3 3 3 5 2 4 3" xfId="19405"/>
    <cellStyle name="Normal 3 3 3 5 2 4 3 2" xfId="48140"/>
    <cellStyle name="Normal 3 3 3 5 2 4 4" xfId="33816"/>
    <cellStyle name="Normal 3 3 3 5 2 5" xfId="8597"/>
    <cellStyle name="Normal 3 3 3 5 2 5 2" xfId="22986"/>
    <cellStyle name="Normal 3 3 3 5 2 5 2 2" xfId="51721"/>
    <cellStyle name="Normal 3 3 3 5 2 5 3" xfId="37397"/>
    <cellStyle name="Normal 3 3 3 5 2 6" xfId="15823"/>
    <cellStyle name="Normal 3 3 3 5 2 6 2" xfId="44559"/>
    <cellStyle name="Normal 3 3 3 5 2 7" xfId="30235"/>
    <cellStyle name="Normal 3 3 3 5 3" xfId="1717"/>
    <cellStyle name="Normal 3 3 3 5 3 2" xfId="3509"/>
    <cellStyle name="Normal 3 3 3 5 3 2 2" xfId="7168"/>
    <cellStyle name="Normal 3 3 3 5 3 2 2 2" xfId="14428"/>
    <cellStyle name="Normal 3 3 3 5 3 2 2 2 2" xfId="28806"/>
    <cellStyle name="Normal 3 3 3 5 3 2 2 2 2 2" xfId="57540"/>
    <cellStyle name="Normal 3 3 3 5 3 2 2 2 3" xfId="43216"/>
    <cellStyle name="Normal 3 3 3 5 3 2 2 3" xfId="21643"/>
    <cellStyle name="Normal 3 3 3 5 3 2 2 3 2" xfId="50378"/>
    <cellStyle name="Normal 3 3 3 5 3 2 2 4" xfId="36054"/>
    <cellStyle name="Normal 3 3 3 5 3 2 3" xfId="10841"/>
    <cellStyle name="Normal 3 3 3 5 3 2 3 2" xfId="25224"/>
    <cellStyle name="Normal 3 3 3 5 3 2 3 2 2" xfId="53959"/>
    <cellStyle name="Normal 3 3 3 5 3 2 3 3" xfId="39635"/>
    <cellStyle name="Normal 3 3 3 5 3 2 4" xfId="18061"/>
    <cellStyle name="Normal 3 3 3 5 3 2 4 2" xfId="46797"/>
    <cellStyle name="Normal 3 3 3 5 3 2 5" xfId="32473"/>
    <cellStyle name="Normal 3 3 3 5 3 3" xfId="5378"/>
    <cellStyle name="Normal 3 3 3 5 3 3 2" xfId="12638"/>
    <cellStyle name="Normal 3 3 3 5 3 3 2 2" xfId="27016"/>
    <cellStyle name="Normal 3 3 3 5 3 3 2 2 2" xfId="55750"/>
    <cellStyle name="Normal 3 3 3 5 3 3 2 3" xfId="41426"/>
    <cellStyle name="Normal 3 3 3 5 3 3 3" xfId="19853"/>
    <cellStyle name="Normal 3 3 3 5 3 3 3 2" xfId="48588"/>
    <cellStyle name="Normal 3 3 3 5 3 3 4" xfId="34264"/>
    <cellStyle name="Normal 3 3 3 5 3 4" xfId="9051"/>
    <cellStyle name="Normal 3 3 3 5 3 4 2" xfId="23434"/>
    <cellStyle name="Normal 3 3 3 5 3 4 2 2" xfId="52169"/>
    <cellStyle name="Normal 3 3 3 5 3 4 3" xfId="37845"/>
    <cellStyle name="Normal 3 3 3 5 3 5" xfId="16271"/>
    <cellStyle name="Normal 3 3 3 5 3 5 2" xfId="45007"/>
    <cellStyle name="Normal 3 3 3 5 3 6" xfId="30683"/>
    <cellStyle name="Normal 3 3 3 5 4" xfId="2613"/>
    <cellStyle name="Normal 3 3 3 5 4 2" xfId="6273"/>
    <cellStyle name="Normal 3 3 3 5 4 2 2" xfId="13533"/>
    <cellStyle name="Normal 3 3 3 5 4 2 2 2" xfId="27911"/>
    <cellStyle name="Normal 3 3 3 5 4 2 2 2 2" xfId="56645"/>
    <cellStyle name="Normal 3 3 3 5 4 2 2 3" xfId="42321"/>
    <cellStyle name="Normal 3 3 3 5 4 2 3" xfId="20748"/>
    <cellStyle name="Normal 3 3 3 5 4 2 3 2" xfId="49483"/>
    <cellStyle name="Normal 3 3 3 5 4 2 4" xfId="35159"/>
    <cellStyle name="Normal 3 3 3 5 4 3" xfId="9946"/>
    <cellStyle name="Normal 3 3 3 5 4 3 2" xfId="24329"/>
    <cellStyle name="Normal 3 3 3 5 4 3 2 2" xfId="53064"/>
    <cellStyle name="Normal 3 3 3 5 4 3 3" xfId="38740"/>
    <cellStyle name="Normal 3 3 3 5 4 4" xfId="17166"/>
    <cellStyle name="Normal 3 3 3 5 4 4 2" xfId="45902"/>
    <cellStyle name="Normal 3 3 3 5 4 5" xfId="31578"/>
    <cellStyle name="Normal 3 3 3 5 5" xfId="4477"/>
    <cellStyle name="Normal 3 3 3 5 5 2" xfId="11743"/>
    <cellStyle name="Normal 3 3 3 5 5 2 2" xfId="26121"/>
    <cellStyle name="Normal 3 3 3 5 5 2 2 2" xfId="54855"/>
    <cellStyle name="Normal 3 3 3 5 5 2 3" xfId="40531"/>
    <cellStyle name="Normal 3 3 3 5 5 3" xfId="18958"/>
    <cellStyle name="Normal 3 3 3 5 5 3 2" xfId="47693"/>
    <cellStyle name="Normal 3 3 3 5 5 4" xfId="33369"/>
    <cellStyle name="Normal 3 3 3 5 6" xfId="8150"/>
    <cellStyle name="Normal 3 3 3 5 6 2" xfId="22539"/>
    <cellStyle name="Normal 3 3 3 5 6 2 2" xfId="51274"/>
    <cellStyle name="Normal 3 3 3 5 6 3" xfId="36950"/>
    <cellStyle name="Normal 3 3 3 5 7" xfId="15376"/>
    <cellStyle name="Normal 3 3 3 5 7 2" xfId="44112"/>
    <cellStyle name="Normal 3 3 3 5 8" xfId="29788"/>
    <cellStyle name="Normal 3 3 3 6" xfId="957"/>
    <cellStyle name="Normal 3 3 3 6 2" xfId="1940"/>
    <cellStyle name="Normal 3 3 3 6 2 2" xfId="3732"/>
    <cellStyle name="Normal 3 3 3 6 2 2 2" xfId="7391"/>
    <cellStyle name="Normal 3 3 3 6 2 2 2 2" xfId="14651"/>
    <cellStyle name="Normal 3 3 3 6 2 2 2 2 2" xfId="29029"/>
    <cellStyle name="Normal 3 3 3 6 2 2 2 2 2 2" xfId="57763"/>
    <cellStyle name="Normal 3 3 3 6 2 2 2 2 3" xfId="43439"/>
    <cellStyle name="Normal 3 3 3 6 2 2 2 3" xfId="21866"/>
    <cellStyle name="Normal 3 3 3 6 2 2 2 3 2" xfId="50601"/>
    <cellStyle name="Normal 3 3 3 6 2 2 2 4" xfId="36277"/>
    <cellStyle name="Normal 3 3 3 6 2 2 3" xfId="11064"/>
    <cellStyle name="Normal 3 3 3 6 2 2 3 2" xfId="25447"/>
    <cellStyle name="Normal 3 3 3 6 2 2 3 2 2" xfId="54182"/>
    <cellStyle name="Normal 3 3 3 6 2 2 3 3" xfId="39858"/>
    <cellStyle name="Normal 3 3 3 6 2 2 4" xfId="18284"/>
    <cellStyle name="Normal 3 3 3 6 2 2 4 2" xfId="47020"/>
    <cellStyle name="Normal 3 3 3 6 2 2 5" xfId="32696"/>
    <cellStyle name="Normal 3 3 3 6 2 3" xfId="5601"/>
    <cellStyle name="Normal 3 3 3 6 2 3 2" xfId="12861"/>
    <cellStyle name="Normal 3 3 3 6 2 3 2 2" xfId="27239"/>
    <cellStyle name="Normal 3 3 3 6 2 3 2 2 2" xfId="55973"/>
    <cellStyle name="Normal 3 3 3 6 2 3 2 3" xfId="41649"/>
    <cellStyle name="Normal 3 3 3 6 2 3 3" xfId="20076"/>
    <cellStyle name="Normal 3 3 3 6 2 3 3 2" xfId="48811"/>
    <cellStyle name="Normal 3 3 3 6 2 3 4" xfId="34487"/>
    <cellStyle name="Normal 3 3 3 6 2 4" xfId="9274"/>
    <cellStyle name="Normal 3 3 3 6 2 4 2" xfId="23657"/>
    <cellStyle name="Normal 3 3 3 6 2 4 2 2" xfId="52392"/>
    <cellStyle name="Normal 3 3 3 6 2 4 3" xfId="38068"/>
    <cellStyle name="Normal 3 3 3 6 2 5" xfId="16494"/>
    <cellStyle name="Normal 3 3 3 6 2 5 2" xfId="45230"/>
    <cellStyle name="Normal 3 3 3 6 2 6" xfId="30906"/>
    <cellStyle name="Normal 3 3 3 6 3" xfId="2836"/>
    <cellStyle name="Normal 3 3 3 6 3 2" xfId="6496"/>
    <cellStyle name="Normal 3 3 3 6 3 2 2" xfId="13756"/>
    <cellStyle name="Normal 3 3 3 6 3 2 2 2" xfId="28134"/>
    <cellStyle name="Normal 3 3 3 6 3 2 2 2 2" xfId="56868"/>
    <cellStyle name="Normal 3 3 3 6 3 2 2 3" xfId="42544"/>
    <cellStyle name="Normal 3 3 3 6 3 2 3" xfId="20971"/>
    <cellStyle name="Normal 3 3 3 6 3 2 3 2" xfId="49706"/>
    <cellStyle name="Normal 3 3 3 6 3 2 4" xfId="35382"/>
    <cellStyle name="Normal 3 3 3 6 3 3" xfId="10169"/>
    <cellStyle name="Normal 3 3 3 6 3 3 2" xfId="24552"/>
    <cellStyle name="Normal 3 3 3 6 3 3 2 2" xfId="53287"/>
    <cellStyle name="Normal 3 3 3 6 3 3 3" xfId="38963"/>
    <cellStyle name="Normal 3 3 3 6 3 4" xfId="17389"/>
    <cellStyle name="Normal 3 3 3 6 3 4 2" xfId="46125"/>
    <cellStyle name="Normal 3 3 3 6 3 5" xfId="31801"/>
    <cellStyle name="Normal 3 3 3 6 4" xfId="4701"/>
    <cellStyle name="Normal 3 3 3 6 4 2" xfId="11966"/>
    <cellStyle name="Normal 3 3 3 6 4 2 2" xfId="26344"/>
    <cellStyle name="Normal 3 3 3 6 4 2 2 2" xfId="55078"/>
    <cellStyle name="Normal 3 3 3 6 4 2 3" xfId="40754"/>
    <cellStyle name="Normal 3 3 3 6 4 3" xfId="19181"/>
    <cellStyle name="Normal 3 3 3 6 4 3 2" xfId="47916"/>
    <cellStyle name="Normal 3 3 3 6 4 4" xfId="33592"/>
    <cellStyle name="Normal 3 3 3 6 5" xfId="8373"/>
    <cellStyle name="Normal 3 3 3 6 5 2" xfId="22762"/>
    <cellStyle name="Normal 3 3 3 6 5 2 2" xfId="51497"/>
    <cellStyle name="Normal 3 3 3 6 5 3" xfId="37173"/>
    <cellStyle name="Normal 3 3 3 6 6" xfId="15599"/>
    <cellStyle name="Normal 3 3 3 6 6 2" xfId="44335"/>
    <cellStyle name="Normal 3 3 3 6 7" xfId="30011"/>
    <cellStyle name="Normal 3 3 3 7" xfId="1470"/>
    <cellStyle name="Normal 3 3 3 7 2" xfId="3285"/>
    <cellStyle name="Normal 3 3 3 7 2 2" xfId="6944"/>
    <cellStyle name="Normal 3 3 3 7 2 2 2" xfId="14204"/>
    <cellStyle name="Normal 3 3 3 7 2 2 2 2" xfId="28582"/>
    <cellStyle name="Normal 3 3 3 7 2 2 2 2 2" xfId="57316"/>
    <cellStyle name="Normal 3 3 3 7 2 2 2 3" xfId="42992"/>
    <cellStyle name="Normal 3 3 3 7 2 2 3" xfId="21419"/>
    <cellStyle name="Normal 3 3 3 7 2 2 3 2" xfId="50154"/>
    <cellStyle name="Normal 3 3 3 7 2 2 4" xfId="35830"/>
    <cellStyle name="Normal 3 3 3 7 2 3" xfId="10617"/>
    <cellStyle name="Normal 3 3 3 7 2 3 2" xfId="25000"/>
    <cellStyle name="Normal 3 3 3 7 2 3 2 2" xfId="53735"/>
    <cellStyle name="Normal 3 3 3 7 2 3 3" xfId="39411"/>
    <cellStyle name="Normal 3 3 3 7 2 4" xfId="17837"/>
    <cellStyle name="Normal 3 3 3 7 2 4 2" xfId="46573"/>
    <cellStyle name="Normal 3 3 3 7 2 5" xfId="32249"/>
    <cellStyle name="Normal 3 3 3 7 3" xfId="5153"/>
    <cellStyle name="Normal 3 3 3 7 3 2" xfId="12414"/>
    <cellStyle name="Normal 3 3 3 7 3 2 2" xfId="26792"/>
    <cellStyle name="Normal 3 3 3 7 3 2 2 2" xfId="55526"/>
    <cellStyle name="Normal 3 3 3 7 3 2 3" xfId="41202"/>
    <cellStyle name="Normal 3 3 3 7 3 3" xfId="19629"/>
    <cellStyle name="Normal 3 3 3 7 3 3 2" xfId="48364"/>
    <cellStyle name="Normal 3 3 3 7 3 4" xfId="34040"/>
    <cellStyle name="Normal 3 3 3 7 4" xfId="8826"/>
    <cellStyle name="Normal 3 3 3 7 4 2" xfId="23210"/>
    <cellStyle name="Normal 3 3 3 7 4 2 2" xfId="51945"/>
    <cellStyle name="Normal 3 3 3 7 4 3" xfId="37621"/>
    <cellStyle name="Normal 3 3 3 7 5" xfId="16047"/>
    <cellStyle name="Normal 3 3 3 7 5 2" xfId="44783"/>
    <cellStyle name="Normal 3 3 3 7 6" xfId="30459"/>
    <cellStyle name="Normal 3 3 3 8" xfId="2389"/>
    <cellStyle name="Normal 3 3 3 8 2" xfId="6049"/>
    <cellStyle name="Normal 3 3 3 8 2 2" xfId="13309"/>
    <cellStyle name="Normal 3 3 3 8 2 2 2" xfId="27687"/>
    <cellStyle name="Normal 3 3 3 8 2 2 2 2" xfId="56421"/>
    <cellStyle name="Normal 3 3 3 8 2 2 3" xfId="42097"/>
    <cellStyle name="Normal 3 3 3 8 2 3" xfId="20524"/>
    <cellStyle name="Normal 3 3 3 8 2 3 2" xfId="49259"/>
    <cellStyle name="Normal 3 3 3 8 2 4" xfId="34935"/>
    <cellStyle name="Normal 3 3 3 8 3" xfId="9722"/>
    <cellStyle name="Normal 3 3 3 8 3 2" xfId="24105"/>
    <cellStyle name="Normal 3 3 3 8 3 2 2" xfId="52840"/>
    <cellStyle name="Normal 3 3 3 8 3 3" xfId="38516"/>
    <cellStyle name="Normal 3 3 3 8 4" xfId="16942"/>
    <cellStyle name="Normal 3 3 3 8 4 2" xfId="45678"/>
    <cellStyle name="Normal 3 3 3 8 5" xfId="31354"/>
    <cellStyle name="Normal 3 3 3 9" xfId="4242"/>
    <cellStyle name="Normal 3 3 3 9 2" xfId="11518"/>
    <cellStyle name="Normal 3 3 3 9 2 2" xfId="25897"/>
    <cellStyle name="Normal 3 3 3 9 2 2 2" xfId="54631"/>
    <cellStyle name="Normal 3 3 3 9 2 3" xfId="40307"/>
    <cellStyle name="Normal 3 3 3 9 3" xfId="18734"/>
    <cellStyle name="Normal 3 3 3 9 3 2" xfId="47469"/>
    <cellStyle name="Normal 3 3 3 9 4" xfId="33145"/>
    <cellStyle name="Normal 3 3 4" xfId="344"/>
    <cellStyle name="Normal 3 3 4 10" xfId="15166"/>
    <cellStyle name="Normal 3 3 4 10 2" xfId="43902"/>
    <cellStyle name="Normal 3 3 4 11" xfId="29578"/>
    <cellStyle name="Normal 3 3 4 2" xfId="444"/>
    <cellStyle name="Normal 3 3 4 2 10" xfId="29634"/>
    <cellStyle name="Normal 3 3 4 2 2" xfId="644"/>
    <cellStyle name="Normal 3 3 4 2 2 2" xfId="916"/>
    <cellStyle name="Normal 3 3 4 2 2 2 2" xfId="1363"/>
    <cellStyle name="Normal 3 3 4 2 2 2 2 2" xfId="2346"/>
    <cellStyle name="Normal 3 3 4 2 2 2 2 2 2" xfId="4138"/>
    <cellStyle name="Normal 3 3 4 2 2 2 2 2 2 2" xfId="7797"/>
    <cellStyle name="Normal 3 3 4 2 2 2 2 2 2 2 2" xfId="15057"/>
    <cellStyle name="Normal 3 3 4 2 2 2 2 2 2 2 2 2" xfId="29435"/>
    <cellStyle name="Normal 3 3 4 2 2 2 2 2 2 2 2 2 2" xfId="58169"/>
    <cellStyle name="Normal 3 3 4 2 2 2 2 2 2 2 2 3" xfId="43845"/>
    <cellStyle name="Normal 3 3 4 2 2 2 2 2 2 2 3" xfId="22272"/>
    <cellStyle name="Normal 3 3 4 2 2 2 2 2 2 2 3 2" xfId="51007"/>
    <cellStyle name="Normal 3 3 4 2 2 2 2 2 2 2 4" xfId="36683"/>
    <cellStyle name="Normal 3 3 4 2 2 2 2 2 2 3" xfId="11470"/>
    <cellStyle name="Normal 3 3 4 2 2 2 2 2 2 3 2" xfId="25853"/>
    <cellStyle name="Normal 3 3 4 2 2 2 2 2 2 3 2 2" xfId="54588"/>
    <cellStyle name="Normal 3 3 4 2 2 2 2 2 2 3 3" xfId="40264"/>
    <cellStyle name="Normal 3 3 4 2 2 2 2 2 2 4" xfId="18690"/>
    <cellStyle name="Normal 3 3 4 2 2 2 2 2 2 4 2" xfId="47426"/>
    <cellStyle name="Normal 3 3 4 2 2 2 2 2 2 5" xfId="33102"/>
    <cellStyle name="Normal 3 3 4 2 2 2 2 2 3" xfId="6007"/>
    <cellStyle name="Normal 3 3 4 2 2 2 2 2 3 2" xfId="13267"/>
    <cellStyle name="Normal 3 3 4 2 2 2 2 2 3 2 2" xfId="27645"/>
    <cellStyle name="Normal 3 3 4 2 2 2 2 2 3 2 2 2" xfId="56379"/>
    <cellStyle name="Normal 3 3 4 2 2 2 2 2 3 2 3" xfId="42055"/>
    <cellStyle name="Normal 3 3 4 2 2 2 2 2 3 3" xfId="20482"/>
    <cellStyle name="Normal 3 3 4 2 2 2 2 2 3 3 2" xfId="49217"/>
    <cellStyle name="Normal 3 3 4 2 2 2 2 2 3 4" xfId="34893"/>
    <cellStyle name="Normal 3 3 4 2 2 2 2 2 4" xfId="9680"/>
    <cellStyle name="Normal 3 3 4 2 2 2 2 2 4 2" xfId="24063"/>
    <cellStyle name="Normal 3 3 4 2 2 2 2 2 4 2 2" xfId="52798"/>
    <cellStyle name="Normal 3 3 4 2 2 2 2 2 4 3" xfId="38474"/>
    <cellStyle name="Normal 3 3 4 2 2 2 2 2 5" xfId="16900"/>
    <cellStyle name="Normal 3 3 4 2 2 2 2 2 5 2" xfId="45636"/>
    <cellStyle name="Normal 3 3 4 2 2 2 2 2 6" xfId="31312"/>
    <cellStyle name="Normal 3 3 4 2 2 2 2 3" xfId="3242"/>
    <cellStyle name="Normal 3 3 4 2 2 2 2 3 2" xfId="6902"/>
    <cellStyle name="Normal 3 3 4 2 2 2 2 3 2 2" xfId="14162"/>
    <cellStyle name="Normal 3 3 4 2 2 2 2 3 2 2 2" xfId="28540"/>
    <cellStyle name="Normal 3 3 4 2 2 2 2 3 2 2 2 2" xfId="57274"/>
    <cellStyle name="Normal 3 3 4 2 2 2 2 3 2 2 3" xfId="42950"/>
    <cellStyle name="Normal 3 3 4 2 2 2 2 3 2 3" xfId="21377"/>
    <cellStyle name="Normal 3 3 4 2 2 2 2 3 2 3 2" xfId="50112"/>
    <cellStyle name="Normal 3 3 4 2 2 2 2 3 2 4" xfId="35788"/>
    <cellStyle name="Normal 3 3 4 2 2 2 2 3 3" xfId="10575"/>
    <cellStyle name="Normal 3 3 4 2 2 2 2 3 3 2" xfId="24958"/>
    <cellStyle name="Normal 3 3 4 2 2 2 2 3 3 2 2" xfId="53693"/>
    <cellStyle name="Normal 3 3 4 2 2 2 2 3 3 3" xfId="39369"/>
    <cellStyle name="Normal 3 3 4 2 2 2 2 3 4" xfId="17795"/>
    <cellStyle name="Normal 3 3 4 2 2 2 2 3 4 2" xfId="46531"/>
    <cellStyle name="Normal 3 3 4 2 2 2 2 3 5" xfId="32207"/>
    <cellStyle name="Normal 3 3 4 2 2 2 2 4" xfId="5107"/>
    <cellStyle name="Normal 3 3 4 2 2 2 2 4 2" xfId="12372"/>
    <cellStyle name="Normal 3 3 4 2 2 2 2 4 2 2" xfId="26750"/>
    <cellStyle name="Normal 3 3 4 2 2 2 2 4 2 2 2" xfId="55484"/>
    <cellStyle name="Normal 3 3 4 2 2 2 2 4 2 3" xfId="41160"/>
    <cellStyle name="Normal 3 3 4 2 2 2 2 4 3" xfId="19587"/>
    <cellStyle name="Normal 3 3 4 2 2 2 2 4 3 2" xfId="48322"/>
    <cellStyle name="Normal 3 3 4 2 2 2 2 4 4" xfId="33998"/>
    <cellStyle name="Normal 3 3 4 2 2 2 2 5" xfId="8779"/>
    <cellStyle name="Normal 3 3 4 2 2 2 2 5 2" xfId="23168"/>
    <cellStyle name="Normal 3 3 4 2 2 2 2 5 2 2" xfId="51903"/>
    <cellStyle name="Normal 3 3 4 2 2 2 2 5 3" xfId="37579"/>
    <cellStyle name="Normal 3 3 4 2 2 2 2 6" xfId="16005"/>
    <cellStyle name="Normal 3 3 4 2 2 2 2 6 2" xfId="44741"/>
    <cellStyle name="Normal 3 3 4 2 2 2 2 7" xfId="30417"/>
    <cellStyle name="Normal 3 3 4 2 2 2 3" xfId="1899"/>
    <cellStyle name="Normal 3 3 4 2 2 2 3 2" xfId="3691"/>
    <cellStyle name="Normal 3 3 4 2 2 2 3 2 2" xfId="7350"/>
    <cellStyle name="Normal 3 3 4 2 2 2 3 2 2 2" xfId="14610"/>
    <cellStyle name="Normal 3 3 4 2 2 2 3 2 2 2 2" xfId="28988"/>
    <cellStyle name="Normal 3 3 4 2 2 2 3 2 2 2 2 2" xfId="57722"/>
    <cellStyle name="Normal 3 3 4 2 2 2 3 2 2 2 3" xfId="43398"/>
    <cellStyle name="Normal 3 3 4 2 2 2 3 2 2 3" xfId="21825"/>
    <cellStyle name="Normal 3 3 4 2 2 2 3 2 2 3 2" xfId="50560"/>
    <cellStyle name="Normal 3 3 4 2 2 2 3 2 2 4" xfId="36236"/>
    <cellStyle name="Normal 3 3 4 2 2 2 3 2 3" xfId="11023"/>
    <cellStyle name="Normal 3 3 4 2 2 2 3 2 3 2" xfId="25406"/>
    <cellStyle name="Normal 3 3 4 2 2 2 3 2 3 2 2" xfId="54141"/>
    <cellStyle name="Normal 3 3 4 2 2 2 3 2 3 3" xfId="39817"/>
    <cellStyle name="Normal 3 3 4 2 2 2 3 2 4" xfId="18243"/>
    <cellStyle name="Normal 3 3 4 2 2 2 3 2 4 2" xfId="46979"/>
    <cellStyle name="Normal 3 3 4 2 2 2 3 2 5" xfId="32655"/>
    <cellStyle name="Normal 3 3 4 2 2 2 3 3" xfId="5560"/>
    <cellStyle name="Normal 3 3 4 2 2 2 3 3 2" xfId="12820"/>
    <cellStyle name="Normal 3 3 4 2 2 2 3 3 2 2" xfId="27198"/>
    <cellStyle name="Normal 3 3 4 2 2 2 3 3 2 2 2" xfId="55932"/>
    <cellStyle name="Normal 3 3 4 2 2 2 3 3 2 3" xfId="41608"/>
    <cellStyle name="Normal 3 3 4 2 2 2 3 3 3" xfId="20035"/>
    <cellStyle name="Normal 3 3 4 2 2 2 3 3 3 2" xfId="48770"/>
    <cellStyle name="Normal 3 3 4 2 2 2 3 3 4" xfId="34446"/>
    <cellStyle name="Normal 3 3 4 2 2 2 3 4" xfId="9233"/>
    <cellStyle name="Normal 3 3 4 2 2 2 3 4 2" xfId="23616"/>
    <cellStyle name="Normal 3 3 4 2 2 2 3 4 2 2" xfId="52351"/>
    <cellStyle name="Normal 3 3 4 2 2 2 3 4 3" xfId="38027"/>
    <cellStyle name="Normal 3 3 4 2 2 2 3 5" xfId="16453"/>
    <cellStyle name="Normal 3 3 4 2 2 2 3 5 2" xfId="45189"/>
    <cellStyle name="Normal 3 3 4 2 2 2 3 6" xfId="30865"/>
    <cellStyle name="Normal 3 3 4 2 2 2 4" xfId="2795"/>
    <cellStyle name="Normal 3 3 4 2 2 2 4 2" xfId="6455"/>
    <cellStyle name="Normal 3 3 4 2 2 2 4 2 2" xfId="13715"/>
    <cellStyle name="Normal 3 3 4 2 2 2 4 2 2 2" xfId="28093"/>
    <cellStyle name="Normal 3 3 4 2 2 2 4 2 2 2 2" xfId="56827"/>
    <cellStyle name="Normal 3 3 4 2 2 2 4 2 2 3" xfId="42503"/>
    <cellStyle name="Normal 3 3 4 2 2 2 4 2 3" xfId="20930"/>
    <cellStyle name="Normal 3 3 4 2 2 2 4 2 3 2" xfId="49665"/>
    <cellStyle name="Normal 3 3 4 2 2 2 4 2 4" xfId="35341"/>
    <cellStyle name="Normal 3 3 4 2 2 2 4 3" xfId="10128"/>
    <cellStyle name="Normal 3 3 4 2 2 2 4 3 2" xfId="24511"/>
    <cellStyle name="Normal 3 3 4 2 2 2 4 3 2 2" xfId="53246"/>
    <cellStyle name="Normal 3 3 4 2 2 2 4 3 3" xfId="38922"/>
    <cellStyle name="Normal 3 3 4 2 2 2 4 4" xfId="17348"/>
    <cellStyle name="Normal 3 3 4 2 2 2 4 4 2" xfId="46084"/>
    <cellStyle name="Normal 3 3 4 2 2 2 4 5" xfId="31760"/>
    <cellStyle name="Normal 3 3 4 2 2 2 5" xfId="4660"/>
    <cellStyle name="Normal 3 3 4 2 2 2 5 2" xfId="11925"/>
    <cellStyle name="Normal 3 3 4 2 2 2 5 2 2" xfId="26303"/>
    <cellStyle name="Normal 3 3 4 2 2 2 5 2 2 2" xfId="55037"/>
    <cellStyle name="Normal 3 3 4 2 2 2 5 2 3" xfId="40713"/>
    <cellStyle name="Normal 3 3 4 2 2 2 5 3" xfId="19140"/>
    <cellStyle name="Normal 3 3 4 2 2 2 5 3 2" xfId="47875"/>
    <cellStyle name="Normal 3 3 4 2 2 2 5 4" xfId="33551"/>
    <cellStyle name="Normal 3 3 4 2 2 2 6" xfId="8332"/>
    <cellStyle name="Normal 3 3 4 2 2 2 6 2" xfId="22721"/>
    <cellStyle name="Normal 3 3 4 2 2 2 6 2 2" xfId="51456"/>
    <cellStyle name="Normal 3 3 4 2 2 2 6 3" xfId="37132"/>
    <cellStyle name="Normal 3 3 4 2 2 2 7" xfId="15558"/>
    <cellStyle name="Normal 3 3 4 2 2 2 7 2" xfId="44294"/>
    <cellStyle name="Normal 3 3 4 2 2 2 8" xfId="29970"/>
    <cellStyle name="Normal 3 3 4 2 2 3" xfId="1139"/>
    <cellStyle name="Normal 3 3 4 2 2 3 2" xfId="2122"/>
    <cellStyle name="Normal 3 3 4 2 2 3 2 2" xfId="3914"/>
    <cellStyle name="Normal 3 3 4 2 2 3 2 2 2" xfId="7573"/>
    <cellStyle name="Normal 3 3 4 2 2 3 2 2 2 2" xfId="14833"/>
    <cellStyle name="Normal 3 3 4 2 2 3 2 2 2 2 2" xfId="29211"/>
    <cellStyle name="Normal 3 3 4 2 2 3 2 2 2 2 2 2" xfId="57945"/>
    <cellStyle name="Normal 3 3 4 2 2 3 2 2 2 2 3" xfId="43621"/>
    <cellStyle name="Normal 3 3 4 2 2 3 2 2 2 3" xfId="22048"/>
    <cellStyle name="Normal 3 3 4 2 2 3 2 2 2 3 2" xfId="50783"/>
    <cellStyle name="Normal 3 3 4 2 2 3 2 2 2 4" xfId="36459"/>
    <cellStyle name="Normal 3 3 4 2 2 3 2 2 3" xfId="11246"/>
    <cellStyle name="Normal 3 3 4 2 2 3 2 2 3 2" xfId="25629"/>
    <cellStyle name="Normal 3 3 4 2 2 3 2 2 3 2 2" xfId="54364"/>
    <cellStyle name="Normal 3 3 4 2 2 3 2 2 3 3" xfId="40040"/>
    <cellStyle name="Normal 3 3 4 2 2 3 2 2 4" xfId="18466"/>
    <cellStyle name="Normal 3 3 4 2 2 3 2 2 4 2" xfId="47202"/>
    <cellStyle name="Normal 3 3 4 2 2 3 2 2 5" xfId="32878"/>
    <cellStyle name="Normal 3 3 4 2 2 3 2 3" xfId="5783"/>
    <cellStyle name="Normal 3 3 4 2 2 3 2 3 2" xfId="13043"/>
    <cellStyle name="Normal 3 3 4 2 2 3 2 3 2 2" xfId="27421"/>
    <cellStyle name="Normal 3 3 4 2 2 3 2 3 2 2 2" xfId="56155"/>
    <cellStyle name="Normal 3 3 4 2 2 3 2 3 2 3" xfId="41831"/>
    <cellStyle name="Normal 3 3 4 2 2 3 2 3 3" xfId="20258"/>
    <cellStyle name="Normal 3 3 4 2 2 3 2 3 3 2" xfId="48993"/>
    <cellStyle name="Normal 3 3 4 2 2 3 2 3 4" xfId="34669"/>
    <cellStyle name="Normal 3 3 4 2 2 3 2 4" xfId="9456"/>
    <cellStyle name="Normal 3 3 4 2 2 3 2 4 2" xfId="23839"/>
    <cellStyle name="Normal 3 3 4 2 2 3 2 4 2 2" xfId="52574"/>
    <cellStyle name="Normal 3 3 4 2 2 3 2 4 3" xfId="38250"/>
    <cellStyle name="Normal 3 3 4 2 2 3 2 5" xfId="16676"/>
    <cellStyle name="Normal 3 3 4 2 2 3 2 5 2" xfId="45412"/>
    <cellStyle name="Normal 3 3 4 2 2 3 2 6" xfId="31088"/>
    <cellStyle name="Normal 3 3 4 2 2 3 3" xfId="3018"/>
    <cellStyle name="Normal 3 3 4 2 2 3 3 2" xfId="6678"/>
    <cellStyle name="Normal 3 3 4 2 2 3 3 2 2" xfId="13938"/>
    <cellStyle name="Normal 3 3 4 2 2 3 3 2 2 2" xfId="28316"/>
    <cellStyle name="Normal 3 3 4 2 2 3 3 2 2 2 2" xfId="57050"/>
    <cellStyle name="Normal 3 3 4 2 2 3 3 2 2 3" xfId="42726"/>
    <cellStyle name="Normal 3 3 4 2 2 3 3 2 3" xfId="21153"/>
    <cellStyle name="Normal 3 3 4 2 2 3 3 2 3 2" xfId="49888"/>
    <cellStyle name="Normal 3 3 4 2 2 3 3 2 4" xfId="35564"/>
    <cellStyle name="Normal 3 3 4 2 2 3 3 3" xfId="10351"/>
    <cellStyle name="Normal 3 3 4 2 2 3 3 3 2" xfId="24734"/>
    <cellStyle name="Normal 3 3 4 2 2 3 3 3 2 2" xfId="53469"/>
    <cellStyle name="Normal 3 3 4 2 2 3 3 3 3" xfId="39145"/>
    <cellStyle name="Normal 3 3 4 2 2 3 3 4" xfId="17571"/>
    <cellStyle name="Normal 3 3 4 2 2 3 3 4 2" xfId="46307"/>
    <cellStyle name="Normal 3 3 4 2 2 3 3 5" xfId="31983"/>
    <cellStyle name="Normal 3 3 4 2 2 3 4" xfId="4883"/>
    <cellStyle name="Normal 3 3 4 2 2 3 4 2" xfId="12148"/>
    <cellStyle name="Normal 3 3 4 2 2 3 4 2 2" xfId="26526"/>
    <cellStyle name="Normal 3 3 4 2 2 3 4 2 2 2" xfId="55260"/>
    <cellStyle name="Normal 3 3 4 2 2 3 4 2 3" xfId="40936"/>
    <cellStyle name="Normal 3 3 4 2 2 3 4 3" xfId="19363"/>
    <cellStyle name="Normal 3 3 4 2 2 3 4 3 2" xfId="48098"/>
    <cellStyle name="Normal 3 3 4 2 2 3 4 4" xfId="33774"/>
    <cellStyle name="Normal 3 3 4 2 2 3 5" xfId="8555"/>
    <cellStyle name="Normal 3 3 4 2 2 3 5 2" xfId="22944"/>
    <cellStyle name="Normal 3 3 4 2 2 3 5 2 2" xfId="51679"/>
    <cellStyle name="Normal 3 3 4 2 2 3 5 3" xfId="37355"/>
    <cellStyle name="Normal 3 3 4 2 2 3 6" xfId="15781"/>
    <cellStyle name="Normal 3 3 4 2 2 3 6 2" xfId="44517"/>
    <cellStyle name="Normal 3 3 4 2 2 3 7" xfId="30193"/>
    <cellStyle name="Normal 3 3 4 2 2 4" xfId="1671"/>
    <cellStyle name="Normal 3 3 4 2 2 4 2" xfId="3467"/>
    <cellStyle name="Normal 3 3 4 2 2 4 2 2" xfId="7126"/>
    <cellStyle name="Normal 3 3 4 2 2 4 2 2 2" xfId="14386"/>
    <cellStyle name="Normal 3 3 4 2 2 4 2 2 2 2" xfId="28764"/>
    <cellStyle name="Normal 3 3 4 2 2 4 2 2 2 2 2" xfId="57498"/>
    <cellStyle name="Normal 3 3 4 2 2 4 2 2 2 3" xfId="43174"/>
    <cellStyle name="Normal 3 3 4 2 2 4 2 2 3" xfId="21601"/>
    <cellStyle name="Normal 3 3 4 2 2 4 2 2 3 2" xfId="50336"/>
    <cellStyle name="Normal 3 3 4 2 2 4 2 2 4" xfId="36012"/>
    <cellStyle name="Normal 3 3 4 2 2 4 2 3" xfId="10799"/>
    <cellStyle name="Normal 3 3 4 2 2 4 2 3 2" xfId="25182"/>
    <cellStyle name="Normal 3 3 4 2 2 4 2 3 2 2" xfId="53917"/>
    <cellStyle name="Normal 3 3 4 2 2 4 2 3 3" xfId="39593"/>
    <cellStyle name="Normal 3 3 4 2 2 4 2 4" xfId="18019"/>
    <cellStyle name="Normal 3 3 4 2 2 4 2 4 2" xfId="46755"/>
    <cellStyle name="Normal 3 3 4 2 2 4 2 5" xfId="32431"/>
    <cellStyle name="Normal 3 3 4 2 2 4 3" xfId="5336"/>
    <cellStyle name="Normal 3 3 4 2 2 4 3 2" xfId="12596"/>
    <cellStyle name="Normal 3 3 4 2 2 4 3 2 2" xfId="26974"/>
    <cellStyle name="Normal 3 3 4 2 2 4 3 2 2 2" xfId="55708"/>
    <cellStyle name="Normal 3 3 4 2 2 4 3 2 3" xfId="41384"/>
    <cellStyle name="Normal 3 3 4 2 2 4 3 3" xfId="19811"/>
    <cellStyle name="Normal 3 3 4 2 2 4 3 3 2" xfId="48546"/>
    <cellStyle name="Normal 3 3 4 2 2 4 3 4" xfId="34222"/>
    <cellStyle name="Normal 3 3 4 2 2 4 4" xfId="9009"/>
    <cellStyle name="Normal 3 3 4 2 2 4 4 2" xfId="23392"/>
    <cellStyle name="Normal 3 3 4 2 2 4 4 2 2" xfId="52127"/>
    <cellStyle name="Normal 3 3 4 2 2 4 4 3" xfId="37803"/>
    <cellStyle name="Normal 3 3 4 2 2 4 5" xfId="16229"/>
    <cellStyle name="Normal 3 3 4 2 2 4 5 2" xfId="44965"/>
    <cellStyle name="Normal 3 3 4 2 2 4 6" xfId="30641"/>
    <cellStyle name="Normal 3 3 4 2 2 5" xfId="2571"/>
    <cellStyle name="Normal 3 3 4 2 2 5 2" xfId="6231"/>
    <cellStyle name="Normal 3 3 4 2 2 5 2 2" xfId="13491"/>
    <cellStyle name="Normal 3 3 4 2 2 5 2 2 2" xfId="27869"/>
    <cellStyle name="Normal 3 3 4 2 2 5 2 2 2 2" xfId="56603"/>
    <cellStyle name="Normal 3 3 4 2 2 5 2 2 3" xfId="42279"/>
    <cellStyle name="Normal 3 3 4 2 2 5 2 3" xfId="20706"/>
    <cellStyle name="Normal 3 3 4 2 2 5 2 3 2" xfId="49441"/>
    <cellStyle name="Normal 3 3 4 2 2 5 2 4" xfId="35117"/>
    <cellStyle name="Normal 3 3 4 2 2 5 3" xfId="9904"/>
    <cellStyle name="Normal 3 3 4 2 2 5 3 2" xfId="24287"/>
    <cellStyle name="Normal 3 3 4 2 2 5 3 2 2" xfId="53022"/>
    <cellStyle name="Normal 3 3 4 2 2 5 3 3" xfId="38698"/>
    <cellStyle name="Normal 3 3 4 2 2 5 4" xfId="17124"/>
    <cellStyle name="Normal 3 3 4 2 2 5 4 2" xfId="45860"/>
    <cellStyle name="Normal 3 3 4 2 2 5 5" xfId="31536"/>
    <cellStyle name="Normal 3 3 4 2 2 6" xfId="4434"/>
    <cellStyle name="Normal 3 3 4 2 2 6 2" xfId="11701"/>
    <cellStyle name="Normal 3 3 4 2 2 6 2 2" xfId="26079"/>
    <cellStyle name="Normal 3 3 4 2 2 6 2 2 2" xfId="54813"/>
    <cellStyle name="Normal 3 3 4 2 2 6 2 3" xfId="40489"/>
    <cellStyle name="Normal 3 3 4 2 2 6 3" xfId="18916"/>
    <cellStyle name="Normal 3 3 4 2 2 6 3 2" xfId="47651"/>
    <cellStyle name="Normal 3 3 4 2 2 6 4" xfId="33327"/>
    <cellStyle name="Normal 3 3 4 2 2 7" xfId="8105"/>
    <cellStyle name="Normal 3 3 4 2 2 7 2" xfId="22497"/>
    <cellStyle name="Normal 3 3 4 2 2 7 2 2" xfId="51232"/>
    <cellStyle name="Normal 3 3 4 2 2 7 3" xfId="36908"/>
    <cellStyle name="Normal 3 3 4 2 2 8" xfId="15334"/>
    <cellStyle name="Normal 3 3 4 2 2 8 2" xfId="44070"/>
    <cellStyle name="Normal 3 3 4 2 2 9" xfId="29746"/>
    <cellStyle name="Normal 3 3 4 2 3" xfId="802"/>
    <cellStyle name="Normal 3 3 4 2 3 2" xfId="1251"/>
    <cellStyle name="Normal 3 3 4 2 3 2 2" xfId="2234"/>
    <cellStyle name="Normal 3 3 4 2 3 2 2 2" xfId="4026"/>
    <cellStyle name="Normal 3 3 4 2 3 2 2 2 2" xfId="7685"/>
    <cellStyle name="Normal 3 3 4 2 3 2 2 2 2 2" xfId="14945"/>
    <cellStyle name="Normal 3 3 4 2 3 2 2 2 2 2 2" xfId="29323"/>
    <cellStyle name="Normal 3 3 4 2 3 2 2 2 2 2 2 2" xfId="58057"/>
    <cellStyle name="Normal 3 3 4 2 3 2 2 2 2 2 3" xfId="43733"/>
    <cellStyle name="Normal 3 3 4 2 3 2 2 2 2 3" xfId="22160"/>
    <cellStyle name="Normal 3 3 4 2 3 2 2 2 2 3 2" xfId="50895"/>
    <cellStyle name="Normal 3 3 4 2 3 2 2 2 2 4" xfId="36571"/>
    <cellStyle name="Normal 3 3 4 2 3 2 2 2 3" xfId="11358"/>
    <cellStyle name="Normal 3 3 4 2 3 2 2 2 3 2" xfId="25741"/>
    <cellStyle name="Normal 3 3 4 2 3 2 2 2 3 2 2" xfId="54476"/>
    <cellStyle name="Normal 3 3 4 2 3 2 2 2 3 3" xfId="40152"/>
    <cellStyle name="Normal 3 3 4 2 3 2 2 2 4" xfId="18578"/>
    <cellStyle name="Normal 3 3 4 2 3 2 2 2 4 2" xfId="47314"/>
    <cellStyle name="Normal 3 3 4 2 3 2 2 2 5" xfId="32990"/>
    <cellStyle name="Normal 3 3 4 2 3 2 2 3" xfId="5895"/>
    <cellStyle name="Normal 3 3 4 2 3 2 2 3 2" xfId="13155"/>
    <cellStyle name="Normal 3 3 4 2 3 2 2 3 2 2" xfId="27533"/>
    <cellStyle name="Normal 3 3 4 2 3 2 2 3 2 2 2" xfId="56267"/>
    <cellStyle name="Normal 3 3 4 2 3 2 2 3 2 3" xfId="41943"/>
    <cellStyle name="Normal 3 3 4 2 3 2 2 3 3" xfId="20370"/>
    <cellStyle name="Normal 3 3 4 2 3 2 2 3 3 2" xfId="49105"/>
    <cellStyle name="Normal 3 3 4 2 3 2 2 3 4" xfId="34781"/>
    <cellStyle name="Normal 3 3 4 2 3 2 2 4" xfId="9568"/>
    <cellStyle name="Normal 3 3 4 2 3 2 2 4 2" xfId="23951"/>
    <cellStyle name="Normal 3 3 4 2 3 2 2 4 2 2" xfId="52686"/>
    <cellStyle name="Normal 3 3 4 2 3 2 2 4 3" xfId="38362"/>
    <cellStyle name="Normal 3 3 4 2 3 2 2 5" xfId="16788"/>
    <cellStyle name="Normal 3 3 4 2 3 2 2 5 2" xfId="45524"/>
    <cellStyle name="Normal 3 3 4 2 3 2 2 6" xfId="31200"/>
    <cellStyle name="Normal 3 3 4 2 3 2 3" xfId="3130"/>
    <cellStyle name="Normal 3 3 4 2 3 2 3 2" xfId="6790"/>
    <cellStyle name="Normal 3 3 4 2 3 2 3 2 2" xfId="14050"/>
    <cellStyle name="Normal 3 3 4 2 3 2 3 2 2 2" xfId="28428"/>
    <cellStyle name="Normal 3 3 4 2 3 2 3 2 2 2 2" xfId="57162"/>
    <cellStyle name="Normal 3 3 4 2 3 2 3 2 2 3" xfId="42838"/>
    <cellStyle name="Normal 3 3 4 2 3 2 3 2 3" xfId="21265"/>
    <cellStyle name="Normal 3 3 4 2 3 2 3 2 3 2" xfId="50000"/>
    <cellStyle name="Normal 3 3 4 2 3 2 3 2 4" xfId="35676"/>
    <cellStyle name="Normal 3 3 4 2 3 2 3 3" xfId="10463"/>
    <cellStyle name="Normal 3 3 4 2 3 2 3 3 2" xfId="24846"/>
    <cellStyle name="Normal 3 3 4 2 3 2 3 3 2 2" xfId="53581"/>
    <cellStyle name="Normal 3 3 4 2 3 2 3 3 3" xfId="39257"/>
    <cellStyle name="Normal 3 3 4 2 3 2 3 4" xfId="17683"/>
    <cellStyle name="Normal 3 3 4 2 3 2 3 4 2" xfId="46419"/>
    <cellStyle name="Normal 3 3 4 2 3 2 3 5" xfId="32095"/>
    <cellStyle name="Normal 3 3 4 2 3 2 4" xfId="4995"/>
    <cellStyle name="Normal 3 3 4 2 3 2 4 2" xfId="12260"/>
    <cellStyle name="Normal 3 3 4 2 3 2 4 2 2" xfId="26638"/>
    <cellStyle name="Normal 3 3 4 2 3 2 4 2 2 2" xfId="55372"/>
    <cellStyle name="Normal 3 3 4 2 3 2 4 2 3" xfId="41048"/>
    <cellStyle name="Normal 3 3 4 2 3 2 4 3" xfId="19475"/>
    <cellStyle name="Normal 3 3 4 2 3 2 4 3 2" xfId="48210"/>
    <cellStyle name="Normal 3 3 4 2 3 2 4 4" xfId="33886"/>
    <cellStyle name="Normal 3 3 4 2 3 2 5" xfId="8667"/>
    <cellStyle name="Normal 3 3 4 2 3 2 5 2" xfId="23056"/>
    <cellStyle name="Normal 3 3 4 2 3 2 5 2 2" xfId="51791"/>
    <cellStyle name="Normal 3 3 4 2 3 2 5 3" xfId="37467"/>
    <cellStyle name="Normal 3 3 4 2 3 2 6" xfId="15893"/>
    <cellStyle name="Normal 3 3 4 2 3 2 6 2" xfId="44629"/>
    <cellStyle name="Normal 3 3 4 2 3 2 7" xfId="30305"/>
    <cellStyle name="Normal 3 3 4 2 3 3" xfId="1787"/>
    <cellStyle name="Normal 3 3 4 2 3 3 2" xfId="3579"/>
    <cellStyle name="Normal 3 3 4 2 3 3 2 2" xfId="7238"/>
    <cellStyle name="Normal 3 3 4 2 3 3 2 2 2" xfId="14498"/>
    <cellStyle name="Normal 3 3 4 2 3 3 2 2 2 2" xfId="28876"/>
    <cellStyle name="Normal 3 3 4 2 3 3 2 2 2 2 2" xfId="57610"/>
    <cellStyle name="Normal 3 3 4 2 3 3 2 2 2 3" xfId="43286"/>
    <cellStyle name="Normal 3 3 4 2 3 3 2 2 3" xfId="21713"/>
    <cellStyle name="Normal 3 3 4 2 3 3 2 2 3 2" xfId="50448"/>
    <cellStyle name="Normal 3 3 4 2 3 3 2 2 4" xfId="36124"/>
    <cellStyle name="Normal 3 3 4 2 3 3 2 3" xfId="10911"/>
    <cellStyle name="Normal 3 3 4 2 3 3 2 3 2" xfId="25294"/>
    <cellStyle name="Normal 3 3 4 2 3 3 2 3 2 2" xfId="54029"/>
    <cellStyle name="Normal 3 3 4 2 3 3 2 3 3" xfId="39705"/>
    <cellStyle name="Normal 3 3 4 2 3 3 2 4" xfId="18131"/>
    <cellStyle name="Normal 3 3 4 2 3 3 2 4 2" xfId="46867"/>
    <cellStyle name="Normal 3 3 4 2 3 3 2 5" xfId="32543"/>
    <cellStyle name="Normal 3 3 4 2 3 3 3" xfId="5448"/>
    <cellStyle name="Normal 3 3 4 2 3 3 3 2" xfId="12708"/>
    <cellStyle name="Normal 3 3 4 2 3 3 3 2 2" xfId="27086"/>
    <cellStyle name="Normal 3 3 4 2 3 3 3 2 2 2" xfId="55820"/>
    <cellStyle name="Normal 3 3 4 2 3 3 3 2 3" xfId="41496"/>
    <cellStyle name="Normal 3 3 4 2 3 3 3 3" xfId="19923"/>
    <cellStyle name="Normal 3 3 4 2 3 3 3 3 2" xfId="48658"/>
    <cellStyle name="Normal 3 3 4 2 3 3 3 4" xfId="34334"/>
    <cellStyle name="Normal 3 3 4 2 3 3 4" xfId="9121"/>
    <cellStyle name="Normal 3 3 4 2 3 3 4 2" xfId="23504"/>
    <cellStyle name="Normal 3 3 4 2 3 3 4 2 2" xfId="52239"/>
    <cellStyle name="Normal 3 3 4 2 3 3 4 3" xfId="37915"/>
    <cellStyle name="Normal 3 3 4 2 3 3 5" xfId="16341"/>
    <cellStyle name="Normal 3 3 4 2 3 3 5 2" xfId="45077"/>
    <cellStyle name="Normal 3 3 4 2 3 3 6" xfId="30753"/>
    <cellStyle name="Normal 3 3 4 2 3 4" xfId="2683"/>
    <cellStyle name="Normal 3 3 4 2 3 4 2" xfId="6343"/>
    <cellStyle name="Normal 3 3 4 2 3 4 2 2" xfId="13603"/>
    <cellStyle name="Normal 3 3 4 2 3 4 2 2 2" xfId="27981"/>
    <cellStyle name="Normal 3 3 4 2 3 4 2 2 2 2" xfId="56715"/>
    <cellStyle name="Normal 3 3 4 2 3 4 2 2 3" xfId="42391"/>
    <cellStyle name="Normal 3 3 4 2 3 4 2 3" xfId="20818"/>
    <cellStyle name="Normal 3 3 4 2 3 4 2 3 2" xfId="49553"/>
    <cellStyle name="Normal 3 3 4 2 3 4 2 4" xfId="35229"/>
    <cellStyle name="Normal 3 3 4 2 3 4 3" xfId="10016"/>
    <cellStyle name="Normal 3 3 4 2 3 4 3 2" xfId="24399"/>
    <cellStyle name="Normal 3 3 4 2 3 4 3 2 2" xfId="53134"/>
    <cellStyle name="Normal 3 3 4 2 3 4 3 3" xfId="38810"/>
    <cellStyle name="Normal 3 3 4 2 3 4 4" xfId="17236"/>
    <cellStyle name="Normal 3 3 4 2 3 4 4 2" xfId="45972"/>
    <cellStyle name="Normal 3 3 4 2 3 4 5" xfId="31648"/>
    <cellStyle name="Normal 3 3 4 2 3 5" xfId="4547"/>
    <cellStyle name="Normal 3 3 4 2 3 5 2" xfId="11813"/>
    <cellStyle name="Normal 3 3 4 2 3 5 2 2" xfId="26191"/>
    <cellStyle name="Normal 3 3 4 2 3 5 2 2 2" xfId="54925"/>
    <cellStyle name="Normal 3 3 4 2 3 5 2 3" xfId="40601"/>
    <cellStyle name="Normal 3 3 4 2 3 5 3" xfId="19028"/>
    <cellStyle name="Normal 3 3 4 2 3 5 3 2" xfId="47763"/>
    <cellStyle name="Normal 3 3 4 2 3 5 4" xfId="33439"/>
    <cellStyle name="Normal 3 3 4 2 3 6" xfId="8220"/>
    <cellStyle name="Normal 3 3 4 2 3 6 2" xfId="22609"/>
    <cellStyle name="Normal 3 3 4 2 3 6 2 2" xfId="51344"/>
    <cellStyle name="Normal 3 3 4 2 3 6 3" xfId="37020"/>
    <cellStyle name="Normal 3 3 4 2 3 7" xfId="15446"/>
    <cellStyle name="Normal 3 3 4 2 3 7 2" xfId="44182"/>
    <cellStyle name="Normal 3 3 4 2 3 8" xfId="29858"/>
    <cellStyle name="Normal 3 3 4 2 4" xfId="1027"/>
    <cellStyle name="Normal 3 3 4 2 4 2" xfId="2010"/>
    <cellStyle name="Normal 3 3 4 2 4 2 2" xfId="3802"/>
    <cellStyle name="Normal 3 3 4 2 4 2 2 2" xfId="7461"/>
    <cellStyle name="Normal 3 3 4 2 4 2 2 2 2" xfId="14721"/>
    <cellStyle name="Normal 3 3 4 2 4 2 2 2 2 2" xfId="29099"/>
    <cellStyle name="Normal 3 3 4 2 4 2 2 2 2 2 2" xfId="57833"/>
    <cellStyle name="Normal 3 3 4 2 4 2 2 2 2 3" xfId="43509"/>
    <cellStyle name="Normal 3 3 4 2 4 2 2 2 3" xfId="21936"/>
    <cellStyle name="Normal 3 3 4 2 4 2 2 2 3 2" xfId="50671"/>
    <cellStyle name="Normal 3 3 4 2 4 2 2 2 4" xfId="36347"/>
    <cellStyle name="Normal 3 3 4 2 4 2 2 3" xfId="11134"/>
    <cellStyle name="Normal 3 3 4 2 4 2 2 3 2" xfId="25517"/>
    <cellStyle name="Normal 3 3 4 2 4 2 2 3 2 2" xfId="54252"/>
    <cellStyle name="Normal 3 3 4 2 4 2 2 3 3" xfId="39928"/>
    <cellStyle name="Normal 3 3 4 2 4 2 2 4" xfId="18354"/>
    <cellStyle name="Normal 3 3 4 2 4 2 2 4 2" xfId="47090"/>
    <cellStyle name="Normal 3 3 4 2 4 2 2 5" xfId="32766"/>
    <cellStyle name="Normal 3 3 4 2 4 2 3" xfId="5671"/>
    <cellStyle name="Normal 3 3 4 2 4 2 3 2" xfId="12931"/>
    <cellStyle name="Normal 3 3 4 2 4 2 3 2 2" xfId="27309"/>
    <cellStyle name="Normal 3 3 4 2 4 2 3 2 2 2" xfId="56043"/>
    <cellStyle name="Normal 3 3 4 2 4 2 3 2 3" xfId="41719"/>
    <cellStyle name="Normal 3 3 4 2 4 2 3 3" xfId="20146"/>
    <cellStyle name="Normal 3 3 4 2 4 2 3 3 2" xfId="48881"/>
    <cellStyle name="Normal 3 3 4 2 4 2 3 4" xfId="34557"/>
    <cellStyle name="Normal 3 3 4 2 4 2 4" xfId="9344"/>
    <cellStyle name="Normal 3 3 4 2 4 2 4 2" xfId="23727"/>
    <cellStyle name="Normal 3 3 4 2 4 2 4 2 2" xfId="52462"/>
    <cellStyle name="Normal 3 3 4 2 4 2 4 3" xfId="38138"/>
    <cellStyle name="Normal 3 3 4 2 4 2 5" xfId="16564"/>
    <cellStyle name="Normal 3 3 4 2 4 2 5 2" xfId="45300"/>
    <cellStyle name="Normal 3 3 4 2 4 2 6" xfId="30976"/>
    <cellStyle name="Normal 3 3 4 2 4 3" xfId="2906"/>
    <cellStyle name="Normal 3 3 4 2 4 3 2" xfId="6566"/>
    <cellStyle name="Normal 3 3 4 2 4 3 2 2" xfId="13826"/>
    <cellStyle name="Normal 3 3 4 2 4 3 2 2 2" xfId="28204"/>
    <cellStyle name="Normal 3 3 4 2 4 3 2 2 2 2" xfId="56938"/>
    <cellStyle name="Normal 3 3 4 2 4 3 2 2 3" xfId="42614"/>
    <cellStyle name="Normal 3 3 4 2 4 3 2 3" xfId="21041"/>
    <cellStyle name="Normal 3 3 4 2 4 3 2 3 2" xfId="49776"/>
    <cellStyle name="Normal 3 3 4 2 4 3 2 4" xfId="35452"/>
    <cellStyle name="Normal 3 3 4 2 4 3 3" xfId="10239"/>
    <cellStyle name="Normal 3 3 4 2 4 3 3 2" xfId="24622"/>
    <cellStyle name="Normal 3 3 4 2 4 3 3 2 2" xfId="53357"/>
    <cellStyle name="Normal 3 3 4 2 4 3 3 3" xfId="39033"/>
    <cellStyle name="Normal 3 3 4 2 4 3 4" xfId="17459"/>
    <cellStyle name="Normal 3 3 4 2 4 3 4 2" xfId="46195"/>
    <cellStyle name="Normal 3 3 4 2 4 3 5" xfId="31871"/>
    <cellStyle name="Normal 3 3 4 2 4 4" xfId="4771"/>
    <cellStyle name="Normal 3 3 4 2 4 4 2" xfId="12036"/>
    <cellStyle name="Normal 3 3 4 2 4 4 2 2" xfId="26414"/>
    <cellStyle name="Normal 3 3 4 2 4 4 2 2 2" xfId="55148"/>
    <cellStyle name="Normal 3 3 4 2 4 4 2 3" xfId="40824"/>
    <cellStyle name="Normal 3 3 4 2 4 4 3" xfId="19251"/>
    <cellStyle name="Normal 3 3 4 2 4 4 3 2" xfId="47986"/>
    <cellStyle name="Normal 3 3 4 2 4 4 4" xfId="33662"/>
    <cellStyle name="Normal 3 3 4 2 4 5" xfId="8443"/>
    <cellStyle name="Normal 3 3 4 2 4 5 2" xfId="22832"/>
    <cellStyle name="Normal 3 3 4 2 4 5 2 2" xfId="51567"/>
    <cellStyle name="Normal 3 3 4 2 4 5 3" xfId="37243"/>
    <cellStyle name="Normal 3 3 4 2 4 6" xfId="15669"/>
    <cellStyle name="Normal 3 3 4 2 4 6 2" xfId="44405"/>
    <cellStyle name="Normal 3 3 4 2 4 7" xfId="30081"/>
    <cellStyle name="Normal 3 3 4 2 5" xfId="1551"/>
    <cellStyle name="Normal 3 3 4 2 5 2" xfId="3355"/>
    <cellStyle name="Normal 3 3 4 2 5 2 2" xfId="7014"/>
    <cellStyle name="Normal 3 3 4 2 5 2 2 2" xfId="14274"/>
    <cellStyle name="Normal 3 3 4 2 5 2 2 2 2" xfId="28652"/>
    <cellStyle name="Normal 3 3 4 2 5 2 2 2 2 2" xfId="57386"/>
    <cellStyle name="Normal 3 3 4 2 5 2 2 2 3" xfId="43062"/>
    <cellStyle name="Normal 3 3 4 2 5 2 2 3" xfId="21489"/>
    <cellStyle name="Normal 3 3 4 2 5 2 2 3 2" xfId="50224"/>
    <cellStyle name="Normal 3 3 4 2 5 2 2 4" xfId="35900"/>
    <cellStyle name="Normal 3 3 4 2 5 2 3" xfId="10687"/>
    <cellStyle name="Normal 3 3 4 2 5 2 3 2" xfId="25070"/>
    <cellStyle name="Normal 3 3 4 2 5 2 3 2 2" xfId="53805"/>
    <cellStyle name="Normal 3 3 4 2 5 2 3 3" xfId="39481"/>
    <cellStyle name="Normal 3 3 4 2 5 2 4" xfId="17907"/>
    <cellStyle name="Normal 3 3 4 2 5 2 4 2" xfId="46643"/>
    <cellStyle name="Normal 3 3 4 2 5 2 5" xfId="32319"/>
    <cellStyle name="Normal 3 3 4 2 5 3" xfId="5224"/>
    <cellStyle name="Normal 3 3 4 2 5 3 2" xfId="12484"/>
    <cellStyle name="Normal 3 3 4 2 5 3 2 2" xfId="26862"/>
    <cellStyle name="Normal 3 3 4 2 5 3 2 2 2" xfId="55596"/>
    <cellStyle name="Normal 3 3 4 2 5 3 2 3" xfId="41272"/>
    <cellStyle name="Normal 3 3 4 2 5 3 3" xfId="19699"/>
    <cellStyle name="Normal 3 3 4 2 5 3 3 2" xfId="48434"/>
    <cellStyle name="Normal 3 3 4 2 5 3 4" xfId="34110"/>
    <cellStyle name="Normal 3 3 4 2 5 4" xfId="8897"/>
    <cellStyle name="Normal 3 3 4 2 5 4 2" xfId="23280"/>
    <cellStyle name="Normal 3 3 4 2 5 4 2 2" xfId="52015"/>
    <cellStyle name="Normal 3 3 4 2 5 4 3" xfId="37691"/>
    <cellStyle name="Normal 3 3 4 2 5 5" xfId="16117"/>
    <cellStyle name="Normal 3 3 4 2 5 5 2" xfId="44853"/>
    <cellStyle name="Normal 3 3 4 2 5 6" xfId="30529"/>
    <cellStyle name="Normal 3 3 4 2 6" xfId="2459"/>
    <cellStyle name="Normal 3 3 4 2 6 2" xfId="6119"/>
    <cellStyle name="Normal 3 3 4 2 6 2 2" xfId="13379"/>
    <cellStyle name="Normal 3 3 4 2 6 2 2 2" xfId="27757"/>
    <cellStyle name="Normal 3 3 4 2 6 2 2 2 2" xfId="56491"/>
    <cellStyle name="Normal 3 3 4 2 6 2 2 3" xfId="42167"/>
    <cellStyle name="Normal 3 3 4 2 6 2 3" xfId="20594"/>
    <cellStyle name="Normal 3 3 4 2 6 2 3 2" xfId="49329"/>
    <cellStyle name="Normal 3 3 4 2 6 2 4" xfId="35005"/>
    <cellStyle name="Normal 3 3 4 2 6 3" xfId="9792"/>
    <cellStyle name="Normal 3 3 4 2 6 3 2" xfId="24175"/>
    <cellStyle name="Normal 3 3 4 2 6 3 2 2" xfId="52910"/>
    <cellStyle name="Normal 3 3 4 2 6 3 3" xfId="38586"/>
    <cellStyle name="Normal 3 3 4 2 6 4" xfId="17012"/>
    <cellStyle name="Normal 3 3 4 2 6 4 2" xfId="45748"/>
    <cellStyle name="Normal 3 3 4 2 6 5" xfId="31424"/>
    <cellStyle name="Normal 3 3 4 2 7" xfId="4318"/>
    <cellStyle name="Normal 3 3 4 2 7 2" xfId="11588"/>
    <cellStyle name="Normal 3 3 4 2 7 2 2" xfId="25967"/>
    <cellStyle name="Normal 3 3 4 2 7 2 2 2" xfId="54701"/>
    <cellStyle name="Normal 3 3 4 2 7 2 3" xfId="40377"/>
    <cellStyle name="Normal 3 3 4 2 7 3" xfId="18804"/>
    <cellStyle name="Normal 3 3 4 2 7 3 2" xfId="47539"/>
    <cellStyle name="Normal 3 3 4 2 7 4" xfId="33215"/>
    <cellStyle name="Normal 3 3 4 2 8" xfId="7987"/>
    <cellStyle name="Normal 3 3 4 2 8 2" xfId="22385"/>
    <cellStyle name="Normal 3 3 4 2 8 2 2" xfId="51120"/>
    <cellStyle name="Normal 3 3 4 2 8 3" xfId="36796"/>
    <cellStyle name="Normal 3 3 4 2 9" xfId="15222"/>
    <cellStyle name="Normal 3 3 4 2 9 2" xfId="43958"/>
    <cellStyle name="Normal 3 3 4 3" xfId="583"/>
    <cellStyle name="Normal 3 3 4 3 2" xfId="860"/>
    <cellStyle name="Normal 3 3 4 3 2 2" xfId="1307"/>
    <cellStyle name="Normal 3 3 4 3 2 2 2" xfId="2290"/>
    <cellStyle name="Normal 3 3 4 3 2 2 2 2" xfId="4082"/>
    <cellStyle name="Normal 3 3 4 3 2 2 2 2 2" xfId="7741"/>
    <cellStyle name="Normal 3 3 4 3 2 2 2 2 2 2" xfId="15001"/>
    <cellStyle name="Normal 3 3 4 3 2 2 2 2 2 2 2" xfId="29379"/>
    <cellStyle name="Normal 3 3 4 3 2 2 2 2 2 2 2 2" xfId="58113"/>
    <cellStyle name="Normal 3 3 4 3 2 2 2 2 2 2 3" xfId="43789"/>
    <cellStyle name="Normal 3 3 4 3 2 2 2 2 2 3" xfId="22216"/>
    <cellStyle name="Normal 3 3 4 3 2 2 2 2 2 3 2" xfId="50951"/>
    <cellStyle name="Normal 3 3 4 3 2 2 2 2 2 4" xfId="36627"/>
    <cellStyle name="Normal 3 3 4 3 2 2 2 2 3" xfId="11414"/>
    <cellStyle name="Normal 3 3 4 3 2 2 2 2 3 2" xfId="25797"/>
    <cellStyle name="Normal 3 3 4 3 2 2 2 2 3 2 2" xfId="54532"/>
    <cellStyle name="Normal 3 3 4 3 2 2 2 2 3 3" xfId="40208"/>
    <cellStyle name="Normal 3 3 4 3 2 2 2 2 4" xfId="18634"/>
    <cellStyle name="Normal 3 3 4 3 2 2 2 2 4 2" xfId="47370"/>
    <cellStyle name="Normal 3 3 4 3 2 2 2 2 5" xfId="33046"/>
    <cellStyle name="Normal 3 3 4 3 2 2 2 3" xfId="5951"/>
    <cellStyle name="Normal 3 3 4 3 2 2 2 3 2" xfId="13211"/>
    <cellStyle name="Normal 3 3 4 3 2 2 2 3 2 2" xfId="27589"/>
    <cellStyle name="Normal 3 3 4 3 2 2 2 3 2 2 2" xfId="56323"/>
    <cellStyle name="Normal 3 3 4 3 2 2 2 3 2 3" xfId="41999"/>
    <cellStyle name="Normal 3 3 4 3 2 2 2 3 3" xfId="20426"/>
    <cellStyle name="Normal 3 3 4 3 2 2 2 3 3 2" xfId="49161"/>
    <cellStyle name="Normal 3 3 4 3 2 2 2 3 4" xfId="34837"/>
    <cellStyle name="Normal 3 3 4 3 2 2 2 4" xfId="9624"/>
    <cellStyle name="Normal 3 3 4 3 2 2 2 4 2" xfId="24007"/>
    <cellStyle name="Normal 3 3 4 3 2 2 2 4 2 2" xfId="52742"/>
    <cellStyle name="Normal 3 3 4 3 2 2 2 4 3" xfId="38418"/>
    <cellStyle name="Normal 3 3 4 3 2 2 2 5" xfId="16844"/>
    <cellStyle name="Normal 3 3 4 3 2 2 2 5 2" xfId="45580"/>
    <cellStyle name="Normal 3 3 4 3 2 2 2 6" xfId="31256"/>
    <cellStyle name="Normal 3 3 4 3 2 2 3" xfId="3186"/>
    <cellStyle name="Normal 3 3 4 3 2 2 3 2" xfId="6846"/>
    <cellStyle name="Normal 3 3 4 3 2 2 3 2 2" xfId="14106"/>
    <cellStyle name="Normal 3 3 4 3 2 2 3 2 2 2" xfId="28484"/>
    <cellStyle name="Normal 3 3 4 3 2 2 3 2 2 2 2" xfId="57218"/>
    <cellStyle name="Normal 3 3 4 3 2 2 3 2 2 3" xfId="42894"/>
    <cellStyle name="Normal 3 3 4 3 2 2 3 2 3" xfId="21321"/>
    <cellStyle name="Normal 3 3 4 3 2 2 3 2 3 2" xfId="50056"/>
    <cellStyle name="Normal 3 3 4 3 2 2 3 2 4" xfId="35732"/>
    <cellStyle name="Normal 3 3 4 3 2 2 3 3" xfId="10519"/>
    <cellStyle name="Normal 3 3 4 3 2 2 3 3 2" xfId="24902"/>
    <cellStyle name="Normal 3 3 4 3 2 2 3 3 2 2" xfId="53637"/>
    <cellStyle name="Normal 3 3 4 3 2 2 3 3 3" xfId="39313"/>
    <cellStyle name="Normal 3 3 4 3 2 2 3 4" xfId="17739"/>
    <cellStyle name="Normal 3 3 4 3 2 2 3 4 2" xfId="46475"/>
    <cellStyle name="Normal 3 3 4 3 2 2 3 5" xfId="32151"/>
    <cellStyle name="Normal 3 3 4 3 2 2 4" xfId="5051"/>
    <cellStyle name="Normal 3 3 4 3 2 2 4 2" xfId="12316"/>
    <cellStyle name="Normal 3 3 4 3 2 2 4 2 2" xfId="26694"/>
    <cellStyle name="Normal 3 3 4 3 2 2 4 2 2 2" xfId="55428"/>
    <cellStyle name="Normal 3 3 4 3 2 2 4 2 3" xfId="41104"/>
    <cellStyle name="Normal 3 3 4 3 2 2 4 3" xfId="19531"/>
    <cellStyle name="Normal 3 3 4 3 2 2 4 3 2" xfId="48266"/>
    <cellStyle name="Normal 3 3 4 3 2 2 4 4" xfId="33942"/>
    <cellStyle name="Normal 3 3 4 3 2 2 5" xfId="8723"/>
    <cellStyle name="Normal 3 3 4 3 2 2 5 2" xfId="23112"/>
    <cellStyle name="Normal 3 3 4 3 2 2 5 2 2" xfId="51847"/>
    <cellStyle name="Normal 3 3 4 3 2 2 5 3" xfId="37523"/>
    <cellStyle name="Normal 3 3 4 3 2 2 6" xfId="15949"/>
    <cellStyle name="Normal 3 3 4 3 2 2 6 2" xfId="44685"/>
    <cellStyle name="Normal 3 3 4 3 2 2 7" xfId="30361"/>
    <cellStyle name="Normal 3 3 4 3 2 3" xfId="1843"/>
    <cellStyle name="Normal 3 3 4 3 2 3 2" xfId="3635"/>
    <cellStyle name="Normal 3 3 4 3 2 3 2 2" xfId="7294"/>
    <cellStyle name="Normal 3 3 4 3 2 3 2 2 2" xfId="14554"/>
    <cellStyle name="Normal 3 3 4 3 2 3 2 2 2 2" xfId="28932"/>
    <cellStyle name="Normal 3 3 4 3 2 3 2 2 2 2 2" xfId="57666"/>
    <cellStyle name="Normal 3 3 4 3 2 3 2 2 2 3" xfId="43342"/>
    <cellStyle name="Normal 3 3 4 3 2 3 2 2 3" xfId="21769"/>
    <cellStyle name="Normal 3 3 4 3 2 3 2 2 3 2" xfId="50504"/>
    <cellStyle name="Normal 3 3 4 3 2 3 2 2 4" xfId="36180"/>
    <cellStyle name="Normal 3 3 4 3 2 3 2 3" xfId="10967"/>
    <cellStyle name="Normal 3 3 4 3 2 3 2 3 2" xfId="25350"/>
    <cellStyle name="Normal 3 3 4 3 2 3 2 3 2 2" xfId="54085"/>
    <cellStyle name="Normal 3 3 4 3 2 3 2 3 3" xfId="39761"/>
    <cellStyle name="Normal 3 3 4 3 2 3 2 4" xfId="18187"/>
    <cellStyle name="Normal 3 3 4 3 2 3 2 4 2" xfId="46923"/>
    <cellStyle name="Normal 3 3 4 3 2 3 2 5" xfId="32599"/>
    <cellStyle name="Normal 3 3 4 3 2 3 3" xfId="5504"/>
    <cellStyle name="Normal 3 3 4 3 2 3 3 2" xfId="12764"/>
    <cellStyle name="Normal 3 3 4 3 2 3 3 2 2" xfId="27142"/>
    <cellStyle name="Normal 3 3 4 3 2 3 3 2 2 2" xfId="55876"/>
    <cellStyle name="Normal 3 3 4 3 2 3 3 2 3" xfId="41552"/>
    <cellStyle name="Normal 3 3 4 3 2 3 3 3" xfId="19979"/>
    <cellStyle name="Normal 3 3 4 3 2 3 3 3 2" xfId="48714"/>
    <cellStyle name="Normal 3 3 4 3 2 3 3 4" xfId="34390"/>
    <cellStyle name="Normal 3 3 4 3 2 3 4" xfId="9177"/>
    <cellStyle name="Normal 3 3 4 3 2 3 4 2" xfId="23560"/>
    <cellStyle name="Normal 3 3 4 3 2 3 4 2 2" xfId="52295"/>
    <cellStyle name="Normal 3 3 4 3 2 3 4 3" xfId="37971"/>
    <cellStyle name="Normal 3 3 4 3 2 3 5" xfId="16397"/>
    <cellStyle name="Normal 3 3 4 3 2 3 5 2" xfId="45133"/>
    <cellStyle name="Normal 3 3 4 3 2 3 6" xfId="30809"/>
    <cellStyle name="Normal 3 3 4 3 2 4" xfId="2739"/>
    <cellStyle name="Normal 3 3 4 3 2 4 2" xfId="6399"/>
    <cellStyle name="Normal 3 3 4 3 2 4 2 2" xfId="13659"/>
    <cellStyle name="Normal 3 3 4 3 2 4 2 2 2" xfId="28037"/>
    <cellStyle name="Normal 3 3 4 3 2 4 2 2 2 2" xfId="56771"/>
    <cellStyle name="Normal 3 3 4 3 2 4 2 2 3" xfId="42447"/>
    <cellStyle name="Normal 3 3 4 3 2 4 2 3" xfId="20874"/>
    <cellStyle name="Normal 3 3 4 3 2 4 2 3 2" xfId="49609"/>
    <cellStyle name="Normal 3 3 4 3 2 4 2 4" xfId="35285"/>
    <cellStyle name="Normal 3 3 4 3 2 4 3" xfId="10072"/>
    <cellStyle name="Normal 3 3 4 3 2 4 3 2" xfId="24455"/>
    <cellStyle name="Normal 3 3 4 3 2 4 3 2 2" xfId="53190"/>
    <cellStyle name="Normal 3 3 4 3 2 4 3 3" xfId="38866"/>
    <cellStyle name="Normal 3 3 4 3 2 4 4" xfId="17292"/>
    <cellStyle name="Normal 3 3 4 3 2 4 4 2" xfId="46028"/>
    <cellStyle name="Normal 3 3 4 3 2 4 5" xfId="31704"/>
    <cellStyle name="Normal 3 3 4 3 2 5" xfId="4604"/>
    <cellStyle name="Normal 3 3 4 3 2 5 2" xfId="11869"/>
    <cellStyle name="Normal 3 3 4 3 2 5 2 2" xfId="26247"/>
    <cellStyle name="Normal 3 3 4 3 2 5 2 2 2" xfId="54981"/>
    <cellStyle name="Normal 3 3 4 3 2 5 2 3" xfId="40657"/>
    <cellStyle name="Normal 3 3 4 3 2 5 3" xfId="19084"/>
    <cellStyle name="Normal 3 3 4 3 2 5 3 2" xfId="47819"/>
    <cellStyle name="Normal 3 3 4 3 2 5 4" xfId="33495"/>
    <cellStyle name="Normal 3 3 4 3 2 6" xfId="8276"/>
    <cellStyle name="Normal 3 3 4 3 2 6 2" xfId="22665"/>
    <cellStyle name="Normal 3 3 4 3 2 6 2 2" xfId="51400"/>
    <cellStyle name="Normal 3 3 4 3 2 6 3" xfId="37076"/>
    <cellStyle name="Normal 3 3 4 3 2 7" xfId="15502"/>
    <cellStyle name="Normal 3 3 4 3 2 7 2" xfId="44238"/>
    <cellStyle name="Normal 3 3 4 3 2 8" xfId="29914"/>
    <cellStyle name="Normal 3 3 4 3 3" xfId="1083"/>
    <cellStyle name="Normal 3 3 4 3 3 2" xfId="2066"/>
    <cellStyle name="Normal 3 3 4 3 3 2 2" xfId="3858"/>
    <cellStyle name="Normal 3 3 4 3 3 2 2 2" xfId="7517"/>
    <cellStyle name="Normal 3 3 4 3 3 2 2 2 2" xfId="14777"/>
    <cellStyle name="Normal 3 3 4 3 3 2 2 2 2 2" xfId="29155"/>
    <cellStyle name="Normal 3 3 4 3 3 2 2 2 2 2 2" xfId="57889"/>
    <cellStyle name="Normal 3 3 4 3 3 2 2 2 2 3" xfId="43565"/>
    <cellStyle name="Normal 3 3 4 3 3 2 2 2 3" xfId="21992"/>
    <cellStyle name="Normal 3 3 4 3 3 2 2 2 3 2" xfId="50727"/>
    <cellStyle name="Normal 3 3 4 3 3 2 2 2 4" xfId="36403"/>
    <cellStyle name="Normal 3 3 4 3 3 2 2 3" xfId="11190"/>
    <cellStyle name="Normal 3 3 4 3 3 2 2 3 2" xfId="25573"/>
    <cellStyle name="Normal 3 3 4 3 3 2 2 3 2 2" xfId="54308"/>
    <cellStyle name="Normal 3 3 4 3 3 2 2 3 3" xfId="39984"/>
    <cellStyle name="Normal 3 3 4 3 3 2 2 4" xfId="18410"/>
    <cellStyle name="Normal 3 3 4 3 3 2 2 4 2" xfId="47146"/>
    <cellStyle name="Normal 3 3 4 3 3 2 2 5" xfId="32822"/>
    <cellStyle name="Normal 3 3 4 3 3 2 3" xfId="5727"/>
    <cellStyle name="Normal 3 3 4 3 3 2 3 2" xfId="12987"/>
    <cellStyle name="Normal 3 3 4 3 3 2 3 2 2" xfId="27365"/>
    <cellStyle name="Normal 3 3 4 3 3 2 3 2 2 2" xfId="56099"/>
    <cellStyle name="Normal 3 3 4 3 3 2 3 2 3" xfId="41775"/>
    <cellStyle name="Normal 3 3 4 3 3 2 3 3" xfId="20202"/>
    <cellStyle name="Normal 3 3 4 3 3 2 3 3 2" xfId="48937"/>
    <cellStyle name="Normal 3 3 4 3 3 2 3 4" xfId="34613"/>
    <cellStyle name="Normal 3 3 4 3 3 2 4" xfId="9400"/>
    <cellStyle name="Normal 3 3 4 3 3 2 4 2" xfId="23783"/>
    <cellStyle name="Normal 3 3 4 3 3 2 4 2 2" xfId="52518"/>
    <cellStyle name="Normal 3 3 4 3 3 2 4 3" xfId="38194"/>
    <cellStyle name="Normal 3 3 4 3 3 2 5" xfId="16620"/>
    <cellStyle name="Normal 3 3 4 3 3 2 5 2" xfId="45356"/>
    <cellStyle name="Normal 3 3 4 3 3 2 6" xfId="31032"/>
    <cellStyle name="Normal 3 3 4 3 3 3" xfId="2962"/>
    <cellStyle name="Normal 3 3 4 3 3 3 2" xfId="6622"/>
    <cellStyle name="Normal 3 3 4 3 3 3 2 2" xfId="13882"/>
    <cellStyle name="Normal 3 3 4 3 3 3 2 2 2" xfId="28260"/>
    <cellStyle name="Normal 3 3 4 3 3 3 2 2 2 2" xfId="56994"/>
    <cellStyle name="Normal 3 3 4 3 3 3 2 2 3" xfId="42670"/>
    <cellStyle name="Normal 3 3 4 3 3 3 2 3" xfId="21097"/>
    <cellStyle name="Normal 3 3 4 3 3 3 2 3 2" xfId="49832"/>
    <cellStyle name="Normal 3 3 4 3 3 3 2 4" xfId="35508"/>
    <cellStyle name="Normal 3 3 4 3 3 3 3" xfId="10295"/>
    <cellStyle name="Normal 3 3 4 3 3 3 3 2" xfId="24678"/>
    <cellStyle name="Normal 3 3 4 3 3 3 3 2 2" xfId="53413"/>
    <cellStyle name="Normal 3 3 4 3 3 3 3 3" xfId="39089"/>
    <cellStyle name="Normal 3 3 4 3 3 3 4" xfId="17515"/>
    <cellStyle name="Normal 3 3 4 3 3 3 4 2" xfId="46251"/>
    <cellStyle name="Normal 3 3 4 3 3 3 5" xfId="31927"/>
    <cellStyle name="Normal 3 3 4 3 3 4" xfId="4827"/>
    <cellStyle name="Normal 3 3 4 3 3 4 2" xfId="12092"/>
    <cellStyle name="Normal 3 3 4 3 3 4 2 2" xfId="26470"/>
    <cellStyle name="Normal 3 3 4 3 3 4 2 2 2" xfId="55204"/>
    <cellStyle name="Normal 3 3 4 3 3 4 2 3" xfId="40880"/>
    <cellStyle name="Normal 3 3 4 3 3 4 3" xfId="19307"/>
    <cellStyle name="Normal 3 3 4 3 3 4 3 2" xfId="48042"/>
    <cellStyle name="Normal 3 3 4 3 3 4 4" xfId="33718"/>
    <cellStyle name="Normal 3 3 4 3 3 5" xfId="8499"/>
    <cellStyle name="Normal 3 3 4 3 3 5 2" xfId="22888"/>
    <cellStyle name="Normal 3 3 4 3 3 5 2 2" xfId="51623"/>
    <cellStyle name="Normal 3 3 4 3 3 5 3" xfId="37299"/>
    <cellStyle name="Normal 3 3 4 3 3 6" xfId="15725"/>
    <cellStyle name="Normal 3 3 4 3 3 6 2" xfId="44461"/>
    <cellStyle name="Normal 3 3 4 3 3 7" xfId="30137"/>
    <cellStyle name="Normal 3 3 4 3 4" xfId="1615"/>
    <cellStyle name="Normal 3 3 4 3 4 2" xfId="3411"/>
    <cellStyle name="Normal 3 3 4 3 4 2 2" xfId="7070"/>
    <cellStyle name="Normal 3 3 4 3 4 2 2 2" xfId="14330"/>
    <cellStyle name="Normal 3 3 4 3 4 2 2 2 2" xfId="28708"/>
    <cellStyle name="Normal 3 3 4 3 4 2 2 2 2 2" xfId="57442"/>
    <cellStyle name="Normal 3 3 4 3 4 2 2 2 3" xfId="43118"/>
    <cellStyle name="Normal 3 3 4 3 4 2 2 3" xfId="21545"/>
    <cellStyle name="Normal 3 3 4 3 4 2 2 3 2" xfId="50280"/>
    <cellStyle name="Normal 3 3 4 3 4 2 2 4" xfId="35956"/>
    <cellStyle name="Normal 3 3 4 3 4 2 3" xfId="10743"/>
    <cellStyle name="Normal 3 3 4 3 4 2 3 2" xfId="25126"/>
    <cellStyle name="Normal 3 3 4 3 4 2 3 2 2" xfId="53861"/>
    <cellStyle name="Normal 3 3 4 3 4 2 3 3" xfId="39537"/>
    <cellStyle name="Normal 3 3 4 3 4 2 4" xfId="17963"/>
    <cellStyle name="Normal 3 3 4 3 4 2 4 2" xfId="46699"/>
    <cellStyle name="Normal 3 3 4 3 4 2 5" xfId="32375"/>
    <cellStyle name="Normal 3 3 4 3 4 3" xfId="5280"/>
    <cellStyle name="Normal 3 3 4 3 4 3 2" xfId="12540"/>
    <cellStyle name="Normal 3 3 4 3 4 3 2 2" xfId="26918"/>
    <cellStyle name="Normal 3 3 4 3 4 3 2 2 2" xfId="55652"/>
    <cellStyle name="Normal 3 3 4 3 4 3 2 3" xfId="41328"/>
    <cellStyle name="Normal 3 3 4 3 4 3 3" xfId="19755"/>
    <cellStyle name="Normal 3 3 4 3 4 3 3 2" xfId="48490"/>
    <cellStyle name="Normal 3 3 4 3 4 3 4" xfId="34166"/>
    <cellStyle name="Normal 3 3 4 3 4 4" xfId="8953"/>
    <cellStyle name="Normal 3 3 4 3 4 4 2" xfId="23336"/>
    <cellStyle name="Normal 3 3 4 3 4 4 2 2" xfId="52071"/>
    <cellStyle name="Normal 3 3 4 3 4 4 3" xfId="37747"/>
    <cellStyle name="Normal 3 3 4 3 4 5" xfId="16173"/>
    <cellStyle name="Normal 3 3 4 3 4 5 2" xfId="44909"/>
    <cellStyle name="Normal 3 3 4 3 4 6" xfId="30585"/>
    <cellStyle name="Normal 3 3 4 3 5" xfId="2515"/>
    <cellStyle name="Normal 3 3 4 3 5 2" xfId="6175"/>
    <cellStyle name="Normal 3 3 4 3 5 2 2" xfId="13435"/>
    <cellStyle name="Normal 3 3 4 3 5 2 2 2" xfId="27813"/>
    <cellStyle name="Normal 3 3 4 3 5 2 2 2 2" xfId="56547"/>
    <cellStyle name="Normal 3 3 4 3 5 2 2 3" xfId="42223"/>
    <cellStyle name="Normal 3 3 4 3 5 2 3" xfId="20650"/>
    <cellStyle name="Normal 3 3 4 3 5 2 3 2" xfId="49385"/>
    <cellStyle name="Normal 3 3 4 3 5 2 4" xfId="35061"/>
    <cellStyle name="Normal 3 3 4 3 5 3" xfId="9848"/>
    <cellStyle name="Normal 3 3 4 3 5 3 2" xfId="24231"/>
    <cellStyle name="Normal 3 3 4 3 5 3 2 2" xfId="52966"/>
    <cellStyle name="Normal 3 3 4 3 5 3 3" xfId="38642"/>
    <cellStyle name="Normal 3 3 4 3 5 4" xfId="17068"/>
    <cellStyle name="Normal 3 3 4 3 5 4 2" xfId="45804"/>
    <cellStyle name="Normal 3 3 4 3 5 5" xfId="31480"/>
    <cellStyle name="Normal 3 3 4 3 6" xfId="4378"/>
    <cellStyle name="Normal 3 3 4 3 6 2" xfId="11645"/>
    <cellStyle name="Normal 3 3 4 3 6 2 2" xfId="26023"/>
    <cellStyle name="Normal 3 3 4 3 6 2 2 2" xfId="54757"/>
    <cellStyle name="Normal 3 3 4 3 6 2 3" xfId="40433"/>
    <cellStyle name="Normal 3 3 4 3 6 3" xfId="18860"/>
    <cellStyle name="Normal 3 3 4 3 6 3 2" xfId="47595"/>
    <cellStyle name="Normal 3 3 4 3 6 4" xfId="33271"/>
    <cellStyle name="Normal 3 3 4 3 7" xfId="8049"/>
    <cellStyle name="Normal 3 3 4 3 7 2" xfId="22441"/>
    <cellStyle name="Normal 3 3 4 3 7 2 2" xfId="51176"/>
    <cellStyle name="Normal 3 3 4 3 7 3" xfId="36852"/>
    <cellStyle name="Normal 3 3 4 3 8" xfId="15278"/>
    <cellStyle name="Normal 3 3 4 3 8 2" xfId="44014"/>
    <cellStyle name="Normal 3 3 4 3 9" xfId="29690"/>
    <cellStyle name="Normal 3 3 4 4" xfId="745"/>
    <cellStyle name="Normal 3 3 4 4 2" xfId="1195"/>
    <cellStyle name="Normal 3 3 4 4 2 2" xfId="2178"/>
    <cellStyle name="Normal 3 3 4 4 2 2 2" xfId="3970"/>
    <cellStyle name="Normal 3 3 4 4 2 2 2 2" xfId="7629"/>
    <cellStyle name="Normal 3 3 4 4 2 2 2 2 2" xfId="14889"/>
    <cellStyle name="Normal 3 3 4 4 2 2 2 2 2 2" xfId="29267"/>
    <cellStyle name="Normal 3 3 4 4 2 2 2 2 2 2 2" xfId="58001"/>
    <cellStyle name="Normal 3 3 4 4 2 2 2 2 2 3" xfId="43677"/>
    <cellStyle name="Normal 3 3 4 4 2 2 2 2 3" xfId="22104"/>
    <cellStyle name="Normal 3 3 4 4 2 2 2 2 3 2" xfId="50839"/>
    <cellStyle name="Normal 3 3 4 4 2 2 2 2 4" xfId="36515"/>
    <cellStyle name="Normal 3 3 4 4 2 2 2 3" xfId="11302"/>
    <cellStyle name="Normal 3 3 4 4 2 2 2 3 2" xfId="25685"/>
    <cellStyle name="Normal 3 3 4 4 2 2 2 3 2 2" xfId="54420"/>
    <cellStyle name="Normal 3 3 4 4 2 2 2 3 3" xfId="40096"/>
    <cellStyle name="Normal 3 3 4 4 2 2 2 4" xfId="18522"/>
    <cellStyle name="Normal 3 3 4 4 2 2 2 4 2" xfId="47258"/>
    <cellStyle name="Normal 3 3 4 4 2 2 2 5" xfId="32934"/>
    <cellStyle name="Normal 3 3 4 4 2 2 3" xfId="5839"/>
    <cellStyle name="Normal 3 3 4 4 2 2 3 2" xfId="13099"/>
    <cellStyle name="Normal 3 3 4 4 2 2 3 2 2" xfId="27477"/>
    <cellStyle name="Normal 3 3 4 4 2 2 3 2 2 2" xfId="56211"/>
    <cellStyle name="Normal 3 3 4 4 2 2 3 2 3" xfId="41887"/>
    <cellStyle name="Normal 3 3 4 4 2 2 3 3" xfId="20314"/>
    <cellStyle name="Normal 3 3 4 4 2 2 3 3 2" xfId="49049"/>
    <cellStyle name="Normal 3 3 4 4 2 2 3 4" xfId="34725"/>
    <cellStyle name="Normal 3 3 4 4 2 2 4" xfId="9512"/>
    <cellStyle name="Normal 3 3 4 4 2 2 4 2" xfId="23895"/>
    <cellStyle name="Normal 3 3 4 4 2 2 4 2 2" xfId="52630"/>
    <cellStyle name="Normal 3 3 4 4 2 2 4 3" xfId="38306"/>
    <cellStyle name="Normal 3 3 4 4 2 2 5" xfId="16732"/>
    <cellStyle name="Normal 3 3 4 4 2 2 5 2" xfId="45468"/>
    <cellStyle name="Normal 3 3 4 4 2 2 6" xfId="31144"/>
    <cellStyle name="Normal 3 3 4 4 2 3" xfId="3074"/>
    <cellStyle name="Normal 3 3 4 4 2 3 2" xfId="6734"/>
    <cellStyle name="Normal 3 3 4 4 2 3 2 2" xfId="13994"/>
    <cellStyle name="Normal 3 3 4 4 2 3 2 2 2" xfId="28372"/>
    <cellStyle name="Normal 3 3 4 4 2 3 2 2 2 2" xfId="57106"/>
    <cellStyle name="Normal 3 3 4 4 2 3 2 2 3" xfId="42782"/>
    <cellStyle name="Normal 3 3 4 4 2 3 2 3" xfId="21209"/>
    <cellStyle name="Normal 3 3 4 4 2 3 2 3 2" xfId="49944"/>
    <cellStyle name="Normal 3 3 4 4 2 3 2 4" xfId="35620"/>
    <cellStyle name="Normal 3 3 4 4 2 3 3" xfId="10407"/>
    <cellStyle name="Normal 3 3 4 4 2 3 3 2" xfId="24790"/>
    <cellStyle name="Normal 3 3 4 4 2 3 3 2 2" xfId="53525"/>
    <cellStyle name="Normal 3 3 4 4 2 3 3 3" xfId="39201"/>
    <cellStyle name="Normal 3 3 4 4 2 3 4" xfId="17627"/>
    <cellStyle name="Normal 3 3 4 4 2 3 4 2" xfId="46363"/>
    <cellStyle name="Normal 3 3 4 4 2 3 5" xfId="32039"/>
    <cellStyle name="Normal 3 3 4 4 2 4" xfId="4939"/>
    <cellStyle name="Normal 3 3 4 4 2 4 2" xfId="12204"/>
    <cellStyle name="Normal 3 3 4 4 2 4 2 2" xfId="26582"/>
    <cellStyle name="Normal 3 3 4 4 2 4 2 2 2" xfId="55316"/>
    <cellStyle name="Normal 3 3 4 4 2 4 2 3" xfId="40992"/>
    <cellStyle name="Normal 3 3 4 4 2 4 3" xfId="19419"/>
    <cellStyle name="Normal 3 3 4 4 2 4 3 2" xfId="48154"/>
    <cellStyle name="Normal 3 3 4 4 2 4 4" xfId="33830"/>
    <cellStyle name="Normal 3 3 4 4 2 5" xfId="8611"/>
    <cellStyle name="Normal 3 3 4 4 2 5 2" xfId="23000"/>
    <cellStyle name="Normal 3 3 4 4 2 5 2 2" xfId="51735"/>
    <cellStyle name="Normal 3 3 4 4 2 5 3" xfId="37411"/>
    <cellStyle name="Normal 3 3 4 4 2 6" xfId="15837"/>
    <cellStyle name="Normal 3 3 4 4 2 6 2" xfId="44573"/>
    <cellStyle name="Normal 3 3 4 4 2 7" xfId="30249"/>
    <cellStyle name="Normal 3 3 4 4 3" xfId="1731"/>
    <cellStyle name="Normal 3 3 4 4 3 2" xfId="3523"/>
    <cellStyle name="Normal 3 3 4 4 3 2 2" xfId="7182"/>
    <cellStyle name="Normal 3 3 4 4 3 2 2 2" xfId="14442"/>
    <cellStyle name="Normal 3 3 4 4 3 2 2 2 2" xfId="28820"/>
    <cellStyle name="Normal 3 3 4 4 3 2 2 2 2 2" xfId="57554"/>
    <cellStyle name="Normal 3 3 4 4 3 2 2 2 3" xfId="43230"/>
    <cellStyle name="Normal 3 3 4 4 3 2 2 3" xfId="21657"/>
    <cellStyle name="Normal 3 3 4 4 3 2 2 3 2" xfId="50392"/>
    <cellStyle name="Normal 3 3 4 4 3 2 2 4" xfId="36068"/>
    <cellStyle name="Normal 3 3 4 4 3 2 3" xfId="10855"/>
    <cellStyle name="Normal 3 3 4 4 3 2 3 2" xfId="25238"/>
    <cellStyle name="Normal 3 3 4 4 3 2 3 2 2" xfId="53973"/>
    <cellStyle name="Normal 3 3 4 4 3 2 3 3" xfId="39649"/>
    <cellStyle name="Normal 3 3 4 4 3 2 4" xfId="18075"/>
    <cellStyle name="Normal 3 3 4 4 3 2 4 2" xfId="46811"/>
    <cellStyle name="Normal 3 3 4 4 3 2 5" xfId="32487"/>
    <cellStyle name="Normal 3 3 4 4 3 3" xfId="5392"/>
    <cellStyle name="Normal 3 3 4 4 3 3 2" xfId="12652"/>
    <cellStyle name="Normal 3 3 4 4 3 3 2 2" xfId="27030"/>
    <cellStyle name="Normal 3 3 4 4 3 3 2 2 2" xfId="55764"/>
    <cellStyle name="Normal 3 3 4 4 3 3 2 3" xfId="41440"/>
    <cellStyle name="Normal 3 3 4 4 3 3 3" xfId="19867"/>
    <cellStyle name="Normal 3 3 4 4 3 3 3 2" xfId="48602"/>
    <cellStyle name="Normal 3 3 4 4 3 3 4" xfId="34278"/>
    <cellStyle name="Normal 3 3 4 4 3 4" xfId="9065"/>
    <cellStyle name="Normal 3 3 4 4 3 4 2" xfId="23448"/>
    <cellStyle name="Normal 3 3 4 4 3 4 2 2" xfId="52183"/>
    <cellStyle name="Normal 3 3 4 4 3 4 3" xfId="37859"/>
    <cellStyle name="Normal 3 3 4 4 3 5" xfId="16285"/>
    <cellStyle name="Normal 3 3 4 4 3 5 2" xfId="45021"/>
    <cellStyle name="Normal 3 3 4 4 3 6" xfId="30697"/>
    <cellStyle name="Normal 3 3 4 4 4" xfId="2627"/>
    <cellStyle name="Normal 3 3 4 4 4 2" xfId="6287"/>
    <cellStyle name="Normal 3 3 4 4 4 2 2" xfId="13547"/>
    <cellStyle name="Normal 3 3 4 4 4 2 2 2" xfId="27925"/>
    <cellStyle name="Normal 3 3 4 4 4 2 2 2 2" xfId="56659"/>
    <cellStyle name="Normal 3 3 4 4 4 2 2 3" xfId="42335"/>
    <cellStyle name="Normal 3 3 4 4 4 2 3" xfId="20762"/>
    <cellStyle name="Normal 3 3 4 4 4 2 3 2" xfId="49497"/>
    <cellStyle name="Normal 3 3 4 4 4 2 4" xfId="35173"/>
    <cellStyle name="Normal 3 3 4 4 4 3" xfId="9960"/>
    <cellStyle name="Normal 3 3 4 4 4 3 2" xfId="24343"/>
    <cellStyle name="Normal 3 3 4 4 4 3 2 2" xfId="53078"/>
    <cellStyle name="Normal 3 3 4 4 4 3 3" xfId="38754"/>
    <cellStyle name="Normal 3 3 4 4 4 4" xfId="17180"/>
    <cellStyle name="Normal 3 3 4 4 4 4 2" xfId="45916"/>
    <cellStyle name="Normal 3 3 4 4 4 5" xfId="31592"/>
    <cellStyle name="Normal 3 3 4 4 5" xfId="4491"/>
    <cellStyle name="Normal 3 3 4 4 5 2" xfId="11757"/>
    <cellStyle name="Normal 3 3 4 4 5 2 2" xfId="26135"/>
    <cellStyle name="Normal 3 3 4 4 5 2 2 2" xfId="54869"/>
    <cellStyle name="Normal 3 3 4 4 5 2 3" xfId="40545"/>
    <cellStyle name="Normal 3 3 4 4 5 3" xfId="18972"/>
    <cellStyle name="Normal 3 3 4 4 5 3 2" xfId="47707"/>
    <cellStyle name="Normal 3 3 4 4 5 4" xfId="33383"/>
    <cellStyle name="Normal 3 3 4 4 6" xfId="8164"/>
    <cellStyle name="Normal 3 3 4 4 6 2" xfId="22553"/>
    <cellStyle name="Normal 3 3 4 4 6 2 2" xfId="51288"/>
    <cellStyle name="Normal 3 3 4 4 6 3" xfId="36964"/>
    <cellStyle name="Normal 3 3 4 4 7" xfId="15390"/>
    <cellStyle name="Normal 3 3 4 4 7 2" xfId="44126"/>
    <cellStyle name="Normal 3 3 4 4 8" xfId="29802"/>
    <cellStyle name="Normal 3 3 4 5" xfId="971"/>
    <cellStyle name="Normal 3 3 4 5 2" xfId="1954"/>
    <cellStyle name="Normal 3 3 4 5 2 2" xfId="3746"/>
    <cellStyle name="Normal 3 3 4 5 2 2 2" xfId="7405"/>
    <cellStyle name="Normal 3 3 4 5 2 2 2 2" xfId="14665"/>
    <cellStyle name="Normal 3 3 4 5 2 2 2 2 2" xfId="29043"/>
    <cellStyle name="Normal 3 3 4 5 2 2 2 2 2 2" xfId="57777"/>
    <cellStyle name="Normal 3 3 4 5 2 2 2 2 3" xfId="43453"/>
    <cellStyle name="Normal 3 3 4 5 2 2 2 3" xfId="21880"/>
    <cellStyle name="Normal 3 3 4 5 2 2 2 3 2" xfId="50615"/>
    <cellStyle name="Normal 3 3 4 5 2 2 2 4" xfId="36291"/>
    <cellStyle name="Normal 3 3 4 5 2 2 3" xfId="11078"/>
    <cellStyle name="Normal 3 3 4 5 2 2 3 2" xfId="25461"/>
    <cellStyle name="Normal 3 3 4 5 2 2 3 2 2" xfId="54196"/>
    <cellStyle name="Normal 3 3 4 5 2 2 3 3" xfId="39872"/>
    <cellStyle name="Normal 3 3 4 5 2 2 4" xfId="18298"/>
    <cellStyle name="Normal 3 3 4 5 2 2 4 2" xfId="47034"/>
    <cellStyle name="Normal 3 3 4 5 2 2 5" xfId="32710"/>
    <cellStyle name="Normal 3 3 4 5 2 3" xfId="5615"/>
    <cellStyle name="Normal 3 3 4 5 2 3 2" xfId="12875"/>
    <cellStyle name="Normal 3 3 4 5 2 3 2 2" xfId="27253"/>
    <cellStyle name="Normal 3 3 4 5 2 3 2 2 2" xfId="55987"/>
    <cellStyle name="Normal 3 3 4 5 2 3 2 3" xfId="41663"/>
    <cellStyle name="Normal 3 3 4 5 2 3 3" xfId="20090"/>
    <cellStyle name="Normal 3 3 4 5 2 3 3 2" xfId="48825"/>
    <cellStyle name="Normal 3 3 4 5 2 3 4" xfId="34501"/>
    <cellStyle name="Normal 3 3 4 5 2 4" xfId="9288"/>
    <cellStyle name="Normal 3 3 4 5 2 4 2" xfId="23671"/>
    <cellStyle name="Normal 3 3 4 5 2 4 2 2" xfId="52406"/>
    <cellStyle name="Normal 3 3 4 5 2 4 3" xfId="38082"/>
    <cellStyle name="Normal 3 3 4 5 2 5" xfId="16508"/>
    <cellStyle name="Normal 3 3 4 5 2 5 2" xfId="45244"/>
    <cellStyle name="Normal 3 3 4 5 2 6" xfId="30920"/>
    <cellStyle name="Normal 3 3 4 5 3" xfId="2850"/>
    <cellStyle name="Normal 3 3 4 5 3 2" xfId="6510"/>
    <cellStyle name="Normal 3 3 4 5 3 2 2" xfId="13770"/>
    <cellStyle name="Normal 3 3 4 5 3 2 2 2" xfId="28148"/>
    <cellStyle name="Normal 3 3 4 5 3 2 2 2 2" xfId="56882"/>
    <cellStyle name="Normal 3 3 4 5 3 2 2 3" xfId="42558"/>
    <cellStyle name="Normal 3 3 4 5 3 2 3" xfId="20985"/>
    <cellStyle name="Normal 3 3 4 5 3 2 3 2" xfId="49720"/>
    <cellStyle name="Normal 3 3 4 5 3 2 4" xfId="35396"/>
    <cellStyle name="Normal 3 3 4 5 3 3" xfId="10183"/>
    <cellStyle name="Normal 3 3 4 5 3 3 2" xfId="24566"/>
    <cellStyle name="Normal 3 3 4 5 3 3 2 2" xfId="53301"/>
    <cellStyle name="Normal 3 3 4 5 3 3 3" xfId="38977"/>
    <cellStyle name="Normal 3 3 4 5 3 4" xfId="17403"/>
    <cellStyle name="Normal 3 3 4 5 3 4 2" xfId="46139"/>
    <cellStyle name="Normal 3 3 4 5 3 5" xfId="31815"/>
    <cellStyle name="Normal 3 3 4 5 4" xfId="4715"/>
    <cellStyle name="Normal 3 3 4 5 4 2" xfId="11980"/>
    <cellStyle name="Normal 3 3 4 5 4 2 2" xfId="26358"/>
    <cellStyle name="Normal 3 3 4 5 4 2 2 2" xfId="55092"/>
    <cellStyle name="Normal 3 3 4 5 4 2 3" xfId="40768"/>
    <cellStyle name="Normal 3 3 4 5 4 3" xfId="19195"/>
    <cellStyle name="Normal 3 3 4 5 4 3 2" xfId="47930"/>
    <cellStyle name="Normal 3 3 4 5 4 4" xfId="33606"/>
    <cellStyle name="Normal 3 3 4 5 5" xfId="8387"/>
    <cellStyle name="Normal 3 3 4 5 5 2" xfId="22776"/>
    <cellStyle name="Normal 3 3 4 5 5 2 2" xfId="51511"/>
    <cellStyle name="Normal 3 3 4 5 5 3" xfId="37187"/>
    <cellStyle name="Normal 3 3 4 5 6" xfId="15613"/>
    <cellStyle name="Normal 3 3 4 5 6 2" xfId="44349"/>
    <cellStyle name="Normal 3 3 4 5 7" xfId="30025"/>
    <cellStyle name="Normal 3 3 4 6" xfId="1490"/>
    <cellStyle name="Normal 3 3 4 6 2" xfId="3299"/>
    <cellStyle name="Normal 3 3 4 6 2 2" xfId="6958"/>
    <cellStyle name="Normal 3 3 4 6 2 2 2" xfId="14218"/>
    <cellStyle name="Normal 3 3 4 6 2 2 2 2" xfId="28596"/>
    <cellStyle name="Normal 3 3 4 6 2 2 2 2 2" xfId="57330"/>
    <cellStyle name="Normal 3 3 4 6 2 2 2 3" xfId="43006"/>
    <cellStyle name="Normal 3 3 4 6 2 2 3" xfId="21433"/>
    <cellStyle name="Normal 3 3 4 6 2 2 3 2" xfId="50168"/>
    <cellStyle name="Normal 3 3 4 6 2 2 4" xfId="35844"/>
    <cellStyle name="Normal 3 3 4 6 2 3" xfId="10631"/>
    <cellStyle name="Normal 3 3 4 6 2 3 2" xfId="25014"/>
    <cellStyle name="Normal 3 3 4 6 2 3 2 2" xfId="53749"/>
    <cellStyle name="Normal 3 3 4 6 2 3 3" xfId="39425"/>
    <cellStyle name="Normal 3 3 4 6 2 4" xfId="17851"/>
    <cellStyle name="Normal 3 3 4 6 2 4 2" xfId="46587"/>
    <cellStyle name="Normal 3 3 4 6 2 5" xfId="32263"/>
    <cellStyle name="Normal 3 3 4 6 3" xfId="5167"/>
    <cellStyle name="Normal 3 3 4 6 3 2" xfId="12428"/>
    <cellStyle name="Normal 3 3 4 6 3 2 2" xfId="26806"/>
    <cellStyle name="Normal 3 3 4 6 3 2 2 2" xfId="55540"/>
    <cellStyle name="Normal 3 3 4 6 3 2 3" xfId="41216"/>
    <cellStyle name="Normal 3 3 4 6 3 3" xfId="19643"/>
    <cellStyle name="Normal 3 3 4 6 3 3 2" xfId="48378"/>
    <cellStyle name="Normal 3 3 4 6 3 4" xfId="34054"/>
    <cellStyle name="Normal 3 3 4 6 4" xfId="8841"/>
    <cellStyle name="Normal 3 3 4 6 4 2" xfId="23224"/>
    <cellStyle name="Normal 3 3 4 6 4 2 2" xfId="51959"/>
    <cellStyle name="Normal 3 3 4 6 4 3" xfId="37635"/>
    <cellStyle name="Normal 3 3 4 6 5" xfId="16061"/>
    <cellStyle name="Normal 3 3 4 6 5 2" xfId="44797"/>
    <cellStyle name="Normal 3 3 4 6 6" xfId="30473"/>
    <cellStyle name="Normal 3 3 4 7" xfId="2403"/>
    <cellStyle name="Normal 3 3 4 7 2" xfId="6063"/>
    <cellStyle name="Normal 3 3 4 7 2 2" xfId="13323"/>
    <cellStyle name="Normal 3 3 4 7 2 2 2" xfId="27701"/>
    <cellStyle name="Normal 3 3 4 7 2 2 2 2" xfId="56435"/>
    <cellStyle name="Normal 3 3 4 7 2 2 3" xfId="42111"/>
    <cellStyle name="Normal 3 3 4 7 2 3" xfId="20538"/>
    <cellStyle name="Normal 3 3 4 7 2 3 2" xfId="49273"/>
    <cellStyle name="Normal 3 3 4 7 2 4" xfId="34949"/>
    <cellStyle name="Normal 3 3 4 7 3" xfId="9736"/>
    <cellStyle name="Normal 3 3 4 7 3 2" xfId="24119"/>
    <cellStyle name="Normal 3 3 4 7 3 2 2" xfId="52854"/>
    <cellStyle name="Normal 3 3 4 7 3 3" xfId="38530"/>
    <cellStyle name="Normal 3 3 4 7 4" xfId="16956"/>
    <cellStyle name="Normal 3 3 4 7 4 2" xfId="45692"/>
    <cellStyle name="Normal 3 3 4 7 5" xfId="31368"/>
    <cellStyle name="Normal 3 3 4 8" xfId="4260"/>
    <cellStyle name="Normal 3 3 4 8 2" xfId="11532"/>
    <cellStyle name="Normal 3 3 4 8 2 2" xfId="25911"/>
    <cellStyle name="Normal 3 3 4 8 2 2 2" xfId="54645"/>
    <cellStyle name="Normal 3 3 4 8 2 3" xfId="40321"/>
    <cellStyle name="Normal 3 3 4 8 3" xfId="18748"/>
    <cellStyle name="Normal 3 3 4 8 3 2" xfId="47483"/>
    <cellStyle name="Normal 3 3 4 8 4" xfId="33159"/>
    <cellStyle name="Normal 3 3 4 9" xfId="7928"/>
    <cellStyle name="Normal 3 3 4 9 2" xfId="22329"/>
    <cellStyle name="Normal 3 3 4 9 2 2" xfId="51064"/>
    <cellStyle name="Normal 3 3 4 9 3" xfId="36740"/>
    <cellStyle name="Normal 3 3 5" xfId="416"/>
    <cellStyle name="Normal 3 3 5 10" xfId="29606"/>
    <cellStyle name="Normal 3 3 5 2" xfId="616"/>
    <cellStyle name="Normal 3 3 5 2 2" xfId="888"/>
    <cellStyle name="Normal 3 3 5 2 2 2" xfId="1335"/>
    <cellStyle name="Normal 3 3 5 2 2 2 2" xfId="2318"/>
    <cellStyle name="Normal 3 3 5 2 2 2 2 2" xfId="4110"/>
    <cellStyle name="Normal 3 3 5 2 2 2 2 2 2" xfId="7769"/>
    <cellStyle name="Normal 3 3 5 2 2 2 2 2 2 2" xfId="15029"/>
    <cellStyle name="Normal 3 3 5 2 2 2 2 2 2 2 2" xfId="29407"/>
    <cellStyle name="Normal 3 3 5 2 2 2 2 2 2 2 2 2" xfId="58141"/>
    <cellStyle name="Normal 3 3 5 2 2 2 2 2 2 2 3" xfId="43817"/>
    <cellStyle name="Normal 3 3 5 2 2 2 2 2 2 3" xfId="22244"/>
    <cellStyle name="Normal 3 3 5 2 2 2 2 2 2 3 2" xfId="50979"/>
    <cellStyle name="Normal 3 3 5 2 2 2 2 2 2 4" xfId="36655"/>
    <cellStyle name="Normal 3 3 5 2 2 2 2 2 3" xfId="11442"/>
    <cellStyle name="Normal 3 3 5 2 2 2 2 2 3 2" xfId="25825"/>
    <cellStyle name="Normal 3 3 5 2 2 2 2 2 3 2 2" xfId="54560"/>
    <cellStyle name="Normal 3 3 5 2 2 2 2 2 3 3" xfId="40236"/>
    <cellStyle name="Normal 3 3 5 2 2 2 2 2 4" xfId="18662"/>
    <cellStyle name="Normal 3 3 5 2 2 2 2 2 4 2" xfId="47398"/>
    <cellStyle name="Normal 3 3 5 2 2 2 2 2 5" xfId="33074"/>
    <cellStyle name="Normal 3 3 5 2 2 2 2 3" xfId="5979"/>
    <cellStyle name="Normal 3 3 5 2 2 2 2 3 2" xfId="13239"/>
    <cellStyle name="Normal 3 3 5 2 2 2 2 3 2 2" xfId="27617"/>
    <cellStyle name="Normal 3 3 5 2 2 2 2 3 2 2 2" xfId="56351"/>
    <cellStyle name="Normal 3 3 5 2 2 2 2 3 2 3" xfId="42027"/>
    <cellStyle name="Normal 3 3 5 2 2 2 2 3 3" xfId="20454"/>
    <cellStyle name="Normal 3 3 5 2 2 2 2 3 3 2" xfId="49189"/>
    <cellStyle name="Normal 3 3 5 2 2 2 2 3 4" xfId="34865"/>
    <cellStyle name="Normal 3 3 5 2 2 2 2 4" xfId="9652"/>
    <cellStyle name="Normal 3 3 5 2 2 2 2 4 2" xfId="24035"/>
    <cellStyle name="Normal 3 3 5 2 2 2 2 4 2 2" xfId="52770"/>
    <cellStyle name="Normal 3 3 5 2 2 2 2 4 3" xfId="38446"/>
    <cellStyle name="Normal 3 3 5 2 2 2 2 5" xfId="16872"/>
    <cellStyle name="Normal 3 3 5 2 2 2 2 5 2" xfId="45608"/>
    <cellStyle name="Normal 3 3 5 2 2 2 2 6" xfId="31284"/>
    <cellStyle name="Normal 3 3 5 2 2 2 3" xfId="3214"/>
    <cellStyle name="Normal 3 3 5 2 2 2 3 2" xfId="6874"/>
    <cellStyle name="Normal 3 3 5 2 2 2 3 2 2" xfId="14134"/>
    <cellStyle name="Normal 3 3 5 2 2 2 3 2 2 2" xfId="28512"/>
    <cellStyle name="Normal 3 3 5 2 2 2 3 2 2 2 2" xfId="57246"/>
    <cellStyle name="Normal 3 3 5 2 2 2 3 2 2 3" xfId="42922"/>
    <cellStyle name="Normal 3 3 5 2 2 2 3 2 3" xfId="21349"/>
    <cellStyle name="Normal 3 3 5 2 2 2 3 2 3 2" xfId="50084"/>
    <cellStyle name="Normal 3 3 5 2 2 2 3 2 4" xfId="35760"/>
    <cellStyle name="Normal 3 3 5 2 2 2 3 3" xfId="10547"/>
    <cellStyle name="Normal 3 3 5 2 2 2 3 3 2" xfId="24930"/>
    <cellStyle name="Normal 3 3 5 2 2 2 3 3 2 2" xfId="53665"/>
    <cellStyle name="Normal 3 3 5 2 2 2 3 3 3" xfId="39341"/>
    <cellStyle name="Normal 3 3 5 2 2 2 3 4" xfId="17767"/>
    <cellStyle name="Normal 3 3 5 2 2 2 3 4 2" xfId="46503"/>
    <cellStyle name="Normal 3 3 5 2 2 2 3 5" xfId="32179"/>
    <cellStyle name="Normal 3 3 5 2 2 2 4" xfId="5079"/>
    <cellStyle name="Normal 3 3 5 2 2 2 4 2" xfId="12344"/>
    <cellStyle name="Normal 3 3 5 2 2 2 4 2 2" xfId="26722"/>
    <cellStyle name="Normal 3 3 5 2 2 2 4 2 2 2" xfId="55456"/>
    <cellStyle name="Normal 3 3 5 2 2 2 4 2 3" xfId="41132"/>
    <cellStyle name="Normal 3 3 5 2 2 2 4 3" xfId="19559"/>
    <cellStyle name="Normal 3 3 5 2 2 2 4 3 2" xfId="48294"/>
    <cellStyle name="Normal 3 3 5 2 2 2 4 4" xfId="33970"/>
    <cellStyle name="Normal 3 3 5 2 2 2 5" xfId="8751"/>
    <cellStyle name="Normal 3 3 5 2 2 2 5 2" xfId="23140"/>
    <cellStyle name="Normal 3 3 5 2 2 2 5 2 2" xfId="51875"/>
    <cellStyle name="Normal 3 3 5 2 2 2 5 3" xfId="37551"/>
    <cellStyle name="Normal 3 3 5 2 2 2 6" xfId="15977"/>
    <cellStyle name="Normal 3 3 5 2 2 2 6 2" xfId="44713"/>
    <cellStyle name="Normal 3 3 5 2 2 2 7" xfId="30389"/>
    <cellStyle name="Normal 3 3 5 2 2 3" xfId="1871"/>
    <cellStyle name="Normal 3 3 5 2 2 3 2" xfId="3663"/>
    <cellStyle name="Normal 3 3 5 2 2 3 2 2" xfId="7322"/>
    <cellStyle name="Normal 3 3 5 2 2 3 2 2 2" xfId="14582"/>
    <cellStyle name="Normal 3 3 5 2 2 3 2 2 2 2" xfId="28960"/>
    <cellStyle name="Normal 3 3 5 2 2 3 2 2 2 2 2" xfId="57694"/>
    <cellStyle name="Normal 3 3 5 2 2 3 2 2 2 3" xfId="43370"/>
    <cellStyle name="Normal 3 3 5 2 2 3 2 2 3" xfId="21797"/>
    <cellStyle name="Normal 3 3 5 2 2 3 2 2 3 2" xfId="50532"/>
    <cellStyle name="Normal 3 3 5 2 2 3 2 2 4" xfId="36208"/>
    <cellStyle name="Normal 3 3 5 2 2 3 2 3" xfId="10995"/>
    <cellStyle name="Normal 3 3 5 2 2 3 2 3 2" xfId="25378"/>
    <cellStyle name="Normal 3 3 5 2 2 3 2 3 2 2" xfId="54113"/>
    <cellStyle name="Normal 3 3 5 2 2 3 2 3 3" xfId="39789"/>
    <cellStyle name="Normal 3 3 5 2 2 3 2 4" xfId="18215"/>
    <cellStyle name="Normal 3 3 5 2 2 3 2 4 2" xfId="46951"/>
    <cellStyle name="Normal 3 3 5 2 2 3 2 5" xfId="32627"/>
    <cellStyle name="Normal 3 3 5 2 2 3 3" xfId="5532"/>
    <cellStyle name="Normal 3 3 5 2 2 3 3 2" xfId="12792"/>
    <cellStyle name="Normal 3 3 5 2 2 3 3 2 2" xfId="27170"/>
    <cellStyle name="Normal 3 3 5 2 2 3 3 2 2 2" xfId="55904"/>
    <cellStyle name="Normal 3 3 5 2 2 3 3 2 3" xfId="41580"/>
    <cellStyle name="Normal 3 3 5 2 2 3 3 3" xfId="20007"/>
    <cellStyle name="Normal 3 3 5 2 2 3 3 3 2" xfId="48742"/>
    <cellStyle name="Normal 3 3 5 2 2 3 3 4" xfId="34418"/>
    <cellStyle name="Normal 3 3 5 2 2 3 4" xfId="9205"/>
    <cellStyle name="Normal 3 3 5 2 2 3 4 2" xfId="23588"/>
    <cellStyle name="Normal 3 3 5 2 2 3 4 2 2" xfId="52323"/>
    <cellStyle name="Normal 3 3 5 2 2 3 4 3" xfId="37999"/>
    <cellStyle name="Normal 3 3 5 2 2 3 5" xfId="16425"/>
    <cellStyle name="Normal 3 3 5 2 2 3 5 2" xfId="45161"/>
    <cellStyle name="Normal 3 3 5 2 2 3 6" xfId="30837"/>
    <cellStyle name="Normal 3 3 5 2 2 4" xfId="2767"/>
    <cellStyle name="Normal 3 3 5 2 2 4 2" xfId="6427"/>
    <cellStyle name="Normal 3 3 5 2 2 4 2 2" xfId="13687"/>
    <cellStyle name="Normal 3 3 5 2 2 4 2 2 2" xfId="28065"/>
    <cellStyle name="Normal 3 3 5 2 2 4 2 2 2 2" xfId="56799"/>
    <cellStyle name="Normal 3 3 5 2 2 4 2 2 3" xfId="42475"/>
    <cellStyle name="Normal 3 3 5 2 2 4 2 3" xfId="20902"/>
    <cellStyle name="Normal 3 3 5 2 2 4 2 3 2" xfId="49637"/>
    <cellStyle name="Normal 3 3 5 2 2 4 2 4" xfId="35313"/>
    <cellStyle name="Normal 3 3 5 2 2 4 3" xfId="10100"/>
    <cellStyle name="Normal 3 3 5 2 2 4 3 2" xfId="24483"/>
    <cellStyle name="Normal 3 3 5 2 2 4 3 2 2" xfId="53218"/>
    <cellStyle name="Normal 3 3 5 2 2 4 3 3" xfId="38894"/>
    <cellStyle name="Normal 3 3 5 2 2 4 4" xfId="17320"/>
    <cellStyle name="Normal 3 3 5 2 2 4 4 2" xfId="46056"/>
    <cellStyle name="Normal 3 3 5 2 2 4 5" xfId="31732"/>
    <cellStyle name="Normal 3 3 5 2 2 5" xfId="4632"/>
    <cellStyle name="Normal 3 3 5 2 2 5 2" xfId="11897"/>
    <cellStyle name="Normal 3 3 5 2 2 5 2 2" xfId="26275"/>
    <cellStyle name="Normal 3 3 5 2 2 5 2 2 2" xfId="55009"/>
    <cellStyle name="Normal 3 3 5 2 2 5 2 3" xfId="40685"/>
    <cellStyle name="Normal 3 3 5 2 2 5 3" xfId="19112"/>
    <cellStyle name="Normal 3 3 5 2 2 5 3 2" xfId="47847"/>
    <cellStyle name="Normal 3 3 5 2 2 5 4" xfId="33523"/>
    <cellStyle name="Normal 3 3 5 2 2 6" xfId="8304"/>
    <cellStyle name="Normal 3 3 5 2 2 6 2" xfId="22693"/>
    <cellStyle name="Normal 3 3 5 2 2 6 2 2" xfId="51428"/>
    <cellStyle name="Normal 3 3 5 2 2 6 3" xfId="37104"/>
    <cellStyle name="Normal 3 3 5 2 2 7" xfId="15530"/>
    <cellStyle name="Normal 3 3 5 2 2 7 2" xfId="44266"/>
    <cellStyle name="Normal 3 3 5 2 2 8" xfId="29942"/>
    <cellStyle name="Normal 3 3 5 2 3" xfId="1111"/>
    <cellStyle name="Normal 3 3 5 2 3 2" xfId="2094"/>
    <cellStyle name="Normal 3 3 5 2 3 2 2" xfId="3886"/>
    <cellStyle name="Normal 3 3 5 2 3 2 2 2" xfId="7545"/>
    <cellStyle name="Normal 3 3 5 2 3 2 2 2 2" xfId="14805"/>
    <cellStyle name="Normal 3 3 5 2 3 2 2 2 2 2" xfId="29183"/>
    <cellStyle name="Normal 3 3 5 2 3 2 2 2 2 2 2" xfId="57917"/>
    <cellStyle name="Normal 3 3 5 2 3 2 2 2 2 3" xfId="43593"/>
    <cellStyle name="Normal 3 3 5 2 3 2 2 2 3" xfId="22020"/>
    <cellStyle name="Normal 3 3 5 2 3 2 2 2 3 2" xfId="50755"/>
    <cellStyle name="Normal 3 3 5 2 3 2 2 2 4" xfId="36431"/>
    <cellStyle name="Normal 3 3 5 2 3 2 2 3" xfId="11218"/>
    <cellStyle name="Normal 3 3 5 2 3 2 2 3 2" xfId="25601"/>
    <cellStyle name="Normal 3 3 5 2 3 2 2 3 2 2" xfId="54336"/>
    <cellStyle name="Normal 3 3 5 2 3 2 2 3 3" xfId="40012"/>
    <cellStyle name="Normal 3 3 5 2 3 2 2 4" xfId="18438"/>
    <cellStyle name="Normal 3 3 5 2 3 2 2 4 2" xfId="47174"/>
    <cellStyle name="Normal 3 3 5 2 3 2 2 5" xfId="32850"/>
    <cellStyle name="Normal 3 3 5 2 3 2 3" xfId="5755"/>
    <cellStyle name="Normal 3 3 5 2 3 2 3 2" xfId="13015"/>
    <cellStyle name="Normal 3 3 5 2 3 2 3 2 2" xfId="27393"/>
    <cellStyle name="Normal 3 3 5 2 3 2 3 2 2 2" xfId="56127"/>
    <cellStyle name="Normal 3 3 5 2 3 2 3 2 3" xfId="41803"/>
    <cellStyle name="Normal 3 3 5 2 3 2 3 3" xfId="20230"/>
    <cellStyle name="Normal 3 3 5 2 3 2 3 3 2" xfId="48965"/>
    <cellStyle name="Normal 3 3 5 2 3 2 3 4" xfId="34641"/>
    <cellStyle name="Normal 3 3 5 2 3 2 4" xfId="9428"/>
    <cellStyle name="Normal 3 3 5 2 3 2 4 2" xfId="23811"/>
    <cellStyle name="Normal 3 3 5 2 3 2 4 2 2" xfId="52546"/>
    <cellStyle name="Normal 3 3 5 2 3 2 4 3" xfId="38222"/>
    <cellStyle name="Normal 3 3 5 2 3 2 5" xfId="16648"/>
    <cellStyle name="Normal 3 3 5 2 3 2 5 2" xfId="45384"/>
    <cellStyle name="Normal 3 3 5 2 3 2 6" xfId="31060"/>
    <cellStyle name="Normal 3 3 5 2 3 3" xfId="2990"/>
    <cellStyle name="Normal 3 3 5 2 3 3 2" xfId="6650"/>
    <cellStyle name="Normal 3 3 5 2 3 3 2 2" xfId="13910"/>
    <cellStyle name="Normal 3 3 5 2 3 3 2 2 2" xfId="28288"/>
    <cellStyle name="Normal 3 3 5 2 3 3 2 2 2 2" xfId="57022"/>
    <cellStyle name="Normal 3 3 5 2 3 3 2 2 3" xfId="42698"/>
    <cellStyle name="Normal 3 3 5 2 3 3 2 3" xfId="21125"/>
    <cellStyle name="Normal 3 3 5 2 3 3 2 3 2" xfId="49860"/>
    <cellStyle name="Normal 3 3 5 2 3 3 2 4" xfId="35536"/>
    <cellStyle name="Normal 3 3 5 2 3 3 3" xfId="10323"/>
    <cellStyle name="Normal 3 3 5 2 3 3 3 2" xfId="24706"/>
    <cellStyle name="Normal 3 3 5 2 3 3 3 2 2" xfId="53441"/>
    <cellStyle name="Normal 3 3 5 2 3 3 3 3" xfId="39117"/>
    <cellStyle name="Normal 3 3 5 2 3 3 4" xfId="17543"/>
    <cellStyle name="Normal 3 3 5 2 3 3 4 2" xfId="46279"/>
    <cellStyle name="Normal 3 3 5 2 3 3 5" xfId="31955"/>
    <cellStyle name="Normal 3 3 5 2 3 4" xfId="4855"/>
    <cellStyle name="Normal 3 3 5 2 3 4 2" xfId="12120"/>
    <cellStyle name="Normal 3 3 5 2 3 4 2 2" xfId="26498"/>
    <cellStyle name="Normal 3 3 5 2 3 4 2 2 2" xfId="55232"/>
    <cellStyle name="Normal 3 3 5 2 3 4 2 3" xfId="40908"/>
    <cellStyle name="Normal 3 3 5 2 3 4 3" xfId="19335"/>
    <cellStyle name="Normal 3 3 5 2 3 4 3 2" xfId="48070"/>
    <cellStyle name="Normal 3 3 5 2 3 4 4" xfId="33746"/>
    <cellStyle name="Normal 3 3 5 2 3 5" xfId="8527"/>
    <cellStyle name="Normal 3 3 5 2 3 5 2" xfId="22916"/>
    <cellStyle name="Normal 3 3 5 2 3 5 2 2" xfId="51651"/>
    <cellStyle name="Normal 3 3 5 2 3 5 3" xfId="37327"/>
    <cellStyle name="Normal 3 3 5 2 3 6" xfId="15753"/>
    <cellStyle name="Normal 3 3 5 2 3 6 2" xfId="44489"/>
    <cellStyle name="Normal 3 3 5 2 3 7" xfId="30165"/>
    <cellStyle name="Normal 3 3 5 2 4" xfId="1643"/>
    <cellStyle name="Normal 3 3 5 2 4 2" xfId="3439"/>
    <cellStyle name="Normal 3 3 5 2 4 2 2" xfId="7098"/>
    <cellStyle name="Normal 3 3 5 2 4 2 2 2" xfId="14358"/>
    <cellStyle name="Normal 3 3 5 2 4 2 2 2 2" xfId="28736"/>
    <cellStyle name="Normal 3 3 5 2 4 2 2 2 2 2" xfId="57470"/>
    <cellStyle name="Normal 3 3 5 2 4 2 2 2 3" xfId="43146"/>
    <cellStyle name="Normal 3 3 5 2 4 2 2 3" xfId="21573"/>
    <cellStyle name="Normal 3 3 5 2 4 2 2 3 2" xfId="50308"/>
    <cellStyle name="Normal 3 3 5 2 4 2 2 4" xfId="35984"/>
    <cellStyle name="Normal 3 3 5 2 4 2 3" xfId="10771"/>
    <cellStyle name="Normal 3 3 5 2 4 2 3 2" xfId="25154"/>
    <cellStyle name="Normal 3 3 5 2 4 2 3 2 2" xfId="53889"/>
    <cellStyle name="Normal 3 3 5 2 4 2 3 3" xfId="39565"/>
    <cellStyle name="Normal 3 3 5 2 4 2 4" xfId="17991"/>
    <cellStyle name="Normal 3 3 5 2 4 2 4 2" xfId="46727"/>
    <cellStyle name="Normal 3 3 5 2 4 2 5" xfId="32403"/>
    <cellStyle name="Normal 3 3 5 2 4 3" xfId="5308"/>
    <cellStyle name="Normal 3 3 5 2 4 3 2" xfId="12568"/>
    <cellStyle name="Normal 3 3 5 2 4 3 2 2" xfId="26946"/>
    <cellStyle name="Normal 3 3 5 2 4 3 2 2 2" xfId="55680"/>
    <cellStyle name="Normal 3 3 5 2 4 3 2 3" xfId="41356"/>
    <cellStyle name="Normal 3 3 5 2 4 3 3" xfId="19783"/>
    <cellStyle name="Normal 3 3 5 2 4 3 3 2" xfId="48518"/>
    <cellStyle name="Normal 3 3 5 2 4 3 4" xfId="34194"/>
    <cellStyle name="Normal 3 3 5 2 4 4" xfId="8981"/>
    <cellStyle name="Normal 3 3 5 2 4 4 2" xfId="23364"/>
    <cellStyle name="Normal 3 3 5 2 4 4 2 2" xfId="52099"/>
    <cellStyle name="Normal 3 3 5 2 4 4 3" xfId="37775"/>
    <cellStyle name="Normal 3 3 5 2 4 5" xfId="16201"/>
    <cellStyle name="Normal 3 3 5 2 4 5 2" xfId="44937"/>
    <cellStyle name="Normal 3 3 5 2 4 6" xfId="30613"/>
    <cellStyle name="Normal 3 3 5 2 5" xfId="2543"/>
    <cellStyle name="Normal 3 3 5 2 5 2" xfId="6203"/>
    <cellStyle name="Normal 3 3 5 2 5 2 2" xfId="13463"/>
    <cellStyle name="Normal 3 3 5 2 5 2 2 2" xfId="27841"/>
    <cellStyle name="Normal 3 3 5 2 5 2 2 2 2" xfId="56575"/>
    <cellStyle name="Normal 3 3 5 2 5 2 2 3" xfId="42251"/>
    <cellStyle name="Normal 3 3 5 2 5 2 3" xfId="20678"/>
    <cellStyle name="Normal 3 3 5 2 5 2 3 2" xfId="49413"/>
    <cellStyle name="Normal 3 3 5 2 5 2 4" xfId="35089"/>
    <cellStyle name="Normal 3 3 5 2 5 3" xfId="9876"/>
    <cellStyle name="Normal 3 3 5 2 5 3 2" xfId="24259"/>
    <cellStyle name="Normal 3 3 5 2 5 3 2 2" xfId="52994"/>
    <cellStyle name="Normal 3 3 5 2 5 3 3" xfId="38670"/>
    <cellStyle name="Normal 3 3 5 2 5 4" xfId="17096"/>
    <cellStyle name="Normal 3 3 5 2 5 4 2" xfId="45832"/>
    <cellStyle name="Normal 3 3 5 2 5 5" xfId="31508"/>
    <cellStyle name="Normal 3 3 5 2 6" xfId="4406"/>
    <cellStyle name="Normal 3 3 5 2 6 2" xfId="11673"/>
    <cellStyle name="Normal 3 3 5 2 6 2 2" xfId="26051"/>
    <cellStyle name="Normal 3 3 5 2 6 2 2 2" xfId="54785"/>
    <cellStyle name="Normal 3 3 5 2 6 2 3" xfId="40461"/>
    <cellStyle name="Normal 3 3 5 2 6 3" xfId="18888"/>
    <cellStyle name="Normal 3 3 5 2 6 3 2" xfId="47623"/>
    <cellStyle name="Normal 3 3 5 2 6 4" xfId="33299"/>
    <cellStyle name="Normal 3 3 5 2 7" xfId="8077"/>
    <cellStyle name="Normal 3 3 5 2 7 2" xfId="22469"/>
    <cellStyle name="Normal 3 3 5 2 7 2 2" xfId="51204"/>
    <cellStyle name="Normal 3 3 5 2 7 3" xfId="36880"/>
    <cellStyle name="Normal 3 3 5 2 8" xfId="15306"/>
    <cellStyle name="Normal 3 3 5 2 8 2" xfId="44042"/>
    <cellStyle name="Normal 3 3 5 2 9" xfId="29718"/>
    <cellStyle name="Normal 3 3 5 3" xfId="774"/>
    <cellStyle name="Normal 3 3 5 3 2" xfId="1223"/>
    <cellStyle name="Normal 3 3 5 3 2 2" xfId="2206"/>
    <cellStyle name="Normal 3 3 5 3 2 2 2" xfId="3998"/>
    <cellStyle name="Normal 3 3 5 3 2 2 2 2" xfId="7657"/>
    <cellStyle name="Normal 3 3 5 3 2 2 2 2 2" xfId="14917"/>
    <cellStyle name="Normal 3 3 5 3 2 2 2 2 2 2" xfId="29295"/>
    <cellStyle name="Normal 3 3 5 3 2 2 2 2 2 2 2" xfId="58029"/>
    <cellStyle name="Normal 3 3 5 3 2 2 2 2 2 3" xfId="43705"/>
    <cellStyle name="Normal 3 3 5 3 2 2 2 2 3" xfId="22132"/>
    <cellStyle name="Normal 3 3 5 3 2 2 2 2 3 2" xfId="50867"/>
    <cellStyle name="Normal 3 3 5 3 2 2 2 2 4" xfId="36543"/>
    <cellStyle name="Normal 3 3 5 3 2 2 2 3" xfId="11330"/>
    <cellStyle name="Normal 3 3 5 3 2 2 2 3 2" xfId="25713"/>
    <cellStyle name="Normal 3 3 5 3 2 2 2 3 2 2" xfId="54448"/>
    <cellStyle name="Normal 3 3 5 3 2 2 2 3 3" xfId="40124"/>
    <cellStyle name="Normal 3 3 5 3 2 2 2 4" xfId="18550"/>
    <cellStyle name="Normal 3 3 5 3 2 2 2 4 2" xfId="47286"/>
    <cellStyle name="Normal 3 3 5 3 2 2 2 5" xfId="32962"/>
    <cellStyle name="Normal 3 3 5 3 2 2 3" xfId="5867"/>
    <cellStyle name="Normal 3 3 5 3 2 2 3 2" xfId="13127"/>
    <cellStyle name="Normal 3 3 5 3 2 2 3 2 2" xfId="27505"/>
    <cellStyle name="Normal 3 3 5 3 2 2 3 2 2 2" xfId="56239"/>
    <cellStyle name="Normal 3 3 5 3 2 2 3 2 3" xfId="41915"/>
    <cellStyle name="Normal 3 3 5 3 2 2 3 3" xfId="20342"/>
    <cellStyle name="Normal 3 3 5 3 2 2 3 3 2" xfId="49077"/>
    <cellStyle name="Normal 3 3 5 3 2 2 3 4" xfId="34753"/>
    <cellStyle name="Normal 3 3 5 3 2 2 4" xfId="9540"/>
    <cellStyle name="Normal 3 3 5 3 2 2 4 2" xfId="23923"/>
    <cellStyle name="Normal 3 3 5 3 2 2 4 2 2" xfId="52658"/>
    <cellStyle name="Normal 3 3 5 3 2 2 4 3" xfId="38334"/>
    <cellStyle name="Normal 3 3 5 3 2 2 5" xfId="16760"/>
    <cellStyle name="Normal 3 3 5 3 2 2 5 2" xfId="45496"/>
    <cellStyle name="Normal 3 3 5 3 2 2 6" xfId="31172"/>
    <cellStyle name="Normal 3 3 5 3 2 3" xfId="3102"/>
    <cellStyle name="Normal 3 3 5 3 2 3 2" xfId="6762"/>
    <cellStyle name="Normal 3 3 5 3 2 3 2 2" xfId="14022"/>
    <cellStyle name="Normal 3 3 5 3 2 3 2 2 2" xfId="28400"/>
    <cellStyle name="Normal 3 3 5 3 2 3 2 2 2 2" xfId="57134"/>
    <cellStyle name="Normal 3 3 5 3 2 3 2 2 3" xfId="42810"/>
    <cellStyle name="Normal 3 3 5 3 2 3 2 3" xfId="21237"/>
    <cellStyle name="Normal 3 3 5 3 2 3 2 3 2" xfId="49972"/>
    <cellStyle name="Normal 3 3 5 3 2 3 2 4" xfId="35648"/>
    <cellStyle name="Normal 3 3 5 3 2 3 3" xfId="10435"/>
    <cellStyle name="Normal 3 3 5 3 2 3 3 2" xfId="24818"/>
    <cellStyle name="Normal 3 3 5 3 2 3 3 2 2" xfId="53553"/>
    <cellStyle name="Normal 3 3 5 3 2 3 3 3" xfId="39229"/>
    <cellStyle name="Normal 3 3 5 3 2 3 4" xfId="17655"/>
    <cellStyle name="Normal 3 3 5 3 2 3 4 2" xfId="46391"/>
    <cellStyle name="Normal 3 3 5 3 2 3 5" xfId="32067"/>
    <cellStyle name="Normal 3 3 5 3 2 4" xfId="4967"/>
    <cellStyle name="Normal 3 3 5 3 2 4 2" xfId="12232"/>
    <cellStyle name="Normal 3 3 5 3 2 4 2 2" xfId="26610"/>
    <cellStyle name="Normal 3 3 5 3 2 4 2 2 2" xfId="55344"/>
    <cellStyle name="Normal 3 3 5 3 2 4 2 3" xfId="41020"/>
    <cellStyle name="Normal 3 3 5 3 2 4 3" xfId="19447"/>
    <cellStyle name="Normal 3 3 5 3 2 4 3 2" xfId="48182"/>
    <cellStyle name="Normal 3 3 5 3 2 4 4" xfId="33858"/>
    <cellStyle name="Normal 3 3 5 3 2 5" xfId="8639"/>
    <cellStyle name="Normal 3 3 5 3 2 5 2" xfId="23028"/>
    <cellStyle name="Normal 3 3 5 3 2 5 2 2" xfId="51763"/>
    <cellStyle name="Normal 3 3 5 3 2 5 3" xfId="37439"/>
    <cellStyle name="Normal 3 3 5 3 2 6" xfId="15865"/>
    <cellStyle name="Normal 3 3 5 3 2 6 2" xfId="44601"/>
    <cellStyle name="Normal 3 3 5 3 2 7" xfId="30277"/>
    <cellStyle name="Normal 3 3 5 3 3" xfId="1759"/>
    <cellStyle name="Normal 3 3 5 3 3 2" xfId="3551"/>
    <cellStyle name="Normal 3 3 5 3 3 2 2" xfId="7210"/>
    <cellStyle name="Normal 3 3 5 3 3 2 2 2" xfId="14470"/>
    <cellStyle name="Normal 3 3 5 3 3 2 2 2 2" xfId="28848"/>
    <cellStyle name="Normal 3 3 5 3 3 2 2 2 2 2" xfId="57582"/>
    <cellStyle name="Normal 3 3 5 3 3 2 2 2 3" xfId="43258"/>
    <cellStyle name="Normal 3 3 5 3 3 2 2 3" xfId="21685"/>
    <cellStyle name="Normal 3 3 5 3 3 2 2 3 2" xfId="50420"/>
    <cellStyle name="Normal 3 3 5 3 3 2 2 4" xfId="36096"/>
    <cellStyle name="Normal 3 3 5 3 3 2 3" xfId="10883"/>
    <cellStyle name="Normal 3 3 5 3 3 2 3 2" xfId="25266"/>
    <cellStyle name="Normal 3 3 5 3 3 2 3 2 2" xfId="54001"/>
    <cellStyle name="Normal 3 3 5 3 3 2 3 3" xfId="39677"/>
    <cellStyle name="Normal 3 3 5 3 3 2 4" xfId="18103"/>
    <cellStyle name="Normal 3 3 5 3 3 2 4 2" xfId="46839"/>
    <cellStyle name="Normal 3 3 5 3 3 2 5" xfId="32515"/>
    <cellStyle name="Normal 3 3 5 3 3 3" xfId="5420"/>
    <cellStyle name="Normal 3 3 5 3 3 3 2" xfId="12680"/>
    <cellStyle name="Normal 3 3 5 3 3 3 2 2" xfId="27058"/>
    <cellStyle name="Normal 3 3 5 3 3 3 2 2 2" xfId="55792"/>
    <cellStyle name="Normal 3 3 5 3 3 3 2 3" xfId="41468"/>
    <cellStyle name="Normal 3 3 5 3 3 3 3" xfId="19895"/>
    <cellStyle name="Normal 3 3 5 3 3 3 3 2" xfId="48630"/>
    <cellStyle name="Normal 3 3 5 3 3 3 4" xfId="34306"/>
    <cellStyle name="Normal 3 3 5 3 3 4" xfId="9093"/>
    <cellStyle name="Normal 3 3 5 3 3 4 2" xfId="23476"/>
    <cellStyle name="Normal 3 3 5 3 3 4 2 2" xfId="52211"/>
    <cellStyle name="Normal 3 3 5 3 3 4 3" xfId="37887"/>
    <cellStyle name="Normal 3 3 5 3 3 5" xfId="16313"/>
    <cellStyle name="Normal 3 3 5 3 3 5 2" xfId="45049"/>
    <cellStyle name="Normal 3 3 5 3 3 6" xfId="30725"/>
    <cellStyle name="Normal 3 3 5 3 4" xfId="2655"/>
    <cellStyle name="Normal 3 3 5 3 4 2" xfId="6315"/>
    <cellStyle name="Normal 3 3 5 3 4 2 2" xfId="13575"/>
    <cellStyle name="Normal 3 3 5 3 4 2 2 2" xfId="27953"/>
    <cellStyle name="Normal 3 3 5 3 4 2 2 2 2" xfId="56687"/>
    <cellStyle name="Normal 3 3 5 3 4 2 2 3" xfId="42363"/>
    <cellStyle name="Normal 3 3 5 3 4 2 3" xfId="20790"/>
    <cellStyle name="Normal 3 3 5 3 4 2 3 2" xfId="49525"/>
    <cellStyle name="Normal 3 3 5 3 4 2 4" xfId="35201"/>
    <cellStyle name="Normal 3 3 5 3 4 3" xfId="9988"/>
    <cellStyle name="Normal 3 3 5 3 4 3 2" xfId="24371"/>
    <cellStyle name="Normal 3 3 5 3 4 3 2 2" xfId="53106"/>
    <cellStyle name="Normal 3 3 5 3 4 3 3" xfId="38782"/>
    <cellStyle name="Normal 3 3 5 3 4 4" xfId="17208"/>
    <cellStyle name="Normal 3 3 5 3 4 4 2" xfId="45944"/>
    <cellStyle name="Normal 3 3 5 3 4 5" xfId="31620"/>
    <cellStyle name="Normal 3 3 5 3 5" xfId="4519"/>
    <cellStyle name="Normal 3 3 5 3 5 2" xfId="11785"/>
    <cellStyle name="Normal 3 3 5 3 5 2 2" xfId="26163"/>
    <cellStyle name="Normal 3 3 5 3 5 2 2 2" xfId="54897"/>
    <cellStyle name="Normal 3 3 5 3 5 2 3" xfId="40573"/>
    <cellStyle name="Normal 3 3 5 3 5 3" xfId="19000"/>
    <cellStyle name="Normal 3 3 5 3 5 3 2" xfId="47735"/>
    <cellStyle name="Normal 3 3 5 3 5 4" xfId="33411"/>
    <cellStyle name="Normal 3 3 5 3 6" xfId="8192"/>
    <cellStyle name="Normal 3 3 5 3 6 2" xfId="22581"/>
    <cellStyle name="Normal 3 3 5 3 6 2 2" xfId="51316"/>
    <cellStyle name="Normal 3 3 5 3 6 3" xfId="36992"/>
    <cellStyle name="Normal 3 3 5 3 7" xfId="15418"/>
    <cellStyle name="Normal 3 3 5 3 7 2" xfId="44154"/>
    <cellStyle name="Normal 3 3 5 3 8" xfId="29830"/>
    <cellStyle name="Normal 3 3 5 4" xfId="999"/>
    <cellStyle name="Normal 3 3 5 4 2" xfId="1982"/>
    <cellStyle name="Normal 3 3 5 4 2 2" xfId="3774"/>
    <cellStyle name="Normal 3 3 5 4 2 2 2" xfId="7433"/>
    <cellStyle name="Normal 3 3 5 4 2 2 2 2" xfId="14693"/>
    <cellStyle name="Normal 3 3 5 4 2 2 2 2 2" xfId="29071"/>
    <cellStyle name="Normal 3 3 5 4 2 2 2 2 2 2" xfId="57805"/>
    <cellStyle name="Normal 3 3 5 4 2 2 2 2 3" xfId="43481"/>
    <cellStyle name="Normal 3 3 5 4 2 2 2 3" xfId="21908"/>
    <cellStyle name="Normal 3 3 5 4 2 2 2 3 2" xfId="50643"/>
    <cellStyle name="Normal 3 3 5 4 2 2 2 4" xfId="36319"/>
    <cellStyle name="Normal 3 3 5 4 2 2 3" xfId="11106"/>
    <cellStyle name="Normal 3 3 5 4 2 2 3 2" xfId="25489"/>
    <cellStyle name="Normal 3 3 5 4 2 2 3 2 2" xfId="54224"/>
    <cellStyle name="Normal 3 3 5 4 2 2 3 3" xfId="39900"/>
    <cellStyle name="Normal 3 3 5 4 2 2 4" xfId="18326"/>
    <cellStyle name="Normal 3 3 5 4 2 2 4 2" xfId="47062"/>
    <cellStyle name="Normal 3 3 5 4 2 2 5" xfId="32738"/>
    <cellStyle name="Normal 3 3 5 4 2 3" xfId="5643"/>
    <cellStyle name="Normal 3 3 5 4 2 3 2" xfId="12903"/>
    <cellStyle name="Normal 3 3 5 4 2 3 2 2" xfId="27281"/>
    <cellStyle name="Normal 3 3 5 4 2 3 2 2 2" xfId="56015"/>
    <cellStyle name="Normal 3 3 5 4 2 3 2 3" xfId="41691"/>
    <cellStyle name="Normal 3 3 5 4 2 3 3" xfId="20118"/>
    <cellStyle name="Normal 3 3 5 4 2 3 3 2" xfId="48853"/>
    <cellStyle name="Normal 3 3 5 4 2 3 4" xfId="34529"/>
    <cellStyle name="Normal 3 3 5 4 2 4" xfId="9316"/>
    <cellStyle name="Normal 3 3 5 4 2 4 2" xfId="23699"/>
    <cellStyle name="Normal 3 3 5 4 2 4 2 2" xfId="52434"/>
    <cellStyle name="Normal 3 3 5 4 2 4 3" xfId="38110"/>
    <cellStyle name="Normal 3 3 5 4 2 5" xfId="16536"/>
    <cellStyle name="Normal 3 3 5 4 2 5 2" xfId="45272"/>
    <cellStyle name="Normal 3 3 5 4 2 6" xfId="30948"/>
    <cellStyle name="Normal 3 3 5 4 3" xfId="2878"/>
    <cellStyle name="Normal 3 3 5 4 3 2" xfId="6538"/>
    <cellStyle name="Normal 3 3 5 4 3 2 2" xfId="13798"/>
    <cellStyle name="Normal 3 3 5 4 3 2 2 2" xfId="28176"/>
    <cellStyle name="Normal 3 3 5 4 3 2 2 2 2" xfId="56910"/>
    <cellStyle name="Normal 3 3 5 4 3 2 2 3" xfId="42586"/>
    <cellStyle name="Normal 3 3 5 4 3 2 3" xfId="21013"/>
    <cellStyle name="Normal 3 3 5 4 3 2 3 2" xfId="49748"/>
    <cellStyle name="Normal 3 3 5 4 3 2 4" xfId="35424"/>
    <cellStyle name="Normal 3 3 5 4 3 3" xfId="10211"/>
    <cellStyle name="Normal 3 3 5 4 3 3 2" xfId="24594"/>
    <cellStyle name="Normal 3 3 5 4 3 3 2 2" xfId="53329"/>
    <cellStyle name="Normal 3 3 5 4 3 3 3" xfId="39005"/>
    <cellStyle name="Normal 3 3 5 4 3 4" xfId="17431"/>
    <cellStyle name="Normal 3 3 5 4 3 4 2" xfId="46167"/>
    <cellStyle name="Normal 3 3 5 4 3 5" xfId="31843"/>
    <cellStyle name="Normal 3 3 5 4 4" xfId="4743"/>
    <cellStyle name="Normal 3 3 5 4 4 2" xfId="12008"/>
    <cellStyle name="Normal 3 3 5 4 4 2 2" xfId="26386"/>
    <cellStyle name="Normal 3 3 5 4 4 2 2 2" xfId="55120"/>
    <cellStyle name="Normal 3 3 5 4 4 2 3" xfId="40796"/>
    <cellStyle name="Normal 3 3 5 4 4 3" xfId="19223"/>
    <cellStyle name="Normal 3 3 5 4 4 3 2" xfId="47958"/>
    <cellStyle name="Normal 3 3 5 4 4 4" xfId="33634"/>
    <cellStyle name="Normal 3 3 5 4 5" xfId="8415"/>
    <cellStyle name="Normal 3 3 5 4 5 2" xfId="22804"/>
    <cellStyle name="Normal 3 3 5 4 5 2 2" xfId="51539"/>
    <cellStyle name="Normal 3 3 5 4 5 3" xfId="37215"/>
    <cellStyle name="Normal 3 3 5 4 6" xfId="15641"/>
    <cellStyle name="Normal 3 3 5 4 6 2" xfId="44377"/>
    <cellStyle name="Normal 3 3 5 4 7" xfId="30053"/>
    <cellStyle name="Normal 3 3 5 5" xfId="1523"/>
    <cellStyle name="Normal 3 3 5 5 2" xfId="3327"/>
    <cellStyle name="Normal 3 3 5 5 2 2" xfId="6986"/>
    <cellStyle name="Normal 3 3 5 5 2 2 2" xfId="14246"/>
    <cellStyle name="Normal 3 3 5 5 2 2 2 2" xfId="28624"/>
    <cellStyle name="Normal 3 3 5 5 2 2 2 2 2" xfId="57358"/>
    <cellStyle name="Normal 3 3 5 5 2 2 2 3" xfId="43034"/>
    <cellStyle name="Normal 3 3 5 5 2 2 3" xfId="21461"/>
    <cellStyle name="Normal 3 3 5 5 2 2 3 2" xfId="50196"/>
    <cellStyle name="Normal 3 3 5 5 2 2 4" xfId="35872"/>
    <cellStyle name="Normal 3 3 5 5 2 3" xfId="10659"/>
    <cellStyle name="Normal 3 3 5 5 2 3 2" xfId="25042"/>
    <cellStyle name="Normal 3 3 5 5 2 3 2 2" xfId="53777"/>
    <cellStyle name="Normal 3 3 5 5 2 3 3" xfId="39453"/>
    <cellStyle name="Normal 3 3 5 5 2 4" xfId="17879"/>
    <cellStyle name="Normal 3 3 5 5 2 4 2" xfId="46615"/>
    <cellStyle name="Normal 3 3 5 5 2 5" xfId="32291"/>
    <cellStyle name="Normal 3 3 5 5 3" xfId="5196"/>
    <cellStyle name="Normal 3 3 5 5 3 2" xfId="12456"/>
    <cellStyle name="Normal 3 3 5 5 3 2 2" xfId="26834"/>
    <cellStyle name="Normal 3 3 5 5 3 2 2 2" xfId="55568"/>
    <cellStyle name="Normal 3 3 5 5 3 2 3" xfId="41244"/>
    <cellStyle name="Normal 3 3 5 5 3 3" xfId="19671"/>
    <cellStyle name="Normal 3 3 5 5 3 3 2" xfId="48406"/>
    <cellStyle name="Normal 3 3 5 5 3 4" xfId="34082"/>
    <cellStyle name="Normal 3 3 5 5 4" xfId="8869"/>
    <cellStyle name="Normal 3 3 5 5 4 2" xfId="23252"/>
    <cellStyle name="Normal 3 3 5 5 4 2 2" xfId="51987"/>
    <cellStyle name="Normal 3 3 5 5 4 3" xfId="37663"/>
    <cellStyle name="Normal 3 3 5 5 5" xfId="16089"/>
    <cellStyle name="Normal 3 3 5 5 5 2" xfId="44825"/>
    <cellStyle name="Normal 3 3 5 5 6" xfId="30501"/>
    <cellStyle name="Normal 3 3 5 6" xfId="2431"/>
    <cellStyle name="Normal 3 3 5 6 2" xfId="6091"/>
    <cellStyle name="Normal 3 3 5 6 2 2" xfId="13351"/>
    <cellStyle name="Normal 3 3 5 6 2 2 2" xfId="27729"/>
    <cellStyle name="Normal 3 3 5 6 2 2 2 2" xfId="56463"/>
    <cellStyle name="Normal 3 3 5 6 2 2 3" xfId="42139"/>
    <cellStyle name="Normal 3 3 5 6 2 3" xfId="20566"/>
    <cellStyle name="Normal 3 3 5 6 2 3 2" xfId="49301"/>
    <cellStyle name="Normal 3 3 5 6 2 4" xfId="34977"/>
    <cellStyle name="Normal 3 3 5 6 3" xfId="9764"/>
    <cellStyle name="Normal 3 3 5 6 3 2" xfId="24147"/>
    <cellStyle name="Normal 3 3 5 6 3 2 2" xfId="52882"/>
    <cellStyle name="Normal 3 3 5 6 3 3" xfId="38558"/>
    <cellStyle name="Normal 3 3 5 6 4" xfId="16984"/>
    <cellStyle name="Normal 3 3 5 6 4 2" xfId="45720"/>
    <cellStyle name="Normal 3 3 5 6 5" xfId="31396"/>
    <cellStyle name="Normal 3 3 5 7" xfId="4290"/>
    <cellStyle name="Normal 3 3 5 7 2" xfId="11560"/>
    <cellStyle name="Normal 3 3 5 7 2 2" xfId="25939"/>
    <cellStyle name="Normal 3 3 5 7 2 2 2" xfId="54673"/>
    <cellStyle name="Normal 3 3 5 7 2 3" xfId="40349"/>
    <cellStyle name="Normal 3 3 5 7 3" xfId="18776"/>
    <cellStyle name="Normal 3 3 5 7 3 2" xfId="47511"/>
    <cellStyle name="Normal 3 3 5 7 4" xfId="33187"/>
    <cellStyle name="Normal 3 3 5 8" xfId="7959"/>
    <cellStyle name="Normal 3 3 5 8 2" xfId="22357"/>
    <cellStyle name="Normal 3 3 5 8 2 2" xfId="51092"/>
    <cellStyle name="Normal 3 3 5 8 3" xfId="36768"/>
    <cellStyle name="Normal 3 3 5 9" xfId="15194"/>
    <cellStyle name="Normal 3 3 5 9 2" xfId="43930"/>
    <cellStyle name="Normal 3 3 6" xfId="528"/>
    <cellStyle name="Normal 3 3 6 2" xfId="831"/>
    <cellStyle name="Normal 3 3 6 2 2" xfId="1279"/>
    <cellStyle name="Normal 3 3 6 2 2 2" xfId="2262"/>
    <cellStyle name="Normal 3 3 6 2 2 2 2" xfId="4054"/>
    <cellStyle name="Normal 3 3 6 2 2 2 2 2" xfId="7713"/>
    <cellStyle name="Normal 3 3 6 2 2 2 2 2 2" xfId="14973"/>
    <cellStyle name="Normal 3 3 6 2 2 2 2 2 2 2" xfId="29351"/>
    <cellStyle name="Normal 3 3 6 2 2 2 2 2 2 2 2" xfId="58085"/>
    <cellStyle name="Normal 3 3 6 2 2 2 2 2 2 3" xfId="43761"/>
    <cellStyle name="Normal 3 3 6 2 2 2 2 2 3" xfId="22188"/>
    <cellStyle name="Normal 3 3 6 2 2 2 2 2 3 2" xfId="50923"/>
    <cellStyle name="Normal 3 3 6 2 2 2 2 2 4" xfId="36599"/>
    <cellStyle name="Normal 3 3 6 2 2 2 2 3" xfId="11386"/>
    <cellStyle name="Normal 3 3 6 2 2 2 2 3 2" xfId="25769"/>
    <cellStyle name="Normal 3 3 6 2 2 2 2 3 2 2" xfId="54504"/>
    <cellStyle name="Normal 3 3 6 2 2 2 2 3 3" xfId="40180"/>
    <cellStyle name="Normal 3 3 6 2 2 2 2 4" xfId="18606"/>
    <cellStyle name="Normal 3 3 6 2 2 2 2 4 2" xfId="47342"/>
    <cellStyle name="Normal 3 3 6 2 2 2 2 5" xfId="33018"/>
    <cellStyle name="Normal 3 3 6 2 2 2 3" xfId="5923"/>
    <cellStyle name="Normal 3 3 6 2 2 2 3 2" xfId="13183"/>
    <cellStyle name="Normal 3 3 6 2 2 2 3 2 2" xfId="27561"/>
    <cellStyle name="Normal 3 3 6 2 2 2 3 2 2 2" xfId="56295"/>
    <cellStyle name="Normal 3 3 6 2 2 2 3 2 3" xfId="41971"/>
    <cellStyle name="Normal 3 3 6 2 2 2 3 3" xfId="20398"/>
    <cellStyle name="Normal 3 3 6 2 2 2 3 3 2" xfId="49133"/>
    <cellStyle name="Normal 3 3 6 2 2 2 3 4" xfId="34809"/>
    <cellStyle name="Normal 3 3 6 2 2 2 4" xfId="9596"/>
    <cellStyle name="Normal 3 3 6 2 2 2 4 2" xfId="23979"/>
    <cellStyle name="Normal 3 3 6 2 2 2 4 2 2" xfId="52714"/>
    <cellStyle name="Normal 3 3 6 2 2 2 4 3" xfId="38390"/>
    <cellStyle name="Normal 3 3 6 2 2 2 5" xfId="16816"/>
    <cellStyle name="Normal 3 3 6 2 2 2 5 2" xfId="45552"/>
    <cellStyle name="Normal 3 3 6 2 2 2 6" xfId="31228"/>
    <cellStyle name="Normal 3 3 6 2 2 3" xfId="3158"/>
    <cellStyle name="Normal 3 3 6 2 2 3 2" xfId="6818"/>
    <cellStyle name="Normal 3 3 6 2 2 3 2 2" xfId="14078"/>
    <cellStyle name="Normal 3 3 6 2 2 3 2 2 2" xfId="28456"/>
    <cellStyle name="Normal 3 3 6 2 2 3 2 2 2 2" xfId="57190"/>
    <cellStyle name="Normal 3 3 6 2 2 3 2 2 3" xfId="42866"/>
    <cellStyle name="Normal 3 3 6 2 2 3 2 3" xfId="21293"/>
    <cellStyle name="Normal 3 3 6 2 2 3 2 3 2" xfId="50028"/>
    <cellStyle name="Normal 3 3 6 2 2 3 2 4" xfId="35704"/>
    <cellStyle name="Normal 3 3 6 2 2 3 3" xfId="10491"/>
    <cellStyle name="Normal 3 3 6 2 2 3 3 2" xfId="24874"/>
    <cellStyle name="Normal 3 3 6 2 2 3 3 2 2" xfId="53609"/>
    <cellStyle name="Normal 3 3 6 2 2 3 3 3" xfId="39285"/>
    <cellStyle name="Normal 3 3 6 2 2 3 4" xfId="17711"/>
    <cellStyle name="Normal 3 3 6 2 2 3 4 2" xfId="46447"/>
    <cellStyle name="Normal 3 3 6 2 2 3 5" xfId="32123"/>
    <cellStyle name="Normal 3 3 6 2 2 4" xfId="5023"/>
    <cellStyle name="Normal 3 3 6 2 2 4 2" xfId="12288"/>
    <cellStyle name="Normal 3 3 6 2 2 4 2 2" xfId="26666"/>
    <cellStyle name="Normal 3 3 6 2 2 4 2 2 2" xfId="55400"/>
    <cellStyle name="Normal 3 3 6 2 2 4 2 3" xfId="41076"/>
    <cellStyle name="Normal 3 3 6 2 2 4 3" xfId="19503"/>
    <cellStyle name="Normal 3 3 6 2 2 4 3 2" xfId="48238"/>
    <cellStyle name="Normal 3 3 6 2 2 4 4" xfId="33914"/>
    <cellStyle name="Normal 3 3 6 2 2 5" xfId="8695"/>
    <cellStyle name="Normal 3 3 6 2 2 5 2" xfId="23084"/>
    <cellStyle name="Normal 3 3 6 2 2 5 2 2" xfId="51819"/>
    <cellStyle name="Normal 3 3 6 2 2 5 3" xfId="37495"/>
    <cellStyle name="Normal 3 3 6 2 2 6" xfId="15921"/>
    <cellStyle name="Normal 3 3 6 2 2 6 2" xfId="44657"/>
    <cellStyle name="Normal 3 3 6 2 2 7" xfId="30333"/>
    <cellStyle name="Normal 3 3 6 2 3" xfId="1815"/>
    <cellStyle name="Normal 3 3 6 2 3 2" xfId="3607"/>
    <cellStyle name="Normal 3 3 6 2 3 2 2" xfId="7266"/>
    <cellStyle name="Normal 3 3 6 2 3 2 2 2" xfId="14526"/>
    <cellStyle name="Normal 3 3 6 2 3 2 2 2 2" xfId="28904"/>
    <cellStyle name="Normal 3 3 6 2 3 2 2 2 2 2" xfId="57638"/>
    <cellStyle name="Normal 3 3 6 2 3 2 2 2 3" xfId="43314"/>
    <cellStyle name="Normal 3 3 6 2 3 2 2 3" xfId="21741"/>
    <cellStyle name="Normal 3 3 6 2 3 2 2 3 2" xfId="50476"/>
    <cellStyle name="Normal 3 3 6 2 3 2 2 4" xfId="36152"/>
    <cellStyle name="Normal 3 3 6 2 3 2 3" xfId="10939"/>
    <cellStyle name="Normal 3 3 6 2 3 2 3 2" xfId="25322"/>
    <cellStyle name="Normal 3 3 6 2 3 2 3 2 2" xfId="54057"/>
    <cellStyle name="Normal 3 3 6 2 3 2 3 3" xfId="39733"/>
    <cellStyle name="Normal 3 3 6 2 3 2 4" xfId="18159"/>
    <cellStyle name="Normal 3 3 6 2 3 2 4 2" xfId="46895"/>
    <cellStyle name="Normal 3 3 6 2 3 2 5" xfId="32571"/>
    <cellStyle name="Normal 3 3 6 2 3 3" xfId="5476"/>
    <cellStyle name="Normal 3 3 6 2 3 3 2" xfId="12736"/>
    <cellStyle name="Normal 3 3 6 2 3 3 2 2" xfId="27114"/>
    <cellStyle name="Normal 3 3 6 2 3 3 2 2 2" xfId="55848"/>
    <cellStyle name="Normal 3 3 6 2 3 3 2 3" xfId="41524"/>
    <cellStyle name="Normal 3 3 6 2 3 3 3" xfId="19951"/>
    <cellStyle name="Normal 3 3 6 2 3 3 3 2" xfId="48686"/>
    <cellStyle name="Normal 3 3 6 2 3 3 4" xfId="34362"/>
    <cellStyle name="Normal 3 3 6 2 3 4" xfId="9149"/>
    <cellStyle name="Normal 3 3 6 2 3 4 2" xfId="23532"/>
    <cellStyle name="Normal 3 3 6 2 3 4 2 2" xfId="52267"/>
    <cellStyle name="Normal 3 3 6 2 3 4 3" xfId="37943"/>
    <cellStyle name="Normal 3 3 6 2 3 5" xfId="16369"/>
    <cellStyle name="Normal 3 3 6 2 3 5 2" xfId="45105"/>
    <cellStyle name="Normal 3 3 6 2 3 6" xfId="30781"/>
    <cellStyle name="Normal 3 3 6 2 4" xfId="2711"/>
    <cellStyle name="Normal 3 3 6 2 4 2" xfId="6371"/>
    <cellStyle name="Normal 3 3 6 2 4 2 2" xfId="13631"/>
    <cellStyle name="Normal 3 3 6 2 4 2 2 2" xfId="28009"/>
    <cellStyle name="Normal 3 3 6 2 4 2 2 2 2" xfId="56743"/>
    <cellStyle name="Normal 3 3 6 2 4 2 2 3" xfId="42419"/>
    <cellStyle name="Normal 3 3 6 2 4 2 3" xfId="20846"/>
    <cellStyle name="Normal 3 3 6 2 4 2 3 2" xfId="49581"/>
    <cellStyle name="Normal 3 3 6 2 4 2 4" xfId="35257"/>
    <cellStyle name="Normal 3 3 6 2 4 3" xfId="10044"/>
    <cellStyle name="Normal 3 3 6 2 4 3 2" xfId="24427"/>
    <cellStyle name="Normal 3 3 6 2 4 3 2 2" xfId="53162"/>
    <cellStyle name="Normal 3 3 6 2 4 3 3" xfId="38838"/>
    <cellStyle name="Normal 3 3 6 2 4 4" xfId="17264"/>
    <cellStyle name="Normal 3 3 6 2 4 4 2" xfId="46000"/>
    <cellStyle name="Normal 3 3 6 2 4 5" xfId="31676"/>
    <cellStyle name="Normal 3 3 6 2 5" xfId="4576"/>
    <cellStyle name="Normal 3 3 6 2 5 2" xfId="11841"/>
    <cellStyle name="Normal 3 3 6 2 5 2 2" xfId="26219"/>
    <cellStyle name="Normal 3 3 6 2 5 2 2 2" xfId="54953"/>
    <cellStyle name="Normal 3 3 6 2 5 2 3" xfId="40629"/>
    <cellStyle name="Normal 3 3 6 2 5 3" xfId="19056"/>
    <cellStyle name="Normal 3 3 6 2 5 3 2" xfId="47791"/>
    <cellStyle name="Normal 3 3 6 2 5 4" xfId="33467"/>
    <cellStyle name="Normal 3 3 6 2 6" xfId="8248"/>
    <cellStyle name="Normal 3 3 6 2 6 2" xfId="22637"/>
    <cellStyle name="Normal 3 3 6 2 6 2 2" xfId="51372"/>
    <cellStyle name="Normal 3 3 6 2 6 3" xfId="37048"/>
    <cellStyle name="Normal 3 3 6 2 7" xfId="15474"/>
    <cellStyle name="Normal 3 3 6 2 7 2" xfId="44210"/>
    <cellStyle name="Normal 3 3 6 2 8" xfId="29886"/>
    <cellStyle name="Normal 3 3 6 3" xfId="1055"/>
    <cellStyle name="Normal 3 3 6 3 2" xfId="2038"/>
    <cellStyle name="Normal 3 3 6 3 2 2" xfId="3830"/>
    <cellStyle name="Normal 3 3 6 3 2 2 2" xfId="7489"/>
    <cellStyle name="Normal 3 3 6 3 2 2 2 2" xfId="14749"/>
    <cellStyle name="Normal 3 3 6 3 2 2 2 2 2" xfId="29127"/>
    <cellStyle name="Normal 3 3 6 3 2 2 2 2 2 2" xfId="57861"/>
    <cellStyle name="Normal 3 3 6 3 2 2 2 2 3" xfId="43537"/>
    <cellStyle name="Normal 3 3 6 3 2 2 2 3" xfId="21964"/>
    <cellStyle name="Normal 3 3 6 3 2 2 2 3 2" xfId="50699"/>
    <cellStyle name="Normal 3 3 6 3 2 2 2 4" xfId="36375"/>
    <cellStyle name="Normal 3 3 6 3 2 2 3" xfId="11162"/>
    <cellStyle name="Normal 3 3 6 3 2 2 3 2" xfId="25545"/>
    <cellStyle name="Normal 3 3 6 3 2 2 3 2 2" xfId="54280"/>
    <cellStyle name="Normal 3 3 6 3 2 2 3 3" xfId="39956"/>
    <cellStyle name="Normal 3 3 6 3 2 2 4" xfId="18382"/>
    <cellStyle name="Normal 3 3 6 3 2 2 4 2" xfId="47118"/>
    <cellStyle name="Normal 3 3 6 3 2 2 5" xfId="32794"/>
    <cellStyle name="Normal 3 3 6 3 2 3" xfId="5699"/>
    <cellStyle name="Normal 3 3 6 3 2 3 2" xfId="12959"/>
    <cellStyle name="Normal 3 3 6 3 2 3 2 2" xfId="27337"/>
    <cellStyle name="Normal 3 3 6 3 2 3 2 2 2" xfId="56071"/>
    <cellStyle name="Normal 3 3 6 3 2 3 2 3" xfId="41747"/>
    <cellStyle name="Normal 3 3 6 3 2 3 3" xfId="20174"/>
    <cellStyle name="Normal 3 3 6 3 2 3 3 2" xfId="48909"/>
    <cellStyle name="Normal 3 3 6 3 2 3 4" xfId="34585"/>
    <cellStyle name="Normal 3 3 6 3 2 4" xfId="9372"/>
    <cellStyle name="Normal 3 3 6 3 2 4 2" xfId="23755"/>
    <cellStyle name="Normal 3 3 6 3 2 4 2 2" xfId="52490"/>
    <cellStyle name="Normal 3 3 6 3 2 4 3" xfId="38166"/>
    <cellStyle name="Normal 3 3 6 3 2 5" xfId="16592"/>
    <cellStyle name="Normal 3 3 6 3 2 5 2" xfId="45328"/>
    <cellStyle name="Normal 3 3 6 3 2 6" xfId="31004"/>
    <cellStyle name="Normal 3 3 6 3 3" xfId="2934"/>
    <cellStyle name="Normal 3 3 6 3 3 2" xfId="6594"/>
    <cellStyle name="Normal 3 3 6 3 3 2 2" xfId="13854"/>
    <cellStyle name="Normal 3 3 6 3 3 2 2 2" xfId="28232"/>
    <cellStyle name="Normal 3 3 6 3 3 2 2 2 2" xfId="56966"/>
    <cellStyle name="Normal 3 3 6 3 3 2 2 3" xfId="42642"/>
    <cellStyle name="Normal 3 3 6 3 3 2 3" xfId="21069"/>
    <cellStyle name="Normal 3 3 6 3 3 2 3 2" xfId="49804"/>
    <cellStyle name="Normal 3 3 6 3 3 2 4" xfId="35480"/>
    <cellStyle name="Normal 3 3 6 3 3 3" xfId="10267"/>
    <cellStyle name="Normal 3 3 6 3 3 3 2" xfId="24650"/>
    <cellStyle name="Normal 3 3 6 3 3 3 2 2" xfId="53385"/>
    <cellStyle name="Normal 3 3 6 3 3 3 3" xfId="39061"/>
    <cellStyle name="Normal 3 3 6 3 3 4" xfId="17487"/>
    <cellStyle name="Normal 3 3 6 3 3 4 2" xfId="46223"/>
    <cellStyle name="Normal 3 3 6 3 3 5" xfId="31899"/>
    <cellStyle name="Normal 3 3 6 3 4" xfId="4799"/>
    <cellStyle name="Normal 3 3 6 3 4 2" xfId="12064"/>
    <cellStyle name="Normal 3 3 6 3 4 2 2" xfId="26442"/>
    <cellStyle name="Normal 3 3 6 3 4 2 2 2" xfId="55176"/>
    <cellStyle name="Normal 3 3 6 3 4 2 3" xfId="40852"/>
    <cellStyle name="Normal 3 3 6 3 4 3" xfId="19279"/>
    <cellStyle name="Normal 3 3 6 3 4 3 2" xfId="48014"/>
    <cellStyle name="Normal 3 3 6 3 4 4" xfId="33690"/>
    <cellStyle name="Normal 3 3 6 3 5" xfId="8471"/>
    <cellStyle name="Normal 3 3 6 3 5 2" xfId="22860"/>
    <cellStyle name="Normal 3 3 6 3 5 2 2" xfId="51595"/>
    <cellStyle name="Normal 3 3 6 3 5 3" xfId="37271"/>
    <cellStyle name="Normal 3 3 6 3 6" xfId="15697"/>
    <cellStyle name="Normal 3 3 6 3 6 2" xfId="44433"/>
    <cellStyle name="Normal 3 3 6 3 7" xfId="30109"/>
    <cellStyle name="Normal 3 3 6 4" xfId="1585"/>
    <cellStyle name="Normal 3 3 6 4 2" xfId="3383"/>
    <cellStyle name="Normal 3 3 6 4 2 2" xfId="7042"/>
    <cellStyle name="Normal 3 3 6 4 2 2 2" xfId="14302"/>
    <cellStyle name="Normal 3 3 6 4 2 2 2 2" xfId="28680"/>
    <cellStyle name="Normal 3 3 6 4 2 2 2 2 2" xfId="57414"/>
    <cellStyle name="Normal 3 3 6 4 2 2 2 3" xfId="43090"/>
    <cellStyle name="Normal 3 3 6 4 2 2 3" xfId="21517"/>
    <cellStyle name="Normal 3 3 6 4 2 2 3 2" xfId="50252"/>
    <cellStyle name="Normal 3 3 6 4 2 2 4" xfId="35928"/>
    <cellStyle name="Normal 3 3 6 4 2 3" xfId="10715"/>
    <cellStyle name="Normal 3 3 6 4 2 3 2" xfId="25098"/>
    <cellStyle name="Normal 3 3 6 4 2 3 2 2" xfId="53833"/>
    <cellStyle name="Normal 3 3 6 4 2 3 3" xfId="39509"/>
    <cellStyle name="Normal 3 3 6 4 2 4" xfId="17935"/>
    <cellStyle name="Normal 3 3 6 4 2 4 2" xfId="46671"/>
    <cellStyle name="Normal 3 3 6 4 2 5" xfId="32347"/>
    <cellStyle name="Normal 3 3 6 4 3" xfId="5252"/>
    <cellStyle name="Normal 3 3 6 4 3 2" xfId="12512"/>
    <cellStyle name="Normal 3 3 6 4 3 2 2" xfId="26890"/>
    <cellStyle name="Normal 3 3 6 4 3 2 2 2" xfId="55624"/>
    <cellStyle name="Normal 3 3 6 4 3 2 3" xfId="41300"/>
    <cellStyle name="Normal 3 3 6 4 3 3" xfId="19727"/>
    <cellStyle name="Normal 3 3 6 4 3 3 2" xfId="48462"/>
    <cellStyle name="Normal 3 3 6 4 3 4" xfId="34138"/>
    <cellStyle name="Normal 3 3 6 4 4" xfId="8925"/>
    <cellStyle name="Normal 3 3 6 4 4 2" xfId="23308"/>
    <cellStyle name="Normal 3 3 6 4 4 2 2" xfId="52043"/>
    <cellStyle name="Normal 3 3 6 4 4 3" xfId="37719"/>
    <cellStyle name="Normal 3 3 6 4 5" xfId="16145"/>
    <cellStyle name="Normal 3 3 6 4 5 2" xfId="44881"/>
    <cellStyle name="Normal 3 3 6 4 6" xfId="30557"/>
    <cellStyle name="Normal 3 3 6 5" xfId="2487"/>
    <cellStyle name="Normal 3 3 6 5 2" xfId="6147"/>
    <cellStyle name="Normal 3 3 6 5 2 2" xfId="13407"/>
    <cellStyle name="Normal 3 3 6 5 2 2 2" xfId="27785"/>
    <cellStyle name="Normal 3 3 6 5 2 2 2 2" xfId="56519"/>
    <cellStyle name="Normal 3 3 6 5 2 2 3" xfId="42195"/>
    <cellStyle name="Normal 3 3 6 5 2 3" xfId="20622"/>
    <cellStyle name="Normal 3 3 6 5 2 3 2" xfId="49357"/>
    <cellStyle name="Normal 3 3 6 5 2 4" xfId="35033"/>
    <cellStyle name="Normal 3 3 6 5 3" xfId="9820"/>
    <cellStyle name="Normal 3 3 6 5 3 2" xfId="24203"/>
    <cellStyle name="Normal 3 3 6 5 3 2 2" xfId="52938"/>
    <cellStyle name="Normal 3 3 6 5 3 3" xfId="38614"/>
    <cellStyle name="Normal 3 3 6 5 4" xfId="17040"/>
    <cellStyle name="Normal 3 3 6 5 4 2" xfId="45776"/>
    <cellStyle name="Normal 3 3 6 5 5" xfId="31452"/>
    <cellStyle name="Normal 3 3 6 6" xfId="4349"/>
    <cellStyle name="Normal 3 3 6 6 2" xfId="11617"/>
    <cellStyle name="Normal 3 3 6 6 2 2" xfId="25995"/>
    <cellStyle name="Normal 3 3 6 6 2 2 2" xfId="54729"/>
    <cellStyle name="Normal 3 3 6 6 2 3" xfId="40405"/>
    <cellStyle name="Normal 3 3 6 6 3" xfId="18832"/>
    <cellStyle name="Normal 3 3 6 6 3 2" xfId="47567"/>
    <cellStyle name="Normal 3 3 6 6 4" xfId="33243"/>
    <cellStyle name="Normal 3 3 6 7" xfId="8019"/>
    <cellStyle name="Normal 3 3 6 7 2" xfId="22413"/>
    <cellStyle name="Normal 3 3 6 7 2 2" xfId="51148"/>
    <cellStyle name="Normal 3 3 6 7 3" xfId="36824"/>
    <cellStyle name="Normal 3 3 6 8" xfId="15250"/>
    <cellStyle name="Normal 3 3 6 8 2" xfId="43986"/>
    <cellStyle name="Normal 3 3 6 9" xfId="29662"/>
    <cellStyle name="Normal 3 3 7" xfId="716"/>
    <cellStyle name="Normal 3 3 7 2" xfId="1167"/>
    <cellStyle name="Normal 3 3 7 2 2" xfId="2150"/>
    <cellStyle name="Normal 3 3 7 2 2 2" xfId="3942"/>
    <cellStyle name="Normal 3 3 7 2 2 2 2" xfId="7601"/>
    <cellStyle name="Normal 3 3 7 2 2 2 2 2" xfId="14861"/>
    <cellStyle name="Normal 3 3 7 2 2 2 2 2 2" xfId="29239"/>
    <cellStyle name="Normal 3 3 7 2 2 2 2 2 2 2" xfId="57973"/>
    <cellStyle name="Normal 3 3 7 2 2 2 2 2 3" xfId="43649"/>
    <cellStyle name="Normal 3 3 7 2 2 2 2 3" xfId="22076"/>
    <cellStyle name="Normal 3 3 7 2 2 2 2 3 2" xfId="50811"/>
    <cellStyle name="Normal 3 3 7 2 2 2 2 4" xfId="36487"/>
    <cellStyle name="Normal 3 3 7 2 2 2 3" xfId="11274"/>
    <cellStyle name="Normal 3 3 7 2 2 2 3 2" xfId="25657"/>
    <cellStyle name="Normal 3 3 7 2 2 2 3 2 2" xfId="54392"/>
    <cellStyle name="Normal 3 3 7 2 2 2 3 3" xfId="40068"/>
    <cellStyle name="Normal 3 3 7 2 2 2 4" xfId="18494"/>
    <cellStyle name="Normal 3 3 7 2 2 2 4 2" xfId="47230"/>
    <cellStyle name="Normal 3 3 7 2 2 2 5" xfId="32906"/>
    <cellStyle name="Normal 3 3 7 2 2 3" xfId="5811"/>
    <cellStyle name="Normal 3 3 7 2 2 3 2" xfId="13071"/>
    <cellStyle name="Normal 3 3 7 2 2 3 2 2" xfId="27449"/>
    <cellStyle name="Normal 3 3 7 2 2 3 2 2 2" xfId="56183"/>
    <cellStyle name="Normal 3 3 7 2 2 3 2 3" xfId="41859"/>
    <cellStyle name="Normal 3 3 7 2 2 3 3" xfId="20286"/>
    <cellStyle name="Normal 3 3 7 2 2 3 3 2" xfId="49021"/>
    <cellStyle name="Normal 3 3 7 2 2 3 4" xfId="34697"/>
    <cellStyle name="Normal 3 3 7 2 2 4" xfId="9484"/>
    <cellStyle name="Normal 3 3 7 2 2 4 2" xfId="23867"/>
    <cellStyle name="Normal 3 3 7 2 2 4 2 2" xfId="52602"/>
    <cellStyle name="Normal 3 3 7 2 2 4 3" xfId="38278"/>
    <cellStyle name="Normal 3 3 7 2 2 5" xfId="16704"/>
    <cellStyle name="Normal 3 3 7 2 2 5 2" xfId="45440"/>
    <cellStyle name="Normal 3 3 7 2 2 6" xfId="31116"/>
    <cellStyle name="Normal 3 3 7 2 3" xfId="3046"/>
    <cellStyle name="Normal 3 3 7 2 3 2" xfId="6706"/>
    <cellStyle name="Normal 3 3 7 2 3 2 2" xfId="13966"/>
    <cellStyle name="Normal 3 3 7 2 3 2 2 2" xfId="28344"/>
    <cellStyle name="Normal 3 3 7 2 3 2 2 2 2" xfId="57078"/>
    <cellStyle name="Normal 3 3 7 2 3 2 2 3" xfId="42754"/>
    <cellStyle name="Normal 3 3 7 2 3 2 3" xfId="21181"/>
    <cellStyle name="Normal 3 3 7 2 3 2 3 2" xfId="49916"/>
    <cellStyle name="Normal 3 3 7 2 3 2 4" xfId="35592"/>
    <cellStyle name="Normal 3 3 7 2 3 3" xfId="10379"/>
    <cellStyle name="Normal 3 3 7 2 3 3 2" xfId="24762"/>
    <cellStyle name="Normal 3 3 7 2 3 3 2 2" xfId="53497"/>
    <cellStyle name="Normal 3 3 7 2 3 3 3" xfId="39173"/>
    <cellStyle name="Normal 3 3 7 2 3 4" xfId="17599"/>
    <cellStyle name="Normal 3 3 7 2 3 4 2" xfId="46335"/>
    <cellStyle name="Normal 3 3 7 2 3 5" xfId="32011"/>
    <cellStyle name="Normal 3 3 7 2 4" xfId="4911"/>
    <cellStyle name="Normal 3 3 7 2 4 2" xfId="12176"/>
    <cellStyle name="Normal 3 3 7 2 4 2 2" xfId="26554"/>
    <cellStyle name="Normal 3 3 7 2 4 2 2 2" xfId="55288"/>
    <cellStyle name="Normal 3 3 7 2 4 2 3" xfId="40964"/>
    <cellStyle name="Normal 3 3 7 2 4 3" xfId="19391"/>
    <cellStyle name="Normal 3 3 7 2 4 3 2" xfId="48126"/>
    <cellStyle name="Normal 3 3 7 2 4 4" xfId="33802"/>
    <cellStyle name="Normal 3 3 7 2 5" xfId="8583"/>
    <cellStyle name="Normal 3 3 7 2 5 2" xfId="22972"/>
    <cellStyle name="Normal 3 3 7 2 5 2 2" xfId="51707"/>
    <cellStyle name="Normal 3 3 7 2 5 3" xfId="37383"/>
    <cellStyle name="Normal 3 3 7 2 6" xfId="15809"/>
    <cellStyle name="Normal 3 3 7 2 6 2" xfId="44545"/>
    <cellStyle name="Normal 3 3 7 2 7" xfId="30221"/>
    <cellStyle name="Normal 3 3 7 3" xfId="1703"/>
    <cellStyle name="Normal 3 3 7 3 2" xfId="3495"/>
    <cellStyle name="Normal 3 3 7 3 2 2" xfId="7154"/>
    <cellStyle name="Normal 3 3 7 3 2 2 2" xfId="14414"/>
    <cellStyle name="Normal 3 3 7 3 2 2 2 2" xfId="28792"/>
    <cellStyle name="Normal 3 3 7 3 2 2 2 2 2" xfId="57526"/>
    <cellStyle name="Normal 3 3 7 3 2 2 2 3" xfId="43202"/>
    <cellStyle name="Normal 3 3 7 3 2 2 3" xfId="21629"/>
    <cellStyle name="Normal 3 3 7 3 2 2 3 2" xfId="50364"/>
    <cellStyle name="Normal 3 3 7 3 2 2 4" xfId="36040"/>
    <cellStyle name="Normal 3 3 7 3 2 3" xfId="10827"/>
    <cellStyle name="Normal 3 3 7 3 2 3 2" xfId="25210"/>
    <cellStyle name="Normal 3 3 7 3 2 3 2 2" xfId="53945"/>
    <cellStyle name="Normal 3 3 7 3 2 3 3" xfId="39621"/>
    <cellStyle name="Normal 3 3 7 3 2 4" xfId="18047"/>
    <cellStyle name="Normal 3 3 7 3 2 4 2" xfId="46783"/>
    <cellStyle name="Normal 3 3 7 3 2 5" xfId="32459"/>
    <cellStyle name="Normal 3 3 7 3 3" xfId="5364"/>
    <cellStyle name="Normal 3 3 7 3 3 2" xfId="12624"/>
    <cellStyle name="Normal 3 3 7 3 3 2 2" xfId="27002"/>
    <cellStyle name="Normal 3 3 7 3 3 2 2 2" xfId="55736"/>
    <cellStyle name="Normal 3 3 7 3 3 2 3" xfId="41412"/>
    <cellStyle name="Normal 3 3 7 3 3 3" xfId="19839"/>
    <cellStyle name="Normal 3 3 7 3 3 3 2" xfId="48574"/>
    <cellStyle name="Normal 3 3 7 3 3 4" xfId="34250"/>
    <cellStyle name="Normal 3 3 7 3 4" xfId="9037"/>
    <cellStyle name="Normal 3 3 7 3 4 2" xfId="23420"/>
    <cellStyle name="Normal 3 3 7 3 4 2 2" xfId="52155"/>
    <cellStyle name="Normal 3 3 7 3 4 3" xfId="37831"/>
    <cellStyle name="Normal 3 3 7 3 5" xfId="16257"/>
    <cellStyle name="Normal 3 3 7 3 5 2" xfId="44993"/>
    <cellStyle name="Normal 3 3 7 3 6" xfId="30669"/>
    <cellStyle name="Normal 3 3 7 4" xfId="2599"/>
    <cellStyle name="Normal 3 3 7 4 2" xfId="6259"/>
    <cellStyle name="Normal 3 3 7 4 2 2" xfId="13519"/>
    <cellStyle name="Normal 3 3 7 4 2 2 2" xfId="27897"/>
    <cellStyle name="Normal 3 3 7 4 2 2 2 2" xfId="56631"/>
    <cellStyle name="Normal 3 3 7 4 2 2 3" xfId="42307"/>
    <cellStyle name="Normal 3 3 7 4 2 3" xfId="20734"/>
    <cellStyle name="Normal 3 3 7 4 2 3 2" xfId="49469"/>
    <cellStyle name="Normal 3 3 7 4 2 4" xfId="35145"/>
    <cellStyle name="Normal 3 3 7 4 3" xfId="9932"/>
    <cellStyle name="Normal 3 3 7 4 3 2" xfId="24315"/>
    <cellStyle name="Normal 3 3 7 4 3 2 2" xfId="53050"/>
    <cellStyle name="Normal 3 3 7 4 3 3" xfId="38726"/>
    <cellStyle name="Normal 3 3 7 4 4" xfId="17152"/>
    <cellStyle name="Normal 3 3 7 4 4 2" xfId="45888"/>
    <cellStyle name="Normal 3 3 7 4 5" xfId="31564"/>
    <cellStyle name="Normal 3 3 7 5" xfId="4463"/>
    <cellStyle name="Normal 3 3 7 5 2" xfId="11729"/>
    <cellStyle name="Normal 3 3 7 5 2 2" xfId="26107"/>
    <cellStyle name="Normal 3 3 7 5 2 2 2" xfId="54841"/>
    <cellStyle name="Normal 3 3 7 5 2 3" xfId="40517"/>
    <cellStyle name="Normal 3 3 7 5 3" xfId="18944"/>
    <cellStyle name="Normal 3 3 7 5 3 2" xfId="47679"/>
    <cellStyle name="Normal 3 3 7 5 4" xfId="33355"/>
    <cellStyle name="Normal 3 3 7 6" xfId="8136"/>
    <cellStyle name="Normal 3 3 7 6 2" xfId="22525"/>
    <cellStyle name="Normal 3 3 7 6 2 2" xfId="51260"/>
    <cellStyle name="Normal 3 3 7 6 3" xfId="36936"/>
    <cellStyle name="Normal 3 3 7 7" xfId="15362"/>
    <cellStyle name="Normal 3 3 7 7 2" xfId="44098"/>
    <cellStyle name="Normal 3 3 7 8" xfId="29774"/>
    <cellStyle name="Normal 3 3 8" xfId="943"/>
    <cellStyle name="Normal 3 3 8 2" xfId="1926"/>
    <cellStyle name="Normal 3 3 8 2 2" xfId="3718"/>
    <cellStyle name="Normal 3 3 8 2 2 2" xfId="7377"/>
    <cellStyle name="Normal 3 3 8 2 2 2 2" xfId="14637"/>
    <cellStyle name="Normal 3 3 8 2 2 2 2 2" xfId="29015"/>
    <cellStyle name="Normal 3 3 8 2 2 2 2 2 2" xfId="57749"/>
    <cellStyle name="Normal 3 3 8 2 2 2 2 3" xfId="43425"/>
    <cellStyle name="Normal 3 3 8 2 2 2 3" xfId="21852"/>
    <cellStyle name="Normal 3 3 8 2 2 2 3 2" xfId="50587"/>
    <cellStyle name="Normal 3 3 8 2 2 2 4" xfId="36263"/>
    <cellStyle name="Normal 3 3 8 2 2 3" xfId="11050"/>
    <cellStyle name="Normal 3 3 8 2 2 3 2" xfId="25433"/>
    <cellStyle name="Normal 3 3 8 2 2 3 2 2" xfId="54168"/>
    <cellStyle name="Normal 3 3 8 2 2 3 3" xfId="39844"/>
    <cellStyle name="Normal 3 3 8 2 2 4" xfId="18270"/>
    <cellStyle name="Normal 3 3 8 2 2 4 2" xfId="47006"/>
    <cellStyle name="Normal 3 3 8 2 2 5" xfId="32682"/>
    <cellStyle name="Normal 3 3 8 2 3" xfId="5587"/>
    <cellStyle name="Normal 3 3 8 2 3 2" xfId="12847"/>
    <cellStyle name="Normal 3 3 8 2 3 2 2" xfId="27225"/>
    <cellStyle name="Normal 3 3 8 2 3 2 2 2" xfId="55959"/>
    <cellStyle name="Normal 3 3 8 2 3 2 3" xfId="41635"/>
    <cellStyle name="Normal 3 3 8 2 3 3" xfId="20062"/>
    <cellStyle name="Normal 3 3 8 2 3 3 2" xfId="48797"/>
    <cellStyle name="Normal 3 3 8 2 3 4" xfId="34473"/>
    <cellStyle name="Normal 3 3 8 2 4" xfId="9260"/>
    <cellStyle name="Normal 3 3 8 2 4 2" xfId="23643"/>
    <cellStyle name="Normal 3 3 8 2 4 2 2" xfId="52378"/>
    <cellStyle name="Normal 3 3 8 2 4 3" xfId="38054"/>
    <cellStyle name="Normal 3 3 8 2 5" xfId="16480"/>
    <cellStyle name="Normal 3 3 8 2 5 2" xfId="45216"/>
    <cellStyle name="Normal 3 3 8 2 6" xfId="30892"/>
    <cellStyle name="Normal 3 3 8 3" xfId="2822"/>
    <cellStyle name="Normal 3 3 8 3 2" xfId="6482"/>
    <cellStyle name="Normal 3 3 8 3 2 2" xfId="13742"/>
    <cellStyle name="Normal 3 3 8 3 2 2 2" xfId="28120"/>
    <cellStyle name="Normal 3 3 8 3 2 2 2 2" xfId="56854"/>
    <cellStyle name="Normal 3 3 8 3 2 2 3" xfId="42530"/>
    <cellStyle name="Normal 3 3 8 3 2 3" xfId="20957"/>
    <cellStyle name="Normal 3 3 8 3 2 3 2" xfId="49692"/>
    <cellStyle name="Normal 3 3 8 3 2 4" xfId="35368"/>
    <cellStyle name="Normal 3 3 8 3 3" xfId="10155"/>
    <cellStyle name="Normal 3 3 8 3 3 2" xfId="24538"/>
    <cellStyle name="Normal 3 3 8 3 3 2 2" xfId="53273"/>
    <cellStyle name="Normal 3 3 8 3 3 3" xfId="38949"/>
    <cellStyle name="Normal 3 3 8 3 4" xfId="17375"/>
    <cellStyle name="Normal 3 3 8 3 4 2" xfId="46111"/>
    <cellStyle name="Normal 3 3 8 3 5" xfId="31787"/>
    <cellStyle name="Normal 3 3 8 4" xfId="4687"/>
    <cellStyle name="Normal 3 3 8 4 2" xfId="11952"/>
    <cellStyle name="Normal 3 3 8 4 2 2" xfId="26330"/>
    <cellStyle name="Normal 3 3 8 4 2 2 2" xfId="55064"/>
    <cellStyle name="Normal 3 3 8 4 2 3" xfId="40740"/>
    <cellStyle name="Normal 3 3 8 4 3" xfId="19167"/>
    <cellStyle name="Normal 3 3 8 4 3 2" xfId="47902"/>
    <cellStyle name="Normal 3 3 8 4 4" xfId="33578"/>
    <cellStyle name="Normal 3 3 8 5" xfId="8359"/>
    <cellStyle name="Normal 3 3 8 5 2" xfId="22748"/>
    <cellStyle name="Normal 3 3 8 5 2 2" xfId="51483"/>
    <cellStyle name="Normal 3 3 8 5 3" xfId="37159"/>
    <cellStyle name="Normal 3 3 8 6" xfId="15585"/>
    <cellStyle name="Normal 3 3 8 6 2" xfId="44321"/>
    <cellStyle name="Normal 3 3 8 7" xfId="29997"/>
    <cellStyle name="Normal 3 3 9" xfId="1443"/>
    <cellStyle name="Normal 3 3 9 2" xfId="3271"/>
    <cellStyle name="Normal 3 3 9 2 2" xfId="6930"/>
    <cellStyle name="Normal 3 3 9 2 2 2" xfId="14190"/>
    <cellStyle name="Normal 3 3 9 2 2 2 2" xfId="28568"/>
    <cellStyle name="Normal 3 3 9 2 2 2 2 2" xfId="57302"/>
    <cellStyle name="Normal 3 3 9 2 2 2 3" xfId="42978"/>
    <cellStyle name="Normal 3 3 9 2 2 3" xfId="21405"/>
    <cellStyle name="Normal 3 3 9 2 2 3 2" xfId="50140"/>
    <cellStyle name="Normal 3 3 9 2 2 4" xfId="35816"/>
    <cellStyle name="Normal 3 3 9 2 3" xfId="10603"/>
    <cellStyle name="Normal 3 3 9 2 3 2" xfId="24986"/>
    <cellStyle name="Normal 3 3 9 2 3 2 2" xfId="53721"/>
    <cellStyle name="Normal 3 3 9 2 3 3" xfId="39397"/>
    <cellStyle name="Normal 3 3 9 2 4" xfId="17823"/>
    <cellStyle name="Normal 3 3 9 2 4 2" xfId="46559"/>
    <cellStyle name="Normal 3 3 9 2 5" xfId="32235"/>
    <cellStyle name="Normal 3 3 9 3" xfId="5138"/>
    <cellStyle name="Normal 3 3 9 3 2" xfId="12400"/>
    <cellStyle name="Normal 3 3 9 3 2 2" xfId="26778"/>
    <cellStyle name="Normal 3 3 9 3 2 2 2" xfId="55512"/>
    <cellStyle name="Normal 3 3 9 3 2 3" xfId="41188"/>
    <cellStyle name="Normal 3 3 9 3 3" xfId="19615"/>
    <cellStyle name="Normal 3 3 9 3 3 2" xfId="48350"/>
    <cellStyle name="Normal 3 3 9 3 4" xfId="34026"/>
    <cellStyle name="Normal 3 3 9 4" xfId="8810"/>
    <cellStyle name="Normal 3 3 9 4 2" xfId="23196"/>
    <cellStyle name="Normal 3 3 9 4 2 2" xfId="51931"/>
    <cellStyle name="Normal 3 3 9 4 3" xfId="37607"/>
    <cellStyle name="Normal 3 3 9 5" xfId="16033"/>
    <cellStyle name="Normal 3 3 9 5 2" xfId="44769"/>
    <cellStyle name="Normal 3 3 9 6" xfId="30445"/>
    <cellStyle name="Normal 3 4" xfId="186"/>
    <cellStyle name="Normal 3 4 10" xfId="4226"/>
    <cellStyle name="Normal 3 4 10 2" xfId="11507"/>
    <cellStyle name="Normal 3 4 10 2 2" xfId="25887"/>
    <cellStyle name="Normal 3 4 10 2 2 2" xfId="54621"/>
    <cellStyle name="Normal 3 4 10 2 3" xfId="40297"/>
    <cellStyle name="Normal 3 4 10 3" xfId="18724"/>
    <cellStyle name="Normal 3 4 10 3 2" xfId="47459"/>
    <cellStyle name="Normal 3 4 10 4" xfId="33135"/>
    <cellStyle name="Normal 3 4 11" xfId="7895"/>
    <cellStyle name="Normal 3 4 11 2" xfId="22305"/>
    <cellStyle name="Normal 3 4 11 2 2" xfId="51040"/>
    <cellStyle name="Normal 3 4 11 3" xfId="36716"/>
    <cellStyle name="Normal 3 4 12" xfId="15142"/>
    <cellStyle name="Normal 3 4 12 2" xfId="43878"/>
    <cellStyle name="Normal 3 4 13" xfId="29554"/>
    <cellStyle name="Normal 3 4 2" xfId="288"/>
    <cellStyle name="Normal 3 4 2 10" xfId="7915"/>
    <cellStyle name="Normal 3 4 2 10 2" xfId="22319"/>
    <cellStyle name="Normal 3 4 2 10 2 2" xfId="51054"/>
    <cellStyle name="Normal 3 4 2 10 3" xfId="36730"/>
    <cellStyle name="Normal 3 4 2 11" xfId="15156"/>
    <cellStyle name="Normal 3 4 2 11 2" xfId="43892"/>
    <cellStyle name="Normal 3 4 2 12" xfId="29568"/>
    <cellStyle name="Normal 3 4 2 2" xfId="362"/>
    <cellStyle name="Normal 3 4 2 2 10" xfId="15184"/>
    <cellStyle name="Normal 3 4 2 2 10 2" xfId="43920"/>
    <cellStyle name="Normal 3 4 2 2 11" xfId="29596"/>
    <cellStyle name="Normal 3 4 2 2 2" xfId="462"/>
    <cellStyle name="Normal 3 4 2 2 2 10" xfId="29652"/>
    <cellStyle name="Normal 3 4 2 2 2 2" xfId="662"/>
    <cellStyle name="Normal 3 4 2 2 2 2 2" xfId="934"/>
    <cellStyle name="Normal 3 4 2 2 2 2 2 2" xfId="1381"/>
    <cellStyle name="Normal 3 4 2 2 2 2 2 2 2" xfId="2364"/>
    <cellStyle name="Normal 3 4 2 2 2 2 2 2 2 2" xfId="4156"/>
    <cellStyle name="Normal 3 4 2 2 2 2 2 2 2 2 2" xfId="7815"/>
    <cellStyle name="Normal 3 4 2 2 2 2 2 2 2 2 2 2" xfId="15075"/>
    <cellStyle name="Normal 3 4 2 2 2 2 2 2 2 2 2 2 2" xfId="29453"/>
    <cellStyle name="Normal 3 4 2 2 2 2 2 2 2 2 2 2 2 2" xfId="58187"/>
    <cellStyle name="Normal 3 4 2 2 2 2 2 2 2 2 2 2 3" xfId="43863"/>
    <cellStyle name="Normal 3 4 2 2 2 2 2 2 2 2 2 3" xfId="22290"/>
    <cellStyle name="Normal 3 4 2 2 2 2 2 2 2 2 2 3 2" xfId="51025"/>
    <cellStyle name="Normal 3 4 2 2 2 2 2 2 2 2 2 4" xfId="36701"/>
    <cellStyle name="Normal 3 4 2 2 2 2 2 2 2 2 3" xfId="11488"/>
    <cellStyle name="Normal 3 4 2 2 2 2 2 2 2 2 3 2" xfId="25871"/>
    <cellStyle name="Normal 3 4 2 2 2 2 2 2 2 2 3 2 2" xfId="54606"/>
    <cellStyle name="Normal 3 4 2 2 2 2 2 2 2 2 3 3" xfId="40282"/>
    <cellStyle name="Normal 3 4 2 2 2 2 2 2 2 2 4" xfId="18708"/>
    <cellStyle name="Normal 3 4 2 2 2 2 2 2 2 2 4 2" xfId="47444"/>
    <cellStyle name="Normal 3 4 2 2 2 2 2 2 2 2 5" xfId="33120"/>
    <cellStyle name="Normal 3 4 2 2 2 2 2 2 2 3" xfId="6025"/>
    <cellStyle name="Normal 3 4 2 2 2 2 2 2 2 3 2" xfId="13285"/>
    <cellStyle name="Normal 3 4 2 2 2 2 2 2 2 3 2 2" xfId="27663"/>
    <cellStyle name="Normal 3 4 2 2 2 2 2 2 2 3 2 2 2" xfId="56397"/>
    <cellStyle name="Normal 3 4 2 2 2 2 2 2 2 3 2 3" xfId="42073"/>
    <cellStyle name="Normal 3 4 2 2 2 2 2 2 2 3 3" xfId="20500"/>
    <cellStyle name="Normal 3 4 2 2 2 2 2 2 2 3 3 2" xfId="49235"/>
    <cellStyle name="Normal 3 4 2 2 2 2 2 2 2 3 4" xfId="34911"/>
    <cellStyle name="Normal 3 4 2 2 2 2 2 2 2 4" xfId="9698"/>
    <cellStyle name="Normal 3 4 2 2 2 2 2 2 2 4 2" xfId="24081"/>
    <cellStyle name="Normal 3 4 2 2 2 2 2 2 2 4 2 2" xfId="52816"/>
    <cellStyle name="Normal 3 4 2 2 2 2 2 2 2 4 3" xfId="38492"/>
    <cellStyle name="Normal 3 4 2 2 2 2 2 2 2 5" xfId="16918"/>
    <cellStyle name="Normal 3 4 2 2 2 2 2 2 2 5 2" xfId="45654"/>
    <cellStyle name="Normal 3 4 2 2 2 2 2 2 2 6" xfId="31330"/>
    <cellStyle name="Normal 3 4 2 2 2 2 2 2 3" xfId="3260"/>
    <cellStyle name="Normal 3 4 2 2 2 2 2 2 3 2" xfId="6920"/>
    <cellStyle name="Normal 3 4 2 2 2 2 2 2 3 2 2" xfId="14180"/>
    <cellStyle name="Normal 3 4 2 2 2 2 2 2 3 2 2 2" xfId="28558"/>
    <cellStyle name="Normal 3 4 2 2 2 2 2 2 3 2 2 2 2" xfId="57292"/>
    <cellStyle name="Normal 3 4 2 2 2 2 2 2 3 2 2 3" xfId="42968"/>
    <cellStyle name="Normal 3 4 2 2 2 2 2 2 3 2 3" xfId="21395"/>
    <cellStyle name="Normal 3 4 2 2 2 2 2 2 3 2 3 2" xfId="50130"/>
    <cellStyle name="Normal 3 4 2 2 2 2 2 2 3 2 4" xfId="35806"/>
    <cellStyle name="Normal 3 4 2 2 2 2 2 2 3 3" xfId="10593"/>
    <cellStyle name="Normal 3 4 2 2 2 2 2 2 3 3 2" xfId="24976"/>
    <cellStyle name="Normal 3 4 2 2 2 2 2 2 3 3 2 2" xfId="53711"/>
    <cellStyle name="Normal 3 4 2 2 2 2 2 2 3 3 3" xfId="39387"/>
    <cellStyle name="Normal 3 4 2 2 2 2 2 2 3 4" xfId="17813"/>
    <cellStyle name="Normal 3 4 2 2 2 2 2 2 3 4 2" xfId="46549"/>
    <cellStyle name="Normal 3 4 2 2 2 2 2 2 3 5" xfId="32225"/>
    <cellStyle name="Normal 3 4 2 2 2 2 2 2 4" xfId="5125"/>
    <cellStyle name="Normal 3 4 2 2 2 2 2 2 4 2" xfId="12390"/>
    <cellStyle name="Normal 3 4 2 2 2 2 2 2 4 2 2" xfId="26768"/>
    <cellStyle name="Normal 3 4 2 2 2 2 2 2 4 2 2 2" xfId="55502"/>
    <cellStyle name="Normal 3 4 2 2 2 2 2 2 4 2 3" xfId="41178"/>
    <cellStyle name="Normal 3 4 2 2 2 2 2 2 4 3" xfId="19605"/>
    <cellStyle name="Normal 3 4 2 2 2 2 2 2 4 3 2" xfId="48340"/>
    <cellStyle name="Normal 3 4 2 2 2 2 2 2 4 4" xfId="34016"/>
    <cellStyle name="Normal 3 4 2 2 2 2 2 2 5" xfId="8797"/>
    <cellStyle name="Normal 3 4 2 2 2 2 2 2 5 2" xfId="23186"/>
    <cellStyle name="Normal 3 4 2 2 2 2 2 2 5 2 2" xfId="51921"/>
    <cellStyle name="Normal 3 4 2 2 2 2 2 2 5 3" xfId="37597"/>
    <cellStyle name="Normal 3 4 2 2 2 2 2 2 6" xfId="16023"/>
    <cellStyle name="Normal 3 4 2 2 2 2 2 2 6 2" xfId="44759"/>
    <cellStyle name="Normal 3 4 2 2 2 2 2 2 7" xfId="30435"/>
    <cellStyle name="Normal 3 4 2 2 2 2 2 3" xfId="1917"/>
    <cellStyle name="Normal 3 4 2 2 2 2 2 3 2" xfId="3709"/>
    <cellStyle name="Normal 3 4 2 2 2 2 2 3 2 2" xfId="7368"/>
    <cellStyle name="Normal 3 4 2 2 2 2 2 3 2 2 2" xfId="14628"/>
    <cellStyle name="Normal 3 4 2 2 2 2 2 3 2 2 2 2" xfId="29006"/>
    <cellStyle name="Normal 3 4 2 2 2 2 2 3 2 2 2 2 2" xfId="57740"/>
    <cellStyle name="Normal 3 4 2 2 2 2 2 3 2 2 2 3" xfId="43416"/>
    <cellStyle name="Normal 3 4 2 2 2 2 2 3 2 2 3" xfId="21843"/>
    <cellStyle name="Normal 3 4 2 2 2 2 2 3 2 2 3 2" xfId="50578"/>
    <cellStyle name="Normal 3 4 2 2 2 2 2 3 2 2 4" xfId="36254"/>
    <cellStyle name="Normal 3 4 2 2 2 2 2 3 2 3" xfId="11041"/>
    <cellStyle name="Normal 3 4 2 2 2 2 2 3 2 3 2" xfId="25424"/>
    <cellStyle name="Normal 3 4 2 2 2 2 2 3 2 3 2 2" xfId="54159"/>
    <cellStyle name="Normal 3 4 2 2 2 2 2 3 2 3 3" xfId="39835"/>
    <cellStyle name="Normal 3 4 2 2 2 2 2 3 2 4" xfId="18261"/>
    <cellStyle name="Normal 3 4 2 2 2 2 2 3 2 4 2" xfId="46997"/>
    <cellStyle name="Normal 3 4 2 2 2 2 2 3 2 5" xfId="32673"/>
    <cellStyle name="Normal 3 4 2 2 2 2 2 3 3" xfId="5578"/>
    <cellStyle name="Normal 3 4 2 2 2 2 2 3 3 2" xfId="12838"/>
    <cellStyle name="Normal 3 4 2 2 2 2 2 3 3 2 2" xfId="27216"/>
    <cellStyle name="Normal 3 4 2 2 2 2 2 3 3 2 2 2" xfId="55950"/>
    <cellStyle name="Normal 3 4 2 2 2 2 2 3 3 2 3" xfId="41626"/>
    <cellStyle name="Normal 3 4 2 2 2 2 2 3 3 3" xfId="20053"/>
    <cellStyle name="Normal 3 4 2 2 2 2 2 3 3 3 2" xfId="48788"/>
    <cellStyle name="Normal 3 4 2 2 2 2 2 3 3 4" xfId="34464"/>
    <cellStyle name="Normal 3 4 2 2 2 2 2 3 4" xfId="9251"/>
    <cellStyle name="Normal 3 4 2 2 2 2 2 3 4 2" xfId="23634"/>
    <cellStyle name="Normal 3 4 2 2 2 2 2 3 4 2 2" xfId="52369"/>
    <cellStyle name="Normal 3 4 2 2 2 2 2 3 4 3" xfId="38045"/>
    <cellStyle name="Normal 3 4 2 2 2 2 2 3 5" xfId="16471"/>
    <cellStyle name="Normal 3 4 2 2 2 2 2 3 5 2" xfId="45207"/>
    <cellStyle name="Normal 3 4 2 2 2 2 2 3 6" xfId="30883"/>
    <cellStyle name="Normal 3 4 2 2 2 2 2 4" xfId="2813"/>
    <cellStyle name="Normal 3 4 2 2 2 2 2 4 2" xfId="6473"/>
    <cellStyle name="Normal 3 4 2 2 2 2 2 4 2 2" xfId="13733"/>
    <cellStyle name="Normal 3 4 2 2 2 2 2 4 2 2 2" xfId="28111"/>
    <cellStyle name="Normal 3 4 2 2 2 2 2 4 2 2 2 2" xfId="56845"/>
    <cellStyle name="Normal 3 4 2 2 2 2 2 4 2 2 3" xfId="42521"/>
    <cellStyle name="Normal 3 4 2 2 2 2 2 4 2 3" xfId="20948"/>
    <cellStyle name="Normal 3 4 2 2 2 2 2 4 2 3 2" xfId="49683"/>
    <cellStyle name="Normal 3 4 2 2 2 2 2 4 2 4" xfId="35359"/>
    <cellStyle name="Normal 3 4 2 2 2 2 2 4 3" xfId="10146"/>
    <cellStyle name="Normal 3 4 2 2 2 2 2 4 3 2" xfId="24529"/>
    <cellStyle name="Normal 3 4 2 2 2 2 2 4 3 2 2" xfId="53264"/>
    <cellStyle name="Normal 3 4 2 2 2 2 2 4 3 3" xfId="38940"/>
    <cellStyle name="Normal 3 4 2 2 2 2 2 4 4" xfId="17366"/>
    <cellStyle name="Normal 3 4 2 2 2 2 2 4 4 2" xfId="46102"/>
    <cellStyle name="Normal 3 4 2 2 2 2 2 4 5" xfId="31778"/>
    <cellStyle name="Normal 3 4 2 2 2 2 2 5" xfId="4678"/>
    <cellStyle name="Normal 3 4 2 2 2 2 2 5 2" xfId="11943"/>
    <cellStyle name="Normal 3 4 2 2 2 2 2 5 2 2" xfId="26321"/>
    <cellStyle name="Normal 3 4 2 2 2 2 2 5 2 2 2" xfId="55055"/>
    <cellStyle name="Normal 3 4 2 2 2 2 2 5 2 3" xfId="40731"/>
    <cellStyle name="Normal 3 4 2 2 2 2 2 5 3" xfId="19158"/>
    <cellStyle name="Normal 3 4 2 2 2 2 2 5 3 2" xfId="47893"/>
    <cellStyle name="Normal 3 4 2 2 2 2 2 5 4" xfId="33569"/>
    <cellStyle name="Normal 3 4 2 2 2 2 2 6" xfId="8350"/>
    <cellStyle name="Normal 3 4 2 2 2 2 2 6 2" xfId="22739"/>
    <cellStyle name="Normal 3 4 2 2 2 2 2 6 2 2" xfId="51474"/>
    <cellStyle name="Normal 3 4 2 2 2 2 2 6 3" xfId="37150"/>
    <cellStyle name="Normal 3 4 2 2 2 2 2 7" xfId="15576"/>
    <cellStyle name="Normal 3 4 2 2 2 2 2 7 2" xfId="44312"/>
    <cellStyle name="Normal 3 4 2 2 2 2 2 8" xfId="29988"/>
    <cellStyle name="Normal 3 4 2 2 2 2 3" xfId="1157"/>
    <cellStyle name="Normal 3 4 2 2 2 2 3 2" xfId="2140"/>
    <cellStyle name="Normal 3 4 2 2 2 2 3 2 2" xfId="3932"/>
    <cellStyle name="Normal 3 4 2 2 2 2 3 2 2 2" xfId="7591"/>
    <cellStyle name="Normal 3 4 2 2 2 2 3 2 2 2 2" xfId="14851"/>
    <cellStyle name="Normal 3 4 2 2 2 2 3 2 2 2 2 2" xfId="29229"/>
    <cellStyle name="Normal 3 4 2 2 2 2 3 2 2 2 2 2 2" xfId="57963"/>
    <cellStyle name="Normal 3 4 2 2 2 2 3 2 2 2 2 3" xfId="43639"/>
    <cellStyle name="Normal 3 4 2 2 2 2 3 2 2 2 3" xfId="22066"/>
    <cellStyle name="Normal 3 4 2 2 2 2 3 2 2 2 3 2" xfId="50801"/>
    <cellStyle name="Normal 3 4 2 2 2 2 3 2 2 2 4" xfId="36477"/>
    <cellStyle name="Normal 3 4 2 2 2 2 3 2 2 3" xfId="11264"/>
    <cellStyle name="Normal 3 4 2 2 2 2 3 2 2 3 2" xfId="25647"/>
    <cellStyle name="Normal 3 4 2 2 2 2 3 2 2 3 2 2" xfId="54382"/>
    <cellStyle name="Normal 3 4 2 2 2 2 3 2 2 3 3" xfId="40058"/>
    <cellStyle name="Normal 3 4 2 2 2 2 3 2 2 4" xfId="18484"/>
    <cellStyle name="Normal 3 4 2 2 2 2 3 2 2 4 2" xfId="47220"/>
    <cellStyle name="Normal 3 4 2 2 2 2 3 2 2 5" xfId="32896"/>
    <cellStyle name="Normal 3 4 2 2 2 2 3 2 3" xfId="5801"/>
    <cellStyle name="Normal 3 4 2 2 2 2 3 2 3 2" xfId="13061"/>
    <cellStyle name="Normal 3 4 2 2 2 2 3 2 3 2 2" xfId="27439"/>
    <cellStyle name="Normal 3 4 2 2 2 2 3 2 3 2 2 2" xfId="56173"/>
    <cellStyle name="Normal 3 4 2 2 2 2 3 2 3 2 3" xfId="41849"/>
    <cellStyle name="Normal 3 4 2 2 2 2 3 2 3 3" xfId="20276"/>
    <cellStyle name="Normal 3 4 2 2 2 2 3 2 3 3 2" xfId="49011"/>
    <cellStyle name="Normal 3 4 2 2 2 2 3 2 3 4" xfId="34687"/>
    <cellStyle name="Normal 3 4 2 2 2 2 3 2 4" xfId="9474"/>
    <cellStyle name="Normal 3 4 2 2 2 2 3 2 4 2" xfId="23857"/>
    <cellStyle name="Normal 3 4 2 2 2 2 3 2 4 2 2" xfId="52592"/>
    <cellStyle name="Normal 3 4 2 2 2 2 3 2 4 3" xfId="38268"/>
    <cellStyle name="Normal 3 4 2 2 2 2 3 2 5" xfId="16694"/>
    <cellStyle name="Normal 3 4 2 2 2 2 3 2 5 2" xfId="45430"/>
    <cellStyle name="Normal 3 4 2 2 2 2 3 2 6" xfId="31106"/>
    <cellStyle name="Normal 3 4 2 2 2 2 3 3" xfId="3036"/>
    <cellStyle name="Normal 3 4 2 2 2 2 3 3 2" xfId="6696"/>
    <cellStyle name="Normal 3 4 2 2 2 2 3 3 2 2" xfId="13956"/>
    <cellStyle name="Normal 3 4 2 2 2 2 3 3 2 2 2" xfId="28334"/>
    <cellStyle name="Normal 3 4 2 2 2 2 3 3 2 2 2 2" xfId="57068"/>
    <cellStyle name="Normal 3 4 2 2 2 2 3 3 2 2 3" xfId="42744"/>
    <cellStyle name="Normal 3 4 2 2 2 2 3 3 2 3" xfId="21171"/>
    <cellStyle name="Normal 3 4 2 2 2 2 3 3 2 3 2" xfId="49906"/>
    <cellStyle name="Normal 3 4 2 2 2 2 3 3 2 4" xfId="35582"/>
    <cellStyle name="Normal 3 4 2 2 2 2 3 3 3" xfId="10369"/>
    <cellStyle name="Normal 3 4 2 2 2 2 3 3 3 2" xfId="24752"/>
    <cellStyle name="Normal 3 4 2 2 2 2 3 3 3 2 2" xfId="53487"/>
    <cellStyle name="Normal 3 4 2 2 2 2 3 3 3 3" xfId="39163"/>
    <cellStyle name="Normal 3 4 2 2 2 2 3 3 4" xfId="17589"/>
    <cellStyle name="Normal 3 4 2 2 2 2 3 3 4 2" xfId="46325"/>
    <cellStyle name="Normal 3 4 2 2 2 2 3 3 5" xfId="32001"/>
    <cellStyle name="Normal 3 4 2 2 2 2 3 4" xfId="4901"/>
    <cellStyle name="Normal 3 4 2 2 2 2 3 4 2" xfId="12166"/>
    <cellStyle name="Normal 3 4 2 2 2 2 3 4 2 2" xfId="26544"/>
    <cellStyle name="Normal 3 4 2 2 2 2 3 4 2 2 2" xfId="55278"/>
    <cellStyle name="Normal 3 4 2 2 2 2 3 4 2 3" xfId="40954"/>
    <cellStyle name="Normal 3 4 2 2 2 2 3 4 3" xfId="19381"/>
    <cellStyle name="Normal 3 4 2 2 2 2 3 4 3 2" xfId="48116"/>
    <cellStyle name="Normal 3 4 2 2 2 2 3 4 4" xfId="33792"/>
    <cellStyle name="Normal 3 4 2 2 2 2 3 5" xfId="8573"/>
    <cellStyle name="Normal 3 4 2 2 2 2 3 5 2" xfId="22962"/>
    <cellStyle name="Normal 3 4 2 2 2 2 3 5 2 2" xfId="51697"/>
    <cellStyle name="Normal 3 4 2 2 2 2 3 5 3" xfId="37373"/>
    <cellStyle name="Normal 3 4 2 2 2 2 3 6" xfId="15799"/>
    <cellStyle name="Normal 3 4 2 2 2 2 3 6 2" xfId="44535"/>
    <cellStyle name="Normal 3 4 2 2 2 2 3 7" xfId="30211"/>
    <cellStyle name="Normal 3 4 2 2 2 2 4" xfId="1689"/>
    <cellStyle name="Normal 3 4 2 2 2 2 4 2" xfId="3485"/>
    <cellStyle name="Normal 3 4 2 2 2 2 4 2 2" xfId="7144"/>
    <cellStyle name="Normal 3 4 2 2 2 2 4 2 2 2" xfId="14404"/>
    <cellStyle name="Normal 3 4 2 2 2 2 4 2 2 2 2" xfId="28782"/>
    <cellStyle name="Normal 3 4 2 2 2 2 4 2 2 2 2 2" xfId="57516"/>
    <cellStyle name="Normal 3 4 2 2 2 2 4 2 2 2 3" xfId="43192"/>
    <cellStyle name="Normal 3 4 2 2 2 2 4 2 2 3" xfId="21619"/>
    <cellStyle name="Normal 3 4 2 2 2 2 4 2 2 3 2" xfId="50354"/>
    <cellStyle name="Normal 3 4 2 2 2 2 4 2 2 4" xfId="36030"/>
    <cellStyle name="Normal 3 4 2 2 2 2 4 2 3" xfId="10817"/>
    <cellStyle name="Normal 3 4 2 2 2 2 4 2 3 2" xfId="25200"/>
    <cellStyle name="Normal 3 4 2 2 2 2 4 2 3 2 2" xfId="53935"/>
    <cellStyle name="Normal 3 4 2 2 2 2 4 2 3 3" xfId="39611"/>
    <cellStyle name="Normal 3 4 2 2 2 2 4 2 4" xfId="18037"/>
    <cellStyle name="Normal 3 4 2 2 2 2 4 2 4 2" xfId="46773"/>
    <cellStyle name="Normal 3 4 2 2 2 2 4 2 5" xfId="32449"/>
    <cellStyle name="Normal 3 4 2 2 2 2 4 3" xfId="5354"/>
    <cellStyle name="Normal 3 4 2 2 2 2 4 3 2" xfId="12614"/>
    <cellStyle name="Normal 3 4 2 2 2 2 4 3 2 2" xfId="26992"/>
    <cellStyle name="Normal 3 4 2 2 2 2 4 3 2 2 2" xfId="55726"/>
    <cellStyle name="Normal 3 4 2 2 2 2 4 3 2 3" xfId="41402"/>
    <cellStyle name="Normal 3 4 2 2 2 2 4 3 3" xfId="19829"/>
    <cellStyle name="Normal 3 4 2 2 2 2 4 3 3 2" xfId="48564"/>
    <cellStyle name="Normal 3 4 2 2 2 2 4 3 4" xfId="34240"/>
    <cellStyle name="Normal 3 4 2 2 2 2 4 4" xfId="9027"/>
    <cellStyle name="Normal 3 4 2 2 2 2 4 4 2" xfId="23410"/>
    <cellStyle name="Normal 3 4 2 2 2 2 4 4 2 2" xfId="52145"/>
    <cellStyle name="Normal 3 4 2 2 2 2 4 4 3" xfId="37821"/>
    <cellStyle name="Normal 3 4 2 2 2 2 4 5" xfId="16247"/>
    <cellStyle name="Normal 3 4 2 2 2 2 4 5 2" xfId="44983"/>
    <cellStyle name="Normal 3 4 2 2 2 2 4 6" xfId="30659"/>
    <cellStyle name="Normal 3 4 2 2 2 2 5" xfId="2589"/>
    <cellStyle name="Normal 3 4 2 2 2 2 5 2" xfId="6249"/>
    <cellStyle name="Normal 3 4 2 2 2 2 5 2 2" xfId="13509"/>
    <cellStyle name="Normal 3 4 2 2 2 2 5 2 2 2" xfId="27887"/>
    <cellStyle name="Normal 3 4 2 2 2 2 5 2 2 2 2" xfId="56621"/>
    <cellStyle name="Normal 3 4 2 2 2 2 5 2 2 3" xfId="42297"/>
    <cellStyle name="Normal 3 4 2 2 2 2 5 2 3" xfId="20724"/>
    <cellStyle name="Normal 3 4 2 2 2 2 5 2 3 2" xfId="49459"/>
    <cellStyle name="Normal 3 4 2 2 2 2 5 2 4" xfId="35135"/>
    <cellStyle name="Normal 3 4 2 2 2 2 5 3" xfId="9922"/>
    <cellStyle name="Normal 3 4 2 2 2 2 5 3 2" xfId="24305"/>
    <cellStyle name="Normal 3 4 2 2 2 2 5 3 2 2" xfId="53040"/>
    <cellStyle name="Normal 3 4 2 2 2 2 5 3 3" xfId="38716"/>
    <cellStyle name="Normal 3 4 2 2 2 2 5 4" xfId="17142"/>
    <cellStyle name="Normal 3 4 2 2 2 2 5 4 2" xfId="45878"/>
    <cellStyle name="Normal 3 4 2 2 2 2 5 5" xfId="31554"/>
    <cellStyle name="Normal 3 4 2 2 2 2 6" xfId="4452"/>
    <cellStyle name="Normal 3 4 2 2 2 2 6 2" xfId="11719"/>
    <cellStyle name="Normal 3 4 2 2 2 2 6 2 2" xfId="26097"/>
    <cellStyle name="Normal 3 4 2 2 2 2 6 2 2 2" xfId="54831"/>
    <cellStyle name="Normal 3 4 2 2 2 2 6 2 3" xfId="40507"/>
    <cellStyle name="Normal 3 4 2 2 2 2 6 3" xfId="18934"/>
    <cellStyle name="Normal 3 4 2 2 2 2 6 3 2" xfId="47669"/>
    <cellStyle name="Normal 3 4 2 2 2 2 6 4" xfId="33345"/>
    <cellStyle name="Normal 3 4 2 2 2 2 7" xfId="8123"/>
    <cellStyle name="Normal 3 4 2 2 2 2 7 2" xfId="22515"/>
    <cellStyle name="Normal 3 4 2 2 2 2 7 2 2" xfId="51250"/>
    <cellStyle name="Normal 3 4 2 2 2 2 7 3" xfId="36926"/>
    <cellStyle name="Normal 3 4 2 2 2 2 8" xfId="15352"/>
    <cellStyle name="Normal 3 4 2 2 2 2 8 2" xfId="44088"/>
    <cellStyle name="Normal 3 4 2 2 2 2 9" xfId="29764"/>
    <cellStyle name="Normal 3 4 2 2 2 3" xfId="820"/>
    <cellStyle name="Normal 3 4 2 2 2 3 2" xfId="1269"/>
    <cellStyle name="Normal 3 4 2 2 2 3 2 2" xfId="2252"/>
    <cellStyle name="Normal 3 4 2 2 2 3 2 2 2" xfId="4044"/>
    <cellStyle name="Normal 3 4 2 2 2 3 2 2 2 2" xfId="7703"/>
    <cellStyle name="Normal 3 4 2 2 2 3 2 2 2 2 2" xfId="14963"/>
    <cellStyle name="Normal 3 4 2 2 2 3 2 2 2 2 2 2" xfId="29341"/>
    <cellStyle name="Normal 3 4 2 2 2 3 2 2 2 2 2 2 2" xfId="58075"/>
    <cellStyle name="Normal 3 4 2 2 2 3 2 2 2 2 2 3" xfId="43751"/>
    <cellStyle name="Normal 3 4 2 2 2 3 2 2 2 2 3" xfId="22178"/>
    <cellStyle name="Normal 3 4 2 2 2 3 2 2 2 2 3 2" xfId="50913"/>
    <cellStyle name="Normal 3 4 2 2 2 3 2 2 2 2 4" xfId="36589"/>
    <cellStyle name="Normal 3 4 2 2 2 3 2 2 2 3" xfId="11376"/>
    <cellStyle name="Normal 3 4 2 2 2 3 2 2 2 3 2" xfId="25759"/>
    <cellStyle name="Normal 3 4 2 2 2 3 2 2 2 3 2 2" xfId="54494"/>
    <cellStyle name="Normal 3 4 2 2 2 3 2 2 2 3 3" xfId="40170"/>
    <cellStyle name="Normal 3 4 2 2 2 3 2 2 2 4" xfId="18596"/>
    <cellStyle name="Normal 3 4 2 2 2 3 2 2 2 4 2" xfId="47332"/>
    <cellStyle name="Normal 3 4 2 2 2 3 2 2 2 5" xfId="33008"/>
    <cellStyle name="Normal 3 4 2 2 2 3 2 2 3" xfId="5913"/>
    <cellStyle name="Normal 3 4 2 2 2 3 2 2 3 2" xfId="13173"/>
    <cellStyle name="Normal 3 4 2 2 2 3 2 2 3 2 2" xfId="27551"/>
    <cellStyle name="Normal 3 4 2 2 2 3 2 2 3 2 2 2" xfId="56285"/>
    <cellStyle name="Normal 3 4 2 2 2 3 2 2 3 2 3" xfId="41961"/>
    <cellStyle name="Normal 3 4 2 2 2 3 2 2 3 3" xfId="20388"/>
    <cellStyle name="Normal 3 4 2 2 2 3 2 2 3 3 2" xfId="49123"/>
    <cellStyle name="Normal 3 4 2 2 2 3 2 2 3 4" xfId="34799"/>
    <cellStyle name="Normal 3 4 2 2 2 3 2 2 4" xfId="9586"/>
    <cellStyle name="Normal 3 4 2 2 2 3 2 2 4 2" xfId="23969"/>
    <cellStyle name="Normal 3 4 2 2 2 3 2 2 4 2 2" xfId="52704"/>
    <cellStyle name="Normal 3 4 2 2 2 3 2 2 4 3" xfId="38380"/>
    <cellStyle name="Normal 3 4 2 2 2 3 2 2 5" xfId="16806"/>
    <cellStyle name="Normal 3 4 2 2 2 3 2 2 5 2" xfId="45542"/>
    <cellStyle name="Normal 3 4 2 2 2 3 2 2 6" xfId="31218"/>
    <cellStyle name="Normal 3 4 2 2 2 3 2 3" xfId="3148"/>
    <cellStyle name="Normal 3 4 2 2 2 3 2 3 2" xfId="6808"/>
    <cellStyle name="Normal 3 4 2 2 2 3 2 3 2 2" xfId="14068"/>
    <cellStyle name="Normal 3 4 2 2 2 3 2 3 2 2 2" xfId="28446"/>
    <cellStyle name="Normal 3 4 2 2 2 3 2 3 2 2 2 2" xfId="57180"/>
    <cellStyle name="Normal 3 4 2 2 2 3 2 3 2 2 3" xfId="42856"/>
    <cellStyle name="Normal 3 4 2 2 2 3 2 3 2 3" xfId="21283"/>
    <cellStyle name="Normal 3 4 2 2 2 3 2 3 2 3 2" xfId="50018"/>
    <cellStyle name="Normal 3 4 2 2 2 3 2 3 2 4" xfId="35694"/>
    <cellStyle name="Normal 3 4 2 2 2 3 2 3 3" xfId="10481"/>
    <cellStyle name="Normal 3 4 2 2 2 3 2 3 3 2" xfId="24864"/>
    <cellStyle name="Normal 3 4 2 2 2 3 2 3 3 2 2" xfId="53599"/>
    <cellStyle name="Normal 3 4 2 2 2 3 2 3 3 3" xfId="39275"/>
    <cellStyle name="Normal 3 4 2 2 2 3 2 3 4" xfId="17701"/>
    <cellStyle name="Normal 3 4 2 2 2 3 2 3 4 2" xfId="46437"/>
    <cellStyle name="Normal 3 4 2 2 2 3 2 3 5" xfId="32113"/>
    <cellStyle name="Normal 3 4 2 2 2 3 2 4" xfId="5013"/>
    <cellStyle name="Normal 3 4 2 2 2 3 2 4 2" xfId="12278"/>
    <cellStyle name="Normal 3 4 2 2 2 3 2 4 2 2" xfId="26656"/>
    <cellStyle name="Normal 3 4 2 2 2 3 2 4 2 2 2" xfId="55390"/>
    <cellStyle name="Normal 3 4 2 2 2 3 2 4 2 3" xfId="41066"/>
    <cellStyle name="Normal 3 4 2 2 2 3 2 4 3" xfId="19493"/>
    <cellStyle name="Normal 3 4 2 2 2 3 2 4 3 2" xfId="48228"/>
    <cellStyle name="Normal 3 4 2 2 2 3 2 4 4" xfId="33904"/>
    <cellStyle name="Normal 3 4 2 2 2 3 2 5" xfId="8685"/>
    <cellStyle name="Normal 3 4 2 2 2 3 2 5 2" xfId="23074"/>
    <cellStyle name="Normal 3 4 2 2 2 3 2 5 2 2" xfId="51809"/>
    <cellStyle name="Normal 3 4 2 2 2 3 2 5 3" xfId="37485"/>
    <cellStyle name="Normal 3 4 2 2 2 3 2 6" xfId="15911"/>
    <cellStyle name="Normal 3 4 2 2 2 3 2 6 2" xfId="44647"/>
    <cellStyle name="Normal 3 4 2 2 2 3 2 7" xfId="30323"/>
    <cellStyle name="Normal 3 4 2 2 2 3 3" xfId="1805"/>
    <cellStyle name="Normal 3 4 2 2 2 3 3 2" xfId="3597"/>
    <cellStyle name="Normal 3 4 2 2 2 3 3 2 2" xfId="7256"/>
    <cellStyle name="Normal 3 4 2 2 2 3 3 2 2 2" xfId="14516"/>
    <cellStyle name="Normal 3 4 2 2 2 3 3 2 2 2 2" xfId="28894"/>
    <cellStyle name="Normal 3 4 2 2 2 3 3 2 2 2 2 2" xfId="57628"/>
    <cellStyle name="Normal 3 4 2 2 2 3 3 2 2 2 3" xfId="43304"/>
    <cellStyle name="Normal 3 4 2 2 2 3 3 2 2 3" xfId="21731"/>
    <cellStyle name="Normal 3 4 2 2 2 3 3 2 2 3 2" xfId="50466"/>
    <cellStyle name="Normal 3 4 2 2 2 3 3 2 2 4" xfId="36142"/>
    <cellStyle name="Normal 3 4 2 2 2 3 3 2 3" xfId="10929"/>
    <cellStyle name="Normal 3 4 2 2 2 3 3 2 3 2" xfId="25312"/>
    <cellStyle name="Normal 3 4 2 2 2 3 3 2 3 2 2" xfId="54047"/>
    <cellStyle name="Normal 3 4 2 2 2 3 3 2 3 3" xfId="39723"/>
    <cellStyle name="Normal 3 4 2 2 2 3 3 2 4" xfId="18149"/>
    <cellStyle name="Normal 3 4 2 2 2 3 3 2 4 2" xfId="46885"/>
    <cellStyle name="Normal 3 4 2 2 2 3 3 2 5" xfId="32561"/>
    <cellStyle name="Normal 3 4 2 2 2 3 3 3" xfId="5466"/>
    <cellStyle name="Normal 3 4 2 2 2 3 3 3 2" xfId="12726"/>
    <cellStyle name="Normal 3 4 2 2 2 3 3 3 2 2" xfId="27104"/>
    <cellStyle name="Normal 3 4 2 2 2 3 3 3 2 2 2" xfId="55838"/>
    <cellStyle name="Normal 3 4 2 2 2 3 3 3 2 3" xfId="41514"/>
    <cellStyle name="Normal 3 4 2 2 2 3 3 3 3" xfId="19941"/>
    <cellStyle name="Normal 3 4 2 2 2 3 3 3 3 2" xfId="48676"/>
    <cellStyle name="Normal 3 4 2 2 2 3 3 3 4" xfId="34352"/>
    <cellStyle name="Normal 3 4 2 2 2 3 3 4" xfId="9139"/>
    <cellStyle name="Normal 3 4 2 2 2 3 3 4 2" xfId="23522"/>
    <cellStyle name="Normal 3 4 2 2 2 3 3 4 2 2" xfId="52257"/>
    <cellStyle name="Normal 3 4 2 2 2 3 3 4 3" xfId="37933"/>
    <cellStyle name="Normal 3 4 2 2 2 3 3 5" xfId="16359"/>
    <cellStyle name="Normal 3 4 2 2 2 3 3 5 2" xfId="45095"/>
    <cellStyle name="Normal 3 4 2 2 2 3 3 6" xfId="30771"/>
    <cellStyle name="Normal 3 4 2 2 2 3 4" xfId="2701"/>
    <cellStyle name="Normal 3 4 2 2 2 3 4 2" xfId="6361"/>
    <cellStyle name="Normal 3 4 2 2 2 3 4 2 2" xfId="13621"/>
    <cellStyle name="Normal 3 4 2 2 2 3 4 2 2 2" xfId="27999"/>
    <cellStyle name="Normal 3 4 2 2 2 3 4 2 2 2 2" xfId="56733"/>
    <cellStyle name="Normal 3 4 2 2 2 3 4 2 2 3" xfId="42409"/>
    <cellStyle name="Normal 3 4 2 2 2 3 4 2 3" xfId="20836"/>
    <cellStyle name="Normal 3 4 2 2 2 3 4 2 3 2" xfId="49571"/>
    <cellStyle name="Normal 3 4 2 2 2 3 4 2 4" xfId="35247"/>
    <cellStyle name="Normal 3 4 2 2 2 3 4 3" xfId="10034"/>
    <cellStyle name="Normal 3 4 2 2 2 3 4 3 2" xfId="24417"/>
    <cellStyle name="Normal 3 4 2 2 2 3 4 3 2 2" xfId="53152"/>
    <cellStyle name="Normal 3 4 2 2 2 3 4 3 3" xfId="38828"/>
    <cellStyle name="Normal 3 4 2 2 2 3 4 4" xfId="17254"/>
    <cellStyle name="Normal 3 4 2 2 2 3 4 4 2" xfId="45990"/>
    <cellStyle name="Normal 3 4 2 2 2 3 4 5" xfId="31666"/>
    <cellStyle name="Normal 3 4 2 2 2 3 5" xfId="4565"/>
    <cellStyle name="Normal 3 4 2 2 2 3 5 2" xfId="11831"/>
    <cellStyle name="Normal 3 4 2 2 2 3 5 2 2" xfId="26209"/>
    <cellStyle name="Normal 3 4 2 2 2 3 5 2 2 2" xfId="54943"/>
    <cellStyle name="Normal 3 4 2 2 2 3 5 2 3" xfId="40619"/>
    <cellStyle name="Normal 3 4 2 2 2 3 5 3" xfId="19046"/>
    <cellStyle name="Normal 3 4 2 2 2 3 5 3 2" xfId="47781"/>
    <cellStyle name="Normal 3 4 2 2 2 3 5 4" xfId="33457"/>
    <cellStyle name="Normal 3 4 2 2 2 3 6" xfId="8238"/>
    <cellStyle name="Normal 3 4 2 2 2 3 6 2" xfId="22627"/>
    <cellStyle name="Normal 3 4 2 2 2 3 6 2 2" xfId="51362"/>
    <cellStyle name="Normal 3 4 2 2 2 3 6 3" xfId="37038"/>
    <cellStyle name="Normal 3 4 2 2 2 3 7" xfId="15464"/>
    <cellStyle name="Normal 3 4 2 2 2 3 7 2" xfId="44200"/>
    <cellStyle name="Normal 3 4 2 2 2 3 8" xfId="29876"/>
    <cellStyle name="Normal 3 4 2 2 2 4" xfId="1045"/>
    <cellStyle name="Normal 3 4 2 2 2 4 2" xfId="2028"/>
    <cellStyle name="Normal 3 4 2 2 2 4 2 2" xfId="3820"/>
    <cellStyle name="Normal 3 4 2 2 2 4 2 2 2" xfId="7479"/>
    <cellStyle name="Normal 3 4 2 2 2 4 2 2 2 2" xfId="14739"/>
    <cellStyle name="Normal 3 4 2 2 2 4 2 2 2 2 2" xfId="29117"/>
    <cellStyle name="Normal 3 4 2 2 2 4 2 2 2 2 2 2" xfId="57851"/>
    <cellStyle name="Normal 3 4 2 2 2 4 2 2 2 2 3" xfId="43527"/>
    <cellStyle name="Normal 3 4 2 2 2 4 2 2 2 3" xfId="21954"/>
    <cellStyle name="Normal 3 4 2 2 2 4 2 2 2 3 2" xfId="50689"/>
    <cellStyle name="Normal 3 4 2 2 2 4 2 2 2 4" xfId="36365"/>
    <cellStyle name="Normal 3 4 2 2 2 4 2 2 3" xfId="11152"/>
    <cellStyle name="Normal 3 4 2 2 2 4 2 2 3 2" xfId="25535"/>
    <cellStyle name="Normal 3 4 2 2 2 4 2 2 3 2 2" xfId="54270"/>
    <cellStyle name="Normal 3 4 2 2 2 4 2 2 3 3" xfId="39946"/>
    <cellStyle name="Normal 3 4 2 2 2 4 2 2 4" xfId="18372"/>
    <cellStyle name="Normal 3 4 2 2 2 4 2 2 4 2" xfId="47108"/>
    <cellStyle name="Normal 3 4 2 2 2 4 2 2 5" xfId="32784"/>
    <cellStyle name="Normal 3 4 2 2 2 4 2 3" xfId="5689"/>
    <cellStyle name="Normal 3 4 2 2 2 4 2 3 2" xfId="12949"/>
    <cellStyle name="Normal 3 4 2 2 2 4 2 3 2 2" xfId="27327"/>
    <cellStyle name="Normal 3 4 2 2 2 4 2 3 2 2 2" xfId="56061"/>
    <cellStyle name="Normal 3 4 2 2 2 4 2 3 2 3" xfId="41737"/>
    <cellStyle name="Normal 3 4 2 2 2 4 2 3 3" xfId="20164"/>
    <cellStyle name="Normal 3 4 2 2 2 4 2 3 3 2" xfId="48899"/>
    <cellStyle name="Normal 3 4 2 2 2 4 2 3 4" xfId="34575"/>
    <cellStyle name="Normal 3 4 2 2 2 4 2 4" xfId="9362"/>
    <cellStyle name="Normal 3 4 2 2 2 4 2 4 2" xfId="23745"/>
    <cellStyle name="Normal 3 4 2 2 2 4 2 4 2 2" xfId="52480"/>
    <cellStyle name="Normal 3 4 2 2 2 4 2 4 3" xfId="38156"/>
    <cellStyle name="Normal 3 4 2 2 2 4 2 5" xfId="16582"/>
    <cellStyle name="Normal 3 4 2 2 2 4 2 5 2" xfId="45318"/>
    <cellStyle name="Normal 3 4 2 2 2 4 2 6" xfId="30994"/>
    <cellStyle name="Normal 3 4 2 2 2 4 3" xfId="2924"/>
    <cellStyle name="Normal 3 4 2 2 2 4 3 2" xfId="6584"/>
    <cellStyle name="Normal 3 4 2 2 2 4 3 2 2" xfId="13844"/>
    <cellStyle name="Normal 3 4 2 2 2 4 3 2 2 2" xfId="28222"/>
    <cellStyle name="Normal 3 4 2 2 2 4 3 2 2 2 2" xfId="56956"/>
    <cellStyle name="Normal 3 4 2 2 2 4 3 2 2 3" xfId="42632"/>
    <cellStyle name="Normal 3 4 2 2 2 4 3 2 3" xfId="21059"/>
    <cellStyle name="Normal 3 4 2 2 2 4 3 2 3 2" xfId="49794"/>
    <cellStyle name="Normal 3 4 2 2 2 4 3 2 4" xfId="35470"/>
    <cellStyle name="Normal 3 4 2 2 2 4 3 3" xfId="10257"/>
    <cellStyle name="Normal 3 4 2 2 2 4 3 3 2" xfId="24640"/>
    <cellStyle name="Normal 3 4 2 2 2 4 3 3 2 2" xfId="53375"/>
    <cellStyle name="Normal 3 4 2 2 2 4 3 3 3" xfId="39051"/>
    <cellStyle name="Normal 3 4 2 2 2 4 3 4" xfId="17477"/>
    <cellStyle name="Normal 3 4 2 2 2 4 3 4 2" xfId="46213"/>
    <cellStyle name="Normal 3 4 2 2 2 4 3 5" xfId="31889"/>
    <cellStyle name="Normal 3 4 2 2 2 4 4" xfId="4789"/>
    <cellStyle name="Normal 3 4 2 2 2 4 4 2" xfId="12054"/>
    <cellStyle name="Normal 3 4 2 2 2 4 4 2 2" xfId="26432"/>
    <cellStyle name="Normal 3 4 2 2 2 4 4 2 2 2" xfId="55166"/>
    <cellStyle name="Normal 3 4 2 2 2 4 4 2 3" xfId="40842"/>
    <cellStyle name="Normal 3 4 2 2 2 4 4 3" xfId="19269"/>
    <cellStyle name="Normal 3 4 2 2 2 4 4 3 2" xfId="48004"/>
    <cellStyle name="Normal 3 4 2 2 2 4 4 4" xfId="33680"/>
    <cellStyle name="Normal 3 4 2 2 2 4 5" xfId="8461"/>
    <cellStyle name="Normal 3 4 2 2 2 4 5 2" xfId="22850"/>
    <cellStyle name="Normal 3 4 2 2 2 4 5 2 2" xfId="51585"/>
    <cellStyle name="Normal 3 4 2 2 2 4 5 3" xfId="37261"/>
    <cellStyle name="Normal 3 4 2 2 2 4 6" xfId="15687"/>
    <cellStyle name="Normal 3 4 2 2 2 4 6 2" xfId="44423"/>
    <cellStyle name="Normal 3 4 2 2 2 4 7" xfId="30099"/>
    <cellStyle name="Normal 3 4 2 2 2 5" xfId="1569"/>
    <cellStyle name="Normal 3 4 2 2 2 5 2" xfId="3373"/>
    <cellStyle name="Normal 3 4 2 2 2 5 2 2" xfId="7032"/>
    <cellStyle name="Normal 3 4 2 2 2 5 2 2 2" xfId="14292"/>
    <cellStyle name="Normal 3 4 2 2 2 5 2 2 2 2" xfId="28670"/>
    <cellStyle name="Normal 3 4 2 2 2 5 2 2 2 2 2" xfId="57404"/>
    <cellStyle name="Normal 3 4 2 2 2 5 2 2 2 3" xfId="43080"/>
    <cellStyle name="Normal 3 4 2 2 2 5 2 2 3" xfId="21507"/>
    <cellStyle name="Normal 3 4 2 2 2 5 2 2 3 2" xfId="50242"/>
    <cellStyle name="Normal 3 4 2 2 2 5 2 2 4" xfId="35918"/>
    <cellStyle name="Normal 3 4 2 2 2 5 2 3" xfId="10705"/>
    <cellStyle name="Normal 3 4 2 2 2 5 2 3 2" xfId="25088"/>
    <cellStyle name="Normal 3 4 2 2 2 5 2 3 2 2" xfId="53823"/>
    <cellStyle name="Normal 3 4 2 2 2 5 2 3 3" xfId="39499"/>
    <cellStyle name="Normal 3 4 2 2 2 5 2 4" xfId="17925"/>
    <cellStyle name="Normal 3 4 2 2 2 5 2 4 2" xfId="46661"/>
    <cellStyle name="Normal 3 4 2 2 2 5 2 5" xfId="32337"/>
    <cellStyle name="Normal 3 4 2 2 2 5 3" xfId="5242"/>
    <cellStyle name="Normal 3 4 2 2 2 5 3 2" xfId="12502"/>
    <cellStyle name="Normal 3 4 2 2 2 5 3 2 2" xfId="26880"/>
    <cellStyle name="Normal 3 4 2 2 2 5 3 2 2 2" xfId="55614"/>
    <cellStyle name="Normal 3 4 2 2 2 5 3 2 3" xfId="41290"/>
    <cellStyle name="Normal 3 4 2 2 2 5 3 3" xfId="19717"/>
    <cellStyle name="Normal 3 4 2 2 2 5 3 3 2" xfId="48452"/>
    <cellStyle name="Normal 3 4 2 2 2 5 3 4" xfId="34128"/>
    <cellStyle name="Normal 3 4 2 2 2 5 4" xfId="8915"/>
    <cellStyle name="Normal 3 4 2 2 2 5 4 2" xfId="23298"/>
    <cellStyle name="Normal 3 4 2 2 2 5 4 2 2" xfId="52033"/>
    <cellStyle name="Normal 3 4 2 2 2 5 4 3" xfId="37709"/>
    <cellStyle name="Normal 3 4 2 2 2 5 5" xfId="16135"/>
    <cellStyle name="Normal 3 4 2 2 2 5 5 2" xfId="44871"/>
    <cellStyle name="Normal 3 4 2 2 2 5 6" xfId="30547"/>
    <cellStyle name="Normal 3 4 2 2 2 6" xfId="2477"/>
    <cellStyle name="Normal 3 4 2 2 2 6 2" xfId="6137"/>
    <cellStyle name="Normal 3 4 2 2 2 6 2 2" xfId="13397"/>
    <cellStyle name="Normal 3 4 2 2 2 6 2 2 2" xfId="27775"/>
    <cellStyle name="Normal 3 4 2 2 2 6 2 2 2 2" xfId="56509"/>
    <cellStyle name="Normal 3 4 2 2 2 6 2 2 3" xfId="42185"/>
    <cellStyle name="Normal 3 4 2 2 2 6 2 3" xfId="20612"/>
    <cellStyle name="Normal 3 4 2 2 2 6 2 3 2" xfId="49347"/>
    <cellStyle name="Normal 3 4 2 2 2 6 2 4" xfId="35023"/>
    <cellStyle name="Normal 3 4 2 2 2 6 3" xfId="9810"/>
    <cellStyle name="Normal 3 4 2 2 2 6 3 2" xfId="24193"/>
    <cellStyle name="Normal 3 4 2 2 2 6 3 2 2" xfId="52928"/>
    <cellStyle name="Normal 3 4 2 2 2 6 3 3" xfId="38604"/>
    <cellStyle name="Normal 3 4 2 2 2 6 4" xfId="17030"/>
    <cellStyle name="Normal 3 4 2 2 2 6 4 2" xfId="45766"/>
    <cellStyle name="Normal 3 4 2 2 2 6 5" xfId="31442"/>
    <cellStyle name="Normal 3 4 2 2 2 7" xfId="4336"/>
    <cellStyle name="Normal 3 4 2 2 2 7 2" xfId="11606"/>
    <cellStyle name="Normal 3 4 2 2 2 7 2 2" xfId="25985"/>
    <cellStyle name="Normal 3 4 2 2 2 7 2 2 2" xfId="54719"/>
    <cellStyle name="Normal 3 4 2 2 2 7 2 3" xfId="40395"/>
    <cellStyle name="Normal 3 4 2 2 2 7 3" xfId="18822"/>
    <cellStyle name="Normal 3 4 2 2 2 7 3 2" xfId="47557"/>
    <cellStyle name="Normal 3 4 2 2 2 7 4" xfId="33233"/>
    <cellStyle name="Normal 3 4 2 2 2 8" xfId="8005"/>
    <cellStyle name="Normal 3 4 2 2 2 8 2" xfId="22403"/>
    <cellStyle name="Normal 3 4 2 2 2 8 2 2" xfId="51138"/>
    <cellStyle name="Normal 3 4 2 2 2 8 3" xfId="36814"/>
    <cellStyle name="Normal 3 4 2 2 2 9" xfId="15240"/>
    <cellStyle name="Normal 3 4 2 2 2 9 2" xfId="43976"/>
    <cellStyle name="Normal 3 4 2 2 3" xfId="601"/>
    <cellStyle name="Normal 3 4 2 2 3 2" xfId="878"/>
    <cellStyle name="Normal 3 4 2 2 3 2 2" xfId="1325"/>
    <cellStyle name="Normal 3 4 2 2 3 2 2 2" xfId="2308"/>
    <cellStyle name="Normal 3 4 2 2 3 2 2 2 2" xfId="4100"/>
    <cellStyle name="Normal 3 4 2 2 3 2 2 2 2 2" xfId="7759"/>
    <cellStyle name="Normal 3 4 2 2 3 2 2 2 2 2 2" xfId="15019"/>
    <cellStyle name="Normal 3 4 2 2 3 2 2 2 2 2 2 2" xfId="29397"/>
    <cellStyle name="Normal 3 4 2 2 3 2 2 2 2 2 2 2 2" xfId="58131"/>
    <cellStyle name="Normal 3 4 2 2 3 2 2 2 2 2 2 3" xfId="43807"/>
    <cellStyle name="Normal 3 4 2 2 3 2 2 2 2 2 3" xfId="22234"/>
    <cellStyle name="Normal 3 4 2 2 3 2 2 2 2 2 3 2" xfId="50969"/>
    <cellStyle name="Normal 3 4 2 2 3 2 2 2 2 2 4" xfId="36645"/>
    <cellStyle name="Normal 3 4 2 2 3 2 2 2 2 3" xfId="11432"/>
    <cellStyle name="Normal 3 4 2 2 3 2 2 2 2 3 2" xfId="25815"/>
    <cellStyle name="Normal 3 4 2 2 3 2 2 2 2 3 2 2" xfId="54550"/>
    <cellStyle name="Normal 3 4 2 2 3 2 2 2 2 3 3" xfId="40226"/>
    <cellStyle name="Normal 3 4 2 2 3 2 2 2 2 4" xfId="18652"/>
    <cellStyle name="Normal 3 4 2 2 3 2 2 2 2 4 2" xfId="47388"/>
    <cellStyle name="Normal 3 4 2 2 3 2 2 2 2 5" xfId="33064"/>
    <cellStyle name="Normal 3 4 2 2 3 2 2 2 3" xfId="5969"/>
    <cellStyle name="Normal 3 4 2 2 3 2 2 2 3 2" xfId="13229"/>
    <cellStyle name="Normal 3 4 2 2 3 2 2 2 3 2 2" xfId="27607"/>
    <cellStyle name="Normal 3 4 2 2 3 2 2 2 3 2 2 2" xfId="56341"/>
    <cellStyle name="Normal 3 4 2 2 3 2 2 2 3 2 3" xfId="42017"/>
    <cellStyle name="Normal 3 4 2 2 3 2 2 2 3 3" xfId="20444"/>
    <cellStyle name="Normal 3 4 2 2 3 2 2 2 3 3 2" xfId="49179"/>
    <cellStyle name="Normal 3 4 2 2 3 2 2 2 3 4" xfId="34855"/>
    <cellStyle name="Normal 3 4 2 2 3 2 2 2 4" xfId="9642"/>
    <cellStyle name="Normal 3 4 2 2 3 2 2 2 4 2" xfId="24025"/>
    <cellStyle name="Normal 3 4 2 2 3 2 2 2 4 2 2" xfId="52760"/>
    <cellStyle name="Normal 3 4 2 2 3 2 2 2 4 3" xfId="38436"/>
    <cellStyle name="Normal 3 4 2 2 3 2 2 2 5" xfId="16862"/>
    <cellStyle name="Normal 3 4 2 2 3 2 2 2 5 2" xfId="45598"/>
    <cellStyle name="Normal 3 4 2 2 3 2 2 2 6" xfId="31274"/>
    <cellStyle name="Normal 3 4 2 2 3 2 2 3" xfId="3204"/>
    <cellStyle name="Normal 3 4 2 2 3 2 2 3 2" xfId="6864"/>
    <cellStyle name="Normal 3 4 2 2 3 2 2 3 2 2" xfId="14124"/>
    <cellStyle name="Normal 3 4 2 2 3 2 2 3 2 2 2" xfId="28502"/>
    <cellStyle name="Normal 3 4 2 2 3 2 2 3 2 2 2 2" xfId="57236"/>
    <cellStyle name="Normal 3 4 2 2 3 2 2 3 2 2 3" xfId="42912"/>
    <cellStyle name="Normal 3 4 2 2 3 2 2 3 2 3" xfId="21339"/>
    <cellStyle name="Normal 3 4 2 2 3 2 2 3 2 3 2" xfId="50074"/>
    <cellStyle name="Normal 3 4 2 2 3 2 2 3 2 4" xfId="35750"/>
    <cellStyle name="Normal 3 4 2 2 3 2 2 3 3" xfId="10537"/>
    <cellStyle name="Normal 3 4 2 2 3 2 2 3 3 2" xfId="24920"/>
    <cellStyle name="Normal 3 4 2 2 3 2 2 3 3 2 2" xfId="53655"/>
    <cellStyle name="Normal 3 4 2 2 3 2 2 3 3 3" xfId="39331"/>
    <cellStyle name="Normal 3 4 2 2 3 2 2 3 4" xfId="17757"/>
    <cellStyle name="Normal 3 4 2 2 3 2 2 3 4 2" xfId="46493"/>
    <cellStyle name="Normal 3 4 2 2 3 2 2 3 5" xfId="32169"/>
    <cellStyle name="Normal 3 4 2 2 3 2 2 4" xfId="5069"/>
    <cellStyle name="Normal 3 4 2 2 3 2 2 4 2" xfId="12334"/>
    <cellStyle name="Normal 3 4 2 2 3 2 2 4 2 2" xfId="26712"/>
    <cellStyle name="Normal 3 4 2 2 3 2 2 4 2 2 2" xfId="55446"/>
    <cellStyle name="Normal 3 4 2 2 3 2 2 4 2 3" xfId="41122"/>
    <cellStyle name="Normal 3 4 2 2 3 2 2 4 3" xfId="19549"/>
    <cellStyle name="Normal 3 4 2 2 3 2 2 4 3 2" xfId="48284"/>
    <cellStyle name="Normal 3 4 2 2 3 2 2 4 4" xfId="33960"/>
    <cellStyle name="Normal 3 4 2 2 3 2 2 5" xfId="8741"/>
    <cellStyle name="Normal 3 4 2 2 3 2 2 5 2" xfId="23130"/>
    <cellStyle name="Normal 3 4 2 2 3 2 2 5 2 2" xfId="51865"/>
    <cellStyle name="Normal 3 4 2 2 3 2 2 5 3" xfId="37541"/>
    <cellStyle name="Normal 3 4 2 2 3 2 2 6" xfId="15967"/>
    <cellStyle name="Normal 3 4 2 2 3 2 2 6 2" xfId="44703"/>
    <cellStyle name="Normal 3 4 2 2 3 2 2 7" xfId="30379"/>
    <cellStyle name="Normal 3 4 2 2 3 2 3" xfId="1861"/>
    <cellStyle name="Normal 3 4 2 2 3 2 3 2" xfId="3653"/>
    <cellStyle name="Normal 3 4 2 2 3 2 3 2 2" xfId="7312"/>
    <cellStyle name="Normal 3 4 2 2 3 2 3 2 2 2" xfId="14572"/>
    <cellStyle name="Normal 3 4 2 2 3 2 3 2 2 2 2" xfId="28950"/>
    <cellStyle name="Normal 3 4 2 2 3 2 3 2 2 2 2 2" xfId="57684"/>
    <cellStyle name="Normal 3 4 2 2 3 2 3 2 2 2 3" xfId="43360"/>
    <cellStyle name="Normal 3 4 2 2 3 2 3 2 2 3" xfId="21787"/>
    <cellStyle name="Normal 3 4 2 2 3 2 3 2 2 3 2" xfId="50522"/>
    <cellStyle name="Normal 3 4 2 2 3 2 3 2 2 4" xfId="36198"/>
    <cellStyle name="Normal 3 4 2 2 3 2 3 2 3" xfId="10985"/>
    <cellStyle name="Normal 3 4 2 2 3 2 3 2 3 2" xfId="25368"/>
    <cellStyle name="Normal 3 4 2 2 3 2 3 2 3 2 2" xfId="54103"/>
    <cellStyle name="Normal 3 4 2 2 3 2 3 2 3 3" xfId="39779"/>
    <cellStyle name="Normal 3 4 2 2 3 2 3 2 4" xfId="18205"/>
    <cellStyle name="Normal 3 4 2 2 3 2 3 2 4 2" xfId="46941"/>
    <cellStyle name="Normal 3 4 2 2 3 2 3 2 5" xfId="32617"/>
    <cellStyle name="Normal 3 4 2 2 3 2 3 3" xfId="5522"/>
    <cellStyle name="Normal 3 4 2 2 3 2 3 3 2" xfId="12782"/>
    <cellStyle name="Normal 3 4 2 2 3 2 3 3 2 2" xfId="27160"/>
    <cellStyle name="Normal 3 4 2 2 3 2 3 3 2 2 2" xfId="55894"/>
    <cellStyle name="Normal 3 4 2 2 3 2 3 3 2 3" xfId="41570"/>
    <cellStyle name="Normal 3 4 2 2 3 2 3 3 3" xfId="19997"/>
    <cellStyle name="Normal 3 4 2 2 3 2 3 3 3 2" xfId="48732"/>
    <cellStyle name="Normal 3 4 2 2 3 2 3 3 4" xfId="34408"/>
    <cellStyle name="Normal 3 4 2 2 3 2 3 4" xfId="9195"/>
    <cellStyle name="Normal 3 4 2 2 3 2 3 4 2" xfId="23578"/>
    <cellStyle name="Normal 3 4 2 2 3 2 3 4 2 2" xfId="52313"/>
    <cellStyle name="Normal 3 4 2 2 3 2 3 4 3" xfId="37989"/>
    <cellStyle name="Normal 3 4 2 2 3 2 3 5" xfId="16415"/>
    <cellStyle name="Normal 3 4 2 2 3 2 3 5 2" xfId="45151"/>
    <cellStyle name="Normal 3 4 2 2 3 2 3 6" xfId="30827"/>
    <cellStyle name="Normal 3 4 2 2 3 2 4" xfId="2757"/>
    <cellStyle name="Normal 3 4 2 2 3 2 4 2" xfId="6417"/>
    <cellStyle name="Normal 3 4 2 2 3 2 4 2 2" xfId="13677"/>
    <cellStyle name="Normal 3 4 2 2 3 2 4 2 2 2" xfId="28055"/>
    <cellStyle name="Normal 3 4 2 2 3 2 4 2 2 2 2" xfId="56789"/>
    <cellStyle name="Normal 3 4 2 2 3 2 4 2 2 3" xfId="42465"/>
    <cellStyle name="Normal 3 4 2 2 3 2 4 2 3" xfId="20892"/>
    <cellStyle name="Normal 3 4 2 2 3 2 4 2 3 2" xfId="49627"/>
    <cellStyle name="Normal 3 4 2 2 3 2 4 2 4" xfId="35303"/>
    <cellStyle name="Normal 3 4 2 2 3 2 4 3" xfId="10090"/>
    <cellStyle name="Normal 3 4 2 2 3 2 4 3 2" xfId="24473"/>
    <cellStyle name="Normal 3 4 2 2 3 2 4 3 2 2" xfId="53208"/>
    <cellStyle name="Normal 3 4 2 2 3 2 4 3 3" xfId="38884"/>
    <cellStyle name="Normal 3 4 2 2 3 2 4 4" xfId="17310"/>
    <cellStyle name="Normal 3 4 2 2 3 2 4 4 2" xfId="46046"/>
    <cellStyle name="Normal 3 4 2 2 3 2 4 5" xfId="31722"/>
    <cellStyle name="Normal 3 4 2 2 3 2 5" xfId="4622"/>
    <cellStyle name="Normal 3 4 2 2 3 2 5 2" xfId="11887"/>
    <cellStyle name="Normal 3 4 2 2 3 2 5 2 2" xfId="26265"/>
    <cellStyle name="Normal 3 4 2 2 3 2 5 2 2 2" xfId="54999"/>
    <cellStyle name="Normal 3 4 2 2 3 2 5 2 3" xfId="40675"/>
    <cellStyle name="Normal 3 4 2 2 3 2 5 3" xfId="19102"/>
    <cellStyle name="Normal 3 4 2 2 3 2 5 3 2" xfId="47837"/>
    <cellStyle name="Normal 3 4 2 2 3 2 5 4" xfId="33513"/>
    <cellStyle name="Normal 3 4 2 2 3 2 6" xfId="8294"/>
    <cellStyle name="Normal 3 4 2 2 3 2 6 2" xfId="22683"/>
    <cellStyle name="Normal 3 4 2 2 3 2 6 2 2" xfId="51418"/>
    <cellStyle name="Normal 3 4 2 2 3 2 6 3" xfId="37094"/>
    <cellStyle name="Normal 3 4 2 2 3 2 7" xfId="15520"/>
    <cellStyle name="Normal 3 4 2 2 3 2 7 2" xfId="44256"/>
    <cellStyle name="Normal 3 4 2 2 3 2 8" xfId="29932"/>
    <cellStyle name="Normal 3 4 2 2 3 3" xfId="1101"/>
    <cellStyle name="Normal 3 4 2 2 3 3 2" xfId="2084"/>
    <cellStyle name="Normal 3 4 2 2 3 3 2 2" xfId="3876"/>
    <cellStyle name="Normal 3 4 2 2 3 3 2 2 2" xfId="7535"/>
    <cellStyle name="Normal 3 4 2 2 3 3 2 2 2 2" xfId="14795"/>
    <cellStyle name="Normal 3 4 2 2 3 3 2 2 2 2 2" xfId="29173"/>
    <cellStyle name="Normal 3 4 2 2 3 3 2 2 2 2 2 2" xfId="57907"/>
    <cellStyle name="Normal 3 4 2 2 3 3 2 2 2 2 3" xfId="43583"/>
    <cellStyle name="Normal 3 4 2 2 3 3 2 2 2 3" xfId="22010"/>
    <cellStyle name="Normal 3 4 2 2 3 3 2 2 2 3 2" xfId="50745"/>
    <cellStyle name="Normal 3 4 2 2 3 3 2 2 2 4" xfId="36421"/>
    <cellStyle name="Normal 3 4 2 2 3 3 2 2 3" xfId="11208"/>
    <cellStyle name="Normal 3 4 2 2 3 3 2 2 3 2" xfId="25591"/>
    <cellStyle name="Normal 3 4 2 2 3 3 2 2 3 2 2" xfId="54326"/>
    <cellStyle name="Normal 3 4 2 2 3 3 2 2 3 3" xfId="40002"/>
    <cellStyle name="Normal 3 4 2 2 3 3 2 2 4" xfId="18428"/>
    <cellStyle name="Normal 3 4 2 2 3 3 2 2 4 2" xfId="47164"/>
    <cellStyle name="Normal 3 4 2 2 3 3 2 2 5" xfId="32840"/>
    <cellStyle name="Normal 3 4 2 2 3 3 2 3" xfId="5745"/>
    <cellStyle name="Normal 3 4 2 2 3 3 2 3 2" xfId="13005"/>
    <cellStyle name="Normal 3 4 2 2 3 3 2 3 2 2" xfId="27383"/>
    <cellStyle name="Normal 3 4 2 2 3 3 2 3 2 2 2" xfId="56117"/>
    <cellStyle name="Normal 3 4 2 2 3 3 2 3 2 3" xfId="41793"/>
    <cellStyle name="Normal 3 4 2 2 3 3 2 3 3" xfId="20220"/>
    <cellStyle name="Normal 3 4 2 2 3 3 2 3 3 2" xfId="48955"/>
    <cellStyle name="Normal 3 4 2 2 3 3 2 3 4" xfId="34631"/>
    <cellStyle name="Normal 3 4 2 2 3 3 2 4" xfId="9418"/>
    <cellStyle name="Normal 3 4 2 2 3 3 2 4 2" xfId="23801"/>
    <cellStyle name="Normal 3 4 2 2 3 3 2 4 2 2" xfId="52536"/>
    <cellStyle name="Normal 3 4 2 2 3 3 2 4 3" xfId="38212"/>
    <cellStyle name="Normal 3 4 2 2 3 3 2 5" xfId="16638"/>
    <cellStyle name="Normal 3 4 2 2 3 3 2 5 2" xfId="45374"/>
    <cellStyle name="Normal 3 4 2 2 3 3 2 6" xfId="31050"/>
    <cellStyle name="Normal 3 4 2 2 3 3 3" xfId="2980"/>
    <cellStyle name="Normal 3 4 2 2 3 3 3 2" xfId="6640"/>
    <cellStyle name="Normal 3 4 2 2 3 3 3 2 2" xfId="13900"/>
    <cellStyle name="Normal 3 4 2 2 3 3 3 2 2 2" xfId="28278"/>
    <cellStyle name="Normal 3 4 2 2 3 3 3 2 2 2 2" xfId="57012"/>
    <cellStyle name="Normal 3 4 2 2 3 3 3 2 2 3" xfId="42688"/>
    <cellStyle name="Normal 3 4 2 2 3 3 3 2 3" xfId="21115"/>
    <cellStyle name="Normal 3 4 2 2 3 3 3 2 3 2" xfId="49850"/>
    <cellStyle name="Normal 3 4 2 2 3 3 3 2 4" xfId="35526"/>
    <cellStyle name="Normal 3 4 2 2 3 3 3 3" xfId="10313"/>
    <cellStyle name="Normal 3 4 2 2 3 3 3 3 2" xfId="24696"/>
    <cellStyle name="Normal 3 4 2 2 3 3 3 3 2 2" xfId="53431"/>
    <cellStyle name="Normal 3 4 2 2 3 3 3 3 3" xfId="39107"/>
    <cellStyle name="Normal 3 4 2 2 3 3 3 4" xfId="17533"/>
    <cellStyle name="Normal 3 4 2 2 3 3 3 4 2" xfId="46269"/>
    <cellStyle name="Normal 3 4 2 2 3 3 3 5" xfId="31945"/>
    <cellStyle name="Normal 3 4 2 2 3 3 4" xfId="4845"/>
    <cellStyle name="Normal 3 4 2 2 3 3 4 2" xfId="12110"/>
    <cellStyle name="Normal 3 4 2 2 3 3 4 2 2" xfId="26488"/>
    <cellStyle name="Normal 3 4 2 2 3 3 4 2 2 2" xfId="55222"/>
    <cellStyle name="Normal 3 4 2 2 3 3 4 2 3" xfId="40898"/>
    <cellStyle name="Normal 3 4 2 2 3 3 4 3" xfId="19325"/>
    <cellStyle name="Normal 3 4 2 2 3 3 4 3 2" xfId="48060"/>
    <cellStyle name="Normal 3 4 2 2 3 3 4 4" xfId="33736"/>
    <cellStyle name="Normal 3 4 2 2 3 3 5" xfId="8517"/>
    <cellStyle name="Normal 3 4 2 2 3 3 5 2" xfId="22906"/>
    <cellStyle name="Normal 3 4 2 2 3 3 5 2 2" xfId="51641"/>
    <cellStyle name="Normal 3 4 2 2 3 3 5 3" xfId="37317"/>
    <cellStyle name="Normal 3 4 2 2 3 3 6" xfId="15743"/>
    <cellStyle name="Normal 3 4 2 2 3 3 6 2" xfId="44479"/>
    <cellStyle name="Normal 3 4 2 2 3 3 7" xfId="30155"/>
    <cellStyle name="Normal 3 4 2 2 3 4" xfId="1633"/>
    <cellStyle name="Normal 3 4 2 2 3 4 2" xfId="3429"/>
    <cellStyle name="Normal 3 4 2 2 3 4 2 2" xfId="7088"/>
    <cellStyle name="Normal 3 4 2 2 3 4 2 2 2" xfId="14348"/>
    <cellStyle name="Normal 3 4 2 2 3 4 2 2 2 2" xfId="28726"/>
    <cellStyle name="Normal 3 4 2 2 3 4 2 2 2 2 2" xfId="57460"/>
    <cellStyle name="Normal 3 4 2 2 3 4 2 2 2 3" xfId="43136"/>
    <cellStyle name="Normal 3 4 2 2 3 4 2 2 3" xfId="21563"/>
    <cellStyle name="Normal 3 4 2 2 3 4 2 2 3 2" xfId="50298"/>
    <cellStyle name="Normal 3 4 2 2 3 4 2 2 4" xfId="35974"/>
    <cellStyle name="Normal 3 4 2 2 3 4 2 3" xfId="10761"/>
    <cellStyle name="Normal 3 4 2 2 3 4 2 3 2" xfId="25144"/>
    <cellStyle name="Normal 3 4 2 2 3 4 2 3 2 2" xfId="53879"/>
    <cellStyle name="Normal 3 4 2 2 3 4 2 3 3" xfId="39555"/>
    <cellStyle name="Normal 3 4 2 2 3 4 2 4" xfId="17981"/>
    <cellStyle name="Normal 3 4 2 2 3 4 2 4 2" xfId="46717"/>
    <cellStyle name="Normal 3 4 2 2 3 4 2 5" xfId="32393"/>
    <cellStyle name="Normal 3 4 2 2 3 4 3" xfId="5298"/>
    <cellStyle name="Normal 3 4 2 2 3 4 3 2" xfId="12558"/>
    <cellStyle name="Normal 3 4 2 2 3 4 3 2 2" xfId="26936"/>
    <cellStyle name="Normal 3 4 2 2 3 4 3 2 2 2" xfId="55670"/>
    <cellStyle name="Normal 3 4 2 2 3 4 3 2 3" xfId="41346"/>
    <cellStyle name="Normal 3 4 2 2 3 4 3 3" xfId="19773"/>
    <cellStyle name="Normal 3 4 2 2 3 4 3 3 2" xfId="48508"/>
    <cellStyle name="Normal 3 4 2 2 3 4 3 4" xfId="34184"/>
    <cellStyle name="Normal 3 4 2 2 3 4 4" xfId="8971"/>
    <cellStyle name="Normal 3 4 2 2 3 4 4 2" xfId="23354"/>
    <cellStyle name="Normal 3 4 2 2 3 4 4 2 2" xfId="52089"/>
    <cellStyle name="Normal 3 4 2 2 3 4 4 3" xfId="37765"/>
    <cellStyle name="Normal 3 4 2 2 3 4 5" xfId="16191"/>
    <cellStyle name="Normal 3 4 2 2 3 4 5 2" xfId="44927"/>
    <cellStyle name="Normal 3 4 2 2 3 4 6" xfId="30603"/>
    <cellStyle name="Normal 3 4 2 2 3 5" xfId="2533"/>
    <cellStyle name="Normal 3 4 2 2 3 5 2" xfId="6193"/>
    <cellStyle name="Normal 3 4 2 2 3 5 2 2" xfId="13453"/>
    <cellStyle name="Normal 3 4 2 2 3 5 2 2 2" xfId="27831"/>
    <cellStyle name="Normal 3 4 2 2 3 5 2 2 2 2" xfId="56565"/>
    <cellStyle name="Normal 3 4 2 2 3 5 2 2 3" xfId="42241"/>
    <cellStyle name="Normal 3 4 2 2 3 5 2 3" xfId="20668"/>
    <cellStyle name="Normal 3 4 2 2 3 5 2 3 2" xfId="49403"/>
    <cellStyle name="Normal 3 4 2 2 3 5 2 4" xfId="35079"/>
    <cellStyle name="Normal 3 4 2 2 3 5 3" xfId="9866"/>
    <cellStyle name="Normal 3 4 2 2 3 5 3 2" xfId="24249"/>
    <cellStyle name="Normal 3 4 2 2 3 5 3 2 2" xfId="52984"/>
    <cellStyle name="Normal 3 4 2 2 3 5 3 3" xfId="38660"/>
    <cellStyle name="Normal 3 4 2 2 3 5 4" xfId="17086"/>
    <cellStyle name="Normal 3 4 2 2 3 5 4 2" xfId="45822"/>
    <cellStyle name="Normal 3 4 2 2 3 5 5" xfId="31498"/>
    <cellStyle name="Normal 3 4 2 2 3 6" xfId="4396"/>
    <cellStyle name="Normal 3 4 2 2 3 6 2" xfId="11663"/>
    <cellStyle name="Normal 3 4 2 2 3 6 2 2" xfId="26041"/>
    <cellStyle name="Normal 3 4 2 2 3 6 2 2 2" xfId="54775"/>
    <cellStyle name="Normal 3 4 2 2 3 6 2 3" xfId="40451"/>
    <cellStyle name="Normal 3 4 2 2 3 6 3" xfId="18878"/>
    <cellStyle name="Normal 3 4 2 2 3 6 3 2" xfId="47613"/>
    <cellStyle name="Normal 3 4 2 2 3 6 4" xfId="33289"/>
    <cellStyle name="Normal 3 4 2 2 3 7" xfId="8067"/>
    <cellStyle name="Normal 3 4 2 2 3 7 2" xfId="22459"/>
    <cellStyle name="Normal 3 4 2 2 3 7 2 2" xfId="51194"/>
    <cellStyle name="Normal 3 4 2 2 3 7 3" xfId="36870"/>
    <cellStyle name="Normal 3 4 2 2 3 8" xfId="15296"/>
    <cellStyle name="Normal 3 4 2 2 3 8 2" xfId="44032"/>
    <cellStyle name="Normal 3 4 2 2 3 9" xfId="29708"/>
    <cellStyle name="Normal 3 4 2 2 4" xfId="763"/>
    <cellStyle name="Normal 3 4 2 2 4 2" xfId="1213"/>
    <cellStyle name="Normal 3 4 2 2 4 2 2" xfId="2196"/>
    <cellStyle name="Normal 3 4 2 2 4 2 2 2" xfId="3988"/>
    <cellStyle name="Normal 3 4 2 2 4 2 2 2 2" xfId="7647"/>
    <cellStyle name="Normal 3 4 2 2 4 2 2 2 2 2" xfId="14907"/>
    <cellStyle name="Normal 3 4 2 2 4 2 2 2 2 2 2" xfId="29285"/>
    <cellStyle name="Normal 3 4 2 2 4 2 2 2 2 2 2 2" xfId="58019"/>
    <cellStyle name="Normal 3 4 2 2 4 2 2 2 2 2 3" xfId="43695"/>
    <cellStyle name="Normal 3 4 2 2 4 2 2 2 2 3" xfId="22122"/>
    <cellStyle name="Normal 3 4 2 2 4 2 2 2 2 3 2" xfId="50857"/>
    <cellStyle name="Normal 3 4 2 2 4 2 2 2 2 4" xfId="36533"/>
    <cellStyle name="Normal 3 4 2 2 4 2 2 2 3" xfId="11320"/>
    <cellStyle name="Normal 3 4 2 2 4 2 2 2 3 2" xfId="25703"/>
    <cellStyle name="Normal 3 4 2 2 4 2 2 2 3 2 2" xfId="54438"/>
    <cellStyle name="Normal 3 4 2 2 4 2 2 2 3 3" xfId="40114"/>
    <cellStyle name="Normal 3 4 2 2 4 2 2 2 4" xfId="18540"/>
    <cellStyle name="Normal 3 4 2 2 4 2 2 2 4 2" xfId="47276"/>
    <cellStyle name="Normal 3 4 2 2 4 2 2 2 5" xfId="32952"/>
    <cellStyle name="Normal 3 4 2 2 4 2 2 3" xfId="5857"/>
    <cellStyle name="Normal 3 4 2 2 4 2 2 3 2" xfId="13117"/>
    <cellStyle name="Normal 3 4 2 2 4 2 2 3 2 2" xfId="27495"/>
    <cellStyle name="Normal 3 4 2 2 4 2 2 3 2 2 2" xfId="56229"/>
    <cellStyle name="Normal 3 4 2 2 4 2 2 3 2 3" xfId="41905"/>
    <cellStyle name="Normal 3 4 2 2 4 2 2 3 3" xfId="20332"/>
    <cellStyle name="Normal 3 4 2 2 4 2 2 3 3 2" xfId="49067"/>
    <cellStyle name="Normal 3 4 2 2 4 2 2 3 4" xfId="34743"/>
    <cellStyle name="Normal 3 4 2 2 4 2 2 4" xfId="9530"/>
    <cellStyle name="Normal 3 4 2 2 4 2 2 4 2" xfId="23913"/>
    <cellStyle name="Normal 3 4 2 2 4 2 2 4 2 2" xfId="52648"/>
    <cellStyle name="Normal 3 4 2 2 4 2 2 4 3" xfId="38324"/>
    <cellStyle name="Normal 3 4 2 2 4 2 2 5" xfId="16750"/>
    <cellStyle name="Normal 3 4 2 2 4 2 2 5 2" xfId="45486"/>
    <cellStyle name="Normal 3 4 2 2 4 2 2 6" xfId="31162"/>
    <cellStyle name="Normal 3 4 2 2 4 2 3" xfId="3092"/>
    <cellStyle name="Normal 3 4 2 2 4 2 3 2" xfId="6752"/>
    <cellStyle name="Normal 3 4 2 2 4 2 3 2 2" xfId="14012"/>
    <cellStyle name="Normal 3 4 2 2 4 2 3 2 2 2" xfId="28390"/>
    <cellStyle name="Normal 3 4 2 2 4 2 3 2 2 2 2" xfId="57124"/>
    <cellStyle name="Normal 3 4 2 2 4 2 3 2 2 3" xfId="42800"/>
    <cellStyle name="Normal 3 4 2 2 4 2 3 2 3" xfId="21227"/>
    <cellStyle name="Normal 3 4 2 2 4 2 3 2 3 2" xfId="49962"/>
    <cellStyle name="Normal 3 4 2 2 4 2 3 2 4" xfId="35638"/>
    <cellStyle name="Normal 3 4 2 2 4 2 3 3" xfId="10425"/>
    <cellStyle name="Normal 3 4 2 2 4 2 3 3 2" xfId="24808"/>
    <cellStyle name="Normal 3 4 2 2 4 2 3 3 2 2" xfId="53543"/>
    <cellStyle name="Normal 3 4 2 2 4 2 3 3 3" xfId="39219"/>
    <cellStyle name="Normal 3 4 2 2 4 2 3 4" xfId="17645"/>
    <cellStyle name="Normal 3 4 2 2 4 2 3 4 2" xfId="46381"/>
    <cellStyle name="Normal 3 4 2 2 4 2 3 5" xfId="32057"/>
    <cellStyle name="Normal 3 4 2 2 4 2 4" xfId="4957"/>
    <cellStyle name="Normal 3 4 2 2 4 2 4 2" xfId="12222"/>
    <cellStyle name="Normal 3 4 2 2 4 2 4 2 2" xfId="26600"/>
    <cellStyle name="Normal 3 4 2 2 4 2 4 2 2 2" xfId="55334"/>
    <cellStyle name="Normal 3 4 2 2 4 2 4 2 3" xfId="41010"/>
    <cellStyle name="Normal 3 4 2 2 4 2 4 3" xfId="19437"/>
    <cellStyle name="Normal 3 4 2 2 4 2 4 3 2" xfId="48172"/>
    <cellStyle name="Normal 3 4 2 2 4 2 4 4" xfId="33848"/>
    <cellStyle name="Normal 3 4 2 2 4 2 5" xfId="8629"/>
    <cellStyle name="Normal 3 4 2 2 4 2 5 2" xfId="23018"/>
    <cellStyle name="Normal 3 4 2 2 4 2 5 2 2" xfId="51753"/>
    <cellStyle name="Normal 3 4 2 2 4 2 5 3" xfId="37429"/>
    <cellStyle name="Normal 3 4 2 2 4 2 6" xfId="15855"/>
    <cellStyle name="Normal 3 4 2 2 4 2 6 2" xfId="44591"/>
    <cellStyle name="Normal 3 4 2 2 4 2 7" xfId="30267"/>
    <cellStyle name="Normal 3 4 2 2 4 3" xfId="1749"/>
    <cellStyle name="Normal 3 4 2 2 4 3 2" xfId="3541"/>
    <cellStyle name="Normal 3 4 2 2 4 3 2 2" xfId="7200"/>
    <cellStyle name="Normal 3 4 2 2 4 3 2 2 2" xfId="14460"/>
    <cellStyle name="Normal 3 4 2 2 4 3 2 2 2 2" xfId="28838"/>
    <cellStyle name="Normal 3 4 2 2 4 3 2 2 2 2 2" xfId="57572"/>
    <cellStyle name="Normal 3 4 2 2 4 3 2 2 2 3" xfId="43248"/>
    <cellStyle name="Normal 3 4 2 2 4 3 2 2 3" xfId="21675"/>
    <cellStyle name="Normal 3 4 2 2 4 3 2 2 3 2" xfId="50410"/>
    <cellStyle name="Normal 3 4 2 2 4 3 2 2 4" xfId="36086"/>
    <cellStyle name="Normal 3 4 2 2 4 3 2 3" xfId="10873"/>
    <cellStyle name="Normal 3 4 2 2 4 3 2 3 2" xfId="25256"/>
    <cellStyle name="Normal 3 4 2 2 4 3 2 3 2 2" xfId="53991"/>
    <cellStyle name="Normal 3 4 2 2 4 3 2 3 3" xfId="39667"/>
    <cellStyle name="Normal 3 4 2 2 4 3 2 4" xfId="18093"/>
    <cellStyle name="Normal 3 4 2 2 4 3 2 4 2" xfId="46829"/>
    <cellStyle name="Normal 3 4 2 2 4 3 2 5" xfId="32505"/>
    <cellStyle name="Normal 3 4 2 2 4 3 3" xfId="5410"/>
    <cellStyle name="Normal 3 4 2 2 4 3 3 2" xfId="12670"/>
    <cellStyle name="Normal 3 4 2 2 4 3 3 2 2" xfId="27048"/>
    <cellStyle name="Normal 3 4 2 2 4 3 3 2 2 2" xfId="55782"/>
    <cellStyle name="Normal 3 4 2 2 4 3 3 2 3" xfId="41458"/>
    <cellStyle name="Normal 3 4 2 2 4 3 3 3" xfId="19885"/>
    <cellStyle name="Normal 3 4 2 2 4 3 3 3 2" xfId="48620"/>
    <cellStyle name="Normal 3 4 2 2 4 3 3 4" xfId="34296"/>
    <cellStyle name="Normal 3 4 2 2 4 3 4" xfId="9083"/>
    <cellStyle name="Normal 3 4 2 2 4 3 4 2" xfId="23466"/>
    <cellStyle name="Normal 3 4 2 2 4 3 4 2 2" xfId="52201"/>
    <cellStyle name="Normal 3 4 2 2 4 3 4 3" xfId="37877"/>
    <cellStyle name="Normal 3 4 2 2 4 3 5" xfId="16303"/>
    <cellStyle name="Normal 3 4 2 2 4 3 5 2" xfId="45039"/>
    <cellStyle name="Normal 3 4 2 2 4 3 6" xfId="30715"/>
    <cellStyle name="Normal 3 4 2 2 4 4" xfId="2645"/>
    <cellStyle name="Normal 3 4 2 2 4 4 2" xfId="6305"/>
    <cellStyle name="Normal 3 4 2 2 4 4 2 2" xfId="13565"/>
    <cellStyle name="Normal 3 4 2 2 4 4 2 2 2" xfId="27943"/>
    <cellStyle name="Normal 3 4 2 2 4 4 2 2 2 2" xfId="56677"/>
    <cellStyle name="Normal 3 4 2 2 4 4 2 2 3" xfId="42353"/>
    <cellStyle name="Normal 3 4 2 2 4 4 2 3" xfId="20780"/>
    <cellStyle name="Normal 3 4 2 2 4 4 2 3 2" xfId="49515"/>
    <cellStyle name="Normal 3 4 2 2 4 4 2 4" xfId="35191"/>
    <cellStyle name="Normal 3 4 2 2 4 4 3" xfId="9978"/>
    <cellStyle name="Normal 3 4 2 2 4 4 3 2" xfId="24361"/>
    <cellStyle name="Normal 3 4 2 2 4 4 3 2 2" xfId="53096"/>
    <cellStyle name="Normal 3 4 2 2 4 4 3 3" xfId="38772"/>
    <cellStyle name="Normal 3 4 2 2 4 4 4" xfId="17198"/>
    <cellStyle name="Normal 3 4 2 2 4 4 4 2" xfId="45934"/>
    <cellStyle name="Normal 3 4 2 2 4 4 5" xfId="31610"/>
    <cellStyle name="Normal 3 4 2 2 4 5" xfId="4509"/>
    <cellStyle name="Normal 3 4 2 2 4 5 2" xfId="11775"/>
    <cellStyle name="Normal 3 4 2 2 4 5 2 2" xfId="26153"/>
    <cellStyle name="Normal 3 4 2 2 4 5 2 2 2" xfId="54887"/>
    <cellStyle name="Normal 3 4 2 2 4 5 2 3" xfId="40563"/>
    <cellStyle name="Normal 3 4 2 2 4 5 3" xfId="18990"/>
    <cellStyle name="Normal 3 4 2 2 4 5 3 2" xfId="47725"/>
    <cellStyle name="Normal 3 4 2 2 4 5 4" xfId="33401"/>
    <cellStyle name="Normal 3 4 2 2 4 6" xfId="8182"/>
    <cellStyle name="Normal 3 4 2 2 4 6 2" xfId="22571"/>
    <cellStyle name="Normal 3 4 2 2 4 6 2 2" xfId="51306"/>
    <cellStyle name="Normal 3 4 2 2 4 6 3" xfId="36982"/>
    <cellStyle name="Normal 3 4 2 2 4 7" xfId="15408"/>
    <cellStyle name="Normal 3 4 2 2 4 7 2" xfId="44144"/>
    <cellStyle name="Normal 3 4 2 2 4 8" xfId="29820"/>
    <cellStyle name="Normal 3 4 2 2 5" xfId="989"/>
    <cellStyle name="Normal 3 4 2 2 5 2" xfId="1972"/>
    <cellStyle name="Normal 3 4 2 2 5 2 2" xfId="3764"/>
    <cellStyle name="Normal 3 4 2 2 5 2 2 2" xfId="7423"/>
    <cellStyle name="Normal 3 4 2 2 5 2 2 2 2" xfId="14683"/>
    <cellStyle name="Normal 3 4 2 2 5 2 2 2 2 2" xfId="29061"/>
    <cellStyle name="Normal 3 4 2 2 5 2 2 2 2 2 2" xfId="57795"/>
    <cellStyle name="Normal 3 4 2 2 5 2 2 2 2 3" xfId="43471"/>
    <cellStyle name="Normal 3 4 2 2 5 2 2 2 3" xfId="21898"/>
    <cellStyle name="Normal 3 4 2 2 5 2 2 2 3 2" xfId="50633"/>
    <cellStyle name="Normal 3 4 2 2 5 2 2 2 4" xfId="36309"/>
    <cellStyle name="Normal 3 4 2 2 5 2 2 3" xfId="11096"/>
    <cellStyle name="Normal 3 4 2 2 5 2 2 3 2" xfId="25479"/>
    <cellStyle name="Normal 3 4 2 2 5 2 2 3 2 2" xfId="54214"/>
    <cellStyle name="Normal 3 4 2 2 5 2 2 3 3" xfId="39890"/>
    <cellStyle name="Normal 3 4 2 2 5 2 2 4" xfId="18316"/>
    <cellStyle name="Normal 3 4 2 2 5 2 2 4 2" xfId="47052"/>
    <cellStyle name="Normal 3 4 2 2 5 2 2 5" xfId="32728"/>
    <cellStyle name="Normal 3 4 2 2 5 2 3" xfId="5633"/>
    <cellStyle name="Normal 3 4 2 2 5 2 3 2" xfId="12893"/>
    <cellStyle name="Normal 3 4 2 2 5 2 3 2 2" xfId="27271"/>
    <cellStyle name="Normal 3 4 2 2 5 2 3 2 2 2" xfId="56005"/>
    <cellStyle name="Normal 3 4 2 2 5 2 3 2 3" xfId="41681"/>
    <cellStyle name="Normal 3 4 2 2 5 2 3 3" xfId="20108"/>
    <cellStyle name="Normal 3 4 2 2 5 2 3 3 2" xfId="48843"/>
    <cellStyle name="Normal 3 4 2 2 5 2 3 4" xfId="34519"/>
    <cellStyle name="Normal 3 4 2 2 5 2 4" xfId="9306"/>
    <cellStyle name="Normal 3 4 2 2 5 2 4 2" xfId="23689"/>
    <cellStyle name="Normal 3 4 2 2 5 2 4 2 2" xfId="52424"/>
    <cellStyle name="Normal 3 4 2 2 5 2 4 3" xfId="38100"/>
    <cellStyle name="Normal 3 4 2 2 5 2 5" xfId="16526"/>
    <cellStyle name="Normal 3 4 2 2 5 2 5 2" xfId="45262"/>
    <cellStyle name="Normal 3 4 2 2 5 2 6" xfId="30938"/>
    <cellStyle name="Normal 3 4 2 2 5 3" xfId="2868"/>
    <cellStyle name="Normal 3 4 2 2 5 3 2" xfId="6528"/>
    <cellStyle name="Normal 3 4 2 2 5 3 2 2" xfId="13788"/>
    <cellStyle name="Normal 3 4 2 2 5 3 2 2 2" xfId="28166"/>
    <cellStyle name="Normal 3 4 2 2 5 3 2 2 2 2" xfId="56900"/>
    <cellStyle name="Normal 3 4 2 2 5 3 2 2 3" xfId="42576"/>
    <cellStyle name="Normal 3 4 2 2 5 3 2 3" xfId="21003"/>
    <cellStyle name="Normal 3 4 2 2 5 3 2 3 2" xfId="49738"/>
    <cellStyle name="Normal 3 4 2 2 5 3 2 4" xfId="35414"/>
    <cellStyle name="Normal 3 4 2 2 5 3 3" xfId="10201"/>
    <cellStyle name="Normal 3 4 2 2 5 3 3 2" xfId="24584"/>
    <cellStyle name="Normal 3 4 2 2 5 3 3 2 2" xfId="53319"/>
    <cellStyle name="Normal 3 4 2 2 5 3 3 3" xfId="38995"/>
    <cellStyle name="Normal 3 4 2 2 5 3 4" xfId="17421"/>
    <cellStyle name="Normal 3 4 2 2 5 3 4 2" xfId="46157"/>
    <cellStyle name="Normal 3 4 2 2 5 3 5" xfId="31833"/>
    <cellStyle name="Normal 3 4 2 2 5 4" xfId="4733"/>
    <cellStyle name="Normal 3 4 2 2 5 4 2" xfId="11998"/>
    <cellStyle name="Normal 3 4 2 2 5 4 2 2" xfId="26376"/>
    <cellStyle name="Normal 3 4 2 2 5 4 2 2 2" xfId="55110"/>
    <cellStyle name="Normal 3 4 2 2 5 4 2 3" xfId="40786"/>
    <cellStyle name="Normal 3 4 2 2 5 4 3" xfId="19213"/>
    <cellStyle name="Normal 3 4 2 2 5 4 3 2" xfId="47948"/>
    <cellStyle name="Normal 3 4 2 2 5 4 4" xfId="33624"/>
    <cellStyle name="Normal 3 4 2 2 5 5" xfId="8405"/>
    <cellStyle name="Normal 3 4 2 2 5 5 2" xfId="22794"/>
    <cellStyle name="Normal 3 4 2 2 5 5 2 2" xfId="51529"/>
    <cellStyle name="Normal 3 4 2 2 5 5 3" xfId="37205"/>
    <cellStyle name="Normal 3 4 2 2 5 6" xfId="15631"/>
    <cellStyle name="Normal 3 4 2 2 5 6 2" xfId="44367"/>
    <cellStyle name="Normal 3 4 2 2 5 7" xfId="30043"/>
    <cellStyle name="Normal 3 4 2 2 6" xfId="1508"/>
    <cellStyle name="Normal 3 4 2 2 6 2" xfId="3317"/>
    <cellStyle name="Normal 3 4 2 2 6 2 2" xfId="6976"/>
    <cellStyle name="Normal 3 4 2 2 6 2 2 2" xfId="14236"/>
    <cellStyle name="Normal 3 4 2 2 6 2 2 2 2" xfId="28614"/>
    <cellStyle name="Normal 3 4 2 2 6 2 2 2 2 2" xfId="57348"/>
    <cellStyle name="Normal 3 4 2 2 6 2 2 2 3" xfId="43024"/>
    <cellStyle name="Normal 3 4 2 2 6 2 2 3" xfId="21451"/>
    <cellStyle name="Normal 3 4 2 2 6 2 2 3 2" xfId="50186"/>
    <cellStyle name="Normal 3 4 2 2 6 2 2 4" xfId="35862"/>
    <cellStyle name="Normal 3 4 2 2 6 2 3" xfId="10649"/>
    <cellStyle name="Normal 3 4 2 2 6 2 3 2" xfId="25032"/>
    <cellStyle name="Normal 3 4 2 2 6 2 3 2 2" xfId="53767"/>
    <cellStyle name="Normal 3 4 2 2 6 2 3 3" xfId="39443"/>
    <cellStyle name="Normal 3 4 2 2 6 2 4" xfId="17869"/>
    <cellStyle name="Normal 3 4 2 2 6 2 4 2" xfId="46605"/>
    <cellStyle name="Normal 3 4 2 2 6 2 5" xfId="32281"/>
    <cellStyle name="Normal 3 4 2 2 6 3" xfId="5185"/>
    <cellStyle name="Normal 3 4 2 2 6 3 2" xfId="12446"/>
    <cellStyle name="Normal 3 4 2 2 6 3 2 2" xfId="26824"/>
    <cellStyle name="Normal 3 4 2 2 6 3 2 2 2" xfId="55558"/>
    <cellStyle name="Normal 3 4 2 2 6 3 2 3" xfId="41234"/>
    <cellStyle name="Normal 3 4 2 2 6 3 3" xfId="19661"/>
    <cellStyle name="Normal 3 4 2 2 6 3 3 2" xfId="48396"/>
    <cellStyle name="Normal 3 4 2 2 6 3 4" xfId="34072"/>
    <cellStyle name="Normal 3 4 2 2 6 4" xfId="8859"/>
    <cellStyle name="Normal 3 4 2 2 6 4 2" xfId="23242"/>
    <cellStyle name="Normal 3 4 2 2 6 4 2 2" xfId="51977"/>
    <cellStyle name="Normal 3 4 2 2 6 4 3" xfId="37653"/>
    <cellStyle name="Normal 3 4 2 2 6 5" xfId="16079"/>
    <cellStyle name="Normal 3 4 2 2 6 5 2" xfId="44815"/>
    <cellStyle name="Normal 3 4 2 2 6 6" xfId="30491"/>
    <cellStyle name="Normal 3 4 2 2 7" xfId="2421"/>
    <cellStyle name="Normal 3 4 2 2 7 2" xfId="6081"/>
    <cellStyle name="Normal 3 4 2 2 7 2 2" xfId="13341"/>
    <cellStyle name="Normal 3 4 2 2 7 2 2 2" xfId="27719"/>
    <cellStyle name="Normal 3 4 2 2 7 2 2 2 2" xfId="56453"/>
    <cellStyle name="Normal 3 4 2 2 7 2 2 3" xfId="42129"/>
    <cellStyle name="Normal 3 4 2 2 7 2 3" xfId="20556"/>
    <cellStyle name="Normal 3 4 2 2 7 2 3 2" xfId="49291"/>
    <cellStyle name="Normal 3 4 2 2 7 2 4" xfId="34967"/>
    <cellStyle name="Normal 3 4 2 2 7 3" xfId="9754"/>
    <cellStyle name="Normal 3 4 2 2 7 3 2" xfId="24137"/>
    <cellStyle name="Normal 3 4 2 2 7 3 2 2" xfId="52872"/>
    <cellStyle name="Normal 3 4 2 2 7 3 3" xfId="38548"/>
    <cellStyle name="Normal 3 4 2 2 7 4" xfId="16974"/>
    <cellStyle name="Normal 3 4 2 2 7 4 2" xfId="45710"/>
    <cellStyle name="Normal 3 4 2 2 7 5" xfId="31386"/>
    <cellStyle name="Normal 3 4 2 2 8" xfId="4278"/>
    <cellStyle name="Normal 3 4 2 2 8 2" xfId="11550"/>
    <cellStyle name="Normal 3 4 2 2 8 2 2" xfId="25929"/>
    <cellStyle name="Normal 3 4 2 2 8 2 2 2" xfId="54663"/>
    <cellStyle name="Normal 3 4 2 2 8 2 3" xfId="40339"/>
    <cellStyle name="Normal 3 4 2 2 8 3" xfId="18766"/>
    <cellStyle name="Normal 3 4 2 2 8 3 2" xfId="47501"/>
    <cellStyle name="Normal 3 4 2 2 8 4" xfId="33177"/>
    <cellStyle name="Normal 3 4 2 2 9" xfId="7946"/>
    <cellStyle name="Normal 3 4 2 2 9 2" xfId="22347"/>
    <cellStyle name="Normal 3 4 2 2 9 2 2" xfId="51082"/>
    <cellStyle name="Normal 3 4 2 2 9 3" xfId="36758"/>
    <cellStyle name="Normal 3 4 2 3" xfId="434"/>
    <cellStyle name="Normal 3 4 2 3 10" xfId="29624"/>
    <cellStyle name="Normal 3 4 2 3 2" xfId="634"/>
    <cellStyle name="Normal 3 4 2 3 2 2" xfId="906"/>
    <cellStyle name="Normal 3 4 2 3 2 2 2" xfId="1353"/>
    <cellStyle name="Normal 3 4 2 3 2 2 2 2" xfId="2336"/>
    <cellStyle name="Normal 3 4 2 3 2 2 2 2 2" xfId="4128"/>
    <cellStyle name="Normal 3 4 2 3 2 2 2 2 2 2" xfId="7787"/>
    <cellStyle name="Normal 3 4 2 3 2 2 2 2 2 2 2" xfId="15047"/>
    <cellStyle name="Normal 3 4 2 3 2 2 2 2 2 2 2 2" xfId="29425"/>
    <cellStyle name="Normal 3 4 2 3 2 2 2 2 2 2 2 2 2" xfId="58159"/>
    <cellStyle name="Normal 3 4 2 3 2 2 2 2 2 2 2 3" xfId="43835"/>
    <cellStyle name="Normal 3 4 2 3 2 2 2 2 2 2 3" xfId="22262"/>
    <cellStyle name="Normal 3 4 2 3 2 2 2 2 2 2 3 2" xfId="50997"/>
    <cellStyle name="Normal 3 4 2 3 2 2 2 2 2 2 4" xfId="36673"/>
    <cellStyle name="Normal 3 4 2 3 2 2 2 2 2 3" xfId="11460"/>
    <cellStyle name="Normal 3 4 2 3 2 2 2 2 2 3 2" xfId="25843"/>
    <cellStyle name="Normal 3 4 2 3 2 2 2 2 2 3 2 2" xfId="54578"/>
    <cellStyle name="Normal 3 4 2 3 2 2 2 2 2 3 3" xfId="40254"/>
    <cellStyle name="Normal 3 4 2 3 2 2 2 2 2 4" xfId="18680"/>
    <cellStyle name="Normal 3 4 2 3 2 2 2 2 2 4 2" xfId="47416"/>
    <cellStyle name="Normal 3 4 2 3 2 2 2 2 2 5" xfId="33092"/>
    <cellStyle name="Normal 3 4 2 3 2 2 2 2 3" xfId="5997"/>
    <cellStyle name="Normal 3 4 2 3 2 2 2 2 3 2" xfId="13257"/>
    <cellStyle name="Normal 3 4 2 3 2 2 2 2 3 2 2" xfId="27635"/>
    <cellStyle name="Normal 3 4 2 3 2 2 2 2 3 2 2 2" xfId="56369"/>
    <cellStyle name="Normal 3 4 2 3 2 2 2 2 3 2 3" xfId="42045"/>
    <cellStyle name="Normal 3 4 2 3 2 2 2 2 3 3" xfId="20472"/>
    <cellStyle name="Normal 3 4 2 3 2 2 2 2 3 3 2" xfId="49207"/>
    <cellStyle name="Normal 3 4 2 3 2 2 2 2 3 4" xfId="34883"/>
    <cellStyle name="Normal 3 4 2 3 2 2 2 2 4" xfId="9670"/>
    <cellStyle name="Normal 3 4 2 3 2 2 2 2 4 2" xfId="24053"/>
    <cellStyle name="Normal 3 4 2 3 2 2 2 2 4 2 2" xfId="52788"/>
    <cellStyle name="Normal 3 4 2 3 2 2 2 2 4 3" xfId="38464"/>
    <cellStyle name="Normal 3 4 2 3 2 2 2 2 5" xfId="16890"/>
    <cellStyle name="Normal 3 4 2 3 2 2 2 2 5 2" xfId="45626"/>
    <cellStyle name="Normal 3 4 2 3 2 2 2 2 6" xfId="31302"/>
    <cellStyle name="Normal 3 4 2 3 2 2 2 3" xfId="3232"/>
    <cellStyle name="Normal 3 4 2 3 2 2 2 3 2" xfId="6892"/>
    <cellStyle name="Normal 3 4 2 3 2 2 2 3 2 2" xfId="14152"/>
    <cellStyle name="Normal 3 4 2 3 2 2 2 3 2 2 2" xfId="28530"/>
    <cellStyle name="Normal 3 4 2 3 2 2 2 3 2 2 2 2" xfId="57264"/>
    <cellStyle name="Normal 3 4 2 3 2 2 2 3 2 2 3" xfId="42940"/>
    <cellStyle name="Normal 3 4 2 3 2 2 2 3 2 3" xfId="21367"/>
    <cellStyle name="Normal 3 4 2 3 2 2 2 3 2 3 2" xfId="50102"/>
    <cellStyle name="Normal 3 4 2 3 2 2 2 3 2 4" xfId="35778"/>
    <cellStyle name="Normal 3 4 2 3 2 2 2 3 3" xfId="10565"/>
    <cellStyle name="Normal 3 4 2 3 2 2 2 3 3 2" xfId="24948"/>
    <cellStyle name="Normal 3 4 2 3 2 2 2 3 3 2 2" xfId="53683"/>
    <cellStyle name="Normal 3 4 2 3 2 2 2 3 3 3" xfId="39359"/>
    <cellStyle name="Normal 3 4 2 3 2 2 2 3 4" xfId="17785"/>
    <cellStyle name="Normal 3 4 2 3 2 2 2 3 4 2" xfId="46521"/>
    <cellStyle name="Normal 3 4 2 3 2 2 2 3 5" xfId="32197"/>
    <cellStyle name="Normal 3 4 2 3 2 2 2 4" xfId="5097"/>
    <cellStyle name="Normal 3 4 2 3 2 2 2 4 2" xfId="12362"/>
    <cellStyle name="Normal 3 4 2 3 2 2 2 4 2 2" xfId="26740"/>
    <cellStyle name="Normal 3 4 2 3 2 2 2 4 2 2 2" xfId="55474"/>
    <cellStyle name="Normal 3 4 2 3 2 2 2 4 2 3" xfId="41150"/>
    <cellStyle name="Normal 3 4 2 3 2 2 2 4 3" xfId="19577"/>
    <cellStyle name="Normal 3 4 2 3 2 2 2 4 3 2" xfId="48312"/>
    <cellStyle name="Normal 3 4 2 3 2 2 2 4 4" xfId="33988"/>
    <cellStyle name="Normal 3 4 2 3 2 2 2 5" xfId="8769"/>
    <cellStyle name="Normal 3 4 2 3 2 2 2 5 2" xfId="23158"/>
    <cellStyle name="Normal 3 4 2 3 2 2 2 5 2 2" xfId="51893"/>
    <cellStyle name="Normal 3 4 2 3 2 2 2 5 3" xfId="37569"/>
    <cellStyle name="Normal 3 4 2 3 2 2 2 6" xfId="15995"/>
    <cellStyle name="Normal 3 4 2 3 2 2 2 6 2" xfId="44731"/>
    <cellStyle name="Normal 3 4 2 3 2 2 2 7" xfId="30407"/>
    <cellStyle name="Normal 3 4 2 3 2 2 3" xfId="1889"/>
    <cellStyle name="Normal 3 4 2 3 2 2 3 2" xfId="3681"/>
    <cellStyle name="Normal 3 4 2 3 2 2 3 2 2" xfId="7340"/>
    <cellStyle name="Normal 3 4 2 3 2 2 3 2 2 2" xfId="14600"/>
    <cellStyle name="Normal 3 4 2 3 2 2 3 2 2 2 2" xfId="28978"/>
    <cellStyle name="Normal 3 4 2 3 2 2 3 2 2 2 2 2" xfId="57712"/>
    <cellStyle name="Normal 3 4 2 3 2 2 3 2 2 2 3" xfId="43388"/>
    <cellStyle name="Normal 3 4 2 3 2 2 3 2 2 3" xfId="21815"/>
    <cellStyle name="Normal 3 4 2 3 2 2 3 2 2 3 2" xfId="50550"/>
    <cellStyle name="Normal 3 4 2 3 2 2 3 2 2 4" xfId="36226"/>
    <cellStyle name="Normal 3 4 2 3 2 2 3 2 3" xfId="11013"/>
    <cellStyle name="Normal 3 4 2 3 2 2 3 2 3 2" xfId="25396"/>
    <cellStyle name="Normal 3 4 2 3 2 2 3 2 3 2 2" xfId="54131"/>
    <cellStyle name="Normal 3 4 2 3 2 2 3 2 3 3" xfId="39807"/>
    <cellStyle name="Normal 3 4 2 3 2 2 3 2 4" xfId="18233"/>
    <cellStyle name="Normal 3 4 2 3 2 2 3 2 4 2" xfId="46969"/>
    <cellStyle name="Normal 3 4 2 3 2 2 3 2 5" xfId="32645"/>
    <cellStyle name="Normal 3 4 2 3 2 2 3 3" xfId="5550"/>
    <cellStyle name="Normal 3 4 2 3 2 2 3 3 2" xfId="12810"/>
    <cellStyle name="Normal 3 4 2 3 2 2 3 3 2 2" xfId="27188"/>
    <cellStyle name="Normal 3 4 2 3 2 2 3 3 2 2 2" xfId="55922"/>
    <cellStyle name="Normal 3 4 2 3 2 2 3 3 2 3" xfId="41598"/>
    <cellStyle name="Normal 3 4 2 3 2 2 3 3 3" xfId="20025"/>
    <cellStyle name="Normal 3 4 2 3 2 2 3 3 3 2" xfId="48760"/>
    <cellStyle name="Normal 3 4 2 3 2 2 3 3 4" xfId="34436"/>
    <cellStyle name="Normal 3 4 2 3 2 2 3 4" xfId="9223"/>
    <cellStyle name="Normal 3 4 2 3 2 2 3 4 2" xfId="23606"/>
    <cellStyle name="Normal 3 4 2 3 2 2 3 4 2 2" xfId="52341"/>
    <cellStyle name="Normal 3 4 2 3 2 2 3 4 3" xfId="38017"/>
    <cellStyle name="Normal 3 4 2 3 2 2 3 5" xfId="16443"/>
    <cellStyle name="Normal 3 4 2 3 2 2 3 5 2" xfId="45179"/>
    <cellStyle name="Normal 3 4 2 3 2 2 3 6" xfId="30855"/>
    <cellStyle name="Normal 3 4 2 3 2 2 4" xfId="2785"/>
    <cellStyle name="Normal 3 4 2 3 2 2 4 2" xfId="6445"/>
    <cellStyle name="Normal 3 4 2 3 2 2 4 2 2" xfId="13705"/>
    <cellStyle name="Normal 3 4 2 3 2 2 4 2 2 2" xfId="28083"/>
    <cellStyle name="Normal 3 4 2 3 2 2 4 2 2 2 2" xfId="56817"/>
    <cellStyle name="Normal 3 4 2 3 2 2 4 2 2 3" xfId="42493"/>
    <cellStyle name="Normal 3 4 2 3 2 2 4 2 3" xfId="20920"/>
    <cellStyle name="Normal 3 4 2 3 2 2 4 2 3 2" xfId="49655"/>
    <cellStyle name="Normal 3 4 2 3 2 2 4 2 4" xfId="35331"/>
    <cellStyle name="Normal 3 4 2 3 2 2 4 3" xfId="10118"/>
    <cellStyle name="Normal 3 4 2 3 2 2 4 3 2" xfId="24501"/>
    <cellStyle name="Normal 3 4 2 3 2 2 4 3 2 2" xfId="53236"/>
    <cellStyle name="Normal 3 4 2 3 2 2 4 3 3" xfId="38912"/>
    <cellStyle name="Normal 3 4 2 3 2 2 4 4" xfId="17338"/>
    <cellStyle name="Normal 3 4 2 3 2 2 4 4 2" xfId="46074"/>
    <cellStyle name="Normal 3 4 2 3 2 2 4 5" xfId="31750"/>
    <cellStyle name="Normal 3 4 2 3 2 2 5" xfId="4650"/>
    <cellStyle name="Normal 3 4 2 3 2 2 5 2" xfId="11915"/>
    <cellStyle name="Normal 3 4 2 3 2 2 5 2 2" xfId="26293"/>
    <cellStyle name="Normal 3 4 2 3 2 2 5 2 2 2" xfId="55027"/>
    <cellStyle name="Normal 3 4 2 3 2 2 5 2 3" xfId="40703"/>
    <cellStyle name="Normal 3 4 2 3 2 2 5 3" xfId="19130"/>
    <cellStyle name="Normal 3 4 2 3 2 2 5 3 2" xfId="47865"/>
    <cellStyle name="Normal 3 4 2 3 2 2 5 4" xfId="33541"/>
    <cellStyle name="Normal 3 4 2 3 2 2 6" xfId="8322"/>
    <cellStyle name="Normal 3 4 2 3 2 2 6 2" xfId="22711"/>
    <cellStyle name="Normal 3 4 2 3 2 2 6 2 2" xfId="51446"/>
    <cellStyle name="Normal 3 4 2 3 2 2 6 3" xfId="37122"/>
    <cellStyle name="Normal 3 4 2 3 2 2 7" xfId="15548"/>
    <cellStyle name="Normal 3 4 2 3 2 2 7 2" xfId="44284"/>
    <cellStyle name="Normal 3 4 2 3 2 2 8" xfId="29960"/>
    <cellStyle name="Normal 3 4 2 3 2 3" xfId="1129"/>
    <cellStyle name="Normal 3 4 2 3 2 3 2" xfId="2112"/>
    <cellStyle name="Normal 3 4 2 3 2 3 2 2" xfId="3904"/>
    <cellStyle name="Normal 3 4 2 3 2 3 2 2 2" xfId="7563"/>
    <cellStyle name="Normal 3 4 2 3 2 3 2 2 2 2" xfId="14823"/>
    <cellStyle name="Normal 3 4 2 3 2 3 2 2 2 2 2" xfId="29201"/>
    <cellStyle name="Normal 3 4 2 3 2 3 2 2 2 2 2 2" xfId="57935"/>
    <cellStyle name="Normal 3 4 2 3 2 3 2 2 2 2 3" xfId="43611"/>
    <cellStyle name="Normal 3 4 2 3 2 3 2 2 2 3" xfId="22038"/>
    <cellStyle name="Normal 3 4 2 3 2 3 2 2 2 3 2" xfId="50773"/>
    <cellStyle name="Normal 3 4 2 3 2 3 2 2 2 4" xfId="36449"/>
    <cellStyle name="Normal 3 4 2 3 2 3 2 2 3" xfId="11236"/>
    <cellStyle name="Normal 3 4 2 3 2 3 2 2 3 2" xfId="25619"/>
    <cellStyle name="Normal 3 4 2 3 2 3 2 2 3 2 2" xfId="54354"/>
    <cellStyle name="Normal 3 4 2 3 2 3 2 2 3 3" xfId="40030"/>
    <cellStyle name="Normal 3 4 2 3 2 3 2 2 4" xfId="18456"/>
    <cellStyle name="Normal 3 4 2 3 2 3 2 2 4 2" xfId="47192"/>
    <cellStyle name="Normal 3 4 2 3 2 3 2 2 5" xfId="32868"/>
    <cellStyle name="Normal 3 4 2 3 2 3 2 3" xfId="5773"/>
    <cellStyle name="Normal 3 4 2 3 2 3 2 3 2" xfId="13033"/>
    <cellStyle name="Normal 3 4 2 3 2 3 2 3 2 2" xfId="27411"/>
    <cellStyle name="Normal 3 4 2 3 2 3 2 3 2 2 2" xfId="56145"/>
    <cellStyle name="Normal 3 4 2 3 2 3 2 3 2 3" xfId="41821"/>
    <cellStyle name="Normal 3 4 2 3 2 3 2 3 3" xfId="20248"/>
    <cellStyle name="Normal 3 4 2 3 2 3 2 3 3 2" xfId="48983"/>
    <cellStyle name="Normal 3 4 2 3 2 3 2 3 4" xfId="34659"/>
    <cellStyle name="Normal 3 4 2 3 2 3 2 4" xfId="9446"/>
    <cellStyle name="Normal 3 4 2 3 2 3 2 4 2" xfId="23829"/>
    <cellStyle name="Normal 3 4 2 3 2 3 2 4 2 2" xfId="52564"/>
    <cellStyle name="Normal 3 4 2 3 2 3 2 4 3" xfId="38240"/>
    <cellStyle name="Normal 3 4 2 3 2 3 2 5" xfId="16666"/>
    <cellStyle name="Normal 3 4 2 3 2 3 2 5 2" xfId="45402"/>
    <cellStyle name="Normal 3 4 2 3 2 3 2 6" xfId="31078"/>
    <cellStyle name="Normal 3 4 2 3 2 3 3" xfId="3008"/>
    <cellStyle name="Normal 3 4 2 3 2 3 3 2" xfId="6668"/>
    <cellStyle name="Normal 3 4 2 3 2 3 3 2 2" xfId="13928"/>
    <cellStyle name="Normal 3 4 2 3 2 3 3 2 2 2" xfId="28306"/>
    <cellStyle name="Normal 3 4 2 3 2 3 3 2 2 2 2" xfId="57040"/>
    <cellStyle name="Normal 3 4 2 3 2 3 3 2 2 3" xfId="42716"/>
    <cellStyle name="Normal 3 4 2 3 2 3 3 2 3" xfId="21143"/>
    <cellStyle name="Normal 3 4 2 3 2 3 3 2 3 2" xfId="49878"/>
    <cellStyle name="Normal 3 4 2 3 2 3 3 2 4" xfId="35554"/>
    <cellStyle name="Normal 3 4 2 3 2 3 3 3" xfId="10341"/>
    <cellStyle name="Normal 3 4 2 3 2 3 3 3 2" xfId="24724"/>
    <cellStyle name="Normal 3 4 2 3 2 3 3 3 2 2" xfId="53459"/>
    <cellStyle name="Normal 3 4 2 3 2 3 3 3 3" xfId="39135"/>
    <cellStyle name="Normal 3 4 2 3 2 3 3 4" xfId="17561"/>
    <cellStyle name="Normal 3 4 2 3 2 3 3 4 2" xfId="46297"/>
    <cellStyle name="Normal 3 4 2 3 2 3 3 5" xfId="31973"/>
    <cellStyle name="Normal 3 4 2 3 2 3 4" xfId="4873"/>
    <cellStyle name="Normal 3 4 2 3 2 3 4 2" xfId="12138"/>
    <cellStyle name="Normal 3 4 2 3 2 3 4 2 2" xfId="26516"/>
    <cellStyle name="Normal 3 4 2 3 2 3 4 2 2 2" xfId="55250"/>
    <cellStyle name="Normal 3 4 2 3 2 3 4 2 3" xfId="40926"/>
    <cellStyle name="Normal 3 4 2 3 2 3 4 3" xfId="19353"/>
    <cellStyle name="Normal 3 4 2 3 2 3 4 3 2" xfId="48088"/>
    <cellStyle name="Normal 3 4 2 3 2 3 4 4" xfId="33764"/>
    <cellStyle name="Normal 3 4 2 3 2 3 5" xfId="8545"/>
    <cellStyle name="Normal 3 4 2 3 2 3 5 2" xfId="22934"/>
    <cellStyle name="Normal 3 4 2 3 2 3 5 2 2" xfId="51669"/>
    <cellStyle name="Normal 3 4 2 3 2 3 5 3" xfId="37345"/>
    <cellStyle name="Normal 3 4 2 3 2 3 6" xfId="15771"/>
    <cellStyle name="Normal 3 4 2 3 2 3 6 2" xfId="44507"/>
    <cellStyle name="Normal 3 4 2 3 2 3 7" xfId="30183"/>
    <cellStyle name="Normal 3 4 2 3 2 4" xfId="1661"/>
    <cellStyle name="Normal 3 4 2 3 2 4 2" xfId="3457"/>
    <cellStyle name="Normal 3 4 2 3 2 4 2 2" xfId="7116"/>
    <cellStyle name="Normal 3 4 2 3 2 4 2 2 2" xfId="14376"/>
    <cellStyle name="Normal 3 4 2 3 2 4 2 2 2 2" xfId="28754"/>
    <cellStyle name="Normal 3 4 2 3 2 4 2 2 2 2 2" xfId="57488"/>
    <cellStyle name="Normal 3 4 2 3 2 4 2 2 2 3" xfId="43164"/>
    <cellStyle name="Normal 3 4 2 3 2 4 2 2 3" xfId="21591"/>
    <cellStyle name="Normal 3 4 2 3 2 4 2 2 3 2" xfId="50326"/>
    <cellStyle name="Normal 3 4 2 3 2 4 2 2 4" xfId="36002"/>
    <cellStyle name="Normal 3 4 2 3 2 4 2 3" xfId="10789"/>
    <cellStyle name="Normal 3 4 2 3 2 4 2 3 2" xfId="25172"/>
    <cellStyle name="Normal 3 4 2 3 2 4 2 3 2 2" xfId="53907"/>
    <cellStyle name="Normal 3 4 2 3 2 4 2 3 3" xfId="39583"/>
    <cellStyle name="Normal 3 4 2 3 2 4 2 4" xfId="18009"/>
    <cellStyle name="Normal 3 4 2 3 2 4 2 4 2" xfId="46745"/>
    <cellStyle name="Normal 3 4 2 3 2 4 2 5" xfId="32421"/>
    <cellStyle name="Normal 3 4 2 3 2 4 3" xfId="5326"/>
    <cellStyle name="Normal 3 4 2 3 2 4 3 2" xfId="12586"/>
    <cellStyle name="Normal 3 4 2 3 2 4 3 2 2" xfId="26964"/>
    <cellStyle name="Normal 3 4 2 3 2 4 3 2 2 2" xfId="55698"/>
    <cellStyle name="Normal 3 4 2 3 2 4 3 2 3" xfId="41374"/>
    <cellStyle name="Normal 3 4 2 3 2 4 3 3" xfId="19801"/>
    <cellStyle name="Normal 3 4 2 3 2 4 3 3 2" xfId="48536"/>
    <cellStyle name="Normal 3 4 2 3 2 4 3 4" xfId="34212"/>
    <cellStyle name="Normal 3 4 2 3 2 4 4" xfId="8999"/>
    <cellStyle name="Normal 3 4 2 3 2 4 4 2" xfId="23382"/>
    <cellStyle name="Normal 3 4 2 3 2 4 4 2 2" xfId="52117"/>
    <cellStyle name="Normal 3 4 2 3 2 4 4 3" xfId="37793"/>
    <cellStyle name="Normal 3 4 2 3 2 4 5" xfId="16219"/>
    <cellStyle name="Normal 3 4 2 3 2 4 5 2" xfId="44955"/>
    <cellStyle name="Normal 3 4 2 3 2 4 6" xfId="30631"/>
    <cellStyle name="Normal 3 4 2 3 2 5" xfId="2561"/>
    <cellStyle name="Normal 3 4 2 3 2 5 2" xfId="6221"/>
    <cellStyle name="Normal 3 4 2 3 2 5 2 2" xfId="13481"/>
    <cellStyle name="Normal 3 4 2 3 2 5 2 2 2" xfId="27859"/>
    <cellStyle name="Normal 3 4 2 3 2 5 2 2 2 2" xfId="56593"/>
    <cellStyle name="Normal 3 4 2 3 2 5 2 2 3" xfId="42269"/>
    <cellStyle name="Normal 3 4 2 3 2 5 2 3" xfId="20696"/>
    <cellStyle name="Normal 3 4 2 3 2 5 2 3 2" xfId="49431"/>
    <cellStyle name="Normal 3 4 2 3 2 5 2 4" xfId="35107"/>
    <cellStyle name="Normal 3 4 2 3 2 5 3" xfId="9894"/>
    <cellStyle name="Normal 3 4 2 3 2 5 3 2" xfId="24277"/>
    <cellStyle name="Normal 3 4 2 3 2 5 3 2 2" xfId="53012"/>
    <cellStyle name="Normal 3 4 2 3 2 5 3 3" xfId="38688"/>
    <cellStyle name="Normal 3 4 2 3 2 5 4" xfId="17114"/>
    <cellStyle name="Normal 3 4 2 3 2 5 4 2" xfId="45850"/>
    <cellStyle name="Normal 3 4 2 3 2 5 5" xfId="31526"/>
    <cellStyle name="Normal 3 4 2 3 2 6" xfId="4424"/>
    <cellStyle name="Normal 3 4 2 3 2 6 2" xfId="11691"/>
    <cellStyle name="Normal 3 4 2 3 2 6 2 2" xfId="26069"/>
    <cellStyle name="Normal 3 4 2 3 2 6 2 2 2" xfId="54803"/>
    <cellStyle name="Normal 3 4 2 3 2 6 2 3" xfId="40479"/>
    <cellStyle name="Normal 3 4 2 3 2 6 3" xfId="18906"/>
    <cellStyle name="Normal 3 4 2 3 2 6 3 2" xfId="47641"/>
    <cellStyle name="Normal 3 4 2 3 2 6 4" xfId="33317"/>
    <cellStyle name="Normal 3 4 2 3 2 7" xfId="8095"/>
    <cellStyle name="Normal 3 4 2 3 2 7 2" xfId="22487"/>
    <cellStyle name="Normal 3 4 2 3 2 7 2 2" xfId="51222"/>
    <cellStyle name="Normal 3 4 2 3 2 7 3" xfId="36898"/>
    <cellStyle name="Normal 3 4 2 3 2 8" xfId="15324"/>
    <cellStyle name="Normal 3 4 2 3 2 8 2" xfId="44060"/>
    <cellStyle name="Normal 3 4 2 3 2 9" xfId="29736"/>
    <cellStyle name="Normal 3 4 2 3 3" xfId="792"/>
    <cellStyle name="Normal 3 4 2 3 3 2" xfId="1241"/>
    <cellStyle name="Normal 3 4 2 3 3 2 2" xfId="2224"/>
    <cellStyle name="Normal 3 4 2 3 3 2 2 2" xfId="4016"/>
    <cellStyle name="Normal 3 4 2 3 3 2 2 2 2" xfId="7675"/>
    <cellStyle name="Normal 3 4 2 3 3 2 2 2 2 2" xfId="14935"/>
    <cellStyle name="Normal 3 4 2 3 3 2 2 2 2 2 2" xfId="29313"/>
    <cellStyle name="Normal 3 4 2 3 3 2 2 2 2 2 2 2" xfId="58047"/>
    <cellStyle name="Normal 3 4 2 3 3 2 2 2 2 2 3" xfId="43723"/>
    <cellStyle name="Normal 3 4 2 3 3 2 2 2 2 3" xfId="22150"/>
    <cellStyle name="Normal 3 4 2 3 3 2 2 2 2 3 2" xfId="50885"/>
    <cellStyle name="Normal 3 4 2 3 3 2 2 2 2 4" xfId="36561"/>
    <cellStyle name="Normal 3 4 2 3 3 2 2 2 3" xfId="11348"/>
    <cellStyle name="Normal 3 4 2 3 3 2 2 2 3 2" xfId="25731"/>
    <cellStyle name="Normal 3 4 2 3 3 2 2 2 3 2 2" xfId="54466"/>
    <cellStyle name="Normal 3 4 2 3 3 2 2 2 3 3" xfId="40142"/>
    <cellStyle name="Normal 3 4 2 3 3 2 2 2 4" xfId="18568"/>
    <cellStyle name="Normal 3 4 2 3 3 2 2 2 4 2" xfId="47304"/>
    <cellStyle name="Normal 3 4 2 3 3 2 2 2 5" xfId="32980"/>
    <cellStyle name="Normal 3 4 2 3 3 2 2 3" xfId="5885"/>
    <cellStyle name="Normal 3 4 2 3 3 2 2 3 2" xfId="13145"/>
    <cellStyle name="Normal 3 4 2 3 3 2 2 3 2 2" xfId="27523"/>
    <cellStyle name="Normal 3 4 2 3 3 2 2 3 2 2 2" xfId="56257"/>
    <cellStyle name="Normal 3 4 2 3 3 2 2 3 2 3" xfId="41933"/>
    <cellStyle name="Normal 3 4 2 3 3 2 2 3 3" xfId="20360"/>
    <cellStyle name="Normal 3 4 2 3 3 2 2 3 3 2" xfId="49095"/>
    <cellStyle name="Normal 3 4 2 3 3 2 2 3 4" xfId="34771"/>
    <cellStyle name="Normal 3 4 2 3 3 2 2 4" xfId="9558"/>
    <cellStyle name="Normal 3 4 2 3 3 2 2 4 2" xfId="23941"/>
    <cellStyle name="Normal 3 4 2 3 3 2 2 4 2 2" xfId="52676"/>
    <cellStyle name="Normal 3 4 2 3 3 2 2 4 3" xfId="38352"/>
    <cellStyle name="Normal 3 4 2 3 3 2 2 5" xfId="16778"/>
    <cellStyle name="Normal 3 4 2 3 3 2 2 5 2" xfId="45514"/>
    <cellStyle name="Normal 3 4 2 3 3 2 2 6" xfId="31190"/>
    <cellStyle name="Normal 3 4 2 3 3 2 3" xfId="3120"/>
    <cellStyle name="Normal 3 4 2 3 3 2 3 2" xfId="6780"/>
    <cellStyle name="Normal 3 4 2 3 3 2 3 2 2" xfId="14040"/>
    <cellStyle name="Normal 3 4 2 3 3 2 3 2 2 2" xfId="28418"/>
    <cellStyle name="Normal 3 4 2 3 3 2 3 2 2 2 2" xfId="57152"/>
    <cellStyle name="Normal 3 4 2 3 3 2 3 2 2 3" xfId="42828"/>
    <cellStyle name="Normal 3 4 2 3 3 2 3 2 3" xfId="21255"/>
    <cellStyle name="Normal 3 4 2 3 3 2 3 2 3 2" xfId="49990"/>
    <cellStyle name="Normal 3 4 2 3 3 2 3 2 4" xfId="35666"/>
    <cellStyle name="Normal 3 4 2 3 3 2 3 3" xfId="10453"/>
    <cellStyle name="Normal 3 4 2 3 3 2 3 3 2" xfId="24836"/>
    <cellStyle name="Normal 3 4 2 3 3 2 3 3 2 2" xfId="53571"/>
    <cellStyle name="Normal 3 4 2 3 3 2 3 3 3" xfId="39247"/>
    <cellStyle name="Normal 3 4 2 3 3 2 3 4" xfId="17673"/>
    <cellStyle name="Normal 3 4 2 3 3 2 3 4 2" xfId="46409"/>
    <cellStyle name="Normal 3 4 2 3 3 2 3 5" xfId="32085"/>
    <cellStyle name="Normal 3 4 2 3 3 2 4" xfId="4985"/>
    <cellStyle name="Normal 3 4 2 3 3 2 4 2" xfId="12250"/>
    <cellStyle name="Normal 3 4 2 3 3 2 4 2 2" xfId="26628"/>
    <cellStyle name="Normal 3 4 2 3 3 2 4 2 2 2" xfId="55362"/>
    <cellStyle name="Normal 3 4 2 3 3 2 4 2 3" xfId="41038"/>
    <cellStyle name="Normal 3 4 2 3 3 2 4 3" xfId="19465"/>
    <cellStyle name="Normal 3 4 2 3 3 2 4 3 2" xfId="48200"/>
    <cellStyle name="Normal 3 4 2 3 3 2 4 4" xfId="33876"/>
    <cellStyle name="Normal 3 4 2 3 3 2 5" xfId="8657"/>
    <cellStyle name="Normal 3 4 2 3 3 2 5 2" xfId="23046"/>
    <cellStyle name="Normal 3 4 2 3 3 2 5 2 2" xfId="51781"/>
    <cellStyle name="Normal 3 4 2 3 3 2 5 3" xfId="37457"/>
    <cellStyle name="Normal 3 4 2 3 3 2 6" xfId="15883"/>
    <cellStyle name="Normal 3 4 2 3 3 2 6 2" xfId="44619"/>
    <cellStyle name="Normal 3 4 2 3 3 2 7" xfId="30295"/>
    <cellStyle name="Normal 3 4 2 3 3 3" xfId="1777"/>
    <cellStyle name="Normal 3 4 2 3 3 3 2" xfId="3569"/>
    <cellStyle name="Normal 3 4 2 3 3 3 2 2" xfId="7228"/>
    <cellStyle name="Normal 3 4 2 3 3 3 2 2 2" xfId="14488"/>
    <cellStyle name="Normal 3 4 2 3 3 3 2 2 2 2" xfId="28866"/>
    <cellStyle name="Normal 3 4 2 3 3 3 2 2 2 2 2" xfId="57600"/>
    <cellStyle name="Normal 3 4 2 3 3 3 2 2 2 3" xfId="43276"/>
    <cellStyle name="Normal 3 4 2 3 3 3 2 2 3" xfId="21703"/>
    <cellStyle name="Normal 3 4 2 3 3 3 2 2 3 2" xfId="50438"/>
    <cellStyle name="Normal 3 4 2 3 3 3 2 2 4" xfId="36114"/>
    <cellStyle name="Normal 3 4 2 3 3 3 2 3" xfId="10901"/>
    <cellStyle name="Normal 3 4 2 3 3 3 2 3 2" xfId="25284"/>
    <cellStyle name="Normal 3 4 2 3 3 3 2 3 2 2" xfId="54019"/>
    <cellStyle name="Normal 3 4 2 3 3 3 2 3 3" xfId="39695"/>
    <cellStyle name="Normal 3 4 2 3 3 3 2 4" xfId="18121"/>
    <cellStyle name="Normal 3 4 2 3 3 3 2 4 2" xfId="46857"/>
    <cellStyle name="Normal 3 4 2 3 3 3 2 5" xfId="32533"/>
    <cellStyle name="Normal 3 4 2 3 3 3 3" xfId="5438"/>
    <cellStyle name="Normal 3 4 2 3 3 3 3 2" xfId="12698"/>
    <cellStyle name="Normal 3 4 2 3 3 3 3 2 2" xfId="27076"/>
    <cellStyle name="Normal 3 4 2 3 3 3 3 2 2 2" xfId="55810"/>
    <cellStyle name="Normal 3 4 2 3 3 3 3 2 3" xfId="41486"/>
    <cellStyle name="Normal 3 4 2 3 3 3 3 3" xfId="19913"/>
    <cellStyle name="Normal 3 4 2 3 3 3 3 3 2" xfId="48648"/>
    <cellStyle name="Normal 3 4 2 3 3 3 3 4" xfId="34324"/>
    <cellStyle name="Normal 3 4 2 3 3 3 4" xfId="9111"/>
    <cellStyle name="Normal 3 4 2 3 3 3 4 2" xfId="23494"/>
    <cellStyle name="Normal 3 4 2 3 3 3 4 2 2" xfId="52229"/>
    <cellStyle name="Normal 3 4 2 3 3 3 4 3" xfId="37905"/>
    <cellStyle name="Normal 3 4 2 3 3 3 5" xfId="16331"/>
    <cellStyle name="Normal 3 4 2 3 3 3 5 2" xfId="45067"/>
    <cellStyle name="Normal 3 4 2 3 3 3 6" xfId="30743"/>
    <cellStyle name="Normal 3 4 2 3 3 4" xfId="2673"/>
    <cellStyle name="Normal 3 4 2 3 3 4 2" xfId="6333"/>
    <cellStyle name="Normal 3 4 2 3 3 4 2 2" xfId="13593"/>
    <cellStyle name="Normal 3 4 2 3 3 4 2 2 2" xfId="27971"/>
    <cellStyle name="Normal 3 4 2 3 3 4 2 2 2 2" xfId="56705"/>
    <cellStyle name="Normal 3 4 2 3 3 4 2 2 3" xfId="42381"/>
    <cellStyle name="Normal 3 4 2 3 3 4 2 3" xfId="20808"/>
    <cellStyle name="Normal 3 4 2 3 3 4 2 3 2" xfId="49543"/>
    <cellStyle name="Normal 3 4 2 3 3 4 2 4" xfId="35219"/>
    <cellStyle name="Normal 3 4 2 3 3 4 3" xfId="10006"/>
    <cellStyle name="Normal 3 4 2 3 3 4 3 2" xfId="24389"/>
    <cellStyle name="Normal 3 4 2 3 3 4 3 2 2" xfId="53124"/>
    <cellStyle name="Normal 3 4 2 3 3 4 3 3" xfId="38800"/>
    <cellStyle name="Normal 3 4 2 3 3 4 4" xfId="17226"/>
    <cellStyle name="Normal 3 4 2 3 3 4 4 2" xfId="45962"/>
    <cellStyle name="Normal 3 4 2 3 3 4 5" xfId="31638"/>
    <cellStyle name="Normal 3 4 2 3 3 5" xfId="4537"/>
    <cellStyle name="Normal 3 4 2 3 3 5 2" xfId="11803"/>
    <cellStyle name="Normal 3 4 2 3 3 5 2 2" xfId="26181"/>
    <cellStyle name="Normal 3 4 2 3 3 5 2 2 2" xfId="54915"/>
    <cellStyle name="Normal 3 4 2 3 3 5 2 3" xfId="40591"/>
    <cellStyle name="Normal 3 4 2 3 3 5 3" xfId="19018"/>
    <cellStyle name="Normal 3 4 2 3 3 5 3 2" xfId="47753"/>
    <cellStyle name="Normal 3 4 2 3 3 5 4" xfId="33429"/>
    <cellStyle name="Normal 3 4 2 3 3 6" xfId="8210"/>
    <cellStyle name="Normal 3 4 2 3 3 6 2" xfId="22599"/>
    <cellStyle name="Normal 3 4 2 3 3 6 2 2" xfId="51334"/>
    <cellStyle name="Normal 3 4 2 3 3 6 3" xfId="37010"/>
    <cellStyle name="Normal 3 4 2 3 3 7" xfId="15436"/>
    <cellStyle name="Normal 3 4 2 3 3 7 2" xfId="44172"/>
    <cellStyle name="Normal 3 4 2 3 3 8" xfId="29848"/>
    <cellStyle name="Normal 3 4 2 3 4" xfId="1017"/>
    <cellStyle name="Normal 3 4 2 3 4 2" xfId="2000"/>
    <cellStyle name="Normal 3 4 2 3 4 2 2" xfId="3792"/>
    <cellStyle name="Normal 3 4 2 3 4 2 2 2" xfId="7451"/>
    <cellStyle name="Normal 3 4 2 3 4 2 2 2 2" xfId="14711"/>
    <cellStyle name="Normal 3 4 2 3 4 2 2 2 2 2" xfId="29089"/>
    <cellStyle name="Normal 3 4 2 3 4 2 2 2 2 2 2" xfId="57823"/>
    <cellStyle name="Normal 3 4 2 3 4 2 2 2 2 3" xfId="43499"/>
    <cellStyle name="Normal 3 4 2 3 4 2 2 2 3" xfId="21926"/>
    <cellStyle name="Normal 3 4 2 3 4 2 2 2 3 2" xfId="50661"/>
    <cellStyle name="Normal 3 4 2 3 4 2 2 2 4" xfId="36337"/>
    <cellStyle name="Normal 3 4 2 3 4 2 2 3" xfId="11124"/>
    <cellStyle name="Normal 3 4 2 3 4 2 2 3 2" xfId="25507"/>
    <cellStyle name="Normal 3 4 2 3 4 2 2 3 2 2" xfId="54242"/>
    <cellStyle name="Normal 3 4 2 3 4 2 2 3 3" xfId="39918"/>
    <cellStyle name="Normal 3 4 2 3 4 2 2 4" xfId="18344"/>
    <cellStyle name="Normal 3 4 2 3 4 2 2 4 2" xfId="47080"/>
    <cellStyle name="Normal 3 4 2 3 4 2 2 5" xfId="32756"/>
    <cellStyle name="Normal 3 4 2 3 4 2 3" xfId="5661"/>
    <cellStyle name="Normal 3 4 2 3 4 2 3 2" xfId="12921"/>
    <cellStyle name="Normal 3 4 2 3 4 2 3 2 2" xfId="27299"/>
    <cellStyle name="Normal 3 4 2 3 4 2 3 2 2 2" xfId="56033"/>
    <cellStyle name="Normal 3 4 2 3 4 2 3 2 3" xfId="41709"/>
    <cellStyle name="Normal 3 4 2 3 4 2 3 3" xfId="20136"/>
    <cellStyle name="Normal 3 4 2 3 4 2 3 3 2" xfId="48871"/>
    <cellStyle name="Normal 3 4 2 3 4 2 3 4" xfId="34547"/>
    <cellStyle name="Normal 3 4 2 3 4 2 4" xfId="9334"/>
    <cellStyle name="Normal 3 4 2 3 4 2 4 2" xfId="23717"/>
    <cellStyle name="Normal 3 4 2 3 4 2 4 2 2" xfId="52452"/>
    <cellStyle name="Normal 3 4 2 3 4 2 4 3" xfId="38128"/>
    <cellStyle name="Normal 3 4 2 3 4 2 5" xfId="16554"/>
    <cellStyle name="Normal 3 4 2 3 4 2 5 2" xfId="45290"/>
    <cellStyle name="Normal 3 4 2 3 4 2 6" xfId="30966"/>
    <cellStyle name="Normal 3 4 2 3 4 3" xfId="2896"/>
    <cellStyle name="Normal 3 4 2 3 4 3 2" xfId="6556"/>
    <cellStyle name="Normal 3 4 2 3 4 3 2 2" xfId="13816"/>
    <cellStyle name="Normal 3 4 2 3 4 3 2 2 2" xfId="28194"/>
    <cellStyle name="Normal 3 4 2 3 4 3 2 2 2 2" xfId="56928"/>
    <cellStyle name="Normal 3 4 2 3 4 3 2 2 3" xfId="42604"/>
    <cellStyle name="Normal 3 4 2 3 4 3 2 3" xfId="21031"/>
    <cellStyle name="Normal 3 4 2 3 4 3 2 3 2" xfId="49766"/>
    <cellStyle name="Normal 3 4 2 3 4 3 2 4" xfId="35442"/>
    <cellStyle name="Normal 3 4 2 3 4 3 3" xfId="10229"/>
    <cellStyle name="Normal 3 4 2 3 4 3 3 2" xfId="24612"/>
    <cellStyle name="Normal 3 4 2 3 4 3 3 2 2" xfId="53347"/>
    <cellStyle name="Normal 3 4 2 3 4 3 3 3" xfId="39023"/>
    <cellStyle name="Normal 3 4 2 3 4 3 4" xfId="17449"/>
    <cellStyle name="Normal 3 4 2 3 4 3 4 2" xfId="46185"/>
    <cellStyle name="Normal 3 4 2 3 4 3 5" xfId="31861"/>
    <cellStyle name="Normal 3 4 2 3 4 4" xfId="4761"/>
    <cellStyle name="Normal 3 4 2 3 4 4 2" xfId="12026"/>
    <cellStyle name="Normal 3 4 2 3 4 4 2 2" xfId="26404"/>
    <cellStyle name="Normal 3 4 2 3 4 4 2 2 2" xfId="55138"/>
    <cellStyle name="Normal 3 4 2 3 4 4 2 3" xfId="40814"/>
    <cellStyle name="Normal 3 4 2 3 4 4 3" xfId="19241"/>
    <cellStyle name="Normal 3 4 2 3 4 4 3 2" xfId="47976"/>
    <cellStyle name="Normal 3 4 2 3 4 4 4" xfId="33652"/>
    <cellStyle name="Normal 3 4 2 3 4 5" xfId="8433"/>
    <cellStyle name="Normal 3 4 2 3 4 5 2" xfId="22822"/>
    <cellStyle name="Normal 3 4 2 3 4 5 2 2" xfId="51557"/>
    <cellStyle name="Normal 3 4 2 3 4 5 3" xfId="37233"/>
    <cellStyle name="Normal 3 4 2 3 4 6" xfId="15659"/>
    <cellStyle name="Normal 3 4 2 3 4 6 2" xfId="44395"/>
    <cellStyle name="Normal 3 4 2 3 4 7" xfId="30071"/>
    <cellStyle name="Normal 3 4 2 3 5" xfId="1541"/>
    <cellStyle name="Normal 3 4 2 3 5 2" xfId="3345"/>
    <cellStyle name="Normal 3 4 2 3 5 2 2" xfId="7004"/>
    <cellStyle name="Normal 3 4 2 3 5 2 2 2" xfId="14264"/>
    <cellStyle name="Normal 3 4 2 3 5 2 2 2 2" xfId="28642"/>
    <cellStyle name="Normal 3 4 2 3 5 2 2 2 2 2" xfId="57376"/>
    <cellStyle name="Normal 3 4 2 3 5 2 2 2 3" xfId="43052"/>
    <cellStyle name="Normal 3 4 2 3 5 2 2 3" xfId="21479"/>
    <cellStyle name="Normal 3 4 2 3 5 2 2 3 2" xfId="50214"/>
    <cellStyle name="Normal 3 4 2 3 5 2 2 4" xfId="35890"/>
    <cellStyle name="Normal 3 4 2 3 5 2 3" xfId="10677"/>
    <cellStyle name="Normal 3 4 2 3 5 2 3 2" xfId="25060"/>
    <cellStyle name="Normal 3 4 2 3 5 2 3 2 2" xfId="53795"/>
    <cellStyle name="Normal 3 4 2 3 5 2 3 3" xfId="39471"/>
    <cellStyle name="Normal 3 4 2 3 5 2 4" xfId="17897"/>
    <cellStyle name="Normal 3 4 2 3 5 2 4 2" xfId="46633"/>
    <cellStyle name="Normal 3 4 2 3 5 2 5" xfId="32309"/>
    <cellStyle name="Normal 3 4 2 3 5 3" xfId="5214"/>
    <cellStyle name="Normal 3 4 2 3 5 3 2" xfId="12474"/>
    <cellStyle name="Normal 3 4 2 3 5 3 2 2" xfId="26852"/>
    <cellStyle name="Normal 3 4 2 3 5 3 2 2 2" xfId="55586"/>
    <cellStyle name="Normal 3 4 2 3 5 3 2 3" xfId="41262"/>
    <cellStyle name="Normal 3 4 2 3 5 3 3" xfId="19689"/>
    <cellStyle name="Normal 3 4 2 3 5 3 3 2" xfId="48424"/>
    <cellStyle name="Normal 3 4 2 3 5 3 4" xfId="34100"/>
    <cellStyle name="Normal 3 4 2 3 5 4" xfId="8887"/>
    <cellStyle name="Normal 3 4 2 3 5 4 2" xfId="23270"/>
    <cellStyle name="Normal 3 4 2 3 5 4 2 2" xfId="52005"/>
    <cellStyle name="Normal 3 4 2 3 5 4 3" xfId="37681"/>
    <cellStyle name="Normal 3 4 2 3 5 5" xfId="16107"/>
    <cellStyle name="Normal 3 4 2 3 5 5 2" xfId="44843"/>
    <cellStyle name="Normal 3 4 2 3 5 6" xfId="30519"/>
    <cellStyle name="Normal 3 4 2 3 6" xfId="2449"/>
    <cellStyle name="Normal 3 4 2 3 6 2" xfId="6109"/>
    <cellStyle name="Normal 3 4 2 3 6 2 2" xfId="13369"/>
    <cellStyle name="Normal 3 4 2 3 6 2 2 2" xfId="27747"/>
    <cellStyle name="Normal 3 4 2 3 6 2 2 2 2" xfId="56481"/>
    <cellStyle name="Normal 3 4 2 3 6 2 2 3" xfId="42157"/>
    <cellStyle name="Normal 3 4 2 3 6 2 3" xfId="20584"/>
    <cellStyle name="Normal 3 4 2 3 6 2 3 2" xfId="49319"/>
    <cellStyle name="Normal 3 4 2 3 6 2 4" xfId="34995"/>
    <cellStyle name="Normal 3 4 2 3 6 3" xfId="9782"/>
    <cellStyle name="Normal 3 4 2 3 6 3 2" xfId="24165"/>
    <cellStyle name="Normal 3 4 2 3 6 3 2 2" xfId="52900"/>
    <cellStyle name="Normal 3 4 2 3 6 3 3" xfId="38576"/>
    <cellStyle name="Normal 3 4 2 3 6 4" xfId="17002"/>
    <cellStyle name="Normal 3 4 2 3 6 4 2" xfId="45738"/>
    <cellStyle name="Normal 3 4 2 3 6 5" xfId="31414"/>
    <cellStyle name="Normal 3 4 2 3 7" xfId="4308"/>
    <cellStyle name="Normal 3 4 2 3 7 2" xfId="11578"/>
    <cellStyle name="Normal 3 4 2 3 7 2 2" xfId="25957"/>
    <cellStyle name="Normal 3 4 2 3 7 2 2 2" xfId="54691"/>
    <cellStyle name="Normal 3 4 2 3 7 2 3" xfId="40367"/>
    <cellStyle name="Normal 3 4 2 3 7 3" xfId="18794"/>
    <cellStyle name="Normal 3 4 2 3 7 3 2" xfId="47529"/>
    <cellStyle name="Normal 3 4 2 3 7 4" xfId="33205"/>
    <cellStyle name="Normal 3 4 2 3 8" xfId="7977"/>
    <cellStyle name="Normal 3 4 2 3 8 2" xfId="22375"/>
    <cellStyle name="Normal 3 4 2 3 8 2 2" xfId="51110"/>
    <cellStyle name="Normal 3 4 2 3 8 3" xfId="36786"/>
    <cellStyle name="Normal 3 4 2 3 9" xfId="15212"/>
    <cellStyle name="Normal 3 4 2 3 9 2" xfId="43948"/>
    <cellStyle name="Normal 3 4 2 4" xfId="567"/>
    <cellStyle name="Normal 3 4 2 4 2" xfId="850"/>
    <cellStyle name="Normal 3 4 2 4 2 2" xfId="1297"/>
    <cellStyle name="Normal 3 4 2 4 2 2 2" xfId="2280"/>
    <cellStyle name="Normal 3 4 2 4 2 2 2 2" xfId="4072"/>
    <cellStyle name="Normal 3 4 2 4 2 2 2 2 2" xfId="7731"/>
    <cellStyle name="Normal 3 4 2 4 2 2 2 2 2 2" xfId="14991"/>
    <cellStyle name="Normal 3 4 2 4 2 2 2 2 2 2 2" xfId="29369"/>
    <cellStyle name="Normal 3 4 2 4 2 2 2 2 2 2 2 2" xfId="58103"/>
    <cellStyle name="Normal 3 4 2 4 2 2 2 2 2 2 3" xfId="43779"/>
    <cellStyle name="Normal 3 4 2 4 2 2 2 2 2 3" xfId="22206"/>
    <cellStyle name="Normal 3 4 2 4 2 2 2 2 2 3 2" xfId="50941"/>
    <cellStyle name="Normal 3 4 2 4 2 2 2 2 2 4" xfId="36617"/>
    <cellStyle name="Normal 3 4 2 4 2 2 2 2 3" xfId="11404"/>
    <cellStyle name="Normal 3 4 2 4 2 2 2 2 3 2" xfId="25787"/>
    <cellStyle name="Normal 3 4 2 4 2 2 2 2 3 2 2" xfId="54522"/>
    <cellStyle name="Normal 3 4 2 4 2 2 2 2 3 3" xfId="40198"/>
    <cellStyle name="Normal 3 4 2 4 2 2 2 2 4" xfId="18624"/>
    <cellStyle name="Normal 3 4 2 4 2 2 2 2 4 2" xfId="47360"/>
    <cellStyle name="Normal 3 4 2 4 2 2 2 2 5" xfId="33036"/>
    <cellStyle name="Normal 3 4 2 4 2 2 2 3" xfId="5941"/>
    <cellStyle name="Normal 3 4 2 4 2 2 2 3 2" xfId="13201"/>
    <cellStyle name="Normal 3 4 2 4 2 2 2 3 2 2" xfId="27579"/>
    <cellStyle name="Normal 3 4 2 4 2 2 2 3 2 2 2" xfId="56313"/>
    <cellStyle name="Normal 3 4 2 4 2 2 2 3 2 3" xfId="41989"/>
    <cellStyle name="Normal 3 4 2 4 2 2 2 3 3" xfId="20416"/>
    <cellStyle name="Normal 3 4 2 4 2 2 2 3 3 2" xfId="49151"/>
    <cellStyle name="Normal 3 4 2 4 2 2 2 3 4" xfId="34827"/>
    <cellStyle name="Normal 3 4 2 4 2 2 2 4" xfId="9614"/>
    <cellStyle name="Normal 3 4 2 4 2 2 2 4 2" xfId="23997"/>
    <cellStyle name="Normal 3 4 2 4 2 2 2 4 2 2" xfId="52732"/>
    <cellStyle name="Normal 3 4 2 4 2 2 2 4 3" xfId="38408"/>
    <cellStyle name="Normal 3 4 2 4 2 2 2 5" xfId="16834"/>
    <cellStyle name="Normal 3 4 2 4 2 2 2 5 2" xfId="45570"/>
    <cellStyle name="Normal 3 4 2 4 2 2 2 6" xfId="31246"/>
    <cellStyle name="Normal 3 4 2 4 2 2 3" xfId="3176"/>
    <cellStyle name="Normal 3 4 2 4 2 2 3 2" xfId="6836"/>
    <cellStyle name="Normal 3 4 2 4 2 2 3 2 2" xfId="14096"/>
    <cellStyle name="Normal 3 4 2 4 2 2 3 2 2 2" xfId="28474"/>
    <cellStyle name="Normal 3 4 2 4 2 2 3 2 2 2 2" xfId="57208"/>
    <cellStyle name="Normal 3 4 2 4 2 2 3 2 2 3" xfId="42884"/>
    <cellStyle name="Normal 3 4 2 4 2 2 3 2 3" xfId="21311"/>
    <cellStyle name="Normal 3 4 2 4 2 2 3 2 3 2" xfId="50046"/>
    <cellStyle name="Normal 3 4 2 4 2 2 3 2 4" xfId="35722"/>
    <cellStyle name="Normal 3 4 2 4 2 2 3 3" xfId="10509"/>
    <cellStyle name="Normal 3 4 2 4 2 2 3 3 2" xfId="24892"/>
    <cellStyle name="Normal 3 4 2 4 2 2 3 3 2 2" xfId="53627"/>
    <cellStyle name="Normal 3 4 2 4 2 2 3 3 3" xfId="39303"/>
    <cellStyle name="Normal 3 4 2 4 2 2 3 4" xfId="17729"/>
    <cellStyle name="Normal 3 4 2 4 2 2 3 4 2" xfId="46465"/>
    <cellStyle name="Normal 3 4 2 4 2 2 3 5" xfId="32141"/>
    <cellStyle name="Normal 3 4 2 4 2 2 4" xfId="5041"/>
    <cellStyle name="Normal 3 4 2 4 2 2 4 2" xfId="12306"/>
    <cellStyle name="Normal 3 4 2 4 2 2 4 2 2" xfId="26684"/>
    <cellStyle name="Normal 3 4 2 4 2 2 4 2 2 2" xfId="55418"/>
    <cellStyle name="Normal 3 4 2 4 2 2 4 2 3" xfId="41094"/>
    <cellStyle name="Normal 3 4 2 4 2 2 4 3" xfId="19521"/>
    <cellStyle name="Normal 3 4 2 4 2 2 4 3 2" xfId="48256"/>
    <cellStyle name="Normal 3 4 2 4 2 2 4 4" xfId="33932"/>
    <cellStyle name="Normal 3 4 2 4 2 2 5" xfId="8713"/>
    <cellStyle name="Normal 3 4 2 4 2 2 5 2" xfId="23102"/>
    <cellStyle name="Normal 3 4 2 4 2 2 5 2 2" xfId="51837"/>
    <cellStyle name="Normal 3 4 2 4 2 2 5 3" xfId="37513"/>
    <cellStyle name="Normal 3 4 2 4 2 2 6" xfId="15939"/>
    <cellStyle name="Normal 3 4 2 4 2 2 6 2" xfId="44675"/>
    <cellStyle name="Normal 3 4 2 4 2 2 7" xfId="30351"/>
    <cellStyle name="Normal 3 4 2 4 2 3" xfId="1833"/>
    <cellStyle name="Normal 3 4 2 4 2 3 2" xfId="3625"/>
    <cellStyle name="Normal 3 4 2 4 2 3 2 2" xfId="7284"/>
    <cellStyle name="Normal 3 4 2 4 2 3 2 2 2" xfId="14544"/>
    <cellStyle name="Normal 3 4 2 4 2 3 2 2 2 2" xfId="28922"/>
    <cellStyle name="Normal 3 4 2 4 2 3 2 2 2 2 2" xfId="57656"/>
    <cellStyle name="Normal 3 4 2 4 2 3 2 2 2 3" xfId="43332"/>
    <cellStyle name="Normal 3 4 2 4 2 3 2 2 3" xfId="21759"/>
    <cellStyle name="Normal 3 4 2 4 2 3 2 2 3 2" xfId="50494"/>
    <cellStyle name="Normal 3 4 2 4 2 3 2 2 4" xfId="36170"/>
    <cellStyle name="Normal 3 4 2 4 2 3 2 3" xfId="10957"/>
    <cellStyle name="Normal 3 4 2 4 2 3 2 3 2" xfId="25340"/>
    <cellStyle name="Normal 3 4 2 4 2 3 2 3 2 2" xfId="54075"/>
    <cellStyle name="Normal 3 4 2 4 2 3 2 3 3" xfId="39751"/>
    <cellStyle name="Normal 3 4 2 4 2 3 2 4" xfId="18177"/>
    <cellStyle name="Normal 3 4 2 4 2 3 2 4 2" xfId="46913"/>
    <cellStyle name="Normal 3 4 2 4 2 3 2 5" xfId="32589"/>
    <cellStyle name="Normal 3 4 2 4 2 3 3" xfId="5494"/>
    <cellStyle name="Normal 3 4 2 4 2 3 3 2" xfId="12754"/>
    <cellStyle name="Normal 3 4 2 4 2 3 3 2 2" xfId="27132"/>
    <cellStyle name="Normal 3 4 2 4 2 3 3 2 2 2" xfId="55866"/>
    <cellStyle name="Normal 3 4 2 4 2 3 3 2 3" xfId="41542"/>
    <cellStyle name="Normal 3 4 2 4 2 3 3 3" xfId="19969"/>
    <cellStyle name="Normal 3 4 2 4 2 3 3 3 2" xfId="48704"/>
    <cellStyle name="Normal 3 4 2 4 2 3 3 4" xfId="34380"/>
    <cellStyle name="Normal 3 4 2 4 2 3 4" xfId="9167"/>
    <cellStyle name="Normal 3 4 2 4 2 3 4 2" xfId="23550"/>
    <cellStyle name="Normal 3 4 2 4 2 3 4 2 2" xfId="52285"/>
    <cellStyle name="Normal 3 4 2 4 2 3 4 3" xfId="37961"/>
    <cellStyle name="Normal 3 4 2 4 2 3 5" xfId="16387"/>
    <cellStyle name="Normal 3 4 2 4 2 3 5 2" xfId="45123"/>
    <cellStyle name="Normal 3 4 2 4 2 3 6" xfId="30799"/>
    <cellStyle name="Normal 3 4 2 4 2 4" xfId="2729"/>
    <cellStyle name="Normal 3 4 2 4 2 4 2" xfId="6389"/>
    <cellStyle name="Normal 3 4 2 4 2 4 2 2" xfId="13649"/>
    <cellStyle name="Normal 3 4 2 4 2 4 2 2 2" xfId="28027"/>
    <cellStyle name="Normal 3 4 2 4 2 4 2 2 2 2" xfId="56761"/>
    <cellStyle name="Normal 3 4 2 4 2 4 2 2 3" xfId="42437"/>
    <cellStyle name="Normal 3 4 2 4 2 4 2 3" xfId="20864"/>
    <cellStyle name="Normal 3 4 2 4 2 4 2 3 2" xfId="49599"/>
    <cellStyle name="Normal 3 4 2 4 2 4 2 4" xfId="35275"/>
    <cellStyle name="Normal 3 4 2 4 2 4 3" xfId="10062"/>
    <cellStyle name="Normal 3 4 2 4 2 4 3 2" xfId="24445"/>
    <cellStyle name="Normal 3 4 2 4 2 4 3 2 2" xfId="53180"/>
    <cellStyle name="Normal 3 4 2 4 2 4 3 3" xfId="38856"/>
    <cellStyle name="Normal 3 4 2 4 2 4 4" xfId="17282"/>
    <cellStyle name="Normal 3 4 2 4 2 4 4 2" xfId="46018"/>
    <cellStyle name="Normal 3 4 2 4 2 4 5" xfId="31694"/>
    <cellStyle name="Normal 3 4 2 4 2 5" xfId="4594"/>
    <cellStyle name="Normal 3 4 2 4 2 5 2" xfId="11859"/>
    <cellStyle name="Normal 3 4 2 4 2 5 2 2" xfId="26237"/>
    <cellStyle name="Normal 3 4 2 4 2 5 2 2 2" xfId="54971"/>
    <cellStyle name="Normal 3 4 2 4 2 5 2 3" xfId="40647"/>
    <cellStyle name="Normal 3 4 2 4 2 5 3" xfId="19074"/>
    <cellStyle name="Normal 3 4 2 4 2 5 3 2" xfId="47809"/>
    <cellStyle name="Normal 3 4 2 4 2 5 4" xfId="33485"/>
    <cellStyle name="Normal 3 4 2 4 2 6" xfId="8266"/>
    <cellStyle name="Normal 3 4 2 4 2 6 2" xfId="22655"/>
    <cellStyle name="Normal 3 4 2 4 2 6 2 2" xfId="51390"/>
    <cellStyle name="Normal 3 4 2 4 2 6 3" xfId="37066"/>
    <cellStyle name="Normal 3 4 2 4 2 7" xfId="15492"/>
    <cellStyle name="Normal 3 4 2 4 2 7 2" xfId="44228"/>
    <cellStyle name="Normal 3 4 2 4 2 8" xfId="29904"/>
    <cellStyle name="Normal 3 4 2 4 3" xfId="1073"/>
    <cellStyle name="Normal 3 4 2 4 3 2" xfId="2056"/>
    <cellStyle name="Normal 3 4 2 4 3 2 2" xfId="3848"/>
    <cellStyle name="Normal 3 4 2 4 3 2 2 2" xfId="7507"/>
    <cellStyle name="Normal 3 4 2 4 3 2 2 2 2" xfId="14767"/>
    <cellStyle name="Normal 3 4 2 4 3 2 2 2 2 2" xfId="29145"/>
    <cellStyle name="Normal 3 4 2 4 3 2 2 2 2 2 2" xfId="57879"/>
    <cellStyle name="Normal 3 4 2 4 3 2 2 2 2 3" xfId="43555"/>
    <cellStyle name="Normal 3 4 2 4 3 2 2 2 3" xfId="21982"/>
    <cellStyle name="Normal 3 4 2 4 3 2 2 2 3 2" xfId="50717"/>
    <cellStyle name="Normal 3 4 2 4 3 2 2 2 4" xfId="36393"/>
    <cellStyle name="Normal 3 4 2 4 3 2 2 3" xfId="11180"/>
    <cellStyle name="Normal 3 4 2 4 3 2 2 3 2" xfId="25563"/>
    <cellStyle name="Normal 3 4 2 4 3 2 2 3 2 2" xfId="54298"/>
    <cellStyle name="Normal 3 4 2 4 3 2 2 3 3" xfId="39974"/>
    <cellStyle name="Normal 3 4 2 4 3 2 2 4" xfId="18400"/>
    <cellStyle name="Normal 3 4 2 4 3 2 2 4 2" xfId="47136"/>
    <cellStyle name="Normal 3 4 2 4 3 2 2 5" xfId="32812"/>
    <cellStyle name="Normal 3 4 2 4 3 2 3" xfId="5717"/>
    <cellStyle name="Normal 3 4 2 4 3 2 3 2" xfId="12977"/>
    <cellStyle name="Normal 3 4 2 4 3 2 3 2 2" xfId="27355"/>
    <cellStyle name="Normal 3 4 2 4 3 2 3 2 2 2" xfId="56089"/>
    <cellStyle name="Normal 3 4 2 4 3 2 3 2 3" xfId="41765"/>
    <cellStyle name="Normal 3 4 2 4 3 2 3 3" xfId="20192"/>
    <cellStyle name="Normal 3 4 2 4 3 2 3 3 2" xfId="48927"/>
    <cellStyle name="Normal 3 4 2 4 3 2 3 4" xfId="34603"/>
    <cellStyle name="Normal 3 4 2 4 3 2 4" xfId="9390"/>
    <cellStyle name="Normal 3 4 2 4 3 2 4 2" xfId="23773"/>
    <cellStyle name="Normal 3 4 2 4 3 2 4 2 2" xfId="52508"/>
    <cellStyle name="Normal 3 4 2 4 3 2 4 3" xfId="38184"/>
    <cellStyle name="Normal 3 4 2 4 3 2 5" xfId="16610"/>
    <cellStyle name="Normal 3 4 2 4 3 2 5 2" xfId="45346"/>
    <cellStyle name="Normal 3 4 2 4 3 2 6" xfId="31022"/>
    <cellStyle name="Normal 3 4 2 4 3 3" xfId="2952"/>
    <cellStyle name="Normal 3 4 2 4 3 3 2" xfId="6612"/>
    <cellStyle name="Normal 3 4 2 4 3 3 2 2" xfId="13872"/>
    <cellStyle name="Normal 3 4 2 4 3 3 2 2 2" xfId="28250"/>
    <cellStyle name="Normal 3 4 2 4 3 3 2 2 2 2" xfId="56984"/>
    <cellStyle name="Normal 3 4 2 4 3 3 2 2 3" xfId="42660"/>
    <cellStyle name="Normal 3 4 2 4 3 3 2 3" xfId="21087"/>
    <cellStyle name="Normal 3 4 2 4 3 3 2 3 2" xfId="49822"/>
    <cellStyle name="Normal 3 4 2 4 3 3 2 4" xfId="35498"/>
    <cellStyle name="Normal 3 4 2 4 3 3 3" xfId="10285"/>
    <cellStyle name="Normal 3 4 2 4 3 3 3 2" xfId="24668"/>
    <cellStyle name="Normal 3 4 2 4 3 3 3 2 2" xfId="53403"/>
    <cellStyle name="Normal 3 4 2 4 3 3 3 3" xfId="39079"/>
    <cellStyle name="Normal 3 4 2 4 3 3 4" xfId="17505"/>
    <cellStyle name="Normal 3 4 2 4 3 3 4 2" xfId="46241"/>
    <cellStyle name="Normal 3 4 2 4 3 3 5" xfId="31917"/>
    <cellStyle name="Normal 3 4 2 4 3 4" xfId="4817"/>
    <cellStyle name="Normal 3 4 2 4 3 4 2" xfId="12082"/>
    <cellStyle name="Normal 3 4 2 4 3 4 2 2" xfId="26460"/>
    <cellStyle name="Normal 3 4 2 4 3 4 2 2 2" xfId="55194"/>
    <cellStyle name="Normal 3 4 2 4 3 4 2 3" xfId="40870"/>
    <cellStyle name="Normal 3 4 2 4 3 4 3" xfId="19297"/>
    <cellStyle name="Normal 3 4 2 4 3 4 3 2" xfId="48032"/>
    <cellStyle name="Normal 3 4 2 4 3 4 4" xfId="33708"/>
    <cellStyle name="Normal 3 4 2 4 3 5" xfId="8489"/>
    <cellStyle name="Normal 3 4 2 4 3 5 2" xfId="22878"/>
    <cellStyle name="Normal 3 4 2 4 3 5 2 2" xfId="51613"/>
    <cellStyle name="Normal 3 4 2 4 3 5 3" xfId="37289"/>
    <cellStyle name="Normal 3 4 2 4 3 6" xfId="15715"/>
    <cellStyle name="Normal 3 4 2 4 3 6 2" xfId="44451"/>
    <cellStyle name="Normal 3 4 2 4 3 7" xfId="30127"/>
    <cellStyle name="Normal 3 4 2 4 4" xfId="1604"/>
    <cellStyle name="Normal 3 4 2 4 4 2" xfId="3401"/>
    <cellStyle name="Normal 3 4 2 4 4 2 2" xfId="7060"/>
    <cellStyle name="Normal 3 4 2 4 4 2 2 2" xfId="14320"/>
    <cellStyle name="Normal 3 4 2 4 4 2 2 2 2" xfId="28698"/>
    <cellStyle name="Normal 3 4 2 4 4 2 2 2 2 2" xfId="57432"/>
    <cellStyle name="Normal 3 4 2 4 4 2 2 2 3" xfId="43108"/>
    <cellStyle name="Normal 3 4 2 4 4 2 2 3" xfId="21535"/>
    <cellStyle name="Normal 3 4 2 4 4 2 2 3 2" xfId="50270"/>
    <cellStyle name="Normal 3 4 2 4 4 2 2 4" xfId="35946"/>
    <cellStyle name="Normal 3 4 2 4 4 2 3" xfId="10733"/>
    <cellStyle name="Normal 3 4 2 4 4 2 3 2" xfId="25116"/>
    <cellStyle name="Normal 3 4 2 4 4 2 3 2 2" xfId="53851"/>
    <cellStyle name="Normal 3 4 2 4 4 2 3 3" xfId="39527"/>
    <cellStyle name="Normal 3 4 2 4 4 2 4" xfId="17953"/>
    <cellStyle name="Normal 3 4 2 4 4 2 4 2" xfId="46689"/>
    <cellStyle name="Normal 3 4 2 4 4 2 5" xfId="32365"/>
    <cellStyle name="Normal 3 4 2 4 4 3" xfId="5270"/>
    <cellStyle name="Normal 3 4 2 4 4 3 2" xfId="12530"/>
    <cellStyle name="Normal 3 4 2 4 4 3 2 2" xfId="26908"/>
    <cellStyle name="Normal 3 4 2 4 4 3 2 2 2" xfId="55642"/>
    <cellStyle name="Normal 3 4 2 4 4 3 2 3" xfId="41318"/>
    <cellStyle name="Normal 3 4 2 4 4 3 3" xfId="19745"/>
    <cellStyle name="Normal 3 4 2 4 4 3 3 2" xfId="48480"/>
    <cellStyle name="Normal 3 4 2 4 4 3 4" xfId="34156"/>
    <cellStyle name="Normal 3 4 2 4 4 4" xfId="8943"/>
    <cellStyle name="Normal 3 4 2 4 4 4 2" xfId="23326"/>
    <cellStyle name="Normal 3 4 2 4 4 4 2 2" xfId="52061"/>
    <cellStyle name="Normal 3 4 2 4 4 4 3" xfId="37737"/>
    <cellStyle name="Normal 3 4 2 4 4 5" xfId="16163"/>
    <cellStyle name="Normal 3 4 2 4 4 5 2" xfId="44899"/>
    <cellStyle name="Normal 3 4 2 4 4 6" xfId="30575"/>
    <cellStyle name="Normal 3 4 2 4 5" xfId="2505"/>
    <cellStyle name="Normal 3 4 2 4 5 2" xfId="6165"/>
    <cellStyle name="Normal 3 4 2 4 5 2 2" xfId="13425"/>
    <cellStyle name="Normal 3 4 2 4 5 2 2 2" xfId="27803"/>
    <cellStyle name="Normal 3 4 2 4 5 2 2 2 2" xfId="56537"/>
    <cellStyle name="Normal 3 4 2 4 5 2 2 3" xfId="42213"/>
    <cellStyle name="Normal 3 4 2 4 5 2 3" xfId="20640"/>
    <cellStyle name="Normal 3 4 2 4 5 2 3 2" xfId="49375"/>
    <cellStyle name="Normal 3 4 2 4 5 2 4" xfId="35051"/>
    <cellStyle name="Normal 3 4 2 4 5 3" xfId="9838"/>
    <cellStyle name="Normal 3 4 2 4 5 3 2" xfId="24221"/>
    <cellStyle name="Normal 3 4 2 4 5 3 2 2" xfId="52956"/>
    <cellStyle name="Normal 3 4 2 4 5 3 3" xfId="38632"/>
    <cellStyle name="Normal 3 4 2 4 5 4" xfId="17058"/>
    <cellStyle name="Normal 3 4 2 4 5 4 2" xfId="45794"/>
    <cellStyle name="Normal 3 4 2 4 5 5" xfId="31470"/>
    <cellStyle name="Normal 3 4 2 4 6" xfId="4368"/>
    <cellStyle name="Normal 3 4 2 4 6 2" xfId="11635"/>
    <cellStyle name="Normal 3 4 2 4 6 2 2" xfId="26013"/>
    <cellStyle name="Normal 3 4 2 4 6 2 2 2" xfId="54747"/>
    <cellStyle name="Normal 3 4 2 4 6 2 3" xfId="40423"/>
    <cellStyle name="Normal 3 4 2 4 6 3" xfId="18850"/>
    <cellStyle name="Normal 3 4 2 4 6 3 2" xfId="47585"/>
    <cellStyle name="Normal 3 4 2 4 6 4" xfId="33261"/>
    <cellStyle name="Normal 3 4 2 4 7" xfId="8038"/>
    <cellStyle name="Normal 3 4 2 4 7 2" xfId="22431"/>
    <cellStyle name="Normal 3 4 2 4 7 2 2" xfId="51166"/>
    <cellStyle name="Normal 3 4 2 4 7 3" xfId="36842"/>
    <cellStyle name="Normal 3 4 2 4 8" xfId="15268"/>
    <cellStyle name="Normal 3 4 2 4 8 2" xfId="44004"/>
    <cellStyle name="Normal 3 4 2 4 9" xfId="29680"/>
    <cellStyle name="Normal 3 4 2 5" xfId="734"/>
    <cellStyle name="Normal 3 4 2 5 2" xfId="1185"/>
    <cellStyle name="Normal 3 4 2 5 2 2" xfId="2168"/>
    <cellStyle name="Normal 3 4 2 5 2 2 2" xfId="3960"/>
    <cellStyle name="Normal 3 4 2 5 2 2 2 2" xfId="7619"/>
    <cellStyle name="Normal 3 4 2 5 2 2 2 2 2" xfId="14879"/>
    <cellStyle name="Normal 3 4 2 5 2 2 2 2 2 2" xfId="29257"/>
    <cellStyle name="Normal 3 4 2 5 2 2 2 2 2 2 2" xfId="57991"/>
    <cellStyle name="Normal 3 4 2 5 2 2 2 2 2 3" xfId="43667"/>
    <cellStyle name="Normal 3 4 2 5 2 2 2 2 3" xfId="22094"/>
    <cellStyle name="Normal 3 4 2 5 2 2 2 2 3 2" xfId="50829"/>
    <cellStyle name="Normal 3 4 2 5 2 2 2 2 4" xfId="36505"/>
    <cellStyle name="Normal 3 4 2 5 2 2 2 3" xfId="11292"/>
    <cellStyle name="Normal 3 4 2 5 2 2 2 3 2" xfId="25675"/>
    <cellStyle name="Normal 3 4 2 5 2 2 2 3 2 2" xfId="54410"/>
    <cellStyle name="Normal 3 4 2 5 2 2 2 3 3" xfId="40086"/>
    <cellStyle name="Normal 3 4 2 5 2 2 2 4" xfId="18512"/>
    <cellStyle name="Normal 3 4 2 5 2 2 2 4 2" xfId="47248"/>
    <cellStyle name="Normal 3 4 2 5 2 2 2 5" xfId="32924"/>
    <cellStyle name="Normal 3 4 2 5 2 2 3" xfId="5829"/>
    <cellStyle name="Normal 3 4 2 5 2 2 3 2" xfId="13089"/>
    <cellStyle name="Normal 3 4 2 5 2 2 3 2 2" xfId="27467"/>
    <cellStyle name="Normal 3 4 2 5 2 2 3 2 2 2" xfId="56201"/>
    <cellStyle name="Normal 3 4 2 5 2 2 3 2 3" xfId="41877"/>
    <cellStyle name="Normal 3 4 2 5 2 2 3 3" xfId="20304"/>
    <cellStyle name="Normal 3 4 2 5 2 2 3 3 2" xfId="49039"/>
    <cellStyle name="Normal 3 4 2 5 2 2 3 4" xfId="34715"/>
    <cellStyle name="Normal 3 4 2 5 2 2 4" xfId="9502"/>
    <cellStyle name="Normal 3 4 2 5 2 2 4 2" xfId="23885"/>
    <cellStyle name="Normal 3 4 2 5 2 2 4 2 2" xfId="52620"/>
    <cellStyle name="Normal 3 4 2 5 2 2 4 3" xfId="38296"/>
    <cellStyle name="Normal 3 4 2 5 2 2 5" xfId="16722"/>
    <cellStyle name="Normal 3 4 2 5 2 2 5 2" xfId="45458"/>
    <cellStyle name="Normal 3 4 2 5 2 2 6" xfId="31134"/>
    <cellStyle name="Normal 3 4 2 5 2 3" xfId="3064"/>
    <cellStyle name="Normal 3 4 2 5 2 3 2" xfId="6724"/>
    <cellStyle name="Normal 3 4 2 5 2 3 2 2" xfId="13984"/>
    <cellStyle name="Normal 3 4 2 5 2 3 2 2 2" xfId="28362"/>
    <cellStyle name="Normal 3 4 2 5 2 3 2 2 2 2" xfId="57096"/>
    <cellStyle name="Normal 3 4 2 5 2 3 2 2 3" xfId="42772"/>
    <cellStyle name="Normal 3 4 2 5 2 3 2 3" xfId="21199"/>
    <cellStyle name="Normal 3 4 2 5 2 3 2 3 2" xfId="49934"/>
    <cellStyle name="Normal 3 4 2 5 2 3 2 4" xfId="35610"/>
    <cellStyle name="Normal 3 4 2 5 2 3 3" xfId="10397"/>
    <cellStyle name="Normal 3 4 2 5 2 3 3 2" xfId="24780"/>
    <cellStyle name="Normal 3 4 2 5 2 3 3 2 2" xfId="53515"/>
    <cellStyle name="Normal 3 4 2 5 2 3 3 3" xfId="39191"/>
    <cellStyle name="Normal 3 4 2 5 2 3 4" xfId="17617"/>
    <cellStyle name="Normal 3 4 2 5 2 3 4 2" xfId="46353"/>
    <cellStyle name="Normal 3 4 2 5 2 3 5" xfId="32029"/>
    <cellStyle name="Normal 3 4 2 5 2 4" xfId="4929"/>
    <cellStyle name="Normal 3 4 2 5 2 4 2" xfId="12194"/>
    <cellStyle name="Normal 3 4 2 5 2 4 2 2" xfId="26572"/>
    <cellStyle name="Normal 3 4 2 5 2 4 2 2 2" xfId="55306"/>
    <cellStyle name="Normal 3 4 2 5 2 4 2 3" xfId="40982"/>
    <cellStyle name="Normal 3 4 2 5 2 4 3" xfId="19409"/>
    <cellStyle name="Normal 3 4 2 5 2 4 3 2" xfId="48144"/>
    <cellStyle name="Normal 3 4 2 5 2 4 4" xfId="33820"/>
    <cellStyle name="Normal 3 4 2 5 2 5" xfId="8601"/>
    <cellStyle name="Normal 3 4 2 5 2 5 2" xfId="22990"/>
    <cellStyle name="Normal 3 4 2 5 2 5 2 2" xfId="51725"/>
    <cellStyle name="Normal 3 4 2 5 2 5 3" xfId="37401"/>
    <cellStyle name="Normal 3 4 2 5 2 6" xfId="15827"/>
    <cellStyle name="Normal 3 4 2 5 2 6 2" xfId="44563"/>
    <cellStyle name="Normal 3 4 2 5 2 7" xfId="30239"/>
    <cellStyle name="Normal 3 4 2 5 3" xfId="1721"/>
    <cellStyle name="Normal 3 4 2 5 3 2" xfId="3513"/>
    <cellStyle name="Normal 3 4 2 5 3 2 2" xfId="7172"/>
    <cellStyle name="Normal 3 4 2 5 3 2 2 2" xfId="14432"/>
    <cellStyle name="Normal 3 4 2 5 3 2 2 2 2" xfId="28810"/>
    <cellStyle name="Normal 3 4 2 5 3 2 2 2 2 2" xfId="57544"/>
    <cellStyle name="Normal 3 4 2 5 3 2 2 2 3" xfId="43220"/>
    <cellStyle name="Normal 3 4 2 5 3 2 2 3" xfId="21647"/>
    <cellStyle name="Normal 3 4 2 5 3 2 2 3 2" xfId="50382"/>
    <cellStyle name="Normal 3 4 2 5 3 2 2 4" xfId="36058"/>
    <cellStyle name="Normal 3 4 2 5 3 2 3" xfId="10845"/>
    <cellStyle name="Normal 3 4 2 5 3 2 3 2" xfId="25228"/>
    <cellStyle name="Normal 3 4 2 5 3 2 3 2 2" xfId="53963"/>
    <cellStyle name="Normal 3 4 2 5 3 2 3 3" xfId="39639"/>
    <cellStyle name="Normal 3 4 2 5 3 2 4" xfId="18065"/>
    <cellStyle name="Normal 3 4 2 5 3 2 4 2" xfId="46801"/>
    <cellStyle name="Normal 3 4 2 5 3 2 5" xfId="32477"/>
    <cellStyle name="Normal 3 4 2 5 3 3" xfId="5382"/>
    <cellStyle name="Normal 3 4 2 5 3 3 2" xfId="12642"/>
    <cellStyle name="Normal 3 4 2 5 3 3 2 2" xfId="27020"/>
    <cellStyle name="Normal 3 4 2 5 3 3 2 2 2" xfId="55754"/>
    <cellStyle name="Normal 3 4 2 5 3 3 2 3" xfId="41430"/>
    <cellStyle name="Normal 3 4 2 5 3 3 3" xfId="19857"/>
    <cellStyle name="Normal 3 4 2 5 3 3 3 2" xfId="48592"/>
    <cellStyle name="Normal 3 4 2 5 3 3 4" xfId="34268"/>
    <cellStyle name="Normal 3 4 2 5 3 4" xfId="9055"/>
    <cellStyle name="Normal 3 4 2 5 3 4 2" xfId="23438"/>
    <cellStyle name="Normal 3 4 2 5 3 4 2 2" xfId="52173"/>
    <cellStyle name="Normal 3 4 2 5 3 4 3" xfId="37849"/>
    <cellStyle name="Normal 3 4 2 5 3 5" xfId="16275"/>
    <cellStyle name="Normal 3 4 2 5 3 5 2" xfId="45011"/>
    <cellStyle name="Normal 3 4 2 5 3 6" xfId="30687"/>
    <cellStyle name="Normal 3 4 2 5 4" xfId="2617"/>
    <cellStyle name="Normal 3 4 2 5 4 2" xfId="6277"/>
    <cellStyle name="Normal 3 4 2 5 4 2 2" xfId="13537"/>
    <cellStyle name="Normal 3 4 2 5 4 2 2 2" xfId="27915"/>
    <cellStyle name="Normal 3 4 2 5 4 2 2 2 2" xfId="56649"/>
    <cellStyle name="Normal 3 4 2 5 4 2 2 3" xfId="42325"/>
    <cellStyle name="Normal 3 4 2 5 4 2 3" xfId="20752"/>
    <cellStyle name="Normal 3 4 2 5 4 2 3 2" xfId="49487"/>
    <cellStyle name="Normal 3 4 2 5 4 2 4" xfId="35163"/>
    <cellStyle name="Normal 3 4 2 5 4 3" xfId="9950"/>
    <cellStyle name="Normal 3 4 2 5 4 3 2" xfId="24333"/>
    <cellStyle name="Normal 3 4 2 5 4 3 2 2" xfId="53068"/>
    <cellStyle name="Normal 3 4 2 5 4 3 3" xfId="38744"/>
    <cellStyle name="Normal 3 4 2 5 4 4" xfId="17170"/>
    <cellStyle name="Normal 3 4 2 5 4 4 2" xfId="45906"/>
    <cellStyle name="Normal 3 4 2 5 4 5" xfId="31582"/>
    <cellStyle name="Normal 3 4 2 5 5" xfId="4481"/>
    <cellStyle name="Normal 3 4 2 5 5 2" xfId="11747"/>
    <cellStyle name="Normal 3 4 2 5 5 2 2" xfId="26125"/>
    <cellStyle name="Normal 3 4 2 5 5 2 2 2" xfId="54859"/>
    <cellStyle name="Normal 3 4 2 5 5 2 3" xfId="40535"/>
    <cellStyle name="Normal 3 4 2 5 5 3" xfId="18962"/>
    <cellStyle name="Normal 3 4 2 5 5 3 2" xfId="47697"/>
    <cellStyle name="Normal 3 4 2 5 5 4" xfId="33373"/>
    <cellStyle name="Normal 3 4 2 5 6" xfId="8154"/>
    <cellStyle name="Normal 3 4 2 5 6 2" xfId="22543"/>
    <cellStyle name="Normal 3 4 2 5 6 2 2" xfId="51278"/>
    <cellStyle name="Normal 3 4 2 5 6 3" xfId="36954"/>
    <cellStyle name="Normal 3 4 2 5 7" xfId="15380"/>
    <cellStyle name="Normal 3 4 2 5 7 2" xfId="44116"/>
    <cellStyle name="Normal 3 4 2 5 8" xfId="29792"/>
    <cellStyle name="Normal 3 4 2 6" xfId="961"/>
    <cellStyle name="Normal 3 4 2 6 2" xfId="1944"/>
    <cellStyle name="Normal 3 4 2 6 2 2" xfId="3736"/>
    <cellStyle name="Normal 3 4 2 6 2 2 2" xfId="7395"/>
    <cellStyle name="Normal 3 4 2 6 2 2 2 2" xfId="14655"/>
    <cellStyle name="Normal 3 4 2 6 2 2 2 2 2" xfId="29033"/>
    <cellStyle name="Normal 3 4 2 6 2 2 2 2 2 2" xfId="57767"/>
    <cellStyle name="Normal 3 4 2 6 2 2 2 2 3" xfId="43443"/>
    <cellStyle name="Normal 3 4 2 6 2 2 2 3" xfId="21870"/>
    <cellStyle name="Normal 3 4 2 6 2 2 2 3 2" xfId="50605"/>
    <cellStyle name="Normal 3 4 2 6 2 2 2 4" xfId="36281"/>
    <cellStyle name="Normal 3 4 2 6 2 2 3" xfId="11068"/>
    <cellStyle name="Normal 3 4 2 6 2 2 3 2" xfId="25451"/>
    <cellStyle name="Normal 3 4 2 6 2 2 3 2 2" xfId="54186"/>
    <cellStyle name="Normal 3 4 2 6 2 2 3 3" xfId="39862"/>
    <cellStyle name="Normal 3 4 2 6 2 2 4" xfId="18288"/>
    <cellStyle name="Normal 3 4 2 6 2 2 4 2" xfId="47024"/>
    <cellStyle name="Normal 3 4 2 6 2 2 5" xfId="32700"/>
    <cellStyle name="Normal 3 4 2 6 2 3" xfId="5605"/>
    <cellStyle name="Normal 3 4 2 6 2 3 2" xfId="12865"/>
    <cellStyle name="Normal 3 4 2 6 2 3 2 2" xfId="27243"/>
    <cellStyle name="Normal 3 4 2 6 2 3 2 2 2" xfId="55977"/>
    <cellStyle name="Normal 3 4 2 6 2 3 2 3" xfId="41653"/>
    <cellStyle name="Normal 3 4 2 6 2 3 3" xfId="20080"/>
    <cellStyle name="Normal 3 4 2 6 2 3 3 2" xfId="48815"/>
    <cellStyle name="Normal 3 4 2 6 2 3 4" xfId="34491"/>
    <cellStyle name="Normal 3 4 2 6 2 4" xfId="9278"/>
    <cellStyle name="Normal 3 4 2 6 2 4 2" xfId="23661"/>
    <cellStyle name="Normal 3 4 2 6 2 4 2 2" xfId="52396"/>
    <cellStyle name="Normal 3 4 2 6 2 4 3" xfId="38072"/>
    <cellStyle name="Normal 3 4 2 6 2 5" xfId="16498"/>
    <cellStyle name="Normal 3 4 2 6 2 5 2" xfId="45234"/>
    <cellStyle name="Normal 3 4 2 6 2 6" xfId="30910"/>
    <cellStyle name="Normal 3 4 2 6 3" xfId="2840"/>
    <cellStyle name="Normal 3 4 2 6 3 2" xfId="6500"/>
    <cellStyle name="Normal 3 4 2 6 3 2 2" xfId="13760"/>
    <cellStyle name="Normal 3 4 2 6 3 2 2 2" xfId="28138"/>
    <cellStyle name="Normal 3 4 2 6 3 2 2 2 2" xfId="56872"/>
    <cellStyle name="Normal 3 4 2 6 3 2 2 3" xfId="42548"/>
    <cellStyle name="Normal 3 4 2 6 3 2 3" xfId="20975"/>
    <cellStyle name="Normal 3 4 2 6 3 2 3 2" xfId="49710"/>
    <cellStyle name="Normal 3 4 2 6 3 2 4" xfId="35386"/>
    <cellStyle name="Normal 3 4 2 6 3 3" xfId="10173"/>
    <cellStyle name="Normal 3 4 2 6 3 3 2" xfId="24556"/>
    <cellStyle name="Normal 3 4 2 6 3 3 2 2" xfId="53291"/>
    <cellStyle name="Normal 3 4 2 6 3 3 3" xfId="38967"/>
    <cellStyle name="Normal 3 4 2 6 3 4" xfId="17393"/>
    <cellStyle name="Normal 3 4 2 6 3 4 2" xfId="46129"/>
    <cellStyle name="Normal 3 4 2 6 3 5" xfId="31805"/>
    <cellStyle name="Normal 3 4 2 6 4" xfId="4705"/>
    <cellStyle name="Normal 3 4 2 6 4 2" xfId="11970"/>
    <cellStyle name="Normal 3 4 2 6 4 2 2" xfId="26348"/>
    <cellStyle name="Normal 3 4 2 6 4 2 2 2" xfId="55082"/>
    <cellStyle name="Normal 3 4 2 6 4 2 3" xfId="40758"/>
    <cellStyle name="Normal 3 4 2 6 4 3" xfId="19185"/>
    <cellStyle name="Normal 3 4 2 6 4 3 2" xfId="47920"/>
    <cellStyle name="Normal 3 4 2 6 4 4" xfId="33596"/>
    <cellStyle name="Normal 3 4 2 6 5" xfId="8377"/>
    <cellStyle name="Normal 3 4 2 6 5 2" xfId="22766"/>
    <cellStyle name="Normal 3 4 2 6 5 2 2" xfId="51501"/>
    <cellStyle name="Normal 3 4 2 6 5 3" xfId="37177"/>
    <cellStyle name="Normal 3 4 2 6 6" xfId="15603"/>
    <cellStyle name="Normal 3 4 2 6 6 2" xfId="44339"/>
    <cellStyle name="Normal 3 4 2 6 7" xfId="30015"/>
    <cellStyle name="Normal 3 4 2 7" xfId="1475"/>
    <cellStyle name="Normal 3 4 2 7 2" xfId="3289"/>
    <cellStyle name="Normal 3 4 2 7 2 2" xfId="6948"/>
    <cellStyle name="Normal 3 4 2 7 2 2 2" xfId="14208"/>
    <cellStyle name="Normal 3 4 2 7 2 2 2 2" xfId="28586"/>
    <cellStyle name="Normal 3 4 2 7 2 2 2 2 2" xfId="57320"/>
    <cellStyle name="Normal 3 4 2 7 2 2 2 3" xfId="42996"/>
    <cellStyle name="Normal 3 4 2 7 2 2 3" xfId="21423"/>
    <cellStyle name="Normal 3 4 2 7 2 2 3 2" xfId="50158"/>
    <cellStyle name="Normal 3 4 2 7 2 2 4" xfId="35834"/>
    <cellStyle name="Normal 3 4 2 7 2 3" xfId="10621"/>
    <cellStyle name="Normal 3 4 2 7 2 3 2" xfId="25004"/>
    <cellStyle name="Normal 3 4 2 7 2 3 2 2" xfId="53739"/>
    <cellStyle name="Normal 3 4 2 7 2 3 3" xfId="39415"/>
    <cellStyle name="Normal 3 4 2 7 2 4" xfId="17841"/>
    <cellStyle name="Normal 3 4 2 7 2 4 2" xfId="46577"/>
    <cellStyle name="Normal 3 4 2 7 2 5" xfId="32253"/>
    <cellStyle name="Normal 3 4 2 7 3" xfId="5157"/>
    <cellStyle name="Normal 3 4 2 7 3 2" xfId="12418"/>
    <cellStyle name="Normal 3 4 2 7 3 2 2" xfId="26796"/>
    <cellStyle name="Normal 3 4 2 7 3 2 2 2" xfId="55530"/>
    <cellStyle name="Normal 3 4 2 7 3 2 3" xfId="41206"/>
    <cellStyle name="Normal 3 4 2 7 3 3" xfId="19633"/>
    <cellStyle name="Normal 3 4 2 7 3 3 2" xfId="48368"/>
    <cellStyle name="Normal 3 4 2 7 3 4" xfId="34044"/>
    <cellStyle name="Normal 3 4 2 7 4" xfId="8830"/>
    <cellStyle name="Normal 3 4 2 7 4 2" xfId="23214"/>
    <cellStyle name="Normal 3 4 2 7 4 2 2" xfId="51949"/>
    <cellStyle name="Normal 3 4 2 7 4 3" xfId="37625"/>
    <cellStyle name="Normal 3 4 2 7 5" xfId="16051"/>
    <cellStyle name="Normal 3 4 2 7 5 2" xfId="44787"/>
    <cellStyle name="Normal 3 4 2 7 6" xfId="30463"/>
    <cellStyle name="Normal 3 4 2 8" xfId="2393"/>
    <cellStyle name="Normal 3 4 2 8 2" xfId="6053"/>
    <cellStyle name="Normal 3 4 2 8 2 2" xfId="13313"/>
    <cellStyle name="Normal 3 4 2 8 2 2 2" xfId="27691"/>
    <cellStyle name="Normal 3 4 2 8 2 2 2 2" xfId="56425"/>
    <cellStyle name="Normal 3 4 2 8 2 2 3" xfId="42101"/>
    <cellStyle name="Normal 3 4 2 8 2 3" xfId="20528"/>
    <cellStyle name="Normal 3 4 2 8 2 3 2" xfId="49263"/>
    <cellStyle name="Normal 3 4 2 8 2 4" xfId="34939"/>
    <cellStyle name="Normal 3 4 2 8 3" xfId="9726"/>
    <cellStyle name="Normal 3 4 2 8 3 2" xfId="24109"/>
    <cellStyle name="Normal 3 4 2 8 3 2 2" xfId="52844"/>
    <cellStyle name="Normal 3 4 2 8 3 3" xfId="38520"/>
    <cellStyle name="Normal 3 4 2 8 4" xfId="16946"/>
    <cellStyle name="Normal 3 4 2 8 4 2" xfId="45682"/>
    <cellStyle name="Normal 3 4 2 8 5" xfId="31358"/>
    <cellStyle name="Normal 3 4 2 9" xfId="4247"/>
    <cellStyle name="Normal 3 4 2 9 2" xfId="11522"/>
    <cellStyle name="Normal 3 4 2 9 2 2" xfId="25901"/>
    <cellStyle name="Normal 3 4 2 9 2 2 2" xfId="54635"/>
    <cellStyle name="Normal 3 4 2 9 2 3" xfId="40311"/>
    <cellStyle name="Normal 3 4 2 9 3" xfId="18738"/>
    <cellStyle name="Normal 3 4 2 9 3 2" xfId="47473"/>
    <cellStyle name="Normal 3 4 2 9 4" xfId="33149"/>
    <cellStyle name="Normal 3 4 3" xfId="348"/>
    <cellStyle name="Normal 3 4 3 10" xfId="15170"/>
    <cellStyle name="Normal 3 4 3 10 2" xfId="43906"/>
    <cellStyle name="Normal 3 4 3 11" xfId="29582"/>
    <cellStyle name="Normal 3 4 3 2" xfId="448"/>
    <cellStyle name="Normal 3 4 3 2 10" xfId="29638"/>
    <cellStyle name="Normal 3 4 3 2 2" xfId="648"/>
    <cellStyle name="Normal 3 4 3 2 2 2" xfId="920"/>
    <cellStyle name="Normal 3 4 3 2 2 2 2" xfId="1367"/>
    <cellStyle name="Normal 3 4 3 2 2 2 2 2" xfId="2350"/>
    <cellStyle name="Normal 3 4 3 2 2 2 2 2 2" xfId="4142"/>
    <cellStyle name="Normal 3 4 3 2 2 2 2 2 2 2" xfId="7801"/>
    <cellStyle name="Normal 3 4 3 2 2 2 2 2 2 2 2" xfId="15061"/>
    <cellStyle name="Normal 3 4 3 2 2 2 2 2 2 2 2 2" xfId="29439"/>
    <cellStyle name="Normal 3 4 3 2 2 2 2 2 2 2 2 2 2" xfId="58173"/>
    <cellStyle name="Normal 3 4 3 2 2 2 2 2 2 2 2 3" xfId="43849"/>
    <cellStyle name="Normal 3 4 3 2 2 2 2 2 2 2 3" xfId="22276"/>
    <cellStyle name="Normal 3 4 3 2 2 2 2 2 2 2 3 2" xfId="51011"/>
    <cellStyle name="Normal 3 4 3 2 2 2 2 2 2 2 4" xfId="36687"/>
    <cellStyle name="Normal 3 4 3 2 2 2 2 2 2 3" xfId="11474"/>
    <cellStyle name="Normal 3 4 3 2 2 2 2 2 2 3 2" xfId="25857"/>
    <cellStyle name="Normal 3 4 3 2 2 2 2 2 2 3 2 2" xfId="54592"/>
    <cellStyle name="Normal 3 4 3 2 2 2 2 2 2 3 3" xfId="40268"/>
    <cellStyle name="Normal 3 4 3 2 2 2 2 2 2 4" xfId="18694"/>
    <cellStyle name="Normal 3 4 3 2 2 2 2 2 2 4 2" xfId="47430"/>
    <cellStyle name="Normal 3 4 3 2 2 2 2 2 2 5" xfId="33106"/>
    <cellStyle name="Normal 3 4 3 2 2 2 2 2 3" xfId="6011"/>
    <cellStyle name="Normal 3 4 3 2 2 2 2 2 3 2" xfId="13271"/>
    <cellStyle name="Normal 3 4 3 2 2 2 2 2 3 2 2" xfId="27649"/>
    <cellStyle name="Normal 3 4 3 2 2 2 2 2 3 2 2 2" xfId="56383"/>
    <cellStyle name="Normal 3 4 3 2 2 2 2 2 3 2 3" xfId="42059"/>
    <cellStyle name="Normal 3 4 3 2 2 2 2 2 3 3" xfId="20486"/>
    <cellStyle name="Normal 3 4 3 2 2 2 2 2 3 3 2" xfId="49221"/>
    <cellStyle name="Normal 3 4 3 2 2 2 2 2 3 4" xfId="34897"/>
    <cellStyle name="Normal 3 4 3 2 2 2 2 2 4" xfId="9684"/>
    <cellStyle name="Normal 3 4 3 2 2 2 2 2 4 2" xfId="24067"/>
    <cellStyle name="Normal 3 4 3 2 2 2 2 2 4 2 2" xfId="52802"/>
    <cellStyle name="Normal 3 4 3 2 2 2 2 2 4 3" xfId="38478"/>
    <cellStyle name="Normal 3 4 3 2 2 2 2 2 5" xfId="16904"/>
    <cellStyle name="Normal 3 4 3 2 2 2 2 2 5 2" xfId="45640"/>
    <cellStyle name="Normal 3 4 3 2 2 2 2 2 6" xfId="31316"/>
    <cellStyle name="Normal 3 4 3 2 2 2 2 3" xfId="3246"/>
    <cellStyle name="Normal 3 4 3 2 2 2 2 3 2" xfId="6906"/>
    <cellStyle name="Normal 3 4 3 2 2 2 2 3 2 2" xfId="14166"/>
    <cellStyle name="Normal 3 4 3 2 2 2 2 3 2 2 2" xfId="28544"/>
    <cellStyle name="Normal 3 4 3 2 2 2 2 3 2 2 2 2" xfId="57278"/>
    <cellStyle name="Normal 3 4 3 2 2 2 2 3 2 2 3" xfId="42954"/>
    <cellStyle name="Normal 3 4 3 2 2 2 2 3 2 3" xfId="21381"/>
    <cellStyle name="Normal 3 4 3 2 2 2 2 3 2 3 2" xfId="50116"/>
    <cellStyle name="Normal 3 4 3 2 2 2 2 3 2 4" xfId="35792"/>
    <cellStyle name="Normal 3 4 3 2 2 2 2 3 3" xfId="10579"/>
    <cellStyle name="Normal 3 4 3 2 2 2 2 3 3 2" xfId="24962"/>
    <cellStyle name="Normal 3 4 3 2 2 2 2 3 3 2 2" xfId="53697"/>
    <cellStyle name="Normal 3 4 3 2 2 2 2 3 3 3" xfId="39373"/>
    <cellStyle name="Normal 3 4 3 2 2 2 2 3 4" xfId="17799"/>
    <cellStyle name="Normal 3 4 3 2 2 2 2 3 4 2" xfId="46535"/>
    <cellStyle name="Normal 3 4 3 2 2 2 2 3 5" xfId="32211"/>
    <cellStyle name="Normal 3 4 3 2 2 2 2 4" xfId="5111"/>
    <cellStyle name="Normal 3 4 3 2 2 2 2 4 2" xfId="12376"/>
    <cellStyle name="Normal 3 4 3 2 2 2 2 4 2 2" xfId="26754"/>
    <cellStyle name="Normal 3 4 3 2 2 2 2 4 2 2 2" xfId="55488"/>
    <cellStyle name="Normal 3 4 3 2 2 2 2 4 2 3" xfId="41164"/>
    <cellStyle name="Normal 3 4 3 2 2 2 2 4 3" xfId="19591"/>
    <cellStyle name="Normal 3 4 3 2 2 2 2 4 3 2" xfId="48326"/>
    <cellStyle name="Normal 3 4 3 2 2 2 2 4 4" xfId="34002"/>
    <cellStyle name="Normal 3 4 3 2 2 2 2 5" xfId="8783"/>
    <cellStyle name="Normal 3 4 3 2 2 2 2 5 2" xfId="23172"/>
    <cellStyle name="Normal 3 4 3 2 2 2 2 5 2 2" xfId="51907"/>
    <cellStyle name="Normal 3 4 3 2 2 2 2 5 3" xfId="37583"/>
    <cellStyle name="Normal 3 4 3 2 2 2 2 6" xfId="16009"/>
    <cellStyle name="Normal 3 4 3 2 2 2 2 6 2" xfId="44745"/>
    <cellStyle name="Normal 3 4 3 2 2 2 2 7" xfId="30421"/>
    <cellStyle name="Normal 3 4 3 2 2 2 3" xfId="1903"/>
    <cellStyle name="Normal 3 4 3 2 2 2 3 2" xfId="3695"/>
    <cellStyle name="Normal 3 4 3 2 2 2 3 2 2" xfId="7354"/>
    <cellStyle name="Normal 3 4 3 2 2 2 3 2 2 2" xfId="14614"/>
    <cellStyle name="Normal 3 4 3 2 2 2 3 2 2 2 2" xfId="28992"/>
    <cellStyle name="Normal 3 4 3 2 2 2 3 2 2 2 2 2" xfId="57726"/>
    <cellStyle name="Normal 3 4 3 2 2 2 3 2 2 2 3" xfId="43402"/>
    <cellStyle name="Normal 3 4 3 2 2 2 3 2 2 3" xfId="21829"/>
    <cellStyle name="Normal 3 4 3 2 2 2 3 2 2 3 2" xfId="50564"/>
    <cellStyle name="Normal 3 4 3 2 2 2 3 2 2 4" xfId="36240"/>
    <cellStyle name="Normal 3 4 3 2 2 2 3 2 3" xfId="11027"/>
    <cellStyle name="Normal 3 4 3 2 2 2 3 2 3 2" xfId="25410"/>
    <cellStyle name="Normal 3 4 3 2 2 2 3 2 3 2 2" xfId="54145"/>
    <cellStyle name="Normal 3 4 3 2 2 2 3 2 3 3" xfId="39821"/>
    <cellStyle name="Normal 3 4 3 2 2 2 3 2 4" xfId="18247"/>
    <cellStyle name="Normal 3 4 3 2 2 2 3 2 4 2" xfId="46983"/>
    <cellStyle name="Normal 3 4 3 2 2 2 3 2 5" xfId="32659"/>
    <cellStyle name="Normal 3 4 3 2 2 2 3 3" xfId="5564"/>
    <cellStyle name="Normal 3 4 3 2 2 2 3 3 2" xfId="12824"/>
    <cellStyle name="Normal 3 4 3 2 2 2 3 3 2 2" xfId="27202"/>
    <cellStyle name="Normal 3 4 3 2 2 2 3 3 2 2 2" xfId="55936"/>
    <cellStyle name="Normal 3 4 3 2 2 2 3 3 2 3" xfId="41612"/>
    <cellStyle name="Normal 3 4 3 2 2 2 3 3 3" xfId="20039"/>
    <cellStyle name="Normal 3 4 3 2 2 2 3 3 3 2" xfId="48774"/>
    <cellStyle name="Normal 3 4 3 2 2 2 3 3 4" xfId="34450"/>
    <cellStyle name="Normal 3 4 3 2 2 2 3 4" xfId="9237"/>
    <cellStyle name="Normal 3 4 3 2 2 2 3 4 2" xfId="23620"/>
    <cellStyle name="Normal 3 4 3 2 2 2 3 4 2 2" xfId="52355"/>
    <cellStyle name="Normal 3 4 3 2 2 2 3 4 3" xfId="38031"/>
    <cellStyle name="Normal 3 4 3 2 2 2 3 5" xfId="16457"/>
    <cellStyle name="Normal 3 4 3 2 2 2 3 5 2" xfId="45193"/>
    <cellStyle name="Normal 3 4 3 2 2 2 3 6" xfId="30869"/>
    <cellStyle name="Normal 3 4 3 2 2 2 4" xfId="2799"/>
    <cellStyle name="Normal 3 4 3 2 2 2 4 2" xfId="6459"/>
    <cellStyle name="Normal 3 4 3 2 2 2 4 2 2" xfId="13719"/>
    <cellStyle name="Normal 3 4 3 2 2 2 4 2 2 2" xfId="28097"/>
    <cellStyle name="Normal 3 4 3 2 2 2 4 2 2 2 2" xfId="56831"/>
    <cellStyle name="Normal 3 4 3 2 2 2 4 2 2 3" xfId="42507"/>
    <cellStyle name="Normal 3 4 3 2 2 2 4 2 3" xfId="20934"/>
    <cellStyle name="Normal 3 4 3 2 2 2 4 2 3 2" xfId="49669"/>
    <cellStyle name="Normal 3 4 3 2 2 2 4 2 4" xfId="35345"/>
    <cellStyle name="Normal 3 4 3 2 2 2 4 3" xfId="10132"/>
    <cellStyle name="Normal 3 4 3 2 2 2 4 3 2" xfId="24515"/>
    <cellStyle name="Normal 3 4 3 2 2 2 4 3 2 2" xfId="53250"/>
    <cellStyle name="Normal 3 4 3 2 2 2 4 3 3" xfId="38926"/>
    <cellStyle name="Normal 3 4 3 2 2 2 4 4" xfId="17352"/>
    <cellStyle name="Normal 3 4 3 2 2 2 4 4 2" xfId="46088"/>
    <cellStyle name="Normal 3 4 3 2 2 2 4 5" xfId="31764"/>
    <cellStyle name="Normal 3 4 3 2 2 2 5" xfId="4664"/>
    <cellStyle name="Normal 3 4 3 2 2 2 5 2" xfId="11929"/>
    <cellStyle name="Normal 3 4 3 2 2 2 5 2 2" xfId="26307"/>
    <cellStyle name="Normal 3 4 3 2 2 2 5 2 2 2" xfId="55041"/>
    <cellStyle name="Normal 3 4 3 2 2 2 5 2 3" xfId="40717"/>
    <cellStyle name="Normal 3 4 3 2 2 2 5 3" xfId="19144"/>
    <cellStyle name="Normal 3 4 3 2 2 2 5 3 2" xfId="47879"/>
    <cellStyle name="Normal 3 4 3 2 2 2 5 4" xfId="33555"/>
    <cellStyle name="Normal 3 4 3 2 2 2 6" xfId="8336"/>
    <cellStyle name="Normal 3 4 3 2 2 2 6 2" xfId="22725"/>
    <cellStyle name="Normal 3 4 3 2 2 2 6 2 2" xfId="51460"/>
    <cellStyle name="Normal 3 4 3 2 2 2 6 3" xfId="37136"/>
    <cellStyle name="Normal 3 4 3 2 2 2 7" xfId="15562"/>
    <cellStyle name="Normal 3 4 3 2 2 2 7 2" xfId="44298"/>
    <cellStyle name="Normal 3 4 3 2 2 2 8" xfId="29974"/>
    <cellStyle name="Normal 3 4 3 2 2 3" xfId="1143"/>
    <cellStyle name="Normal 3 4 3 2 2 3 2" xfId="2126"/>
    <cellStyle name="Normal 3 4 3 2 2 3 2 2" xfId="3918"/>
    <cellStyle name="Normal 3 4 3 2 2 3 2 2 2" xfId="7577"/>
    <cellStyle name="Normal 3 4 3 2 2 3 2 2 2 2" xfId="14837"/>
    <cellStyle name="Normal 3 4 3 2 2 3 2 2 2 2 2" xfId="29215"/>
    <cellStyle name="Normal 3 4 3 2 2 3 2 2 2 2 2 2" xfId="57949"/>
    <cellStyle name="Normal 3 4 3 2 2 3 2 2 2 2 3" xfId="43625"/>
    <cellStyle name="Normal 3 4 3 2 2 3 2 2 2 3" xfId="22052"/>
    <cellStyle name="Normal 3 4 3 2 2 3 2 2 2 3 2" xfId="50787"/>
    <cellStyle name="Normal 3 4 3 2 2 3 2 2 2 4" xfId="36463"/>
    <cellStyle name="Normal 3 4 3 2 2 3 2 2 3" xfId="11250"/>
    <cellStyle name="Normal 3 4 3 2 2 3 2 2 3 2" xfId="25633"/>
    <cellStyle name="Normal 3 4 3 2 2 3 2 2 3 2 2" xfId="54368"/>
    <cellStyle name="Normal 3 4 3 2 2 3 2 2 3 3" xfId="40044"/>
    <cellStyle name="Normal 3 4 3 2 2 3 2 2 4" xfId="18470"/>
    <cellStyle name="Normal 3 4 3 2 2 3 2 2 4 2" xfId="47206"/>
    <cellStyle name="Normal 3 4 3 2 2 3 2 2 5" xfId="32882"/>
    <cellStyle name="Normal 3 4 3 2 2 3 2 3" xfId="5787"/>
    <cellStyle name="Normal 3 4 3 2 2 3 2 3 2" xfId="13047"/>
    <cellStyle name="Normal 3 4 3 2 2 3 2 3 2 2" xfId="27425"/>
    <cellStyle name="Normal 3 4 3 2 2 3 2 3 2 2 2" xfId="56159"/>
    <cellStyle name="Normal 3 4 3 2 2 3 2 3 2 3" xfId="41835"/>
    <cellStyle name="Normal 3 4 3 2 2 3 2 3 3" xfId="20262"/>
    <cellStyle name="Normal 3 4 3 2 2 3 2 3 3 2" xfId="48997"/>
    <cellStyle name="Normal 3 4 3 2 2 3 2 3 4" xfId="34673"/>
    <cellStyle name="Normal 3 4 3 2 2 3 2 4" xfId="9460"/>
    <cellStyle name="Normal 3 4 3 2 2 3 2 4 2" xfId="23843"/>
    <cellStyle name="Normal 3 4 3 2 2 3 2 4 2 2" xfId="52578"/>
    <cellStyle name="Normal 3 4 3 2 2 3 2 4 3" xfId="38254"/>
    <cellStyle name="Normal 3 4 3 2 2 3 2 5" xfId="16680"/>
    <cellStyle name="Normal 3 4 3 2 2 3 2 5 2" xfId="45416"/>
    <cellStyle name="Normal 3 4 3 2 2 3 2 6" xfId="31092"/>
    <cellStyle name="Normal 3 4 3 2 2 3 3" xfId="3022"/>
    <cellStyle name="Normal 3 4 3 2 2 3 3 2" xfId="6682"/>
    <cellStyle name="Normal 3 4 3 2 2 3 3 2 2" xfId="13942"/>
    <cellStyle name="Normal 3 4 3 2 2 3 3 2 2 2" xfId="28320"/>
    <cellStyle name="Normal 3 4 3 2 2 3 3 2 2 2 2" xfId="57054"/>
    <cellStyle name="Normal 3 4 3 2 2 3 3 2 2 3" xfId="42730"/>
    <cellStyle name="Normal 3 4 3 2 2 3 3 2 3" xfId="21157"/>
    <cellStyle name="Normal 3 4 3 2 2 3 3 2 3 2" xfId="49892"/>
    <cellStyle name="Normal 3 4 3 2 2 3 3 2 4" xfId="35568"/>
    <cellStyle name="Normal 3 4 3 2 2 3 3 3" xfId="10355"/>
    <cellStyle name="Normal 3 4 3 2 2 3 3 3 2" xfId="24738"/>
    <cellStyle name="Normal 3 4 3 2 2 3 3 3 2 2" xfId="53473"/>
    <cellStyle name="Normal 3 4 3 2 2 3 3 3 3" xfId="39149"/>
    <cellStyle name="Normal 3 4 3 2 2 3 3 4" xfId="17575"/>
    <cellStyle name="Normal 3 4 3 2 2 3 3 4 2" xfId="46311"/>
    <cellStyle name="Normal 3 4 3 2 2 3 3 5" xfId="31987"/>
    <cellStyle name="Normal 3 4 3 2 2 3 4" xfId="4887"/>
    <cellStyle name="Normal 3 4 3 2 2 3 4 2" xfId="12152"/>
    <cellStyle name="Normal 3 4 3 2 2 3 4 2 2" xfId="26530"/>
    <cellStyle name="Normal 3 4 3 2 2 3 4 2 2 2" xfId="55264"/>
    <cellStyle name="Normal 3 4 3 2 2 3 4 2 3" xfId="40940"/>
    <cellStyle name="Normal 3 4 3 2 2 3 4 3" xfId="19367"/>
    <cellStyle name="Normal 3 4 3 2 2 3 4 3 2" xfId="48102"/>
    <cellStyle name="Normal 3 4 3 2 2 3 4 4" xfId="33778"/>
    <cellStyle name="Normal 3 4 3 2 2 3 5" xfId="8559"/>
    <cellStyle name="Normal 3 4 3 2 2 3 5 2" xfId="22948"/>
    <cellStyle name="Normal 3 4 3 2 2 3 5 2 2" xfId="51683"/>
    <cellStyle name="Normal 3 4 3 2 2 3 5 3" xfId="37359"/>
    <cellStyle name="Normal 3 4 3 2 2 3 6" xfId="15785"/>
    <cellStyle name="Normal 3 4 3 2 2 3 6 2" xfId="44521"/>
    <cellStyle name="Normal 3 4 3 2 2 3 7" xfId="30197"/>
    <cellStyle name="Normal 3 4 3 2 2 4" xfId="1675"/>
    <cellStyle name="Normal 3 4 3 2 2 4 2" xfId="3471"/>
    <cellStyle name="Normal 3 4 3 2 2 4 2 2" xfId="7130"/>
    <cellStyle name="Normal 3 4 3 2 2 4 2 2 2" xfId="14390"/>
    <cellStyle name="Normal 3 4 3 2 2 4 2 2 2 2" xfId="28768"/>
    <cellStyle name="Normal 3 4 3 2 2 4 2 2 2 2 2" xfId="57502"/>
    <cellStyle name="Normal 3 4 3 2 2 4 2 2 2 3" xfId="43178"/>
    <cellStyle name="Normal 3 4 3 2 2 4 2 2 3" xfId="21605"/>
    <cellStyle name="Normal 3 4 3 2 2 4 2 2 3 2" xfId="50340"/>
    <cellStyle name="Normal 3 4 3 2 2 4 2 2 4" xfId="36016"/>
    <cellStyle name="Normal 3 4 3 2 2 4 2 3" xfId="10803"/>
    <cellStyle name="Normal 3 4 3 2 2 4 2 3 2" xfId="25186"/>
    <cellStyle name="Normal 3 4 3 2 2 4 2 3 2 2" xfId="53921"/>
    <cellStyle name="Normal 3 4 3 2 2 4 2 3 3" xfId="39597"/>
    <cellStyle name="Normal 3 4 3 2 2 4 2 4" xfId="18023"/>
    <cellStyle name="Normal 3 4 3 2 2 4 2 4 2" xfId="46759"/>
    <cellStyle name="Normal 3 4 3 2 2 4 2 5" xfId="32435"/>
    <cellStyle name="Normal 3 4 3 2 2 4 3" xfId="5340"/>
    <cellStyle name="Normal 3 4 3 2 2 4 3 2" xfId="12600"/>
    <cellStyle name="Normal 3 4 3 2 2 4 3 2 2" xfId="26978"/>
    <cellStyle name="Normal 3 4 3 2 2 4 3 2 2 2" xfId="55712"/>
    <cellStyle name="Normal 3 4 3 2 2 4 3 2 3" xfId="41388"/>
    <cellStyle name="Normal 3 4 3 2 2 4 3 3" xfId="19815"/>
    <cellStyle name="Normal 3 4 3 2 2 4 3 3 2" xfId="48550"/>
    <cellStyle name="Normal 3 4 3 2 2 4 3 4" xfId="34226"/>
    <cellStyle name="Normal 3 4 3 2 2 4 4" xfId="9013"/>
    <cellStyle name="Normal 3 4 3 2 2 4 4 2" xfId="23396"/>
    <cellStyle name="Normal 3 4 3 2 2 4 4 2 2" xfId="52131"/>
    <cellStyle name="Normal 3 4 3 2 2 4 4 3" xfId="37807"/>
    <cellStyle name="Normal 3 4 3 2 2 4 5" xfId="16233"/>
    <cellStyle name="Normal 3 4 3 2 2 4 5 2" xfId="44969"/>
    <cellStyle name="Normal 3 4 3 2 2 4 6" xfId="30645"/>
    <cellStyle name="Normal 3 4 3 2 2 5" xfId="2575"/>
    <cellStyle name="Normal 3 4 3 2 2 5 2" xfId="6235"/>
    <cellStyle name="Normal 3 4 3 2 2 5 2 2" xfId="13495"/>
    <cellStyle name="Normal 3 4 3 2 2 5 2 2 2" xfId="27873"/>
    <cellStyle name="Normal 3 4 3 2 2 5 2 2 2 2" xfId="56607"/>
    <cellStyle name="Normal 3 4 3 2 2 5 2 2 3" xfId="42283"/>
    <cellStyle name="Normal 3 4 3 2 2 5 2 3" xfId="20710"/>
    <cellStyle name="Normal 3 4 3 2 2 5 2 3 2" xfId="49445"/>
    <cellStyle name="Normal 3 4 3 2 2 5 2 4" xfId="35121"/>
    <cellStyle name="Normal 3 4 3 2 2 5 3" xfId="9908"/>
    <cellStyle name="Normal 3 4 3 2 2 5 3 2" xfId="24291"/>
    <cellStyle name="Normal 3 4 3 2 2 5 3 2 2" xfId="53026"/>
    <cellStyle name="Normal 3 4 3 2 2 5 3 3" xfId="38702"/>
    <cellStyle name="Normal 3 4 3 2 2 5 4" xfId="17128"/>
    <cellStyle name="Normal 3 4 3 2 2 5 4 2" xfId="45864"/>
    <cellStyle name="Normal 3 4 3 2 2 5 5" xfId="31540"/>
    <cellStyle name="Normal 3 4 3 2 2 6" xfId="4438"/>
    <cellStyle name="Normal 3 4 3 2 2 6 2" xfId="11705"/>
    <cellStyle name="Normal 3 4 3 2 2 6 2 2" xfId="26083"/>
    <cellStyle name="Normal 3 4 3 2 2 6 2 2 2" xfId="54817"/>
    <cellStyle name="Normal 3 4 3 2 2 6 2 3" xfId="40493"/>
    <cellStyle name="Normal 3 4 3 2 2 6 3" xfId="18920"/>
    <cellStyle name="Normal 3 4 3 2 2 6 3 2" xfId="47655"/>
    <cellStyle name="Normal 3 4 3 2 2 6 4" xfId="33331"/>
    <cellStyle name="Normal 3 4 3 2 2 7" xfId="8109"/>
    <cellStyle name="Normal 3 4 3 2 2 7 2" xfId="22501"/>
    <cellStyle name="Normal 3 4 3 2 2 7 2 2" xfId="51236"/>
    <cellStyle name="Normal 3 4 3 2 2 7 3" xfId="36912"/>
    <cellStyle name="Normal 3 4 3 2 2 8" xfId="15338"/>
    <cellStyle name="Normal 3 4 3 2 2 8 2" xfId="44074"/>
    <cellStyle name="Normal 3 4 3 2 2 9" xfId="29750"/>
    <cellStyle name="Normal 3 4 3 2 3" xfId="806"/>
    <cellStyle name="Normal 3 4 3 2 3 2" xfId="1255"/>
    <cellStyle name="Normal 3 4 3 2 3 2 2" xfId="2238"/>
    <cellStyle name="Normal 3 4 3 2 3 2 2 2" xfId="4030"/>
    <cellStyle name="Normal 3 4 3 2 3 2 2 2 2" xfId="7689"/>
    <cellStyle name="Normal 3 4 3 2 3 2 2 2 2 2" xfId="14949"/>
    <cellStyle name="Normal 3 4 3 2 3 2 2 2 2 2 2" xfId="29327"/>
    <cellStyle name="Normal 3 4 3 2 3 2 2 2 2 2 2 2" xfId="58061"/>
    <cellStyle name="Normal 3 4 3 2 3 2 2 2 2 2 3" xfId="43737"/>
    <cellStyle name="Normal 3 4 3 2 3 2 2 2 2 3" xfId="22164"/>
    <cellStyle name="Normal 3 4 3 2 3 2 2 2 2 3 2" xfId="50899"/>
    <cellStyle name="Normal 3 4 3 2 3 2 2 2 2 4" xfId="36575"/>
    <cellStyle name="Normal 3 4 3 2 3 2 2 2 3" xfId="11362"/>
    <cellStyle name="Normal 3 4 3 2 3 2 2 2 3 2" xfId="25745"/>
    <cellStyle name="Normal 3 4 3 2 3 2 2 2 3 2 2" xfId="54480"/>
    <cellStyle name="Normal 3 4 3 2 3 2 2 2 3 3" xfId="40156"/>
    <cellStyle name="Normal 3 4 3 2 3 2 2 2 4" xfId="18582"/>
    <cellStyle name="Normal 3 4 3 2 3 2 2 2 4 2" xfId="47318"/>
    <cellStyle name="Normal 3 4 3 2 3 2 2 2 5" xfId="32994"/>
    <cellStyle name="Normal 3 4 3 2 3 2 2 3" xfId="5899"/>
    <cellStyle name="Normal 3 4 3 2 3 2 2 3 2" xfId="13159"/>
    <cellStyle name="Normal 3 4 3 2 3 2 2 3 2 2" xfId="27537"/>
    <cellStyle name="Normal 3 4 3 2 3 2 2 3 2 2 2" xfId="56271"/>
    <cellStyle name="Normal 3 4 3 2 3 2 2 3 2 3" xfId="41947"/>
    <cellStyle name="Normal 3 4 3 2 3 2 2 3 3" xfId="20374"/>
    <cellStyle name="Normal 3 4 3 2 3 2 2 3 3 2" xfId="49109"/>
    <cellStyle name="Normal 3 4 3 2 3 2 2 3 4" xfId="34785"/>
    <cellStyle name="Normal 3 4 3 2 3 2 2 4" xfId="9572"/>
    <cellStyle name="Normal 3 4 3 2 3 2 2 4 2" xfId="23955"/>
    <cellStyle name="Normal 3 4 3 2 3 2 2 4 2 2" xfId="52690"/>
    <cellStyle name="Normal 3 4 3 2 3 2 2 4 3" xfId="38366"/>
    <cellStyle name="Normal 3 4 3 2 3 2 2 5" xfId="16792"/>
    <cellStyle name="Normal 3 4 3 2 3 2 2 5 2" xfId="45528"/>
    <cellStyle name="Normal 3 4 3 2 3 2 2 6" xfId="31204"/>
    <cellStyle name="Normal 3 4 3 2 3 2 3" xfId="3134"/>
    <cellStyle name="Normal 3 4 3 2 3 2 3 2" xfId="6794"/>
    <cellStyle name="Normal 3 4 3 2 3 2 3 2 2" xfId="14054"/>
    <cellStyle name="Normal 3 4 3 2 3 2 3 2 2 2" xfId="28432"/>
    <cellStyle name="Normal 3 4 3 2 3 2 3 2 2 2 2" xfId="57166"/>
    <cellStyle name="Normal 3 4 3 2 3 2 3 2 2 3" xfId="42842"/>
    <cellStyle name="Normal 3 4 3 2 3 2 3 2 3" xfId="21269"/>
    <cellStyle name="Normal 3 4 3 2 3 2 3 2 3 2" xfId="50004"/>
    <cellStyle name="Normal 3 4 3 2 3 2 3 2 4" xfId="35680"/>
    <cellStyle name="Normal 3 4 3 2 3 2 3 3" xfId="10467"/>
    <cellStyle name="Normal 3 4 3 2 3 2 3 3 2" xfId="24850"/>
    <cellStyle name="Normal 3 4 3 2 3 2 3 3 2 2" xfId="53585"/>
    <cellStyle name="Normal 3 4 3 2 3 2 3 3 3" xfId="39261"/>
    <cellStyle name="Normal 3 4 3 2 3 2 3 4" xfId="17687"/>
    <cellStyle name="Normal 3 4 3 2 3 2 3 4 2" xfId="46423"/>
    <cellStyle name="Normal 3 4 3 2 3 2 3 5" xfId="32099"/>
    <cellStyle name="Normal 3 4 3 2 3 2 4" xfId="4999"/>
    <cellStyle name="Normal 3 4 3 2 3 2 4 2" xfId="12264"/>
    <cellStyle name="Normal 3 4 3 2 3 2 4 2 2" xfId="26642"/>
    <cellStyle name="Normal 3 4 3 2 3 2 4 2 2 2" xfId="55376"/>
    <cellStyle name="Normal 3 4 3 2 3 2 4 2 3" xfId="41052"/>
    <cellStyle name="Normal 3 4 3 2 3 2 4 3" xfId="19479"/>
    <cellStyle name="Normal 3 4 3 2 3 2 4 3 2" xfId="48214"/>
    <cellStyle name="Normal 3 4 3 2 3 2 4 4" xfId="33890"/>
    <cellStyle name="Normal 3 4 3 2 3 2 5" xfId="8671"/>
    <cellStyle name="Normal 3 4 3 2 3 2 5 2" xfId="23060"/>
    <cellStyle name="Normal 3 4 3 2 3 2 5 2 2" xfId="51795"/>
    <cellStyle name="Normal 3 4 3 2 3 2 5 3" xfId="37471"/>
    <cellStyle name="Normal 3 4 3 2 3 2 6" xfId="15897"/>
    <cellStyle name="Normal 3 4 3 2 3 2 6 2" xfId="44633"/>
    <cellStyle name="Normal 3 4 3 2 3 2 7" xfId="30309"/>
    <cellStyle name="Normal 3 4 3 2 3 3" xfId="1791"/>
    <cellStyle name="Normal 3 4 3 2 3 3 2" xfId="3583"/>
    <cellStyle name="Normal 3 4 3 2 3 3 2 2" xfId="7242"/>
    <cellStyle name="Normal 3 4 3 2 3 3 2 2 2" xfId="14502"/>
    <cellStyle name="Normal 3 4 3 2 3 3 2 2 2 2" xfId="28880"/>
    <cellStyle name="Normal 3 4 3 2 3 3 2 2 2 2 2" xfId="57614"/>
    <cellStyle name="Normal 3 4 3 2 3 3 2 2 2 3" xfId="43290"/>
    <cellStyle name="Normal 3 4 3 2 3 3 2 2 3" xfId="21717"/>
    <cellStyle name="Normal 3 4 3 2 3 3 2 2 3 2" xfId="50452"/>
    <cellStyle name="Normal 3 4 3 2 3 3 2 2 4" xfId="36128"/>
    <cellStyle name="Normal 3 4 3 2 3 3 2 3" xfId="10915"/>
    <cellStyle name="Normal 3 4 3 2 3 3 2 3 2" xfId="25298"/>
    <cellStyle name="Normal 3 4 3 2 3 3 2 3 2 2" xfId="54033"/>
    <cellStyle name="Normal 3 4 3 2 3 3 2 3 3" xfId="39709"/>
    <cellStyle name="Normal 3 4 3 2 3 3 2 4" xfId="18135"/>
    <cellStyle name="Normal 3 4 3 2 3 3 2 4 2" xfId="46871"/>
    <cellStyle name="Normal 3 4 3 2 3 3 2 5" xfId="32547"/>
    <cellStyle name="Normal 3 4 3 2 3 3 3" xfId="5452"/>
    <cellStyle name="Normal 3 4 3 2 3 3 3 2" xfId="12712"/>
    <cellStyle name="Normal 3 4 3 2 3 3 3 2 2" xfId="27090"/>
    <cellStyle name="Normal 3 4 3 2 3 3 3 2 2 2" xfId="55824"/>
    <cellStyle name="Normal 3 4 3 2 3 3 3 2 3" xfId="41500"/>
    <cellStyle name="Normal 3 4 3 2 3 3 3 3" xfId="19927"/>
    <cellStyle name="Normal 3 4 3 2 3 3 3 3 2" xfId="48662"/>
    <cellStyle name="Normal 3 4 3 2 3 3 3 4" xfId="34338"/>
    <cellStyle name="Normal 3 4 3 2 3 3 4" xfId="9125"/>
    <cellStyle name="Normal 3 4 3 2 3 3 4 2" xfId="23508"/>
    <cellStyle name="Normal 3 4 3 2 3 3 4 2 2" xfId="52243"/>
    <cellStyle name="Normal 3 4 3 2 3 3 4 3" xfId="37919"/>
    <cellStyle name="Normal 3 4 3 2 3 3 5" xfId="16345"/>
    <cellStyle name="Normal 3 4 3 2 3 3 5 2" xfId="45081"/>
    <cellStyle name="Normal 3 4 3 2 3 3 6" xfId="30757"/>
    <cellStyle name="Normal 3 4 3 2 3 4" xfId="2687"/>
    <cellStyle name="Normal 3 4 3 2 3 4 2" xfId="6347"/>
    <cellStyle name="Normal 3 4 3 2 3 4 2 2" xfId="13607"/>
    <cellStyle name="Normal 3 4 3 2 3 4 2 2 2" xfId="27985"/>
    <cellStyle name="Normal 3 4 3 2 3 4 2 2 2 2" xfId="56719"/>
    <cellStyle name="Normal 3 4 3 2 3 4 2 2 3" xfId="42395"/>
    <cellStyle name="Normal 3 4 3 2 3 4 2 3" xfId="20822"/>
    <cellStyle name="Normal 3 4 3 2 3 4 2 3 2" xfId="49557"/>
    <cellStyle name="Normal 3 4 3 2 3 4 2 4" xfId="35233"/>
    <cellStyle name="Normal 3 4 3 2 3 4 3" xfId="10020"/>
    <cellStyle name="Normal 3 4 3 2 3 4 3 2" xfId="24403"/>
    <cellStyle name="Normal 3 4 3 2 3 4 3 2 2" xfId="53138"/>
    <cellStyle name="Normal 3 4 3 2 3 4 3 3" xfId="38814"/>
    <cellStyle name="Normal 3 4 3 2 3 4 4" xfId="17240"/>
    <cellStyle name="Normal 3 4 3 2 3 4 4 2" xfId="45976"/>
    <cellStyle name="Normal 3 4 3 2 3 4 5" xfId="31652"/>
    <cellStyle name="Normal 3 4 3 2 3 5" xfId="4551"/>
    <cellStyle name="Normal 3 4 3 2 3 5 2" xfId="11817"/>
    <cellStyle name="Normal 3 4 3 2 3 5 2 2" xfId="26195"/>
    <cellStyle name="Normal 3 4 3 2 3 5 2 2 2" xfId="54929"/>
    <cellStyle name="Normal 3 4 3 2 3 5 2 3" xfId="40605"/>
    <cellStyle name="Normal 3 4 3 2 3 5 3" xfId="19032"/>
    <cellStyle name="Normal 3 4 3 2 3 5 3 2" xfId="47767"/>
    <cellStyle name="Normal 3 4 3 2 3 5 4" xfId="33443"/>
    <cellStyle name="Normal 3 4 3 2 3 6" xfId="8224"/>
    <cellStyle name="Normal 3 4 3 2 3 6 2" xfId="22613"/>
    <cellStyle name="Normal 3 4 3 2 3 6 2 2" xfId="51348"/>
    <cellStyle name="Normal 3 4 3 2 3 6 3" xfId="37024"/>
    <cellStyle name="Normal 3 4 3 2 3 7" xfId="15450"/>
    <cellStyle name="Normal 3 4 3 2 3 7 2" xfId="44186"/>
    <cellStyle name="Normal 3 4 3 2 3 8" xfId="29862"/>
    <cellStyle name="Normal 3 4 3 2 4" xfId="1031"/>
    <cellStyle name="Normal 3 4 3 2 4 2" xfId="2014"/>
    <cellStyle name="Normal 3 4 3 2 4 2 2" xfId="3806"/>
    <cellStyle name="Normal 3 4 3 2 4 2 2 2" xfId="7465"/>
    <cellStyle name="Normal 3 4 3 2 4 2 2 2 2" xfId="14725"/>
    <cellStyle name="Normal 3 4 3 2 4 2 2 2 2 2" xfId="29103"/>
    <cellStyle name="Normal 3 4 3 2 4 2 2 2 2 2 2" xfId="57837"/>
    <cellStyle name="Normal 3 4 3 2 4 2 2 2 2 3" xfId="43513"/>
    <cellStyle name="Normal 3 4 3 2 4 2 2 2 3" xfId="21940"/>
    <cellStyle name="Normal 3 4 3 2 4 2 2 2 3 2" xfId="50675"/>
    <cellStyle name="Normal 3 4 3 2 4 2 2 2 4" xfId="36351"/>
    <cellStyle name="Normal 3 4 3 2 4 2 2 3" xfId="11138"/>
    <cellStyle name="Normal 3 4 3 2 4 2 2 3 2" xfId="25521"/>
    <cellStyle name="Normal 3 4 3 2 4 2 2 3 2 2" xfId="54256"/>
    <cellStyle name="Normal 3 4 3 2 4 2 2 3 3" xfId="39932"/>
    <cellStyle name="Normal 3 4 3 2 4 2 2 4" xfId="18358"/>
    <cellStyle name="Normal 3 4 3 2 4 2 2 4 2" xfId="47094"/>
    <cellStyle name="Normal 3 4 3 2 4 2 2 5" xfId="32770"/>
    <cellStyle name="Normal 3 4 3 2 4 2 3" xfId="5675"/>
    <cellStyle name="Normal 3 4 3 2 4 2 3 2" xfId="12935"/>
    <cellStyle name="Normal 3 4 3 2 4 2 3 2 2" xfId="27313"/>
    <cellStyle name="Normal 3 4 3 2 4 2 3 2 2 2" xfId="56047"/>
    <cellStyle name="Normal 3 4 3 2 4 2 3 2 3" xfId="41723"/>
    <cellStyle name="Normal 3 4 3 2 4 2 3 3" xfId="20150"/>
    <cellStyle name="Normal 3 4 3 2 4 2 3 3 2" xfId="48885"/>
    <cellStyle name="Normal 3 4 3 2 4 2 3 4" xfId="34561"/>
    <cellStyle name="Normal 3 4 3 2 4 2 4" xfId="9348"/>
    <cellStyle name="Normal 3 4 3 2 4 2 4 2" xfId="23731"/>
    <cellStyle name="Normal 3 4 3 2 4 2 4 2 2" xfId="52466"/>
    <cellStyle name="Normal 3 4 3 2 4 2 4 3" xfId="38142"/>
    <cellStyle name="Normal 3 4 3 2 4 2 5" xfId="16568"/>
    <cellStyle name="Normal 3 4 3 2 4 2 5 2" xfId="45304"/>
    <cellStyle name="Normal 3 4 3 2 4 2 6" xfId="30980"/>
    <cellStyle name="Normal 3 4 3 2 4 3" xfId="2910"/>
    <cellStyle name="Normal 3 4 3 2 4 3 2" xfId="6570"/>
    <cellStyle name="Normal 3 4 3 2 4 3 2 2" xfId="13830"/>
    <cellStyle name="Normal 3 4 3 2 4 3 2 2 2" xfId="28208"/>
    <cellStyle name="Normal 3 4 3 2 4 3 2 2 2 2" xfId="56942"/>
    <cellStyle name="Normal 3 4 3 2 4 3 2 2 3" xfId="42618"/>
    <cellStyle name="Normal 3 4 3 2 4 3 2 3" xfId="21045"/>
    <cellStyle name="Normal 3 4 3 2 4 3 2 3 2" xfId="49780"/>
    <cellStyle name="Normal 3 4 3 2 4 3 2 4" xfId="35456"/>
    <cellStyle name="Normal 3 4 3 2 4 3 3" xfId="10243"/>
    <cellStyle name="Normal 3 4 3 2 4 3 3 2" xfId="24626"/>
    <cellStyle name="Normal 3 4 3 2 4 3 3 2 2" xfId="53361"/>
    <cellStyle name="Normal 3 4 3 2 4 3 3 3" xfId="39037"/>
    <cellStyle name="Normal 3 4 3 2 4 3 4" xfId="17463"/>
    <cellStyle name="Normal 3 4 3 2 4 3 4 2" xfId="46199"/>
    <cellStyle name="Normal 3 4 3 2 4 3 5" xfId="31875"/>
    <cellStyle name="Normal 3 4 3 2 4 4" xfId="4775"/>
    <cellStyle name="Normal 3 4 3 2 4 4 2" xfId="12040"/>
    <cellStyle name="Normal 3 4 3 2 4 4 2 2" xfId="26418"/>
    <cellStyle name="Normal 3 4 3 2 4 4 2 2 2" xfId="55152"/>
    <cellStyle name="Normal 3 4 3 2 4 4 2 3" xfId="40828"/>
    <cellStyle name="Normal 3 4 3 2 4 4 3" xfId="19255"/>
    <cellStyle name="Normal 3 4 3 2 4 4 3 2" xfId="47990"/>
    <cellStyle name="Normal 3 4 3 2 4 4 4" xfId="33666"/>
    <cellStyle name="Normal 3 4 3 2 4 5" xfId="8447"/>
    <cellStyle name="Normal 3 4 3 2 4 5 2" xfId="22836"/>
    <cellStyle name="Normal 3 4 3 2 4 5 2 2" xfId="51571"/>
    <cellStyle name="Normal 3 4 3 2 4 5 3" xfId="37247"/>
    <cellStyle name="Normal 3 4 3 2 4 6" xfId="15673"/>
    <cellStyle name="Normal 3 4 3 2 4 6 2" xfId="44409"/>
    <cellStyle name="Normal 3 4 3 2 4 7" xfId="30085"/>
    <cellStyle name="Normal 3 4 3 2 5" xfId="1555"/>
    <cellStyle name="Normal 3 4 3 2 5 2" xfId="3359"/>
    <cellStyle name="Normal 3 4 3 2 5 2 2" xfId="7018"/>
    <cellStyle name="Normal 3 4 3 2 5 2 2 2" xfId="14278"/>
    <cellStyle name="Normal 3 4 3 2 5 2 2 2 2" xfId="28656"/>
    <cellStyle name="Normal 3 4 3 2 5 2 2 2 2 2" xfId="57390"/>
    <cellStyle name="Normal 3 4 3 2 5 2 2 2 3" xfId="43066"/>
    <cellStyle name="Normal 3 4 3 2 5 2 2 3" xfId="21493"/>
    <cellStyle name="Normal 3 4 3 2 5 2 2 3 2" xfId="50228"/>
    <cellStyle name="Normal 3 4 3 2 5 2 2 4" xfId="35904"/>
    <cellStyle name="Normal 3 4 3 2 5 2 3" xfId="10691"/>
    <cellStyle name="Normal 3 4 3 2 5 2 3 2" xfId="25074"/>
    <cellStyle name="Normal 3 4 3 2 5 2 3 2 2" xfId="53809"/>
    <cellStyle name="Normal 3 4 3 2 5 2 3 3" xfId="39485"/>
    <cellStyle name="Normal 3 4 3 2 5 2 4" xfId="17911"/>
    <cellStyle name="Normal 3 4 3 2 5 2 4 2" xfId="46647"/>
    <cellStyle name="Normal 3 4 3 2 5 2 5" xfId="32323"/>
    <cellStyle name="Normal 3 4 3 2 5 3" xfId="5228"/>
    <cellStyle name="Normal 3 4 3 2 5 3 2" xfId="12488"/>
    <cellStyle name="Normal 3 4 3 2 5 3 2 2" xfId="26866"/>
    <cellStyle name="Normal 3 4 3 2 5 3 2 2 2" xfId="55600"/>
    <cellStyle name="Normal 3 4 3 2 5 3 2 3" xfId="41276"/>
    <cellStyle name="Normal 3 4 3 2 5 3 3" xfId="19703"/>
    <cellStyle name="Normal 3 4 3 2 5 3 3 2" xfId="48438"/>
    <cellStyle name="Normal 3 4 3 2 5 3 4" xfId="34114"/>
    <cellStyle name="Normal 3 4 3 2 5 4" xfId="8901"/>
    <cellStyle name="Normal 3 4 3 2 5 4 2" xfId="23284"/>
    <cellStyle name="Normal 3 4 3 2 5 4 2 2" xfId="52019"/>
    <cellStyle name="Normal 3 4 3 2 5 4 3" xfId="37695"/>
    <cellStyle name="Normal 3 4 3 2 5 5" xfId="16121"/>
    <cellStyle name="Normal 3 4 3 2 5 5 2" xfId="44857"/>
    <cellStyle name="Normal 3 4 3 2 5 6" xfId="30533"/>
    <cellStyle name="Normal 3 4 3 2 6" xfId="2463"/>
    <cellStyle name="Normal 3 4 3 2 6 2" xfId="6123"/>
    <cellStyle name="Normal 3 4 3 2 6 2 2" xfId="13383"/>
    <cellStyle name="Normal 3 4 3 2 6 2 2 2" xfId="27761"/>
    <cellStyle name="Normal 3 4 3 2 6 2 2 2 2" xfId="56495"/>
    <cellStyle name="Normal 3 4 3 2 6 2 2 3" xfId="42171"/>
    <cellStyle name="Normal 3 4 3 2 6 2 3" xfId="20598"/>
    <cellStyle name="Normal 3 4 3 2 6 2 3 2" xfId="49333"/>
    <cellStyle name="Normal 3 4 3 2 6 2 4" xfId="35009"/>
    <cellStyle name="Normal 3 4 3 2 6 3" xfId="9796"/>
    <cellStyle name="Normal 3 4 3 2 6 3 2" xfId="24179"/>
    <cellStyle name="Normal 3 4 3 2 6 3 2 2" xfId="52914"/>
    <cellStyle name="Normal 3 4 3 2 6 3 3" xfId="38590"/>
    <cellStyle name="Normal 3 4 3 2 6 4" xfId="17016"/>
    <cellStyle name="Normal 3 4 3 2 6 4 2" xfId="45752"/>
    <cellStyle name="Normal 3 4 3 2 6 5" xfId="31428"/>
    <cellStyle name="Normal 3 4 3 2 7" xfId="4322"/>
    <cellStyle name="Normal 3 4 3 2 7 2" xfId="11592"/>
    <cellStyle name="Normal 3 4 3 2 7 2 2" xfId="25971"/>
    <cellStyle name="Normal 3 4 3 2 7 2 2 2" xfId="54705"/>
    <cellStyle name="Normal 3 4 3 2 7 2 3" xfId="40381"/>
    <cellStyle name="Normal 3 4 3 2 7 3" xfId="18808"/>
    <cellStyle name="Normal 3 4 3 2 7 3 2" xfId="47543"/>
    <cellStyle name="Normal 3 4 3 2 7 4" xfId="33219"/>
    <cellStyle name="Normal 3 4 3 2 8" xfId="7991"/>
    <cellStyle name="Normal 3 4 3 2 8 2" xfId="22389"/>
    <cellStyle name="Normal 3 4 3 2 8 2 2" xfId="51124"/>
    <cellStyle name="Normal 3 4 3 2 8 3" xfId="36800"/>
    <cellStyle name="Normal 3 4 3 2 9" xfId="15226"/>
    <cellStyle name="Normal 3 4 3 2 9 2" xfId="43962"/>
    <cellStyle name="Normal 3 4 3 3" xfId="587"/>
    <cellStyle name="Normal 3 4 3 3 2" xfId="864"/>
    <cellStyle name="Normal 3 4 3 3 2 2" xfId="1311"/>
    <cellStyle name="Normal 3 4 3 3 2 2 2" xfId="2294"/>
    <cellStyle name="Normal 3 4 3 3 2 2 2 2" xfId="4086"/>
    <cellStyle name="Normal 3 4 3 3 2 2 2 2 2" xfId="7745"/>
    <cellStyle name="Normal 3 4 3 3 2 2 2 2 2 2" xfId="15005"/>
    <cellStyle name="Normal 3 4 3 3 2 2 2 2 2 2 2" xfId="29383"/>
    <cellStyle name="Normal 3 4 3 3 2 2 2 2 2 2 2 2" xfId="58117"/>
    <cellStyle name="Normal 3 4 3 3 2 2 2 2 2 2 3" xfId="43793"/>
    <cellStyle name="Normal 3 4 3 3 2 2 2 2 2 3" xfId="22220"/>
    <cellStyle name="Normal 3 4 3 3 2 2 2 2 2 3 2" xfId="50955"/>
    <cellStyle name="Normal 3 4 3 3 2 2 2 2 2 4" xfId="36631"/>
    <cellStyle name="Normal 3 4 3 3 2 2 2 2 3" xfId="11418"/>
    <cellStyle name="Normal 3 4 3 3 2 2 2 2 3 2" xfId="25801"/>
    <cellStyle name="Normal 3 4 3 3 2 2 2 2 3 2 2" xfId="54536"/>
    <cellStyle name="Normal 3 4 3 3 2 2 2 2 3 3" xfId="40212"/>
    <cellStyle name="Normal 3 4 3 3 2 2 2 2 4" xfId="18638"/>
    <cellStyle name="Normal 3 4 3 3 2 2 2 2 4 2" xfId="47374"/>
    <cellStyle name="Normal 3 4 3 3 2 2 2 2 5" xfId="33050"/>
    <cellStyle name="Normal 3 4 3 3 2 2 2 3" xfId="5955"/>
    <cellStyle name="Normal 3 4 3 3 2 2 2 3 2" xfId="13215"/>
    <cellStyle name="Normal 3 4 3 3 2 2 2 3 2 2" xfId="27593"/>
    <cellStyle name="Normal 3 4 3 3 2 2 2 3 2 2 2" xfId="56327"/>
    <cellStyle name="Normal 3 4 3 3 2 2 2 3 2 3" xfId="42003"/>
    <cellStyle name="Normal 3 4 3 3 2 2 2 3 3" xfId="20430"/>
    <cellStyle name="Normal 3 4 3 3 2 2 2 3 3 2" xfId="49165"/>
    <cellStyle name="Normal 3 4 3 3 2 2 2 3 4" xfId="34841"/>
    <cellStyle name="Normal 3 4 3 3 2 2 2 4" xfId="9628"/>
    <cellStyle name="Normal 3 4 3 3 2 2 2 4 2" xfId="24011"/>
    <cellStyle name="Normal 3 4 3 3 2 2 2 4 2 2" xfId="52746"/>
    <cellStyle name="Normal 3 4 3 3 2 2 2 4 3" xfId="38422"/>
    <cellStyle name="Normal 3 4 3 3 2 2 2 5" xfId="16848"/>
    <cellStyle name="Normal 3 4 3 3 2 2 2 5 2" xfId="45584"/>
    <cellStyle name="Normal 3 4 3 3 2 2 2 6" xfId="31260"/>
    <cellStyle name="Normal 3 4 3 3 2 2 3" xfId="3190"/>
    <cellStyle name="Normal 3 4 3 3 2 2 3 2" xfId="6850"/>
    <cellStyle name="Normal 3 4 3 3 2 2 3 2 2" xfId="14110"/>
    <cellStyle name="Normal 3 4 3 3 2 2 3 2 2 2" xfId="28488"/>
    <cellStyle name="Normal 3 4 3 3 2 2 3 2 2 2 2" xfId="57222"/>
    <cellStyle name="Normal 3 4 3 3 2 2 3 2 2 3" xfId="42898"/>
    <cellStyle name="Normal 3 4 3 3 2 2 3 2 3" xfId="21325"/>
    <cellStyle name="Normal 3 4 3 3 2 2 3 2 3 2" xfId="50060"/>
    <cellStyle name="Normal 3 4 3 3 2 2 3 2 4" xfId="35736"/>
    <cellStyle name="Normal 3 4 3 3 2 2 3 3" xfId="10523"/>
    <cellStyle name="Normal 3 4 3 3 2 2 3 3 2" xfId="24906"/>
    <cellStyle name="Normal 3 4 3 3 2 2 3 3 2 2" xfId="53641"/>
    <cellStyle name="Normal 3 4 3 3 2 2 3 3 3" xfId="39317"/>
    <cellStyle name="Normal 3 4 3 3 2 2 3 4" xfId="17743"/>
    <cellStyle name="Normal 3 4 3 3 2 2 3 4 2" xfId="46479"/>
    <cellStyle name="Normal 3 4 3 3 2 2 3 5" xfId="32155"/>
    <cellStyle name="Normal 3 4 3 3 2 2 4" xfId="5055"/>
    <cellStyle name="Normal 3 4 3 3 2 2 4 2" xfId="12320"/>
    <cellStyle name="Normal 3 4 3 3 2 2 4 2 2" xfId="26698"/>
    <cellStyle name="Normal 3 4 3 3 2 2 4 2 2 2" xfId="55432"/>
    <cellStyle name="Normal 3 4 3 3 2 2 4 2 3" xfId="41108"/>
    <cellStyle name="Normal 3 4 3 3 2 2 4 3" xfId="19535"/>
    <cellStyle name="Normal 3 4 3 3 2 2 4 3 2" xfId="48270"/>
    <cellStyle name="Normal 3 4 3 3 2 2 4 4" xfId="33946"/>
    <cellStyle name="Normal 3 4 3 3 2 2 5" xfId="8727"/>
    <cellStyle name="Normal 3 4 3 3 2 2 5 2" xfId="23116"/>
    <cellStyle name="Normal 3 4 3 3 2 2 5 2 2" xfId="51851"/>
    <cellStyle name="Normal 3 4 3 3 2 2 5 3" xfId="37527"/>
    <cellStyle name="Normal 3 4 3 3 2 2 6" xfId="15953"/>
    <cellStyle name="Normal 3 4 3 3 2 2 6 2" xfId="44689"/>
    <cellStyle name="Normal 3 4 3 3 2 2 7" xfId="30365"/>
    <cellStyle name="Normal 3 4 3 3 2 3" xfId="1847"/>
    <cellStyle name="Normal 3 4 3 3 2 3 2" xfId="3639"/>
    <cellStyle name="Normal 3 4 3 3 2 3 2 2" xfId="7298"/>
    <cellStyle name="Normal 3 4 3 3 2 3 2 2 2" xfId="14558"/>
    <cellStyle name="Normal 3 4 3 3 2 3 2 2 2 2" xfId="28936"/>
    <cellStyle name="Normal 3 4 3 3 2 3 2 2 2 2 2" xfId="57670"/>
    <cellStyle name="Normal 3 4 3 3 2 3 2 2 2 3" xfId="43346"/>
    <cellStyle name="Normal 3 4 3 3 2 3 2 2 3" xfId="21773"/>
    <cellStyle name="Normal 3 4 3 3 2 3 2 2 3 2" xfId="50508"/>
    <cellStyle name="Normal 3 4 3 3 2 3 2 2 4" xfId="36184"/>
    <cellStyle name="Normal 3 4 3 3 2 3 2 3" xfId="10971"/>
    <cellStyle name="Normal 3 4 3 3 2 3 2 3 2" xfId="25354"/>
    <cellStyle name="Normal 3 4 3 3 2 3 2 3 2 2" xfId="54089"/>
    <cellStyle name="Normal 3 4 3 3 2 3 2 3 3" xfId="39765"/>
    <cellStyle name="Normal 3 4 3 3 2 3 2 4" xfId="18191"/>
    <cellStyle name="Normal 3 4 3 3 2 3 2 4 2" xfId="46927"/>
    <cellStyle name="Normal 3 4 3 3 2 3 2 5" xfId="32603"/>
    <cellStyle name="Normal 3 4 3 3 2 3 3" xfId="5508"/>
    <cellStyle name="Normal 3 4 3 3 2 3 3 2" xfId="12768"/>
    <cellStyle name="Normal 3 4 3 3 2 3 3 2 2" xfId="27146"/>
    <cellStyle name="Normal 3 4 3 3 2 3 3 2 2 2" xfId="55880"/>
    <cellStyle name="Normal 3 4 3 3 2 3 3 2 3" xfId="41556"/>
    <cellStyle name="Normal 3 4 3 3 2 3 3 3" xfId="19983"/>
    <cellStyle name="Normal 3 4 3 3 2 3 3 3 2" xfId="48718"/>
    <cellStyle name="Normal 3 4 3 3 2 3 3 4" xfId="34394"/>
    <cellStyle name="Normal 3 4 3 3 2 3 4" xfId="9181"/>
    <cellStyle name="Normal 3 4 3 3 2 3 4 2" xfId="23564"/>
    <cellStyle name="Normal 3 4 3 3 2 3 4 2 2" xfId="52299"/>
    <cellStyle name="Normal 3 4 3 3 2 3 4 3" xfId="37975"/>
    <cellStyle name="Normal 3 4 3 3 2 3 5" xfId="16401"/>
    <cellStyle name="Normal 3 4 3 3 2 3 5 2" xfId="45137"/>
    <cellStyle name="Normal 3 4 3 3 2 3 6" xfId="30813"/>
    <cellStyle name="Normal 3 4 3 3 2 4" xfId="2743"/>
    <cellStyle name="Normal 3 4 3 3 2 4 2" xfId="6403"/>
    <cellStyle name="Normal 3 4 3 3 2 4 2 2" xfId="13663"/>
    <cellStyle name="Normal 3 4 3 3 2 4 2 2 2" xfId="28041"/>
    <cellStyle name="Normal 3 4 3 3 2 4 2 2 2 2" xfId="56775"/>
    <cellStyle name="Normal 3 4 3 3 2 4 2 2 3" xfId="42451"/>
    <cellStyle name="Normal 3 4 3 3 2 4 2 3" xfId="20878"/>
    <cellStyle name="Normal 3 4 3 3 2 4 2 3 2" xfId="49613"/>
    <cellStyle name="Normal 3 4 3 3 2 4 2 4" xfId="35289"/>
    <cellStyle name="Normal 3 4 3 3 2 4 3" xfId="10076"/>
    <cellStyle name="Normal 3 4 3 3 2 4 3 2" xfId="24459"/>
    <cellStyle name="Normal 3 4 3 3 2 4 3 2 2" xfId="53194"/>
    <cellStyle name="Normal 3 4 3 3 2 4 3 3" xfId="38870"/>
    <cellStyle name="Normal 3 4 3 3 2 4 4" xfId="17296"/>
    <cellStyle name="Normal 3 4 3 3 2 4 4 2" xfId="46032"/>
    <cellStyle name="Normal 3 4 3 3 2 4 5" xfId="31708"/>
    <cellStyle name="Normal 3 4 3 3 2 5" xfId="4608"/>
    <cellStyle name="Normal 3 4 3 3 2 5 2" xfId="11873"/>
    <cellStyle name="Normal 3 4 3 3 2 5 2 2" xfId="26251"/>
    <cellStyle name="Normal 3 4 3 3 2 5 2 2 2" xfId="54985"/>
    <cellStyle name="Normal 3 4 3 3 2 5 2 3" xfId="40661"/>
    <cellStyle name="Normal 3 4 3 3 2 5 3" xfId="19088"/>
    <cellStyle name="Normal 3 4 3 3 2 5 3 2" xfId="47823"/>
    <cellStyle name="Normal 3 4 3 3 2 5 4" xfId="33499"/>
    <cellStyle name="Normal 3 4 3 3 2 6" xfId="8280"/>
    <cellStyle name="Normal 3 4 3 3 2 6 2" xfId="22669"/>
    <cellStyle name="Normal 3 4 3 3 2 6 2 2" xfId="51404"/>
    <cellStyle name="Normal 3 4 3 3 2 6 3" xfId="37080"/>
    <cellStyle name="Normal 3 4 3 3 2 7" xfId="15506"/>
    <cellStyle name="Normal 3 4 3 3 2 7 2" xfId="44242"/>
    <cellStyle name="Normal 3 4 3 3 2 8" xfId="29918"/>
    <cellStyle name="Normal 3 4 3 3 3" xfId="1087"/>
    <cellStyle name="Normal 3 4 3 3 3 2" xfId="2070"/>
    <cellStyle name="Normal 3 4 3 3 3 2 2" xfId="3862"/>
    <cellStyle name="Normal 3 4 3 3 3 2 2 2" xfId="7521"/>
    <cellStyle name="Normal 3 4 3 3 3 2 2 2 2" xfId="14781"/>
    <cellStyle name="Normal 3 4 3 3 3 2 2 2 2 2" xfId="29159"/>
    <cellStyle name="Normal 3 4 3 3 3 2 2 2 2 2 2" xfId="57893"/>
    <cellStyle name="Normal 3 4 3 3 3 2 2 2 2 3" xfId="43569"/>
    <cellStyle name="Normal 3 4 3 3 3 2 2 2 3" xfId="21996"/>
    <cellStyle name="Normal 3 4 3 3 3 2 2 2 3 2" xfId="50731"/>
    <cellStyle name="Normal 3 4 3 3 3 2 2 2 4" xfId="36407"/>
    <cellStyle name="Normal 3 4 3 3 3 2 2 3" xfId="11194"/>
    <cellStyle name="Normal 3 4 3 3 3 2 2 3 2" xfId="25577"/>
    <cellStyle name="Normal 3 4 3 3 3 2 2 3 2 2" xfId="54312"/>
    <cellStyle name="Normal 3 4 3 3 3 2 2 3 3" xfId="39988"/>
    <cellStyle name="Normal 3 4 3 3 3 2 2 4" xfId="18414"/>
    <cellStyle name="Normal 3 4 3 3 3 2 2 4 2" xfId="47150"/>
    <cellStyle name="Normal 3 4 3 3 3 2 2 5" xfId="32826"/>
    <cellStyle name="Normal 3 4 3 3 3 2 3" xfId="5731"/>
    <cellStyle name="Normal 3 4 3 3 3 2 3 2" xfId="12991"/>
    <cellStyle name="Normal 3 4 3 3 3 2 3 2 2" xfId="27369"/>
    <cellStyle name="Normal 3 4 3 3 3 2 3 2 2 2" xfId="56103"/>
    <cellStyle name="Normal 3 4 3 3 3 2 3 2 3" xfId="41779"/>
    <cellStyle name="Normal 3 4 3 3 3 2 3 3" xfId="20206"/>
    <cellStyle name="Normal 3 4 3 3 3 2 3 3 2" xfId="48941"/>
    <cellStyle name="Normal 3 4 3 3 3 2 3 4" xfId="34617"/>
    <cellStyle name="Normal 3 4 3 3 3 2 4" xfId="9404"/>
    <cellStyle name="Normal 3 4 3 3 3 2 4 2" xfId="23787"/>
    <cellStyle name="Normal 3 4 3 3 3 2 4 2 2" xfId="52522"/>
    <cellStyle name="Normal 3 4 3 3 3 2 4 3" xfId="38198"/>
    <cellStyle name="Normal 3 4 3 3 3 2 5" xfId="16624"/>
    <cellStyle name="Normal 3 4 3 3 3 2 5 2" xfId="45360"/>
    <cellStyle name="Normal 3 4 3 3 3 2 6" xfId="31036"/>
    <cellStyle name="Normal 3 4 3 3 3 3" xfId="2966"/>
    <cellStyle name="Normal 3 4 3 3 3 3 2" xfId="6626"/>
    <cellStyle name="Normal 3 4 3 3 3 3 2 2" xfId="13886"/>
    <cellStyle name="Normal 3 4 3 3 3 3 2 2 2" xfId="28264"/>
    <cellStyle name="Normal 3 4 3 3 3 3 2 2 2 2" xfId="56998"/>
    <cellStyle name="Normal 3 4 3 3 3 3 2 2 3" xfId="42674"/>
    <cellStyle name="Normal 3 4 3 3 3 3 2 3" xfId="21101"/>
    <cellStyle name="Normal 3 4 3 3 3 3 2 3 2" xfId="49836"/>
    <cellStyle name="Normal 3 4 3 3 3 3 2 4" xfId="35512"/>
    <cellStyle name="Normal 3 4 3 3 3 3 3" xfId="10299"/>
    <cellStyle name="Normal 3 4 3 3 3 3 3 2" xfId="24682"/>
    <cellStyle name="Normal 3 4 3 3 3 3 3 2 2" xfId="53417"/>
    <cellStyle name="Normal 3 4 3 3 3 3 3 3" xfId="39093"/>
    <cellStyle name="Normal 3 4 3 3 3 3 4" xfId="17519"/>
    <cellStyle name="Normal 3 4 3 3 3 3 4 2" xfId="46255"/>
    <cellStyle name="Normal 3 4 3 3 3 3 5" xfId="31931"/>
    <cellStyle name="Normal 3 4 3 3 3 4" xfId="4831"/>
    <cellStyle name="Normal 3 4 3 3 3 4 2" xfId="12096"/>
    <cellStyle name="Normal 3 4 3 3 3 4 2 2" xfId="26474"/>
    <cellStyle name="Normal 3 4 3 3 3 4 2 2 2" xfId="55208"/>
    <cellStyle name="Normal 3 4 3 3 3 4 2 3" xfId="40884"/>
    <cellStyle name="Normal 3 4 3 3 3 4 3" xfId="19311"/>
    <cellStyle name="Normal 3 4 3 3 3 4 3 2" xfId="48046"/>
    <cellStyle name="Normal 3 4 3 3 3 4 4" xfId="33722"/>
    <cellStyle name="Normal 3 4 3 3 3 5" xfId="8503"/>
    <cellStyle name="Normal 3 4 3 3 3 5 2" xfId="22892"/>
    <cellStyle name="Normal 3 4 3 3 3 5 2 2" xfId="51627"/>
    <cellStyle name="Normal 3 4 3 3 3 5 3" xfId="37303"/>
    <cellStyle name="Normal 3 4 3 3 3 6" xfId="15729"/>
    <cellStyle name="Normal 3 4 3 3 3 6 2" xfId="44465"/>
    <cellStyle name="Normal 3 4 3 3 3 7" xfId="30141"/>
    <cellStyle name="Normal 3 4 3 3 4" xfId="1619"/>
    <cellStyle name="Normal 3 4 3 3 4 2" xfId="3415"/>
    <cellStyle name="Normal 3 4 3 3 4 2 2" xfId="7074"/>
    <cellStyle name="Normal 3 4 3 3 4 2 2 2" xfId="14334"/>
    <cellStyle name="Normal 3 4 3 3 4 2 2 2 2" xfId="28712"/>
    <cellStyle name="Normal 3 4 3 3 4 2 2 2 2 2" xfId="57446"/>
    <cellStyle name="Normal 3 4 3 3 4 2 2 2 3" xfId="43122"/>
    <cellStyle name="Normal 3 4 3 3 4 2 2 3" xfId="21549"/>
    <cellStyle name="Normal 3 4 3 3 4 2 2 3 2" xfId="50284"/>
    <cellStyle name="Normal 3 4 3 3 4 2 2 4" xfId="35960"/>
    <cellStyle name="Normal 3 4 3 3 4 2 3" xfId="10747"/>
    <cellStyle name="Normal 3 4 3 3 4 2 3 2" xfId="25130"/>
    <cellStyle name="Normal 3 4 3 3 4 2 3 2 2" xfId="53865"/>
    <cellStyle name="Normal 3 4 3 3 4 2 3 3" xfId="39541"/>
    <cellStyle name="Normal 3 4 3 3 4 2 4" xfId="17967"/>
    <cellStyle name="Normal 3 4 3 3 4 2 4 2" xfId="46703"/>
    <cellStyle name="Normal 3 4 3 3 4 2 5" xfId="32379"/>
    <cellStyle name="Normal 3 4 3 3 4 3" xfId="5284"/>
    <cellStyle name="Normal 3 4 3 3 4 3 2" xfId="12544"/>
    <cellStyle name="Normal 3 4 3 3 4 3 2 2" xfId="26922"/>
    <cellStyle name="Normal 3 4 3 3 4 3 2 2 2" xfId="55656"/>
    <cellStyle name="Normal 3 4 3 3 4 3 2 3" xfId="41332"/>
    <cellStyle name="Normal 3 4 3 3 4 3 3" xfId="19759"/>
    <cellStyle name="Normal 3 4 3 3 4 3 3 2" xfId="48494"/>
    <cellStyle name="Normal 3 4 3 3 4 3 4" xfId="34170"/>
    <cellStyle name="Normal 3 4 3 3 4 4" xfId="8957"/>
    <cellStyle name="Normal 3 4 3 3 4 4 2" xfId="23340"/>
    <cellStyle name="Normal 3 4 3 3 4 4 2 2" xfId="52075"/>
    <cellStyle name="Normal 3 4 3 3 4 4 3" xfId="37751"/>
    <cellStyle name="Normal 3 4 3 3 4 5" xfId="16177"/>
    <cellStyle name="Normal 3 4 3 3 4 5 2" xfId="44913"/>
    <cellStyle name="Normal 3 4 3 3 4 6" xfId="30589"/>
    <cellStyle name="Normal 3 4 3 3 5" xfId="2519"/>
    <cellStyle name="Normal 3 4 3 3 5 2" xfId="6179"/>
    <cellStyle name="Normal 3 4 3 3 5 2 2" xfId="13439"/>
    <cellStyle name="Normal 3 4 3 3 5 2 2 2" xfId="27817"/>
    <cellStyle name="Normal 3 4 3 3 5 2 2 2 2" xfId="56551"/>
    <cellStyle name="Normal 3 4 3 3 5 2 2 3" xfId="42227"/>
    <cellStyle name="Normal 3 4 3 3 5 2 3" xfId="20654"/>
    <cellStyle name="Normal 3 4 3 3 5 2 3 2" xfId="49389"/>
    <cellStyle name="Normal 3 4 3 3 5 2 4" xfId="35065"/>
    <cellStyle name="Normal 3 4 3 3 5 3" xfId="9852"/>
    <cellStyle name="Normal 3 4 3 3 5 3 2" xfId="24235"/>
    <cellStyle name="Normal 3 4 3 3 5 3 2 2" xfId="52970"/>
    <cellStyle name="Normal 3 4 3 3 5 3 3" xfId="38646"/>
    <cellStyle name="Normal 3 4 3 3 5 4" xfId="17072"/>
    <cellStyle name="Normal 3 4 3 3 5 4 2" xfId="45808"/>
    <cellStyle name="Normal 3 4 3 3 5 5" xfId="31484"/>
    <cellStyle name="Normal 3 4 3 3 6" xfId="4382"/>
    <cellStyle name="Normal 3 4 3 3 6 2" xfId="11649"/>
    <cellStyle name="Normal 3 4 3 3 6 2 2" xfId="26027"/>
    <cellStyle name="Normal 3 4 3 3 6 2 2 2" xfId="54761"/>
    <cellStyle name="Normal 3 4 3 3 6 2 3" xfId="40437"/>
    <cellStyle name="Normal 3 4 3 3 6 3" xfId="18864"/>
    <cellStyle name="Normal 3 4 3 3 6 3 2" xfId="47599"/>
    <cellStyle name="Normal 3 4 3 3 6 4" xfId="33275"/>
    <cellStyle name="Normal 3 4 3 3 7" xfId="8053"/>
    <cellStyle name="Normal 3 4 3 3 7 2" xfId="22445"/>
    <cellStyle name="Normal 3 4 3 3 7 2 2" xfId="51180"/>
    <cellStyle name="Normal 3 4 3 3 7 3" xfId="36856"/>
    <cellStyle name="Normal 3 4 3 3 8" xfId="15282"/>
    <cellStyle name="Normal 3 4 3 3 8 2" xfId="44018"/>
    <cellStyle name="Normal 3 4 3 3 9" xfId="29694"/>
    <cellStyle name="Normal 3 4 3 4" xfId="749"/>
    <cellStyle name="Normal 3 4 3 4 2" xfId="1199"/>
    <cellStyle name="Normal 3 4 3 4 2 2" xfId="2182"/>
    <cellStyle name="Normal 3 4 3 4 2 2 2" xfId="3974"/>
    <cellStyle name="Normal 3 4 3 4 2 2 2 2" xfId="7633"/>
    <cellStyle name="Normal 3 4 3 4 2 2 2 2 2" xfId="14893"/>
    <cellStyle name="Normal 3 4 3 4 2 2 2 2 2 2" xfId="29271"/>
    <cellStyle name="Normal 3 4 3 4 2 2 2 2 2 2 2" xfId="58005"/>
    <cellStyle name="Normal 3 4 3 4 2 2 2 2 2 3" xfId="43681"/>
    <cellStyle name="Normal 3 4 3 4 2 2 2 2 3" xfId="22108"/>
    <cellStyle name="Normal 3 4 3 4 2 2 2 2 3 2" xfId="50843"/>
    <cellStyle name="Normal 3 4 3 4 2 2 2 2 4" xfId="36519"/>
    <cellStyle name="Normal 3 4 3 4 2 2 2 3" xfId="11306"/>
    <cellStyle name="Normal 3 4 3 4 2 2 2 3 2" xfId="25689"/>
    <cellStyle name="Normal 3 4 3 4 2 2 2 3 2 2" xfId="54424"/>
    <cellStyle name="Normal 3 4 3 4 2 2 2 3 3" xfId="40100"/>
    <cellStyle name="Normal 3 4 3 4 2 2 2 4" xfId="18526"/>
    <cellStyle name="Normal 3 4 3 4 2 2 2 4 2" xfId="47262"/>
    <cellStyle name="Normal 3 4 3 4 2 2 2 5" xfId="32938"/>
    <cellStyle name="Normal 3 4 3 4 2 2 3" xfId="5843"/>
    <cellStyle name="Normal 3 4 3 4 2 2 3 2" xfId="13103"/>
    <cellStyle name="Normal 3 4 3 4 2 2 3 2 2" xfId="27481"/>
    <cellStyle name="Normal 3 4 3 4 2 2 3 2 2 2" xfId="56215"/>
    <cellStyle name="Normal 3 4 3 4 2 2 3 2 3" xfId="41891"/>
    <cellStyle name="Normal 3 4 3 4 2 2 3 3" xfId="20318"/>
    <cellStyle name="Normal 3 4 3 4 2 2 3 3 2" xfId="49053"/>
    <cellStyle name="Normal 3 4 3 4 2 2 3 4" xfId="34729"/>
    <cellStyle name="Normal 3 4 3 4 2 2 4" xfId="9516"/>
    <cellStyle name="Normal 3 4 3 4 2 2 4 2" xfId="23899"/>
    <cellStyle name="Normal 3 4 3 4 2 2 4 2 2" xfId="52634"/>
    <cellStyle name="Normal 3 4 3 4 2 2 4 3" xfId="38310"/>
    <cellStyle name="Normal 3 4 3 4 2 2 5" xfId="16736"/>
    <cellStyle name="Normal 3 4 3 4 2 2 5 2" xfId="45472"/>
    <cellStyle name="Normal 3 4 3 4 2 2 6" xfId="31148"/>
    <cellStyle name="Normal 3 4 3 4 2 3" xfId="3078"/>
    <cellStyle name="Normal 3 4 3 4 2 3 2" xfId="6738"/>
    <cellStyle name="Normal 3 4 3 4 2 3 2 2" xfId="13998"/>
    <cellStyle name="Normal 3 4 3 4 2 3 2 2 2" xfId="28376"/>
    <cellStyle name="Normal 3 4 3 4 2 3 2 2 2 2" xfId="57110"/>
    <cellStyle name="Normal 3 4 3 4 2 3 2 2 3" xfId="42786"/>
    <cellStyle name="Normal 3 4 3 4 2 3 2 3" xfId="21213"/>
    <cellStyle name="Normal 3 4 3 4 2 3 2 3 2" xfId="49948"/>
    <cellStyle name="Normal 3 4 3 4 2 3 2 4" xfId="35624"/>
    <cellStyle name="Normal 3 4 3 4 2 3 3" xfId="10411"/>
    <cellStyle name="Normal 3 4 3 4 2 3 3 2" xfId="24794"/>
    <cellStyle name="Normal 3 4 3 4 2 3 3 2 2" xfId="53529"/>
    <cellStyle name="Normal 3 4 3 4 2 3 3 3" xfId="39205"/>
    <cellStyle name="Normal 3 4 3 4 2 3 4" xfId="17631"/>
    <cellStyle name="Normal 3 4 3 4 2 3 4 2" xfId="46367"/>
    <cellStyle name="Normal 3 4 3 4 2 3 5" xfId="32043"/>
    <cellStyle name="Normal 3 4 3 4 2 4" xfId="4943"/>
    <cellStyle name="Normal 3 4 3 4 2 4 2" xfId="12208"/>
    <cellStyle name="Normal 3 4 3 4 2 4 2 2" xfId="26586"/>
    <cellStyle name="Normal 3 4 3 4 2 4 2 2 2" xfId="55320"/>
    <cellStyle name="Normal 3 4 3 4 2 4 2 3" xfId="40996"/>
    <cellStyle name="Normal 3 4 3 4 2 4 3" xfId="19423"/>
    <cellStyle name="Normal 3 4 3 4 2 4 3 2" xfId="48158"/>
    <cellStyle name="Normal 3 4 3 4 2 4 4" xfId="33834"/>
    <cellStyle name="Normal 3 4 3 4 2 5" xfId="8615"/>
    <cellStyle name="Normal 3 4 3 4 2 5 2" xfId="23004"/>
    <cellStyle name="Normal 3 4 3 4 2 5 2 2" xfId="51739"/>
    <cellStyle name="Normal 3 4 3 4 2 5 3" xfId="37415"/>
    <cellStyle name="Normal 3 4 3 4 2 6" xfId="15841"/>
    <cellStyle name="Normal 3 4 3 4 2 6 2" xfId="44577"/>
    <cellStyle name="Normal 3 4 3 4 2 7" xfId="30253"/>
    <cellStyle name="Normal 3 4 3 4 3" xfId="1735"/>
    <cellStyle name="Normal 3 4 3 4 3 2" xfId="3527"/>
    <cellStyle name="Normal 3 4 3 4 3 2 2" xfId="7186"/>
    <cellStyle name="Normal 3 4 3 4 3 2 2 2" xfId="14446"/>
    <cellStyle name="Normal 3 4 3 4 3 2 2 2 2" xfId="28824"/>
    <cellStyle name="Normal 3 4 3 4 3 2 2 2 2 2" xfId="57558"/>
    <cellStyle name="Normal 3 4 3 4 3 2 2 2 3" xfId="43234"/>
    <cellStyle name="Normal 3 4 3 4 3 2 2 3" xfId="21661"/>
    <cellStyle name="Normal 3 4 3 4 3 2 2 3 2" xfId="50396"/>
    <cellStyle name="Normal 3 4 3 4 3 2 2 4" xfId="36072"/>
    <cellStyle name="Normal 3 4 3 4 3 2 3" xfId="10859"/>
    <cellStyle name="Normal 3 4 3 4 3 2 3 2" xfId="25242"/>
    <cellStyle name="Normal 3 4 3 4 3 2 3 2 2" xfId="53977"/>
    <cellStyle name="Normal 3 4 3 4 3 2 3 3" xfId="39653"/>
    <cellStyle name="Normal 3 4 3 4 3 2 4" xfId="18079"/>
    <cellStyle name="Normal 3 4 3 4 3 2 4 2" xfId="46815"/>
    <cellStyle name="Normal 3 4 3 4 3 2 5" xfId="32491"/>
    <cellStyle name="Normal 3 4 3 4 3 3" xfId="5396"/>
    <cellStyle name="Normal 3 4 3 4 3 3 2" xfId="12656"/>
    <cellStyle name="Normal 3 4 3 4 3 3 2 2" xfId="27034"/>
    <cellStyle name="Normal 3 4 3 4 3 3 2 2 2" xfId="55768"/>
    <cellStyle name="Normal 3 4 3 4 3 3 2 3" xfId="41444"/>
    <cellStyle name="Normal 3 4 3 4 3 3 3" xfId="19871"/>
    <cellStyle name="Normal 3 4 3 4 3 3 3 2" xfId="48606"/>
    <cellStyle name="Normal 3 4 3 4 3 3 4" xfId="34282"/>
    <cellStyle name="Normal 3 4 3 4 3 4" xfId="9069"/>
    <cellStyle name="Normal 3 4 3 4 3 4 2" xfId="23452"/>
    <cellStyle name="Normal 3 4 3 4 3 4 2 2" xfId="52187"/>
    <cellStyle name="Normal 3 4 3 4 3 4 3" xfId="37863"/>
    <cellStyle name="Normal 3 4 3 4 3 5" xfId="16289"/>
    <cellStyle name="Normal 3 4 3 4 3 5 2" xfId="45025"/>
    <cellStyle name="Normal 3 4 3 4 3 6" xfId="30701"/>
    <cellStyle name="Normal 3 4 3 4 4" xfId="2631"/>
    <cellStyle name="Normal 3 4 3 4 4 2" xfId="6291"/>
    <cellStyle name="Normal 3 4 3 4 4 2 2" xfId="13551"/>
    <cellStyle name="Normal 3 4 3 4 4 2 2 2" xfId="27929"/>
    <cellStyle name="Normal 3 4 3 4 4 2 2 2 2" xfId="56663"/>
    <cellStyle name="Normal 3 4 3 4 4 2 2 3" xfId="42339"/>
    <cellStyle name="Normal 3 4 3 4 4 2 3" xfId="20766"/>
    <cellStyle name="Normal 3 4 3 4 4 2 3 2" xfId="49501"/>
    <cellStyle name="Normal 3 4 3 4 4 2 4" xfId="35177"/>
    <cellStyle name="Normal 3 4 3 4 4 3" xfId="9964"/>
    <cellStyle name="Normal 3 4 3 4 4 3 2" xfId="24347"/>
    <cellStyle name="Normal 3 4 3 4 4 3 2 2" xfId="53082"/>
    <cellStyle name="Normal 3 4 3 4 4 3 3" xfId="38758"/>
    <cellStyle name="Normal 3 4 3 4 4 4" xfId="17184"/>
    <cellStyle name="Normal 3 4 3 4 4 4 2" xfId="45920"/>
    <cellStyle name="Normal 3 4 3 4 4 5" xfId="31596"/>
    <cellStyle name="Normal 3 4 3 4 5" xfId="4495"/>
    <cellStyle name="Normal 3 4 3 4 5 2" xfId="11761"/>
    <cellStyle name="Normal 3 4 3 4 5 2 2" xfId="26139"/>
    <cellStyle name="Normal 3 4 3 4 5 2 2 2" xfId="54873"/>
    <cellStyle name="Normal 3 4 3 4 5 2 3" xfId="40549"/>
    <cellStyle name="Normal 3 4 3 4 5 3" xfId="18976"/>
    <cellStyle name="Normal 3 4 3 4 5 3 2" xfId="47711"/>
    <cellStyle name="Normal 3 4 3 4 5 4" xfId="33387"/>
    <cellStyle name="Normal 3 4 3 4 6" xfId="8168"/>
    <cellStyle name="Normal 3 4 3 4 6 2" xfId="22557"/>
    <cellStyle name="Normal 3 4 3 4 6 2 2" xfId="51292"/>
    <cellStyle name="Normal 3 4 3 4 6 3" xfId="36968"/>
    <cellStyle name="Normal 3 4 3 4 7" xfId="15394"/>
    <cellStyle name="Normal 3 4 3 4 7 2" xfId="44130"/>
    <cellStyle name="Normal 3 4 3 4 8" xfId="29806"/>
    <cellStyle name="Normal 3 4 3 5" xfId="975"/>
    <cellStyle name="Normal 3 4 3 5 2" xfId="1958"/>
    <cellStyle name="Normal 3 4 3 5 2 2" xfId="3750"/>
    <cellStyle name="Normal 3 4 3 5 2 2 2" xfId="7409"/>
    <cellStyle name="Normal 3 4 3 5 2 2 2 2" xfId="14669"/>
    <cellStyle name="Normal 3 4 3 5 2 2 2 2 2" xfId="29047"/>
    <cellStyle name="Normal 3 4 3 5 2 2 2 2 2 2" xfId="57781"/>
    <cellStyle name="Normal 3 4 3 5 2 2 2 2 3" xfId="43457"/>
    <cellStyle name="Normal 3 4 3 5 2 2 2 3" xfId="21884"/>
    <cellStyle name="Normal 3 4 3 5 2 2 2 3 2" xfId="50619"/>
    <cellStyle name="Normal 3 4 3 5 2 2 2 4" xfId="36295"/>
    <cellStyle name="Normal 3 4 3 5 2 2 3" xfId="11082"/>
    <cellStyle name="Normal 3 4 3 5 2 2 3 2" xfId="25465"/>
    <cellStyle name="Normal 3 4 3 5 2 2 3 2 2" xfId="54200"/>
    <cellStyle name="Normal 3 4 3 5 2 2 3 3" xfId="39876"/>
    <cellStyle name="Normal 3 4 3 5 2 2 4" xfId="18302"/>
    <cellStyle name="Normal 3 4 3 5 2 2 4 2" xfId="47038"/>
    <cellStyle name="Normal 3 4 3 5 2 2 5" xfId="32714"/>
    <cellStyle name="Normal 3 4 3 5 2 3" xfId="5619"/>
    <cellStyle name="Normal 3 4 3 5 2 3 2" xfId="12879"/>
    <cellStyle name="Normal 3 4 3 5 2 3 2 2" xfId="27257"/>
    <cellStyle name="Normal 3 4 3 5 2 3 2 2 2" xfId="55991"/>
    <cellStyle name="Normal 3 4 3 5 2 3 2 3" xfId="41667"/>
    <cellStyle name="Normal 3 4 3 5 2 3 3" xfId="20094"/>
    <cellStyle name="Normal 3 4 3 5 2 3 3 2" xfId="48829"/>
    <cellStyle name="Normal 3 4 3 5 2 3 4" xfId="34505"/>
    <cellStyle name="Normal 3 4 3 5 2 4" xfId="9292"/>
    <cellStyle name="Normal 3 4 3 5 2 4 2" xfId="23675"/>
    <cellStyle name="Normal 3 4 3 5 2 4 2 2" xfId="52410"/>
    <cellStyle name="Normal 3 4 3 5 2 4 3" xfId="38086"/>
    <cellStyle name="Normal 3 4 3 5 2 5" xfId="16512"/>
    <cellStyle name="Normal 3 4 3 5 2 5 2" xfId="45248"/>
    <cellStyle name="Normal 3 4 3 5 2 6" xfId="30924"/>
    <cellStyle name="Normal 3 4 3 5 3" xfId="2854"/>
    <cellStyle name="Normal 3 4 3 5 3 2" xfId="6514"/>
    <cellStyle name="Normal 3 4 3 5 3 2 2" xfId="13774"/>
    <cellStyle name="Normal 3 4 3 5 3 2 2 2" xfId="28152"/>
    <cellStyle name="Normal 3 4 3 5 3 2 2 2 2" xfId="56886"/>
    <cellStyle name="Normal 3 4 3 5 3 2 2 3" xfId="42562"/>
    <cellStyle name="Normal 3 4 3 5 3 2 3" xfId="20989"/>
    <cellStyle name="Normal 3 4 3 5 3 2 3 2" xfId="49724"/>
    <cellStyle name="Normal 3 4 3 5 3 2 4" xfId="35400"/>
    <cellStyle name="Normal 3 4 3 5 3 3" xfId="10187"/>
    <cellStyle name="Normal 3 4 3 5 3 3 2" xfId="24570"/>
    <cellStyle name="Normal 3 4 3 5 3 3 2 2" xfId="53305"/>
    <cellStyle name="Normal 3 4 3 5 3 3 3" xfId="38981"/>
    <cellStyle name="Normal 3 4 3 5 3 4" xfId="17407"/>
    <cellStyle name="Normal 3 4 3 5 3 4 2" xfId="46143"/>
    <cellStyle name="Normal 3 4 3 5 3 5" xfId="31819"/>
    <cellStyle name="Normal 3 4 3 5 4" xfId="4719"/>
    <cellStyle name="Normal 3 4 3 5 4 2" xfId="11984"/>
    <cellStyle name="Normal 3 4 3 5 4 2 2" xfId="26362"/>
    <cellStyle name="Normal 3 4 3 5 4 2 2 2" xfId="55096"/>
    <cellStyle name="Normal 3 4 3 5 4 2 3" xfId="40772"/>
    <cellStyle name="Normal 3 4 3 5 4 3" xfId="19199"/>
    <cellStyle name="Normal 3 4 3 5 4 3 2" xfId="47934"/>
    <cellStyle name="Normal 3 4 3 5 4 4" xfId="33610"/>
    <cellStyle name="Normal 3 4 3 5 5" xfId="8391"/>
    <cellStyle name="Normal 3 4 3 5 5 2" xfId="22780"/>
    <cellStyle name="Normal 3 4 3 5 5 2 2" xfId="51515"/>
    <cellStyle name="Normal 3 4 3 5 5 3" xfId="37191"/>
    <cellStyle name="Normal 3 4 3 5 6" xfId="15617"/>
    <cellStyle name="Normal 3 4 3 5 6 2" xfId="44353"/>
    <cellStyle name="Normal 3 4 3 5 7" xfId="30029"/>
    <cellStyle name="Normal 3 4 3 6" xfId="1494"/>
    <cellStyle name="Normal 3 4 3 6 2" xfId="3303"/>
    <cellStyle name="Normal 3 4 3 6 2 2" xfId="6962"/>
    <cellStyle name="Normal 3 4 3 6 2 2 2" xfId="14222"/>
    <cellStyle name="Normal 3 4 3 6 2 2 2 2" xfId="28600"/>
    <cellStyle name="Normal 3 4 3 6 2 2 2 2 2" xfId="57334"/>
    <cellStyle name="Normal 3 4 3 6 2 2 2 3" xfId="43010"/>
    <cellStyle name="Normal 3 4 3 6 2 2 3" xfId="21437"/>
    <cellStyle name="Normal 3 4 3 6 2 2 3 2" xfId="50172"/>
    <cellStyle name="Normal 3 4 3 6 2 2 4" xfId="35848"/>
    <cellStyle name="Normal 3 4 3 6 2 3" xfId="10635"/>
    <cellStyle name="Normal 3 4 3 6 2 3 2" xfId="25018"/>
    <cellStyle name="Normal 3 4 3 6 2 3 2 2" xfId="53753"/>
    <cellStyle name="Normal 3 4 3 6 2 3 3" xfId="39429"/>
    <cellStyle name="Normal 3 4 3 6 2 4" xfId="17855"/>
    <cellStyle name="Normal 3 4 3 6 2 4 2" xfId="46591"/>
    <cellStyle name="Normal 3 4 3 6 2 5" xfId="32267"/>
    <cellStyle name="Normal 3 4 3 6 3" xfId="5171"/>
    <cellStyle name="Normal 3 4 3 6 3 2" xfId="12432"/>
    <cellStyle name="Normal 3 4 3 6 3 2 2" xfId="26810"/>
    <cellStyle name="Normal 3 4 3 6 3 2 2 2" xfId="55544"/>
    <cellStyle name="Normal 3 4 3 6 3 2 3" xfId="41220"/>
    <cellStyle name="Normal 3 4 3 6 3 3" xfId="19647"/>
    <cellStyle name="Normal 3 4 3 6 3 3 2" xfId="48382"/>
    <cellStyle name="Normal 3 4 3 6 3 4" xfId="34058"/>
    <cellStyle name="Normal 3 4 3 6 4" xfId="8845"/>
    <cellStyle name="Normal 3 4 3 6 4 2" xfId="23228"/>
    <cellStyle name="Normal 3 4 3 6 4 2 2" xfId="51963"/>
    <cellStyle name="Normal 3 4 3 6 4 3" xfId="37639"/>
    <cellStyle name="Normal 3 4 3 6 5" xfId="16065"/>
    <cellStyle name="Normal 3 4 3 6 5 2" xfId="44801"/>
    <cellStyle name="Normal 3 4 3 6 6" xfId="30477"/>
    <cellStyle name="Normal 3 4 3 7" xfId="2407"/>
    <cellStyle name="Normal 3 4 3 7 2" xfId="6067"/>
    <cellStyle name="Normal 3 4 3 7 2 2" xfId="13327"/>
    <cellStyle name="Normal 3 4 3 7 2 2 2" xfId="27705"/>
    <cellStyle name="Normal 3 4 3 7 2 2 2 2" xfId="56439"/>
    <cellStyle name="Normal 3 4 3 7 2 2 3" xfId="42115"/>
    <cellStyle name="Normal 3 4 3 7 2 3" xfId="20542"/>
    <cellStyle name="Normal 3 4 3 7 2 3 2" xfId="49277"/>
    <cellStyle name="Normal 3 4 3 7 2 4" xfId="34953"/>
    <cellStyle name="Normal 3 4 3 7 3" xfId="9740"/>
    <cellStyle name="Normal 3 4 3 7 3 2" xfId="24123"/>
    <cellStyle name="Normal 3 4 3 7 3 2 2" xfId="52858"/>
    <cellStyle name="Normal 3 4 3 7 3 3" xfId="38534"/>
    <cellStyle name="Normal 3 4 3 7 4" xfId="16960"/>
    <cellStyle name="Normal 3 4 3 7 4 2" xfId="45696"/>
    <cellStyle name="Normal 3 4 3 7 5" xfId="31372"/>
    <cellStyle name="Normal 3 4 3 8" xfId="4264"/>
    <cellStyle name="Normal 3 4 3 8 2" xfId="11536"/>
    <cellStyle name="Normal 3 4 3 8 2 2" xfId="25915"/>
    <cellStyle name="Normal 3 4 3 8 2 2 2" xfId="54649"/>
    <cellStyle name="Normal 3 4 3 8 2 3" xfId="40325"/>
    <cellStyle name="Normal 3 4 3 8 3" xfId="18752"/>
    <cellStyle name="Normal 3 4 3 8 3 2" xfId="47487"/>
    <cellStyle name="Normal 3 4 3 8 4" xfId="33163"/>
    <cellStyle name="Normal 3 4 3 9" xfId="7932"/>
    <cellStyle name="Normal 3 4 3 9 2" xfId="22333"/>
    <cellStyle name="Normal 3 4 3 9 2 2" xfId="51068"/>
    <cellStyle name="Normal 3 4 3 9 3" xfId="36744"/>
    <cellStyle name="Normal 3 4 4" xfId="420"/>
    <cellStyle name="Normal 3 4 4 10" xfId="29610"/>
    <cellStyle name="Normal 3 4 4 2" xfId="620"/>
    <cellStyle name="Normal 3 4 4 2 2" xfId="892"/>
    <cellStyle name="Normal 3 4 4 2 2 2" xfId="1339"/>
    <cellStyle name="Normal 3 4 4 2 2 2 2" xfId="2322"/>
    <cellStyle name="Normal 3 4 4 2 2 2 2 2" xfId="4114"/>
    <cellStyle name="Normal 3 4 4 2 2 2 2 2 2" xfId="7773"/>
    <cellStyle name="Normal 3 4 4 2 2 2 2 2 2 2" xfId="15033"/>
    <cellStyle name="Normal 3 4 4 2 2 2 2 2 2 2 2" xfId="29411"/>
    <cellStyle name="Normal 3 4 4 2 2 2 2 2 2 2 2 2" xfId="58145"/>
    <cellStyle name="Normal 3 4 4 2 2 2 2 2 2 2 3" xfId="43821"/>
    <cellStyle name="Normal 3 4 4 2 2 2 2 2 2 3" xfId="22248"/>
    <cellStyle name="Normal 3 4 4 2 2 2 2 2 2 3 2" xfId="50983"/>
    <cellStyle name="Normal 3 4 4 2 2 2 2 2 2 4" xfId="36659"/>
    <cellStyle name="Normal 3 4 4 2 2 2 2 2 3" xfId="11446"/>
    <cellStyle name="Normal 3 4 4 2 2 2 2 2 3 2" xfId="25829"/>
    <cellStyle name="Normal 3 4 4 2 2 2 2 2 3 2 2" xfId="54564"/>
    <cellStyle name="Normal 3 4 4 2 2 2 2 2 3 3" xfId="40240"/>
    <cellStyle name="Normal 3 4 4 2 2 2 2 2 4" xfId="18666"/>
    <cellStyle name="Normal 3 4 4 2 2 2 2 2 4 2" xfId="47402"/>
    <cellStyle name="Normal 3 4 4 2 2 2 2 2 5" xfId="33078"/>
    <cellStyle name="Normal 3 4 4 2 2 2 2 3" xfId="5983"/>
    <cellStyle name="Normal 3 4 4 2 2 2 2 3 2" xfId="13243"/>
    <cellStyle name="Normal 3 4 4 2 2 2 2 3 2 2" xfId="27621"/>
    <cellStyle name="Normal 3 4 4 2 2 2 2 3 2 2 2" xfId="56355"/>
    <cellStyle name="Normal 3 4 4 2 2 2 2 3 2 3" xfId="42031"/>
    <cellStyle name="Normal 3 4 4 2 2 2 2 3 3" xfId="20458"/>
    <cellStyle name="Normal 3 4 4 2 2 2 2 3 3 2" xfId="49193"/>
    <cellStyle name="Normal 3 4 4 2 2 2 2 3 4" xfId="34869"/>
    <cellStyle name="Normal 3 4 4 2 2 2 2 4" xfId="9656"/>
    <cellStyle name="Normal 3 4 4 2 2 2 2 4 2" xfId="24039"/>
    <cellStyle name="Normal 3 4 4 2 2 2 2 4 2 2" xfId="52774"/>
    <cellStyle name="Normal 3 4 4 2 2 2 2 4 3" xfId="38450"/>
    <cellStyle name="Normal 3 4 4 2 2 2 2 5" xfId="16876"/>
    <cellStyle name="Normal 3 4 4 2 2 2 2 5 2" xfId="45612"/>
    <cellStyle name="Normal 3 4 4 2 2 2 2 6" xfId="31288"/>
    <cellStyle name="Normal 3 4 4 2 2 2 3" xfId="3218"/>
    <cellStyle name="Normal 3 4 4 2 2 2 3 2" xfId="6878"/>
    <cellStyle name="Normal 3 4 4 2 2 2 3 2 2" xfId="14138"/>
    <cellStyle name="Normal 3 4 4 2 2 2 3 2 2 2" xfId="28516"/>
    <cellStyle name="Normal 3 4 4 2 2 2 3 2 2 2 2" xfId="57250"/>
    <cellStyle name="Normal 3 4 4 2 2 2 3 2 2 3" xfId="42926"/>
    <cellStyle name="Normal 3 4 4 2 2 2 3 2 3" xfId="21353"/>
    <cellStyle name="Normal 3 4 4 2 2 2 3 2 3 2" xfId="50088"/>
    <cellStyle name="Normal 3 4 4 2 2 2 3 2 4" xfId="35764"/>
    <cellStyle name="Normal 3 4 4 2 2 2 3 3" xfId="10551"/>
    <cellStyle name="Normal 3 4 4 2 2 2 3 3 2" xfId="24934"/>
    <cellStyle name="Normal 3 4 4 2 2 2 3 3 2 2" xfId="53669"/>
    <cellStyle name="Normal 3 4 4 2 2 2 3 3 3" xfId="39345"/>
    <cellStyle name="Normal 3 4 4 2 2 2 3 4" xfId="17771"/>
    <cellStyle name="Normal 3 4 4 2 2 2 3 4 2" xfId="46507"/>
    <cellStyle name="Normal 3 4 4 2 2 2 3 5" xfId="32183"/>
    <cellStyle name="Normal 3 4 4 2 2 2 4" xfId="5083"/>
    <cellStyle name="Normal 3 4 4 2 2 2 4 2" xfId="12348"/>
    <cellStyle name="Normal 3 4 4 2 2 2 4 2 2" xfId="26726"/>
    <cellStyle name="Normal 3 4 4 2 2 2 4 2 2 2" xfId="55460"/>
    <cellStyle name="Normal 3 4 4 2 2 2 4 2 3" xfId="41136"/>
    <cellStyle name="Normal 3 4 4 2 2 2 4 3" xfId="19563"/>
    <cellStyle name="Normal 3 4 4 2 2 2 4 3 2" xfId="48298"/>
    <cellStyle name="Normal 3 4 4 2 2 2 4 4" xfId="33974"/>
    <cellStyle name="Normal 3 4 4 2 2 2 5" xfId="8755"/>
    <cellStyle name="Normal 3 4 4 2 2 2 5 2" xfId="23144"/>
    <cellStyle name="Normal 3 4 4 2 2 2 5 2 2" xfId="51879"/>
    <cellStyle name="Normal 3 4 4 2 2 2 5 3" xfId="37555"/>
    <cellStyle name="Normal 3 4 4 2 2 2 6" xfId="15981"/>
    <cellStyle name="Normal 3 4 4 2 2 2 6 2" xfId="44717"/>
    <cellStyle name="Normal 3 4 4 2 2 2 7" xfId="30393"/>
    <cellStyle name="Normal 3 4 4 2 2 3" xfId="1875"/>
    <cellStyle name="Normal 3 4 4 2 2 3 2" xfId="3667"/>
    <cellStyle name="Normal 3 4 4 2 2 3 2 2" xfId="7326"/>
    <cellStyle name="Normal 3 4 4 2 2 3 2 2 2" xfId="14586"/>
    <cellStyle name="Normal 3 4 4 2 2 3 2 2 2 2" xfId="28964"/>
    <cellStyle name="Normal 3 4 4 2 2 3 2 2 2 2 2" xfId="57698"/>
    <cellStyle name="Normal 3 4 4 2 2 3 2 2 2 3" xfId="43374"/>
    <cellStyle name="Normal 3 4 4 2 2 3 2 2 3" xfId="21801"/>
    <cellStyle name="Normal 3 4 4 2 2 3 2 2 3 2" xfId="50536"/>
    <cellStyle name="Normal 3 4 4 2 2 3 2 2 4" xfId="36212"/>
    <cellStyle name="Normal 3 4 4 2 2 3 2 3" xfId="10999"/>
    <cellStyle name="Normal 3 4 4 2 2 3 2 3 2" xfId="25382"/>
    <cellStyle name="Normal 3 4 4 2 2 3 2 3 2 2" xfId="54117"/>
    <cellStyle name="Normal 3 4 4 2 2 3 2 3 3" xfId="39793"/>
    <cellStyle name="Normal 3 4 4 2 2 3 2 4" xfId="18219"/>
    <cellStyle name="Normal 3 4 4 2 2 3 2 4 2" xfId="46955"/>
    <cellStyle name="Normal 3 4 4 2 2 3 2 5" xfId="32631"/>
    <cellStyle name="Normal 3 4 4 2 2 3 3" xfId="5536"/>
    <cellStyle name="Normal 3 4 4 2 2 3 3 2" xfId="12796"/>
    <cellStyle name="Normal 3 4 4 2 2 3 3 2 2" xfId="27174"/>
    <cellStyle name="Normal 3 4 4 2 2 3 3 2 2 2" xfId="55908"/>
    <cellStyle name="Normal 3 4 4 2 2 3 3 2 3" xfId="41584"/>
    <cellStyle name="Normal 3 4 4 2 2 3 3 3" xfId="20011"/>
    <cellStyle name="Normal 3 4 4 2 2 3 3 3 2" xfId="48746"/>
    <cellStyle name="Normal 3 4 4 2 2 3 3 4" xfId="34422"/>
    <cellStyle name="Normal 3 4 4 2 2 3 4" xfId="9209"/>
    <cellStyle name="Normal 3 4 4 2 2 3 4 2" xfId="23592"/>
    <cellStyle name="Normal 3 4 4 2 2 3 4 2 2" xfId="52327"/>
    <cellStyle name="Normal 3 4 4 2 2 3 4 3" xfId="38003"/>
    <cellStyle name="Normal 3 4 4 2 2 3 5" xfId="16429"/>
    <cellStyle name="Normal 3 4 4 2 2 3 5 2" xfId="45165"/>
    <cellStyle name="Normal 3 4 4 2 2 3 6" xfId="30841"/>
    <cellStyle name="Normal 3 4 4 2 2 4" xfId="2771"/>
    <cellStyle name="Normal 3 4 4 2 2 4 2" xfId="6431"/>
    <cellStyle name="Normal 3 4 4 2 2 4 2 2" xfId="13691"/>
    <cellStyle name="Normal 3 4 4 2 2 4 2 2 2" xfId="28069"/>
    <cellStyle name="Normal 3 4 4 2 2 4 2 2 2 2" xfId="56803"/>
    <cellStyle name="Normal 3 4 4 2 2 4 2 2 3" xfId="42479"/>
    <cellStyle name="Normal 3 4 4 2 2 4 2 3" xfId="20906"/>
    <cellStyle name="Normal 3 4 4 2 2 4 2 3 2" xfId="49641"/>
    <cellStyle name="Normal 3 4 4 2 2 4 2 4" xfId="35317"/>
    <cellStyle name="Normal 3 4 4 2 2 4 3" xfId="10104"/>
    <cellStyle name="Normal 3 4 4 2 2 4 3 2" xfId="24487"/>
    <cellStyle name="Normal 3 4 4 2 2 4 3 2 2" xfId="53222"/>
    <cellStyle name="Normal 3 4 4 2 2 4 3 3" xfId="38898"/>
    <cellStyle name="Normal 3 4 4 2 2 4 4" xfId="17324"/>
    <cellStyle name="Normal 3 4 4 2 2 4 4 2" xfId="46060"/>
    <cellStyle name="Normal 3 4 4 2 2 4 5" xfId="31736"/>
    <cellStyle name="Normal 3 4 4 2 2 5" xfId="4636"/>
    <cellStyle name="Normal 3 4 4 2 2 5 2" xfId="11901"/>
    <cellStyle name="Normal 3 4 4 2 2 5 2 2" xfId="26279"/>
    <cellStyle name="Normal 3 4 4 2 2 5 2 2 2" xfId="55013"/>
    <cellStyle name="Normal 3 4 4 2 2 5 2 3" xfId="40689"/>
    <cellStyle name="Normal 3 4 4 2 2 5 3" xfId="19116"/>
    <cellStyle name="Normal 3 4 4 2 2 5 3 2" xfId="47851"/>
    <cellStyle name="Normal 3 4 4 2 2 5 4" xfId="33527"/>
    <cellStyle name="Normal 3 4 4 2 2 6" xfId="8308"/>
    <cellStyle name="Normal 3 4 4 2 2 6 2" xfId="22697"/>
    <cellStyle name="Normal 3 4 4 2 2 6 2 2" xfId="51432"/>
    <cellStyle name="Normal 3 4 4 2 2 6 3" xfId="37108"/>
    <cellStyle name="Normal 3 4 4 2 2 7" xfId="15534"/>
    <cellStyle name="Normal 3 4 4 2 2 7 2" xfId="44270"/>
    <cellStyle name="Normal 3 4 4 2 2 8" xfId="29946"/>
    <cellStyle name="Normal 3 4 4 2 3" xfId="1115"/>
    <cellStyle name="Normal 3 4 4 2 3 2" xfId="2098"/>
    <cellStyle name="Normal 3 4 4 2 3 2 2" xfId="3890"/>
    <cellStyle name="Normal 3 4 4 2 3 2 2 2" xfId="7549"/>
    <cellStyle name="Normal 3 4 4 2 3 2 2 2 2" xfId="14809"/>
    <cellStyle name="Normal 3 4 4 2 3 2 2 2 2 2" xfId="29187"/>
    <cellStyle name="Normal 3 4 4 2 3 2 2 2 2 2 2" xfId="57921"/>
    <cellStyle name="Normal 3 4 4 2 3 2 2 2 2 3" xfId="43597"/>
    <cellStyle name="Normal 3 4 4 2 3 2 2 2 3" xfId="22024"/>
    <cellStyle name="Normal 3 4 4 2 3 2 2 2 3 2" xfId="50759"/>
    <cellStyle name="Normal 3 4 4 2 3 2 2 2 4" xfId="36435"/>
    <cellStyle name="Normal 3 4 4 2 3 2 2 3" xfId="11222"/>
    <cellStyle name="Normal 3 4 4 2 3 2 2 3 2" xfId="25605"/>
    <cellStyle name="Normal 3 4 4 2 3 2 2 3 2 2" xfId="54340"/>
    <cellStyle name="Normal 3 4 4 2 3 2 2 3 3" xfId="40016"/>
    <cellStyle name="Normal 3 4 4 2 3 2 2 4" xfId="18442"/>
    <cellStyle name="Normal 3 4 4 2 3 2 2 4 2" xfId="47178"/>
    <cellStyle name="Normal 3 4 4 2 3 2 2 5" xfId="32854"/>
    <cellStyle name="Normal 3 4 4 2 3 2 3" xfId="5759"/>
    <cellStyle name="Normal 3 4 4 2 3 2 3 2" xfId="13019"/>
    <cellStyle name="Normal 3 4 4 2 3 2 3 2 2" xfId="27397"/>
    <cellStyle name="Normal 3 4 4 2 3 2 3 2 2 2" xfId="56131"/>
    <cellStyle name="Normal 3 4 4 2 3 2 3 2 3" xfId="41807"/>
    <cellStyle name="Normal 3 4 4 2 3 2 3 3" xfId="20234"/>
    <cellStyle name="Normal 3 4 4 2 3 2 3 3 2" xfId="48969"/>
    <cellStyle name="Normal 3 4 4 2 3 2 3 4" xfId="34645"/>
    <cellStyle name="Normal 3 4 4 2 3 2 4" xfId="9432"/>
    <cellStyle name="Normal 3 4 4 2 3 2 4 2" xfId="23815"/>
    <cellStyle name="Normal 3 4 4 2 3 2 4 2 2" xfId="52550"/>
    <cellStyle name="Normal 3 4 4 2 3 2 4 3" xfId="38226"/>
    <cellStyle name="Normal 3 4 4 2 3 2 5" xfId="16652"/>
    <cellStyle name="Normal 3 4 4 2 3 2 5 2" xfId="45388"/>
    <cellStyle name="Normal 3 4 4 2 3 2 6" xfId="31064"/>
    <cellStyle name="Normal 3 4 4 2 3 3" xfId="2994"/>
    <cellStyle name="Normal 3 4 4 2 3 3 2" xfId="6654"/>
    <cellStyle name="Normal 3 4 4 2 3 3 2 2" xfId="13914"/>
    <cellStyle name="Normal 3 4 4 2 3 3 2 2 2" xfId="28292"/>
    <cellStyle name="Normal 3 4 4 2 3 3 2 2 2 2" xfId="57026"/>
    <cellStyle name="Normal 3 4 4 2 3 3 2 2 3" xfId="42702"/>
    <cellStyle name="Normal 3 4 4 2 3 3 2 3" xfId="21129"/>
    <cellStyle name="Normal 3 4 4 2 3 3 2 3 2" xfId="49864"/>
    <cellStyle name="Normal 3 4 4 2 3 3 2 4" xfId="35540"/>
    <cellStyle name="Normal 3 4 4 2 3 3 3" xfId="10327"/>
    <cellStyle name="Normal 3 4 4 2 3 3 3 2" xfId="24710"/>
    <cellStyle name="Normal 3 4 4 2 3 3 3 2 2" xfId="53445"/>
    <cellStyle name="Normal 3 4 4 2 3 3 3 3" xfId="39121"/>
    <cellStyle name="Normal 3 4 4 2 3 3 4" xfId="17547"/>
    <cellStyle name="Normal 3 4 4 2 3 3 4 2" xfId="46283"/>
    <cellStyle name="Normal 3 4 4 2 3 3 5" xfId="31959"/>
    <cellStyle name="Normal 3 4 4 2 3 4" xfId="4859"/>
    <cellStyle name="Normal 3 4 4 2 3 4 2" xfId="12124"/>
    <cellStyle name="Normal 3 4 4 2 3 4 2 2" xfId="26502"/>
    <cellStyle name="Normal 3 4 4 2 3 4 2 2 2" xfId="55236"/>
    <cellStyle name="Normal 3 4 4 2 3 4 2 3" xfId="40912"/>
    <cellStyle name="Normal 3 4 4 2 3 4 3" xfId="19339"/>
    <cellStyle name="Normal 3 4 4 2 3 4 3 2" xfId="48074"/>
    <cellStyle name="Normal 3 4 4 2 3 4 4" xfId="33750"/>
    <cellStyle name="Normal 3 4 4 2 3 5" xfId="8531"/>
    <cellStyle name="Normal 3 4 4 2 3 5 2" xfId="22920"/>
    <cellStyle name="Normal 3 4 4 2 3 5 2 2" xfId="51655"/>
    <cellStyle name="Normal 3 4 4 2 3 5 3" xfId="37331"/>
    <cellStyle name="Normal 3 4 4 2 3 6" xfId="15757"/>
    <cellStyle name="Normal 3 4 4 2 3 6 2" xfId="44493"/>
    <cellStyle name="Normal 3 4 4 2 3 7" xfId="30169"/>
    <cellStyle name="Normal 3 4 4 2 4" xfId="1647"/>
    <cellStyle name="Normal 3 4 4 2 4 2" xfId="3443"/>
    <cellStyle name="Normal 3 4 4 2 4 2 2" xfId="7102"/>
    <cellStyle name="Normal 3 4 4 2 4 2 2 2" xfId="14362"/>
    <cellStyle name="Normal 3 4 4 2 4 2 2 2 2" xfId="28740"/>
    <cellStyle name="Normal 3 4 4 2 4 2 2 2 2 2" xfId="57474"/>
    <cellStyle name="Normal 3 4 4 2 4 2 2 2 3" xfId="43150"/>
    <cellStyle name="Normal 3 4 4 2 4 2 2 3" xfId="21577"/>
    <cellStyle name="Normal 3 4 4 2 4 2 2 3 2" xfId="50312"/>
    <cellStyle name="Normal 3 4 4 2 4 2 2 4" xfId="35988"/>
    <cellStyle name="Normal 3 4 4 2 4 2 3" xfId="10775"/>
    <cellStyle name="Normal 3 4 4 2 4 2 3 2" xfId="25158"/>
    <cellStyle name="Normal 3 4 4 2 4 2 3 2 2" xfId="53893"/>
    <cellStyle name="Normal 3 4 4 2 4 2 3 3" xfId="39569"/>
    <cellStyle name="Normal 3 4 4 2 4 2 4" xfId="17995"/>
    <cellStyle name="Normal 3 4 4 2 4 2 4 2" xfId="46731"/>
    <cellStyle name="Normal 3 4 4 2 4 2 5" xfId="32407"/>
    <cellStyle name="Normal 3 4 4 2 4 3" xfId="5312"/>
    <cellStyle name="Normal 3 4 4 2 4 3 2" xfId="12572"/>
    <cellStyle name="Normal 3 4 4 2 4 3 2 2" xfId="26950"/>
    <cellStyle name="Normal 3 4 4 2 4 3 2 2 2" xfId="55684"/>
    <cellStyle name="Normal 3 4 4 2 4 3 2 3" xfId="41360"/>
    <cellStyle name="Normal 3 4 4 2 4 3 3" xfId="19787"/>
    <cellStyle name="Normal 3 4 4 2 4 3 3 2" xfId="48522"/>
    <cellStyle name="Normal 3 4 4 2 4 3 4" xfId="34198"/>
    <cellStyle name="Normal 3 4 4 2 4 4" xfId="8985"/>
    <cellStyle name="Normal 3 4 4 2 4 4 2" xfId="23368"/>
    <cellStyle name="Normal 3 4 4 2 4 4 2 2" xfId="52103"/>
    <cellStyle name="Normal 3 4 4 2 4 4 3" xfId="37779"/>
    <cellStyle name="Normal 3 4 4 2 4 5" xfId="16205"/>
    <cellStyle name="Normal 3 4 4 2 4 5 2" xfId="44941"/>
    <cellStyle name="Normal 3 4 4 2 4 6" xfId="30617"/>
    <cellStyle name="Normal 3 4 4 2 5" xfId="2547"/>
    <cellStyle name="Normal 3 4 4 2 5 2" xfId="6207"/>
    <cellStyle name="Normal 3 4 4 2 5 2 2" xfId="13467"/>
    <cellStyle name="Normal 3 4 4 2 5 2 2 2" xfId="27845"/>
    <cellStyle name="Normal 3 4 4 2 5 2 2 2 2" xfId="56579"/>
    <cellStyle name="Normal 3 4 4 2 5 2 2 3" xfId="42255"/>
    <cellStyle name="Normal 3 4 4 2 5 2 3" xfId="20682"/>
    <cellStyle name="Normal 3 4 4 2 5 2 3 2" xfId="49417"/>
    <cellStyle name="Normal 3 4 4 2 5 2 4" xfId="35093"/>
    <cellStyle name="Normal 3 4 4 2 5 3" xfId="9880"/>
    <cellStyle name="Normal 3 4 4 2 5 3 2" xfId="24263"/>
    <cellStyle name="Normal 3 4 4 2 5 3 2 2" xfId="52998"/>
    <cellStyle name="Normal 3 4 4 2 5 3 3" xfId="38674"/>
    <cellStyle name="Normal 3 4 4 2 5 4" xfId="17100"/>
    <cellStyle name="Normal 3 4 4 2 5 4 2" xfId="45836"/>
    <cellStyle name="Normal 3 4 4 2 5 5" xfId="31512"/>
    <cellStyle name="Normal 3 4 4 2 6" xfId="4410"/>
    <cellStyle name="Normal 3 4 4 2 6 2" xfId="11677"/>
    <cellStyle name="Normal 3 4 4 2 6 2 2" xfId="26055"/>
    <cellStyle name="Normal 3 4 4 2 6 2 2 2" xfId="54789"/>
    <cellStyle name="Normal 3 4 4 2 6 2 3" xfId="40465"/>
    <cellStyle name="Normal 3 4 4 2 6 3" xfId="18892"/>
    <cellStyle name="Normal 3 4 4 2 6 3 2" xfId="47627"/>
    <cellStyle name="Normal 3 4 4 2 6 4" xfId="33303"/>
    <cellStyle name="Normal 3 4 4 2 7" xfId="8081"/>
    <cellStyle name="Normal 3 4 4 2 7 2" xfId="22473"/>
    <cellStyle name="Normal 3 4 4 2 7 2 2" xfId="51208"/>
    <cellStyle name="Normal 3 4 4 2 7 3" xfId="36884"/>
    <cellStyle name="Normal 3 4 4 2 8" xfId="15310"/>
    <cellStyle name="Normal 3 4 4 2 8 2" xfId="44046"/>
    <cellStyle name="Normal 3 4 4 2 9" xfId="29722"/>
    <cellStyle name="Normal 3 4 4 3" xfId="778"/>
    <cellStyle name="Normal 3 4 4 3 2" xfId="1227"/>
    <cellStyle name="Normal 3 4 4 3 2 2" xfId="2210"/>
    <cellStyle name="Normal 3 4 4 3 2 2 2" xfId="4002"/>
    <cellStyle name="Normal 3 4 4 3 2 2 2 2" xfId="7661"/>
    <cellStyle name="Normal 3 4 4 3 2 2 2 2 2" xfId="14921"/>
    <cellStyle name="Normal 3 4 4 3 2 2 2 2 2 2" xfId="29299"/>
    <cellStyle name="Normal 3 4 4 3 2 2 2 2 2 2 2" xfId="58033"/>
    <cellStyle name="Normal 3 4 4 3 2 2 2 2 2 3" xfId="43709"/>
    <cellStyle name="Normal 3 4 4 3 2 2 2 2 3" xfId="22136"/>
    <cellStyle name="Normal 3 4 4 3 2 2 2 2 3 2" xfId="50871"/>
    <cellStyle name="Normal 3 4 4 3 2 2 2 2 4" xfId="36547"/>
    <cellStyle name="Normal 3 4 4 3 2 2 2 3" xfId="11334"/>
    <cellStyle name="Normal 3 4 4 3 2 2 2 3 2" xfId="25717"/>
    <cellStyle name="Normal 3 4 4 3 2 2 2 3 2 2" xfId="54452"/>
    <cellStyle name="Normal 3 4 4 3 2 2 2 3 3" xfId="40128"/>
    <cellStyle name="Normal 3 4 4 3 2 2 2 4" xfId="18554"/>
    <cellStyle name="Normal 3 4 4 3 2 2 2 4 2" xfId="47290"/>
    <cellStyle name="Normal 3 4 4 3 2 2 2 5" xfId="32966"/>
    <cellStyle name="Normal 3 4 4 3 2 2 3" xfId="5871"/>
    <cellStyle name="Normal 3 4 4 3 2 2 3 2" xfId="13131"/>
    <cellStyle name="Normal 3 4 4 3 2 2 3 2 2" xfId="27509"/>
    <cellStyle name="Normal 3 4 4 3 2 2 3 2 2 2" xfId="56243"/>
    <cellStyle name="Normal 3 4 4 3 2 2 3 2 3" xfId="41919"/>
    <cellStyle name="Normal 3 4 4 3 2 2 3 3" xfId="20346"/>
    <cellStyle name="Normal 3 4 4 3 2 2 3 3 2" xfId="49081"/>
    <cellStyle name="Normal 3 4 4 3 2 2 3 4" xfId="34757"/>
    <cellStyle name="Normal 3 4 4 3 2 2 4" xfId="9544"/>
    <cellStyle name="Normal 3 4 4 3 2 2 4 2" xfId="23927"/>
    <cellStyle name="Normal 3 4 4 3 2 2 4 2 2" xfId="52662"/>
    <cellStyle name="Normal 3 4 4 3 2 2 4 3" xfId="38338"/>
    <cellStyle name="Normal 3 4 4 3 2 2 5" xfId="16764"/>
    <cellStyle name="Normal 3 4 4 3 2 2 5 2" xfId="45500"/>
    <cellStyle name="Normal 3 4 4 3 2 2 6" xfId="31176"/>
    <cellStyle name="Normal 3 4 4 3 2 3" xfId="3106"/>
    <cellStyle name="Normal 3 4 4 3 2 3 2" xfId="6766"/>
    <cellStyle name="Normal 3 4 4 3 2 3 2 2" xfId="14026"/>
    <cellStyle name="Normal 3 4 4 3 2 3 2 2 2" xfId="28404"/>
    <cellStyle name="Normal 3 4 4 3 2 3 2 2 2 2" xfId="57138"/>
    <cellStyle name="Normal 3 4 4 3 2 3 2 2 3" xfId="42814"/>
    <cellStyle name="Normal 3 4 4 3 2 3 2 3" xfId="21241"/>
    <cellStyle name="Normal 3 4 4 3 2 3 2 3 2" xfId="49976"/>
    <cellStyle name="Normal 3 4 4 3 2 3 2 4" xfId="35652"/>
    <cellStyle name="Normal 3 4 4 3 2 3 3" xfId="10439"/>
    <cellStyle name="Normal 3 4 4 3 2 3 3 2" xfId="24822"/>
    <cellStyle name="Normal 3 4 4 3 2 3 3 2 2" xfId="53557"/>
    <cellStyle name="Normal 3 4 4 3 2 3 3 3" xfId="39233"/>
    <cellStyle name="Normal 3 4 4 3 2 3 4" xfId="17659"/>
    <cellStyle name="Normal 3 4 4 3 2 3 4 2" xfId="46395"/>
    <cellStyle name="Normal 3 4 4 3 2 3 5" xfId="32071"/>
    <cellStyle name="Normal 3 4 4 3 2 4" xfId="4971"/>
    <cellStyle name="Normal 3 4 4 3 2 4 2" xfId="12236"/>
    <cellStyle name="Normal 3 4 4 3 2 4 2 2" xfId="26614"/>
    <cellStyle name="Normal 3 4 4 3 2 4 2 2 2" xfId="55348"/>
    <cellStyle name="Normal 3 4 4 3 2 4 2 3" xfId="41024"/>
    <cellStyle name="Normal 3 4 4 3 2 4 3" xfId="19451"/>
    <cellStyle name="Normal 3 4 4 3 2 4 3 2" xfId="48186"/>
    <cellStyle name="Normal 3 4 4 3 2 4 4" xfId="33862"/>
    <cellStyle name="Normal 3 4 4 3 2 5" xfId="8643"/>
    <cellStyle name="Normal 3 4 4 3 2 5 2" xfId="23032"/>
    <cellStyle name="Normal 3 4 4 3 2 5 2 2" xfId="51767"/>
    <cellStyle name="Normal 3 4 4 3 2 5 3" xfId="37443"/>
    <cellStyle name="Normal 3 4 4 3 2 6" xfId="15869"/>
    <cellStyle name="Normal 3 4 4 3 2 6 2" xfId="44605"/>
    <cellStyle name="Normal 3 4 4 3 2 7" xfId="30281"/>
    <cellStyle name="Normal 3 4 4 3 3" xfId="1763"/>
    <cellStyle name="Normal 3 4 4 3 3 2" xfId="3555"/>
    <cellStyle name="Normal 3 4 4 3 3 2 2" xfId="7214"/>
    <cellStyle name="Normal 3 4 4 3 3 2 2 2" xfId="14474"/>
    <cellStyle name="Normal 3 4 4 3 3 2 2 2 2" xfId="28852"/>
    <cellStyle name="Normal 3 4 4 3 3 2 2 2 2 2" xfId="57586"/>
    <cellStyle name="Normal 3 4 4 3 3 2 2 2 3" xfId="43262"/>
    <cellStyle name="Normal 3 4 4 3 3 2 2 3" xfId="21689"/>
    <cellStyle name="Normal 3 4 4 3 3 2 2 3 2" xfId="50424"/>
    <cellStyle name="Normal 3 4 4 3 3 2 2 4" xfId="36100"/>
    <cellStyle name="Normal 3 4 4 3 3 2 3" xfId="10887"/>
    <cellStyle name="Normal 3 4 4 3 3 2 3 2" xfId="25270"/>
    <cellStyle name="Normal 3 4 4 3 3 2 3 2 2" xfId="54005"/>
    <cellStyle name="Normal 3 4 4 3 3 2 3 3" xfId="39681"/>
    <cellStyle name="Normal 3 4 4 3 3 2 4" xfId="18107"/>
    <cellStyle name="Normal 3 4 4 3 3 2 4 2" xfId="46843"/>
    <cellStyle name="Normal 3 4 4 3 3 2 5" xfId="32519"/>
    <cellStyle name="Normal 3 4 4 3 3 3" xfId="5424"/>
    <cellStyle name="Normal 3 4 4 3 3 3 2" xfId="12684"/>
    <cellStyle name="Normal 3 4 4 3 3 3 2 2" xfId="27062"/>
    <cellStyle name="Normal 3 4 4 3 3 3 2 2 2" xfId="55796"/>
    <cellStyle name="Normal 3 4 4 3 3 3 2 3" xfId="41472"/>
    <cellStyle name="Normal 3 4 4 3 3 3 3" xfId="19899"/>
    <cellStyle name="Normal 3 4 4 3 3 3 3 2" xfId="48634"/>
    <cellStyle name="Normal 3 4 4 3 3 3 4" xfId="34310"/>
    <cellStyle name="Normal 3 4 4 3 3 4" xfId="9097"/>
    <cellStyle name="Normal 3 4 4 3 3 4 2" xfId="23480"/>
    <cellStyle name="Normal 3 4 4 3 3 4 2 2" xfId="52215"/>
    <cellStyle name="Normal 3 4 4 3 3 4 3" xfId="37891"/>
    <cellStyle name="Normal 3 4 4 3 3 5" xfId="16317"/>
    <cellStyle name="Normal 3 4 4 3 3 5 2" xfId="45053"/>
    <cellStyle name="Normal 3 4 4 3 3 6" xfId="30729"/>
    <cellStyle name="Normal 3 4 4 3 4" xfId="2659"/>
    <cellStyle name="Normal 3 4 4 3 4 2" xfId="6319"/>
    <cellStyle name="Normal 3 4 4 3 4 2 2" xfId="13579"/>
    <cellStyle name="Normal 3 4 4 3 4 2 2 2" xfId="27957"/>
    <cellStyle name="Normal 3 4 4 3 4 2 2 2 2" xfId="56691"/>
    <cellStyle name="Normal 3 4 4 3 4 2 2 3" xfId="42367"/>
    <cellStyle name="Normal 3 4 4 3 4 2 3" xfId="20794"/>
    <cellStyle name="Normal 3 4 4 3 4 2 3 2" xfId="49529"/>
    <cellStyle name="Normal 3 4 4 3 4 2 4" xfId="35205"/>
    <cellStyle name="Normal 3 4 4 3 4 3" xfId="9992"/>
    <cellStyle name="Normal 3 4 4 3 4 3 2" xfId="24375"/>
    <cellStyle name="Normal 3 4 4 3 4 3 2 2" xfId="53110"/>
    <cellStyle name="Normal 3 4 4 3 4 3 3" xfId="38786"/>
    <cellStyle name="Normal 3 4 4 3 4 4" xfId="17212"/>
    <cellStyle name="Normal 3 4 4 3 4 4 2" xfId="45948"/>
    <cellStyle name="Normal 3 4 4 3 4 5" xfId="31624"/>
    <cellStyle name="Normal 3 4 4 3 5" xfId="4523"/>
    <cellStyle name="Normal 3 4 4 3 5 2" xfId="11789"/>
    <cellStyle name="Normal 3 4 4 3 5 2 2" xfId="26167"/>
    <cellStyle name="Normal 3 4 4 3 5 2 2 2" xfId="54901"/>
    <cellStyle name="Normal 3 4 4 3 5 2 3" xfId="40577"/>
    <cellStyle name="Normal 3 4 4 3 5 3" xfId="19004"/>
    <cellStyle name="Normal 3 4 4 3 5 3 2" xfId="47739"/>
    <cellStyle name="Normal 3 4 4 3 5 4" xfId="33415"/>
    <cellStyle name="Normal 3 4 4 3 6" xfId="8196"/>
    <cellStyle name="Normal 3 4 4 3 6 2" xfId="22585"/>
    <cellStyle name="Normal 3 4 4 3 6 2 2" xfId="51320"/>
    <cellStyle name="Normal 3 4 4 3 6 3" xfId="36996"/>
    <cellStyle name="Normal 3 4 4 3 7" xfId="15422"/>
    <cellStyle name="Normal 3 4 4 3 7 2" xfId="44158"/>
    <cellStyle name="Normal 3 4 4 3 8" xfId="29834"/>
    <cellStyle name="Normal 3 4 4 4" xfId="1003"/>
    <cellStyle name="Normal 3 4 4 4 2" xfId="1986"/>
    <cellStyle name="Normal 3 4 4 4 2 2" xfId="3778"/>
    <cellStyle name="Normal 3 4 4 4 2 2 2" xfId="7437"/>
    <cellStyle name="Normal 3 4 4 4 2 2 2 2" xfId="14697"/>
    <cellStyle name="Normal 3 4 4 4 2 2 2 2 2" xfId="29075"/>
    <cellStyle name="Normal 3 4 4 4 2 2 2 2 2 2" xfId="57809"/>
    <cellStyle name="Normal 3 4 4 4 2 2 2 2 3" xfId="43485"/>
    <cellStyle name="Normal 3 4 4 4 2 2 2 3" xfId="21912"/>
    <cellStyle name="Normal 3 4 4 4 2 2 2 3 2" xfId="50647"/>
    <cellStyle name="Normal 3 4 4 4 2 2 2 4" xfId="36323"/>
    <cellStyle name="Normal 3 4 4 4 2 2 3" xfId="11110"/>
    <cellStyle name="Normal 3 4 4 4 2 2 3 2" xfId="25493"/>
    <cellStyle name="Normal 3 4 4 4 2 2 3 2 2" xfId="54228"/>
    <cellStyle name="Normal 3 4 4 4 2 2 3 3" xfId="39904"/>
    <cellStyle name="Normal 3 4 4 4 2 2 4" xfId="18330"/>
    <cellStyle name="Normal 3 4 4 4 2 2 4 2" xfId="47066"/>
    <cellStyle name="Normal 3 4 4 4 2 2 5" xfId="32742"/>
    <cellStyle name="Normal 3 4 4 4 2 3" xfId="5647"/>
    <cellStyle name="Normal 3 4 4 4 2 3 2" xfId="12907"/>
    <cellStyle name="Normal 3 4 4 4 2 3 2 2" xfId="27285"/>
    <cellStyle name="Normal 3 4 4 4 2 3 2 2 2" xfId="56019"/>
    <cellStyle name="Normal 3 4 4 4 2 3 2 3" xfId="41695"/>
    <cellStyle name="Normal 3 4 4 4 2 3 3" xfId="20122"/>
    <cellStyle name="Normal 3 4 4 4 2 3 3 2" xfId="48857"/>
    <cellStyle name="Normal 3 4 4 4 2 3 4" xfId="34533"/>
    <cellStyle name="Normal 3 4 4 4 2 4" xfId="9320"/>
    <cellStyle name="Normal 3 4 4 4 2 4 2" xfId="23703"/>
    <cellStyle name="Normal 3 4 4 4 2 4 2 2" xfId="52438"/>
    <cellStyle name="Normal 3 4 4 4 2 4 3" xfId="38114"/>
    <cellStyle name="Normal 3 4 4 4 2 5" xfId="16540"/>
    <cellStyle name="Normal 3 4 4 4 2 5 2" xfId="45276"/>
    <cellStyle name="Normal 3 4 4 4 2 6" xfId="30952"/>
    <cellStyle name="Normal 3 4 4 4 3" xfId="2882"/>
    <cellStyle name="Normal 3 4 4 4 3 2" xfId="6542"/>
    <cellStyle name="Normal 3 4 4 4 3 2 2" xfId="13802"/>
    <cellStyle name="Normal 3 4 4 4 3 2 2 2" xfId="28180"/>
    <cellStyle name="Normal 3 4 4 4 3 2 2 2 2" xfId="56914"/>
    <cellStyle name="Normal 3 4 4 4 3 2 2 3" xfId="42590"/>
    <cellStyle name="Normal 3 4 4 4 3 2 3" xfId="21017"/>
    <cellStyle name="Normal 3 4 4 4 3 2 3 2" xfId="49752"/>
    <cellStyle name="Normal 3 4 4 4 3 2 4" xfId="35428"/>
    <cellStyle name="Normal 3 4 4 4 3 3" xfId="10215"/>
    <cellStyle name="Normal 3 4 4 4 3 3 2" xfId="24598"/>
    <cellStyle name="Normal 3 4 4 4 3 3 2 2" xfId="53333"/>
    <cellStyle name="Normal 3 4 4 4 3 3 3" xfId="39009"/>
    <cellStyle name="Normal 3 4 4 4 3 4" xfId="17435"/>
    <cellStyle name="Normal 3 4 4 4 3 4 2" xfId="46171"/>
    <cellStyle name="Normal 3 4 4 4 3 5" xfId="31847"/>
    <cellStyle name="Normal 3 4 4 4 4" xfId="4747"/>
    <cellStyle name="Normal 3 4 4 4 4 2" xfId="12012"/>
    <cellStyle name="Normal 3 4 4 4 4 2 2" xfId="26390"/>
    <cellStyle name="Normal 3 4 4 4 4 2 2 2" xfId="55124"/>
    <cellStyle name="Normal 3 4 4 4 4 2 3" xfId="40800"/>
    <cellStyle name="Normal 3 4 4 4 4 3" xfId="19227"/>
    <cellStyle name="Normal 3 4 4 4 4 3 2" xfId="47962"/>
    <cellStyle name="Normal 3 4 4 4 4 4" xfId="33638"/>
    <cellStyle name="Normal 3 4 4 4 5" xfId="8419"/>
    <cellStyle name="Normal 3 4 4 4 5 2" xfId="22808"/>
    <cellStyle name="Normal 3 4 4 4 5 2 2" xfId="51543"/>
    <cellStyle name="Normal 3 4 4 4 5 3" xfId="37219"/>
    <cellStyle name="Normal 3 4 4 4 6" xfId="15645"/>
    <cellStyle name="Normal 3 4 4 4 6 2" xfId="44381"/>
    <cellStyle name="Normal 3 4 4 4 7" xfId="30057"/>
    <cellStyle name="Normal 3 4 4 5" xfId="1527"/>
    <cellStyle name="Normal 3 4 4 5 2" xfId="3331"/>
    <cellStyle name="Normal 3 4 4 5 2 2" xfId="6990"/>
    <cellStyle name="Normal 3 4 4 5 2 2 2" xfId="14250"/>
    <cellStyle name="Normal 3 4 4 5 2 2 2 2" xfId="28628"/>
    <cellStyle name="Normal 3 4 4 5 2 2 2 2 2" xfId="57362"/>
    <cellStyle name="Normal 3 4 4 5 2 2 2 3" xfId="43038"/>
    <cellStyle name="Normal 3 4 4 5 2 2 3" xfId="21465"/>
    <cellStyle name="Normal 3 4 4 5 2 2 3 2" xfId="50200"/>
    <cellStyle name="Normal 3 4 4 5 2 2 4" xfId="35876"/>
    <cellStyle name="Normal 3 4 4 5 2 3" xfId="10663"/>
    <cellStyle name="Normal 3 4 4 5 2 3 2" xfId="25046"/>
    <cellStyle name="Normal 3 4 4 5 2 3 2 2" xfId="53781"/>
    <cellStyle name="Normal 3 4 4 5 2 3 3" xfId="39457"/>
    <cellStyle name="Normal 3 4 4 5 2 4" xfId="17883"/>
    <cellStyle name="Normal 3 4 4 5 2 4 2" xfId="46619"/>
    <cellStyle name="Normal 3 4 4 5 2 5" xfId="32295"/>
    <cellStyle name="Normal 3 4 4 5 3" xfId="5200"/>
    <cellStyle name="Normal 3 4 4 5 3 2" xfId="12460"/>
    <cellStyle name="Normal 3 4 4 5 3 2 2" xfId="26838"/>
    <cellStyle name="Normal 3 4 4 5 3 2 2 2" xfId="55572"/>
    <cellStyle name="Normal 3 4 4 5 3 2 3" xfId="41248"/>
    <cellStyle name="Normal 3 4 4 5 3 3" xfId="19675"/>
    <cellStyle name="Normal 3 4 4 5 3 3 2" xfId="48410"/>
    <cellStyle name="Normal 3 4 4 5 3 4" xfId="34086"/>
    <cellStyle name="Normal 3 4 4 5 4" xfId="8873"/>
    <cellStyle name="Normal 3 4 4 5 4 2" xfId="23256"/>
    <cellStyle name="Normal 3 4 4 5 4 2 2" xfId="51991"/>
    <cellStyle name="Normal 3 4 4 5 4 3" xfId="37667"/>
    <cellStyle name="Normal 3 4 4 5 5" xfId="16093"/>
    <cellStyle name="Normal 3 4 4 5 5 2" xfId="44829"/>
    <cellStyle name="Normal 3 4 4 5 6" xfId="30505"/>
    <cellStyle name="Normal 3 4 4 6" xfId="2435"/>
    <cellStyle name="Normal 3 4 4 6 2" xfId="6095"/>
    <cellStyle name="Normal 3 4 4 6 2 2" xfId="13355"/>
    <cellStyle name="Normal 3 4 4 6 2 2 2" xfId="27733"/>
    <cellStyle name="Normal 3 4 4 6 2 2 2 2" xfId="56467"/>
    <cellStyle name="Normal 3 4 4 6 2 2 3" xfId="42143"/>
    <cellStyle name="Normal 3 4 4 6 2 3" xfId="20570"/>
    <cellStyle name="Normal 3 4 4 6 2 3 2" xfId="49305"/>
    <cellStyle name="Normal 3 4 4 6 2 4" xfId="34981"/>
    <cellStyle name="Normal 3 4 4 6 3" xfId="9768"/>
    <cellStyle name="Normal 3 4 4 6 3 2" xfId="24151"/>
    <cellStyle name="Normal 3 4 4 6 3 2 2" xfId="52886"/>
    <cellStyle name="Normal 3 4 4 6 3 3" xfId="38562"/>
    <cellStyle name="Normal 3 4 4 6 4" xfId="16988"/>
    <cellStyle name="Normal 3 4 4 6 4 2" xfId="45724"/>
    <cellStyle name="Normal 3 4 4 6 5" xfId="31400"/>
    <cellStyle name="Normal 3 4 4 7" xfId="4294"/>
    <cellStyle name="Normal 3 4 4 7 2" xfId="11564"/>
    <cellStyle name="Normal 3 4 4 7 2 2" xfId="25943"/>
    <cellStyle name="Normal 3 4 4 7 2 2 2" xfId="54677"/>
    <cellStyle name="Normal 3 4 4 7 2 3" xfId="40353"/>
    <cellStyle name="Normal 3 4 4 7 3" xfId="18780"/>
    <cellStyle name="Normal 3 4 4 7 3 2" xfId="47515"/>
    <cellStyle name="Normal 3 4 4 7 4" xfId="33191"/>
    <cellStyle name="Normal 3 4 4 8" xfId="7963"/>
    <cellStyle name="Normal 3 4 4 8 2" xfId="22361"/>
    <cellStyle name="Normal 3 4 4 8 2 2" xfId="51096"/>
    <cellStyle name="Normal 3 4 4 8 3" xfId="36772"/>
    <cellStyle name="Normal 3 4 4 9" xfId="15198"/>
    <cellStyle name="Normal 3 4 4 9 2" xfId="43934"/>
    <cellStyle name="Normal 3 4 5" xfId="541"/>
    <cellStyle name="Normal 3 4 5 2" xfId="835"/>
    <cellStyle name="Normal 3 4 5 2 2" xfId="1283"/>
    <cellStyle name="Normal 3 4 5 2 2 2" xfId="2266"/>
    <cellStyle name="Normal 3 4 5 2 2 2 2" xfId="4058"/>
    <cellStyle name="Normal 3 4 5 2 2 2 2 2" xfId="7717"/>
    <cellStyle name="Normal 3 4 5 2 2 2 2 2 2" xfId="14977"/>
    <cellStyle name="Normal 3 4 5 2 2 2 2 2 2 2" xfId="29355"/>
    <cellStyle name="Normal 3 4 5 2 2 2 2 2 2 2 2" xfId="58089"/>
    <cellStyle name="Normal 3 4 5 2 2 2 2 2 2 3" xfId="43765"/>
    <cellStyle name="Normal 3 4 5 2 2 2 2 2 3" xfId="22192"/>
    <cellStyle name="Normal 3 4 5 2 2 2 2 2 3 2" xfId="50927"/>
    <cellStyle name="Normal 3 4 5 2 2 2 2 2 4" xfId="36603"/>
    <cellStyle name="Normal 3 4 5 2 2 2 2 3" xfId="11390"/>
    <cellStyle name="Normal 3 4 5 2 2 2 2 3 2" xfId="25773"/>
    <cellStyle name="Normal 3 4 5 2 2 2 2 3 2 2" xfId="54508"/>
    <cellStyle name="Normal 3 4 5 2 2 2 2 3 3" xfId="40184"/>
    <cellStyle name="Normal 3 4 5 2 2 2 2 4" xfId="18610"/>
    <cellStyle name="Normal 3 4 5 2 2 2 2 4 2" xfId="47346"/>
    <cellStyle name="Normal 3 4 5 2 2 2 2 5" xfId="33022"/>
    <cellStyle name="Normal 3 4 5 2 2 2 3" xfId="5927"/>
    <cellStyle name="Normal 3 4 5 2 2 2 3 2" xfId="13187"/>
    <cellStyle name="Normal 3 4 5 2 2 2 3 2 2" xfId="27565"/>
    <cellStyle name="Normal 3 4 5 2 2 2 3 2 2 2" xfId="56299"/>
    <cellStyle name="Normal 3 4 5 2 2 2 3 2 3" xfId="41975"/>
    <cellStyle name="Normal 3 4 5 2 2 2 3 3" xfId="20402"/>
    <cellStyle name="Normal 3 4 5 2 2 2 3 3 2" xfId="49137"/>
    <cellStyle name="Normal 3 4 5 2 2 2 3 4" xfId="34813"/>
    <cellStyle name="Normal 3 4 5 2 2 2 4" xfId="9600"/>
    <cellStyle name="Normal 3 4 5 2 2 2 4 2" xfId="23983"/>
    <cellStyle name="Normal 3 4 5 2 2 2 4 2 2" xfId="52718"/>
    <cellStyle name="Normal 3 4 5 2 2 2 4 3" xfId="38394"/>
    <cellStyle name="Normal 3 4 5 2 2 2 5" xfId="16820"/>
    <cellStyle name="Normal 3 4 5 2 2 2 5 2" xfId="45556"/>
    <cellStyle name="Normal 3 4 5 2 2 2 6" xfId="31232"/>
    <cellStyle name="Normal 3 4 5 2 2 3" xfId="3162"/>
    <cellStyle name="Normal 3 4 5 2 2 3 2" xfId="6822"/>
    <cellStyle name="Normal 3 4 5 2 2 3 2 2" xfId="14082"/>
    <cellStyle name="Normal 3 4 5 2 2 3 2 2 2" xfId="28460"/>
    <cellStyle name="Normal 3 4 5 2 2 3 2 2 2 2" xfId="57194"/>
    <cellStyle name="Normal 3 4 5 2 2 3 2 2 3" xfId="42870"/>
    <cellStyle name="Normal 3 4 5 2 2 3 2 3" xfId="21297"/>
    <cellStyle name="Normal 3 4 5 2 2 3 2 3 2" xfId="50032"/>
    <cellStyle name="Normal 3 4 5 2 2 3 2 4" xfId="35708"/>
    <cellStyle name="Normal 3 4 5 2 2 3 3" xfId="10495"/>
    <cellStyle name="Normal 3 4 5 2 2 3 3 2" xfId="24878"/>
    <cellStyle name="Normal 3 4 5 2 2 3 3 2 2" xfId="53613"/>
    <cellStyle name="Normal 3 4 5 2 2 3 3 3" xfId="39289"/>
    <cellStyle name="Normal 3 4 5 2 2 3 4" xfId="17715"/>
    <cellStyle name="Normal 3 4 5 2 2 3 4 2" xfId="46451"/>
    <cellStyle name="Normal 3 4 5 2 2 3 5" xfId="32127"/>
    <cellStyle name="Normal 3 4 5 2 2 4" xfId="5027"/>
    <cellStyle name="Normal 3 4 5 2 2 4 2" xfId="12292"/>
    <cellStyle name="Normal 3 4 5 2 2 4 2 2" xfId="26670"/>
    <cellStyle name="Normal 3 4 5 2 2 4 2 2 2" xfId="55404"/>
    <cellStyle name="Normal 3 4 5 2 2 4 2 3" xfId="41080"/>
    <cellStyle name="Normal 3 4 5 2 2 4 3" xfId="19507"/>
    <cellStyle name="Normal 3 4 5 2 2 4 3 2" xfId="48242"/>
    <cellStyle name="Normal 3 4 5 2 2 4 4" xfId="33918"/>
    <cellStyle name="Normal 3 4 5 2 2 5" xfId="8699"/>
    <cellStyle name="Normal 3 4 5 2 2 5 2" xfId="23088"/>
    <cellStyle name="Normal 3 4 5 2 2 5 2 2" xfId="51823"/>
    <cellStyle name="Normal 3 4 5 2 2 5 3" xfId="37499"/>
    <cellStyle name="Normal 3 4 5 2 2 6" xfId="15925"/>
    <cellStyle name="Normal 3 4 5 2 2 6 2" xfId="44661"/>
    <cellStyle name="Normal 3 4 5 2 2 7" xfId="30337"/>
    <cellStyle name="Normal 3 4 5 2 3" xfId="1819"/>
    <cellStyle name="Normal 3 4 5 2 3 2" xfId="3611"/>
    <cellStyle name="Normal 3 4 5 2 3 2 2" xfId="7270"/>
    <cellStyle name="Normal 3 4 5 2 3 2 2 2" xfId="14530"/>
    <cellStyle name="Normal 3 4 5 2 3 2 2 2 2" xfId="28908"/>
    <cellStyle name="Normal 3 4 5 2 3 2 2 2 2 2" xfId="57642"/>
    <cellStyle name="Normal 3 4 5 2 3 2 2 2 3" xfId="43318"/>
    <cellStyle name="Normal 3 4 5 2 3 2 2 3" xfId="21745"/>
    <cellStyle name="Normal 3 4 5 2 3 2 2 3 2" xfId="50480"/>
    <cellStyle name="Normal 3 4 5 2 3 2 2 4" xfId="36156"/>
    <cellStyle name="Normal 3 4 5 2 3 2 3" xfId="10943"/>
    <cellStyle name="Normal 3 4 5 2 3 2 3 2" xfId="25326"/>
    <cellStyle name="Normal 3 4 5 2 3 2 3 2 2" xfId="54061"/>
    <cellStyle name="Normal 3 4 5 2 3 2 3 3" xfId="39737"/>
    <cellStyle name="Normal 3 4 5 2 3 2 4" xfId="18163"/>
    <cellStyle name="Normal 3 4 5 2 3 2 4 2" xfId="46899"/>
    <cellStyle name="Normal 3 4 5 2 3 2 5" xfId="32575"/>
    <cellStyle name="Normal 3 4 5 2 3 3" xfId="5480"/>
    <cellStyle name="Normal 3 4 5 2 3 3 2" xfId="12740"/>
    <cellStyle name="Normal 3 4 5 2 3 3 2 2" xfId="27118"/>
    <cellStyle name="Normal 3 4 5 2 3 3 2 2 2" xfId="55852"/>
    <cellStyle name="Normal 3 4 5 2 3 3 2 3" xfId="41528"/>
    <cellStyle name="Normal 3 4 5 2 3 3 3" xfId="19955"/>
    <cellStyle name="Normal 3 4 5 2 3 3 3 2" xfId="48690"/>
    <cellStyle name="Normal 3 4 5 2 3 3 4" xfId="34366"/>
    <cellStyle name="Normal 3 4 5 2 3 4" xfId="9153"/>
    <cellStyle name="Normal 3 4 5 2 3 4 2" xfId="23536"/>
    <cellStyle name="Normal 3 4 5 2 3 4 2 2" xfId="52271"/>
    <cellStyle name="Normal 3 4 5 2 3 4 3" xfId="37947"/>
    <cellStyle name="Normal 3 4 5 2 3 5" xfId="16373"/>
    <cellStyle name="Normal 3 4 5 2 3 5 2" xfId="45109"/>
    <cellStyle name="Normal 3 4 5 2 3 6" xfId="30785"/>
    <cellStyle name="Normal 3 4 5 2 4" xfId="2715"/>
    <cellStyle name="Normal 3 4 5 2 4 2" xfId="6375"/>
    <cellStyle name="Normal 3 4 5 2 4 2 2" xfId="13635"/>
    <cellStyle name="Normal 3 4 5 2 4 2 2 2" xfId="28013"/>
    <cellStyle name="Normal 3 4 5 2 4 2 2 2 2" xfId="56747"/>
    <cellStyle name="Normal 3 4 5 2 4 2 2 3" xfId="42423"/>
    <cellStyle name="Normal 3 4 5 2 4 2 3" xfId="20850"/>
    <cellStyle name="Normal 3 4 5 2 4 2 3 2" xfId="49585"/>
    <cellStyle name="Normal 3 4 5 2 4 2 4" xfId="35261"/>
    <cellStyle name="Normal 3 4 5 2 4 3" xfId="10048"/>
    <cellStyle name="Normal 3 4 5 2 4 3 2" xfId="24431"/>
    <cellStyle name="Normal 3 4 5 2 4 3 2 2" xfId="53166"/>
    <cellStyle name="Normal 3 4 5 2 4 3 3" xfId="38842"/>
    <cellStyle name="Normal 3 4 5 2 4 4" xfId="17268"/>
    <cellStyle name="Normal 3 4 5 2 4 4 2" xfId="46004"/>
    <cellStyle name="Normal 3 4 5 2 4 5" xfId="31680"/>
    <cellStyle name="Normal 3 4 5 2 5" xfId="4580"/>
    <cellStyle name="Normal 3 4 5 2 5 2" xfId="11845"/>
    <cellStyle name="Normal 3 4 5 2 5 2 2" xfId="26223"/>
    <cellStyle name="Normal 3 4 5 2 5 2 2 2" xfId="54957"/>
    <cellStyle name="Normal 3 4 5 2 5 2 3" xfId="40633"/>
    <cellStyle name="Normal 3 4 5 2 5 3" xfId="19060"/>
    <cellStyle name="Normal 3 4 5 2 5 3 2" xfId="47795"/>
    <cellStyle name="Normal 3 4 5 2 5 4" xfId="33471"/>
    <cellStyle name="Normal 3 4 5 2 6" xfId="8252"/>
    <cellStyle name="Normal 3 4 5 2 6 2" xfId="22641"/>
    <cellStyle name="Normal 3 4 5 2 6 2 2" xfId="51376"/>
    <cellStyle name="Normal 3 4 5 2 6 3" xfId="37052"/>
    <cellStyle name="Normal 3 4 5 2 7" xfId="15478"/>
    <cellStyle name="Normal 3 4 5 2 7 2" xfId="44214"/>
    <cellStyle name="Normal 3 4 5 2 8" xfId="29890"/>
    <cellStyle name="Normal 3 4 5 3" xfId="1059"/>
    <cellStyle name="Normal 3 4 5 3 2" xfId="2042"/>
    <cellStyle name="Normal 3 4 5 3 2 2" xfId="3834"/>
    <cellStyle name="Normal 3 4 5 3 2 2 2" xfId="7493"/>
    <cellStyle name="Normal 3 4 5 3 2 2 2 2" xfId="14753"/>
    <cellStyle name="Normal 3 4 5 3 2 2 2 2 2" xfId="29131"/>
    <cellStyle name="Normal 3 4 5 3 2 2 2 2 2 2" xfId="57865"/>
    <cellStyle name="Normal 3 4 5 3 2 2 2 2 3" xfId="43541"/>
    <cellStyle name="Normal 3 4 5 3 2 2 2 3" xfId="21968"/>
    <cellStyle name="Normal 3 4 5 3 2 2 2 3 2" xfId="50703"/>
    <cellStyle name="Normal 3 4 5 3 2 2 2 4" xfId="36379"/>
    <cellStyle name="Normal 3 4 5 3 2 2 3" xfId="11166"/>
    <cellStyle name="Normal 3 4 5 3 2 2 3 2" xfId="25549"/>
    <cellStyle name="Normal 3 4 5 3 2 2 3 2 2" xfId="54284"/>
    <cellStyle name="Normal 3 4 5 3 2 2 3 3" xfId="39960"/>
    <cellStyle name="Normal 3 4 5 3 2 2 4" xfId="18386"/>
    <cellStyle name="Normal 3 4 5 3 2 2 4 2" xfId="47122"/>
    <cellStyle name="Normal 3 4 5 3 2 2 5" xfId="32798"/>
    <cellStyle name="Normal 3 4 5 3 2 3" xfId="5703"/>
    <cellStyle name="Normal 3 4 5 3 2 3 2" xfId="12963"/>
    <cellStyle name="Normal 3 4 5 3 2 3 2 2" xfId="27341"/>
    <cellStyle name="Normal 3 4 5 3 2 3 2 2 2" xfId="56075"/>
    <cellStyle name="Normal 3 4 5 3 2 3 2 3" xfId="41751"/>
    <cellStyle name="Normal 3 4 5 3 2 3 3" xfId="20178"/>
    <cellStyle name="Normal 3 4 5 3 2 3 3 2" xfId="48913"/>
    <cellStyle name="Normal 3 4 5 3 2 3 4" xfId="34589"/>
    <cellStyle name="Normal 3 4 5 3 2 4" xfId="9376"/>
    <cellStyle name="Normal 3 4 5 3 2 4 2" xfId="23759"/>
    <cellStyle name="Normal 3 4 5 3 2 4 2 2" xfId="52494"/>
    <cellStyle name="Normal 3 4 5 3 2 4 3" xfId="38170"/>
    <cellStyle name="Normal 3 4 5 3 2 5" xfId="16596"/>
    <cellStyle name="Normal 3 4 5 3 2 5 2" xfId="45332"/>
    <cellStyle name="Normal 3 4 5 3 2 6" xfId="31008"/>
    <cellStyle name="Normal 3 4 5 3 3" xfId="2938"/>
    <cellStyle name="Normal 3 4 5 3 3 2" xfId="6598"/>
    <cellStyle name="Normal 3 4 5 3 3 2 2" xfId="13858"/>
    <cellStyle name="Normal 3 4 5 3 3 2 2 2" xfId="28236"/>
    <cellStyle name="Normal 3 4 5 3 3 2 2 2 2" xfId="56970"/>
    <cellStyle name="Normal 3 4 5 3 3 2 2 3" xfId="42646"/>
    <cellStyle name="Normal 3 4 5 3 3 2 3" xfId="21073"/>
    <cellStyle name="Normal 3 4 5 3 3 2 3 2" xfId="49808"/>
    <cellStyle name="Normal 3 4 5 3 3 2 4" xfId="35484"/>
    <cellStyle name="Normal 3 4 5 3 3 3" xfId="10271"/>
    <cellStyle name="Normal 3 4 5 3 3 3 2" xfId="24654"/>
    <cellStyle name="Normal 3 4 5 3 3 3 2 2" xfId="53389"/>
    <cellStyle name="Normal 3 4 5 3 3 3 3" xfId="39065"/>
    <cellStyle name="Normal 3 4 5 3 3 4" xfId="17491"/>
    <cellStyle name="Normal 3 4 5 3 3 4 2" xfId="46227"/>
    <cellStyle name="Normal 3 4 5 3 3 5" xfId="31903"/>
    <cellStyle name="Normal 3 4 5 3 4" xfId="4803"/>
    <cellStyle name="Normal 3 4 5 3 4 2" xfId="12068"/>
    <cellStyle name="Normal 3 4 5 3 4 2 2" xfId="26446"/>
    <cellStyle name="Normal 3 4 5 3 4 2 2 2" xfId="55180"/>
    <cellStyle name="Normal 3 4 5 3 4 2 3" xfId="40856"/>
    <cellStyle name="Normal 3 4 5 3 4 3" xfId="19283"/>
    <cellStyle name="Normal 3 4 5 3 4 3 2" xfId="48018"/>
    <cellStyle name="Normal 3 4 5 3 4 4" xfId="33694"/>
    <cellStyle name="Normal 3 4 5 3 5" xfId="8475"/>
    <cellStyle name="Normal 3 4 5 3 5 2" xfId="22864"/>
    <cellStyle name="Normal 3 4 5 3 5 2 2" xfId="51599"/>
    <cellStyle name="Normal 3 4 5 3 5 3" xfId="37275"/>
    <cellStyle name="Normal 3 4 5 3 6" xfId="15701"/>
    <cellStyle name="Normal 3 4 5 3 6 2" xfId="44437"/>
    <cellStyle name="Normal 3 4 5 3 7" xfId="30113"/>
    <cellStyle name="Normal 3 4 5 4" xfId="1590"/>
    <cellStyle name="Normal 3 4 5 4 2" xfId="3387"/>
    <cellStyle name="Normal 3 4 5 4 2 2" xfId="7046"/>
    <cellStyle name="Normal 3 4 5 4 2 2 2" xfId="14306"/>
    <cellStyle name="Normal 3 4 5 4 2 2 2 2" xfId="28684"/>
    <cellStyle name="Normal 3 4 5 4 2 2 2 2 2" xfId="57418"/>
    <cellStyle name="Normal 3 4 5 4 2 2 2 3" xfId="43094"/>
    <cellStyle name="Normal 3 4 5 4 2 2 3" xfId="21521"/>
    <cellStyle name="Normal 3 4 5 4 2 2 3 2" xfId="50256"/>
    <cellStyle name="Normal 3 4 5 4 2 2 4" xfId="35932"/>
    <cellStyle name="Normal 3 4 5 4 2 3" xfId="10719"/>
    <cellStyle name="Normal 3 4 5 4 2 3 2" xfId="25102"/>
    <cellStyle name="Normal 3 4 5 4 2 3 2 2" xfId="53837"/>
    <cellStyle name="Normal 3 4 5 4 2 3 3" xfId="39513"/>
    <cellStyle name="Normal 3 4 5 4 2 4" xfId="17939"/>
    <cellStyle name="Normal 3 4 5 4 2 4 2" xfId="46675"/>
    <cellStyle name="Normal 3 4 5 4 2 5" xfId="32351"/>
    <cellStyle name="Normal 3 4 5 4 3" xfId="5256"/>
    <cellStyle name="Normal 3 4 5 4 3 2" xfId="12516"/>
    <cellStyle name="Normal 3 4 5 4 3 2 2" xfId="26894"/>
    <cellStyle name="Normal 3 4 5 4 3 2 2 2" xfId="55628"/>
    <cellStyle name="Normal 3 4 5 4 3 2 3" xfId="41304"/>
    <cellStyle name="Normal 3 4 5 4 3 3" xfId="19731"/>
    <cellStyle name="Normal 3 4 5 4 3 3 2" xfId="48466"/>
    <cellStyle name="Normal 3 4 5 4 3 4" xfId="34142"/>
    <cellStyle name="Normal 3 4 5 4 4" xfId="8929"/>
    <cellStyle name="Normal 3 4 5 4 4 2" xfId="23312"/>
    <cellStyle name="Normal 3 4 5 4 4 2 2" xfId="52047"/>
    <cellStyle name="Normal 3 4 5 4 4 3" xfId="37723"/>
    <cellStyle name="Normal 3 4 5 4 5" xfId="16149"/>
    <cellStyle name="Normal 3 4 5 4 5 2" xfId="44885"/>
    <cellStyle name="Normal 3 4 5 4 6" xfId="30561"/>
    <cellStyle name="Normal 3 4 5 5" xfId="2491"/>
    <cellStyle name="Normal 3 4 5 5 2" xfId="6151"/>
    <cellStyle name="Normal 3 4 5 5 2 2" xfId="13411"/>
    <cellStyle name="Normal 3 4 5 5 2 2 2" xfId="27789"/>
    <cellStyle name="Normal 3 4 5 5 2 2 2 2" xfId="56523"/>
    <cellStyle name="Normal 3 4 5 5 2 2 3" xfId="42199"/>
    <cellStyle name="Normal 3 4 5 5 2 3" xfId="20626"/>
    <cellStyle name="Normal 3 4 5 5 2 3 2" xfId="49361"/>
    <cellStyle name="Normal 3 4 5 5 2 4" xfId="35037"/>
    <cellStyle name="Normal 3 4 5 5 3" xfId="9824"/>
    <cellStyle name="Normal 3 4 5 5 3 2" xfId="24207"/>
    <cellStyle name="Normal 3 4 5 5 3 2 2" xfId="52942"/>
    <cellStyle name="Normal 3 4 5 5 3 3" xfId="38618"/>
    <cellStyle name="Normal 3 4 5 5 4" xfId="17044"/>
    <cellStyle name="Normal 3 4 5 5 4 2" xfId="45780"/>
    <cellStyle name="Normal 3 4 5 5 5" xfId="31456"/>
    <cellStyle name="Normal 3 4 5 6" xfId="4353"/>
    <cellStyle name="Normal 3 4 5 6 2" xfId="11621"/>
    <cellStyle name="Normal 3 4 5 6 2 2" xfId="25999"/>
    <cellStyle name="Normal 3 4 5 6 2 2 2" xfId="54733"/>
    <cellStyle name="Normal 3 4 5 6 2 3" xfId="40409"/>
    <cellStyle name="Normal 3 4 5 6 3" xfId="18836"/>
    <cellStyle name="Normal 3 4 5 6 3 2" xfId="47571"/>
    <cellStyle name="Normal 3 4 5 6 4" xfId="33247"/>
    <cellStyle name="Normal 3 4 5 7" xfId="8024"/>
    <cellStyle name="Normal 3 4 5 7 2" xfId="22417"/>
    <cellStyle name="Normal 3 4 5 7 2 2" xfId="51152"/>
    <cellStyle name="Normal 3 4 5 7 3" xfId="36828"/>
    <cellStyle name="Normal 3 4 5 8" xfId="15254"/>
    <cellStyle name="Normal 3 4 5 8 2" xfId="43990"/>
    <cellStyle name="Normal 3 4 5 9" xfId="29666"/>
    <cellStyle name="Normal 3 4 6" xfId="720"/>
    <cellStyle name="Normal 3 4 6 2" xfId="1171"/>
    <cellStyle name="Normal 3 4 6 2 2" xfId="2154"/>
    <cellStyle name="Normal 3 4 6 2 2 2" xfId="3946"/>
    <cellStyle name="Normal 3 4 6 2 2 2 2" xfId="7605"/>
    <cellStyle name="Normal 3 4 6 2 2 2 2 2" xfId="14865"/>
    <cellStyle name="Normal 3 4 6 2 2 2 2 2 2" xfId="29243"/>
    <cellStyle name="Normal 3 4 6 2 2 2 2 2 2 2" xfId="57977"/>
    <cellStyle name="Normal 3 4 6 2 2 2 2 2 3" xfId="43653"/>
    <cellStyle name="Normal 3 4 6 2 2 2 2 3" xfId="22080"/>
    <cellStyle name="Normal 3 4 6 2 2 2 2 3 2" xfId="50815"/>
    <cellStyle name="Normal 3 4 6 2 2 2 2 4" xfId="36491"/>
    <cellStyle name="Normal 3 4 6 2 2 2 3" xfId="11278"/>
    <cellStyle name="Normal 3 4 6 2 2 2 3 2" xfId="25661"/>
    <cellStyle name="Normal 3 4 6 2 2 2 3 2 2" xfId="54396"/>
    <cellStyle name="Normal 3 4 6 2 2 2 3 3" xfId="40072"/>
    <cellStyle name="Normal 3 4 6 2 2 2 4" xfId="18498"/>
    <cellStyle name="Normal 3 4 6 2 2 2 4 2" xfId="47234"/>
    <cellStyle name="Normal 3 4 6 2 2 2 5" xfId="32910"/>
    <cellStyle name="Normal 3 4 6 2 2 3" xfId="5815"/>
    <cellStyle name="Normal 3 4 6 2 2 3 2" xfId="13075"/>
    <cellStyle name="Normal 3 4 6 2 2 3 2 2" xfId="27453"/>
    <cellStyle name="Normal 3 4 6 2 2 3 2 2 2" xfId="56187"/>
    <cellStyle name="Normal 3 4 6 2 2 3 2 3" xfId="41863"/>
    <cellStyle name="Normal 3 4 6 2 2 3 3" xfId="20290"/>
    <cellStyle name="Normal 3 4 6 2 2 3 3 2" xfId="49025"/>
    <cellStyle name="Normal 3 4 6 2 2 3 4" xfId="34701"/>
    <cellStyle name="Normal 3 4 6 2 2 4" xfId="9488"/>
    <cellStyle name="Normal 3 4 6 2 2 4 2" xfId="23871"/>
    <cellStyle name="Normal 3 4 6 2 2 4 2 2" xfId="52606"/>
    <cellStyle name="Normal 3 4 6 2 2 4 3" xfId="38282"/>
    <cellStyle name="Normal 3 4 6 2 2 5" xfId="16708"/>
    <cellStyle name="Normal 3 4 6 2 2 5 2" xfId="45444"/>
    <cellStyle name="Normal 3 4 6 2 2 6" xfId="31120"/>
    <cellStyle name="Normal 3 4 6 2 3" xfId="3050"/>
    <cellStyle name="Normal 3 4 6 2 3 2" xfId="6710"/>
    <cellStyle name="Normal 3 4 6 2 3 2 2" xfId="13970"/>
    <cellStyle name="Normal 3 4 6 2 3 2 2 2" xfId="28348"/>
    <cellStyle name="Normal 3 4 6 2 3 2 2 2 2" xfId="57082"/>
    <cellStyle name="Normal 3 4 6 2 3 2 2 3" xfId="42758"/>
    <cellStyle name="Normal 3 4 6 2 3 2 3" xfId="21185"/>
    <cellStyle name="Normal 3 4 6 2 3 2 3 2" xfId="49920"/>
    <cellStyle name="Normal 3 4 6 2 3 2 4" xfId="35596"/>
    <cellStyle name="Normal 3 4 6 2 3 3" xfId="10383"/>
    <cellStyle name="Normal 3 4 6 2 3 3 2" xfId="24766"/>
    <cellStyle name="Normal 3 4 6 2 3 3 2 2" xfId="53501"/>
    <cellStyle name="Normal 3 4 6 2 3 3 3" xfId="39177"/>
    <cellStyle name="Normal 3 4 6 2 3 4" xfId="17603"/>
    <cellStyle name="Normal 3 4 6 2 3 4 2" xfId="46339"/>
    <cellStyle name="Normal 3 4 6 2 3 5" xfId="32015"/>
    <cellStyle name="Normal 3 4 6 2 4" xfId="4915"/>
    <cellStyle name="Normal 3 4 6 2 4 2" xfId="12180"/>
    <cellStyle name="Normal 3 4 6 2 4 2 2" xfId="26558"/>
    <cellStyle name="Normal 3 4 6 2 4 2 2 2" xfId="55292"/>
    <cellStyle name="Normal 3 4 6 2 4 2 3" xfId="40968"/>
    <cellStyle name="Normal 3 4 6 2 4 3" xfId="19395"/>
    <cellStyle name="Normal 3 4 6 2 4 3 2" xfId="48130"/>
    <cellStyle name="Normal 3 4 6 2 4 4" xfId="33806"/>
    <cellStyle name="Normal 3 4 6 2 5" xfId="8587"/>
    <cellStyle name="Normal 3 4 6 2 5 2" xfId="22976"/>
    <cellStyle name="Normal 3 4 6 2 5 2 2" xfId="51711"/>
    <cellStyle name="Normal 3 4 6 2 5 3" xfId="37387"/>
    <cellStyle name="Normal 3 4 6 2 6" xfId="15813"/>
    <cellStyle name="Normal 3 4 6 2 6 2" xfId="44549"/>
    <cellStyle name="Normal 3 4 6 2 7" xfId="30225"/>
    <cellStyle name="Normal 3 4 6 3" xfId="1707"/>
    <cellStyle name="Normal 3 4 6 3 2" xfId="3499"/>
    <cellStyle name="Normal 3 4 6 3 2 2" xfId="7158"/>
    <cellStyle name="Normal 3 4 6 3 2 2 2" xfId="14418"/>
    <cellStyle name="Normal 3 4 6 3 2 2 2 2" xfId="28796"/>
    <cellStyle name="Normal 3 4 6 3 2 2 2 2 2" xfId="57530"/>
    <cellStyle name="Normal 3 4 6 3 2 2 2 3" xfId="43206"/>
    <cellStyle name="Normal 3 4 6 3 2 2 3" xfId="21633"/>
    <cellStyle name="Normal 3 4 6 3 2 2 3 2" xfId="50368"/>
    <cellStyle name="Normal 3 4 6 3 2 2 4" xfId="36044"/>
    <cellStyle name="Normal 3 4 6 3 2 3" xfId="10831"/>
    <cellStyle name="Normal 3 4 6 3 2 3 2" xfId="25214"/>
    <cellStyle name="Normal 3 4 6 3 2 3 2 2" xfId="53949"/>
    <cellStyle name="Normal 3 4 6 3 2 3 3" xfId="39625"/>
    <cellStyle name="Normal 3 4 6 3 2 4" xfId="18051"/>
    <cellStyle name="Normal 3 4 6 3 2 4 2" xfId="46787"/>
    <cellStyle name="Normal 3 4 6 3 2 5" xfId="32463"/>
    <cellStyle name="Normal 3 4 6 3 3" xfId="5368"/>
    <cellStyle name="Normal 3 4 6 3 3 2" xfId="12628"/>
    <cellStyle name="Normal 3 4 6 3 3 2 2" xfId="27006"/>
    <cellStyle name="Normal 3 4 6 3 3 2 2 2" xfId="55740"/>
    <cellStyle name="Normal 3 4 6 3 3 2 3" xfId="41416"/>
    <cellStyle name="Normal 3 4 6 3 3 3" xfId="19843"/>
    <cellStyle name="Normal 3 4 6 3 3 3 2" xfId="48578"/>
    <cellStyle name="Normal 3 4 6 3 3 4" xfId="34254"/>
    <cellStyle name="Normal 3 4 6 3 4" xfId="9041"/>
    <cellStyle name="Normal 3 4 6 3 4 2" xfId="23424"/>
    <cellStyle name="Normal 3 4 6 3 4 2 2" xfId="52159"/>
    <cellStyle name="Normal 3 4 6 3 4 3" xfId="37835"/>
    <cellStyle name="Normal 3 4 6 3 5" xfId="16261"/>
    <cellStyle name="Normal 3 4 6 3 5 2" xfId="44997"/>
    <cellStyle name="Normal 3 4 6 3 6" xfId="30673"/>
    <cellStyle name="Normal 3 4 6 4" xfId="2603"/>
    <cellStyle name="Normal 3 4 6 4 2" xfId="6263"/>
    <cellStyle name="Normal 3 4 6 4 2 2" xfId="13523"/>
    <cellStyle name="Normal 3 4 6 4 2 2 2" xfId="27901"/>
    <cellStyle name="Normal 3 4 6 4 2 2 2 2" xfId="56635"/>
    <cellStyle name="Normal 3 4 6 4 2 2 3" xfId="42311"/>
    <cellStyle name="Normal 3 4 6 4 2 3" xfId="20738"/>
    <cellStyle name="Normal 3 4 6 4 2 3 2" xfId="49473"/>
    <cellStyle name="Normal 3 4 6 4 2 4" xfId="35149"/>
    <cellStyle name="Normal 3 4 6 4 3" xfId="9936"/>
    <cellStyle name="Normal 3 4 6 4 3 2" xfId="24319"/>
    <cellStyle name="Normal 3 4 6 4 3 2 2" xfId="53054"/>
    <cellStyle name="Normal 3 4 6 4 3 3" xfId="38730"/>
    <cellStyle name="Normal 3 4 6 4 4" xfId="17156"/>
    <cellStyle name="Normal 3 4 6 4 4 2" xfId="45892"/>
    <cellStyle name="Normal 3 4 6 4 5" xfId="31568"/>
    <cellStyle name="Normal 3 4 6 5" xfId="4467"/>
    <cellStyle name="Normal 3 4 6 5 2" xfId="11733"/>
    <cellStyle name="Normal 3 4 6 5 2 2" xfId="26111"/>
    <cellStyle name="Normal 3 4 6 5 2 2 2" xfId="54845"/>
    <cellStyle name="Normal 3 4 6 5 2 3" xfId="40521"/>
    <cellStyle name="Normal 3 4 6 5 3" xfId="18948"/>
    <cellStyle name="Normal 3 4 6 5 3 2" xfId="47683"/>
    <cellStyle name="Normal 3 4 6 5 4" xfId="33359"/>
    <cellStyle name="Normal 3 4 6 6" xfId="8140"/>
    <cellStyle name="Normal 3 4 6 6 2" xfId="22529"/>
    <cellStyle name="Normal 3 4 6 6 2 2" xfId="51264"/>
    <cellStyle name="Normal 3 4 6 6 3" xfId="36940"/>
    <cellStyle name="Normal 3 4 6 7" xfId="15366"/>
    <cellStyle name="Normal 3 4 6 7 2" xfId="44102"/>
    <cellStyle name="Normal 3 4 6 8" xfId="29778"/>
    <cellStyle name="Normal 3 4 7" xfId="947"/>
    <cellStyle name="Normal 3 4 7 2" xfId="1930"/>
    <cellStyle name="Normal 3 4 7 2 2" xfId="3722"/>
    <cellStyle name="Normal 3 4 7 2 2 2" xfId="7381"/>
    <cellStyle name="Normal 3 4 7 2 2 2 2" xfId="14641"/>
    <cellStyle name="Normal 3 4 7 2 2 2 2 2" xfId="29019"/>
    <cellStyle name="Normal 3 4 7 2 2 2 2 2 2" xfId="57753"/>
    <cellStyle name="Normal 3 4 7 2 2 2 2 3" xfId="43429"/>
    <cellStyle name="Normal 3 4 7 2 2 2 3" xfId="21856"/>
    <cellStyle name="Normal 3 4 7 2 2 2 3 2" xfId="50591"/>
    <cellStyle name="Normal 3 4 7 2 2 2 4" xfId="36267"/>
    <cellStyle name="Normal 3 4 7 2 2 3" xfId="11054"/>
    <cellStyle name="Normal 3 4 7 2 2 3 2" xfId="25437"/>
    <cellStyle name="Normal 3 4 7 2 2 3 2 2" xfId="54172"/>
    <cellStyle name="Normal 3 4 7 2 2 3 3" xfId="39848"/>
    <cellStyle name="Normal 3 4 7 2 2 4" xfId="18274"/>
    <cellStyle name="Normal 3 4 7 2 2 4 2" xfId="47010"/>
    <cellStyle name="Normal 3 4 7 2 2 5" xfId="32686"/>
    <cellStyle name="Normal 3 4 7 2 3" xfId="5591"/>
    <cellStyle name="Normal 3 4 7 2 3 2" xfId="12851"/>
    <cellStyle name="Normal 3 4 7 2 3 2 2" xfId="27229"/>
    <cellStyle name="Normal 3 4 7 2 3 2 2 2" xfId="55963"/>
    <cellStyle name="Normal 3 4 7 2 3 2 3" xfId="41639"/>
    <cellStyle name="Normal 3 4 7 2 3 3" xfId="20066"/>
    <cellStyle name="Normal 3 4 7 2 3 3 2" xfId="48801"/>
    <cellStyle name="Normal 3 4 7 2 3 4" xfId="34477"/>
    <cellStyle name="Normal 3 4 7 2 4" xfId="9264"/>
    <cellStyle name="Normal 3 4 7 2 4 2" xfId="23647"/>
    <cellStyle name="Normal 3 4 7 2 4 2 2" xfId="52382"/>
    <cellStyle name="Normal 3 4 7 2 4 3" xfId="38058"/>
    <cellStyle name="Normal 3 4 7 2 5" xfId="16484"/>
    <cellStyle name="Normal 3 4 7 2 5 2" xfId="45220"/>
    <cellStyle name="Normal 3 4 7 2 6" xfId="30896"/>
    <cellStyle name="Normal 3 4 7 3" xfId="2826"/>
    <cellStyle name="Normal 3 4 7 3 2" xfId="6486"/>
    <cellStyle name="Normal 3 4 7 3 2 2" xfId="13746"/>
    <cellStyle name="Normal 3 4 7 3 2 2 2" xfId="28124"/>
    <cellStyle name="Normal 3 4 7 3 2 2 2 2" xfId="56858"/>
    <cellStyle name="Normal 3 4 7 3 2 2 3" xfId="42534"/>
    <cellStyle name="Normal 3 4 7 3 2 3" xfId="20961"/>
    <cellStyle name="Normal 3 4 7 3 2 3 2" xfId="49696"/>
    <cellStyle name="Normal 3 4 7 3 2 4" xfId="35372"/>
    <cellStyle name="Normal 3 4 7 3 3" xfId="10159"/>
    <cellStyle name="Normal 3 4 7 3 3 2" xfId="24542"/>
    <cellStyle name="Normal 3 4 7 3 3 2 2" xfId="53277"/>
    <cellStyle name="Normal 3 4 7 3 3 3" xfId="38953"/>
    <cellStyle name="Normal 3 4 7 3 4" xfId="17379"/>
    <cellStyle name="Normal 3 4 7 3 4 2" xfId="46115"/>
    <cellStyle name="Normal 3 4 7 3 5" xfId="31791"/>
    <cellStyle name="Normal 3 4 7 4" xfId="4691"/>
    <cellStyle name="Normal 3 4 7 4 2" xfId="11956"/>
    <cellStyle name="Normal 3 4 7 4 2 2" xfId="26334"/>
    <cellStyle name="Normal 3 4 7 4 2 2 2" xfId="55068"/>
    <cellStyle name="Normal 3 4 7 4 2 3" xfId="40744"/>
    <cellStyle name="Normal 3 4 7 4 3" xfId="19171"/>
    <cellStyle name="Normal 3 4 7 4 3 2" xfId="47906"/>
    <cellStyle name="Normal 3 4 7 4 4" xfId="33582"/>
    <cellStyle name="Normal 3 4 7 5" xfId="8363"/>
    <cellStyle name="Normal 3 4 7 5 2" xfId="22752"/>
    <cellStyle name="Normal 3 4 7 5 2 2" xfId="51487"/>
    <cellStyle name="Normal 3 4 7 5 3" xfId="37163"/>
    <cellStyle name="Normal 3 4 7 6" xfId="15589"/>
    <cellStyle name="Normal 3 4 7 6 2" xfId="44325"/>
    <cellStyle name="Normal 3 4 7 7" xfId="30001"/>
    <cellStyle name="Normal 3 4 8" xfId="1451"/>
    <cellStyle name="Normal 3 4 8 2" xfId="3275"/>
    <cellStyle name="Normal 3 4 8 2 2" xfId="6934"/>
    <cellStyle name="Normal 3 4 8 2 2 2" xfId="14194"/>
    <cellStyle name="Normal 3 4 8 2 2 2 2" xfId="28572"/>
    <cellStyle name="Normal 3 4 8 2 2 2 2 2" xfId="57306"/>
    <cellStyle name="Normal 3 4 8 2 2 2 3" xfId="42982"/>
    <cellStyle name="Normal 3 4 8 2 2 3" xfId="21409"/>
    <cellStyle name="Normal 3 4 8 2 2 3 2" xfId="50144"/>
    <cellStyle name="Normal 3 4 8 2 2 4" xfId="35820"/>
    <cellStyle name="Normal 3 4 8 2 3" xfId="10607"/>
    <cellStyle name="Normal 3 4 8 2 3 2" xfId="24990"/>
    <cellStyle name="Normal 3 4 8 2 3 2 2" xfId="53725"/>
    <cellStyle name="Normal 3 4 8 2 3 3" xfId="39401"/>
    <cellStyle name="Normal 3 4 8 2 4" xfId="17827"/>
    <cellStyle name="Normal 3 4 8 2 4 2" xfId="46563"/>
    <cellStyle name="Normal 3 4 8 2 5" xfId="32239"/>
    <cellStyle name="Normal 3 4 8 3" xfId="5142"/>
    <cellStyle name="Normal 3 4 8 3 2" xfId="12404"/>
    <cellStyle name="Normal 3 4 8 3 2 2" xfId="26782"/>
    <cellStyle name="Normal 3 4 8 3 2 2 2" xfId="55516"/>
    <cellStyle name="Normal 3 4 8 3 2 3" xfId="41192"/>
    <cellStyle name="Normal 3 4 8 3 3" xfId="19619"/>
    <cellStyle name="Normal 3 4 8 3 3 2" xfId="48354"/>
    <cellStyle name="Normal 3 4 8 3 4" xfId="34030"/>
    <cellStyle name="Normal 3 4 8 4" xfId="8814"/>
    <cellStyle name="Normal 3 4 8 4 2" xfId="23200"/>
    <cellStyle name="Normal 3 4 8 4 2 2" xfId="51935"/>
    <cellStyle name="Normal 3 4 8 4 3" xfId="37611"/>
    <cellStyle name="Normal 3 4 8 5" xfId="16037"/>
    <cellStyle name="Normal 3 4 8 5 2" xfId="44773"/>
    <cellStyle name="Normal 3 4 8 6" xfId="30449"/>
    <cellStyle name="Normal 3 4 9" xfId="2379"/>
    <cellStyle name="Normal 3 4 9 2" xfId="6039"/>
    <cellStyle name="Normal 3 4 9 2 2" xfId="13299"/>
    <cellStyle name="Normal 3 4 9 2 2 2" xfId="27677"/>
    <cellStyle name="Normal 3 4 9 2 2 2 2" xfId="56411"/>
    <cellStyle name="Normal 3 4 9 2 2 3" xfId="42087"/>
    <cellStyle name="Normal 3 4 9 2 3" xfId="20514"/>
    <cellStyle name="Normal 3 4 9 2 3 2" xfId="49249"/>
    <cellStyle name="Normal 3 4 9 2 4" xfId="34925"/>
    <cellStyle name="Normal 3 4 9 3" xfId="9712"/>
    <cellStyle name="Normal 3 4 9 3 2" xfId="24095"/>
    <cellStyle name="Normal 3 4 9 3 2 2" xfId="52830"/>
    <cellStyle name="Normal 3 4 9 3 3" xfId="38506"/>
    <cellStyle name="Normal 3 4 9 4" xfId="16932"/>
    <cellStyle name="Normal 3 4 9 4 2" xfId="45668"/>
    <cellStyle name="Normal 3 4 9 5" xfId="31344"/>
    <cellStyle name="Normal 3 5" xfId="237"/>
    <cellStyle name="Normal 3 5 10" xfId="7905"/>
    <cellStyle name="Normal 3 5 10 2" xfId="22312"/>
    <cellStyle name="Normal 3 5 10 2 2" xfId="51047"/>
    <cellStyle name="Normal 3 5 10 3" xfId="36723"/>
    <cellStyle name="Normal 3 5 11" xfId="15149"/>
    <cellStyle name="Normal 3 5 11 2" xfId="43885"/>
    <cellStyle name="Normal 3 5 12" xfId="29561"/>
    <cellStyle name="Normal 3 5 2" xfId="355"/>
    <cellStyle name="Normal 3 5 2 10" xfId="15177"/>
    <cellStyle name="Normal 3 5 2 10 2" xfId="43913"/>
    <cellStyle name="Normal 3 5 2 11" xfId="29589"/>
    <cellStyle name="Normal 3 5 2 2" xfId="455"/>
    <cellStyle name="Normal 3 5 2 2 10" xfId="29645"/>
    <cellStyle name="Normal 3 5 2 2 2" xfId="655"/>
    <cellStyle name="Normal 3 5 2 2 2 2" xfId="927"/>
    <cellStyle name="Normal 3 5 2 2 2 2 2" xfId="1374"/>
    <cellStyle name="Normal 3 5 2 2 2 2 2 2" xfId="2357"/>
    <cellStyle name="Normal 3 5 2 2 2 2 2 2 2" xfId="4149"/>
    <cellStyle name="Normal 3 5 2 2 2 2 2 2 2 2" xfId="7808"/>
    <cellStyle name="Normal 3 5 2 2 2 2 2 2 2 2 2" xfId="15068"/>
    <cellStyle name="Normal 3 5 2 2 2 2 2 2 2 2 2 2" xfId="29446"/>
    <cellStyle name="Normal 3 5 2 2 2 2 2 2 2 2 2 2 2" xfId="58180"/>
    <cellStyle name="Normal 3 5 2 2 2 2 2 2 2 2 2 3" xfId="43856"/>
    <cellStyle name="Normal 3 5 2 2 2 2 2 2 2 2 3" xfId="22283"/>
    <cellStyle name="Normal 3 5 2 2 2 2 2 2 2 2 3 2" xfId="51018"/>
    <cellStyle name="Normal 3 5 2 2 2 2 2 2 2 2 4" xfId="36694"/>
    <cellStyle name="Normal 3 5 2 2 2 2 2 2 2 3" xfId="11481"/>
    <cellStyle name="Normal 3 5 2 2 2 2 2 2 2 3 2" xfId="25864"/>
    <cellStyle name="Normal 3 5 2 2 2 2 2 2 2 3 2 2" xfId="54599"/>
    <cellStyle name="Normal 3 5 2 2 2 2 2 2 2 3 3" xfId="40275"/>
    <cellStyle name="Normal 3 5 2 2 2 2 2 2 2 4" xfId="18701"/>
    <cellStyle name="Normal 3 5 2 2 2 2 2 2 2 4 2" xfId="47437"/>
    <cellStyle name="Normal 3 5 2 2 2 2 2 2 2 5" xfId="33113"/>
    <cellStyle name="Normal 3 5 2 2 2 2 2 2 3" xfId="6018"/>
    <cellStyle name="Normal 3 5 2 2 2 2 2 2 3 2" xfId="13278"/>
    <cellStyle name="Normal 3 5 2 2 2 2 2 2 3 2 2" xfId="27656"/>
    <cellStyle name="Normal 3 5 2 2 2 2 2 2 3 2 2 2" xfId="56390"/>
    <cellStyle name="Normal 3 5 2 2 2 2 2 2 3 2 3" xfId="42066"/>
    <cellStyle name="Normal 3 5 2 2 2 2 2 2 3 3" xfId="20493"/>
    <cellStyle name="Normal 3 5 2 2 2 2 2 2 3 3 2" xfId="49228"/>
    <cellStyle name="Normal 3 5 2 2 2 2 2 2 3 4" xfId="34904"/>
    <cellStyle name="Normal 3 5 2 2 2 2 2 2 4" xfId="9691"/>
    <cellStyle name="Normal 3 5 2 2 2 2 2 2 4 2" xfId="24074"/>
    <cellStyle name="Normal 3 5 2 2 2 2 2 2 4 2 2" xfId="52809"/>
    <cellStyle name="Normal 3 5 2 2 2 2 2 2 4 3" xfId="38485"/>
    <cellStyle name="Normal 3 5 2 2 2 2 2 2 5" xfId="16911"/>
    <cellStyle name="Normal 3 5 2 2 2 2 2 2 5 2" xfId="45647"/>
    <cellStyle name="Normal 3 5 2 2 2 2 2 2 6" xfId="31323"/>
    <cellStyle name="Normal 3 5 2 2 2 2 2 3" xfId="3253"/>
    <cellStyle name="Normal 3 5 2 2 2 2 2 3 2" xfId="6913"/>
    <cellStyle name="Normal 3 5 2 2 2 2 2 3 2 2" xfId="14173"/>
    <cellStyle name="Normal 3 5 2 2 2 2 2 3 2 2 2" xfId="28551"/>
    <cellStyle name="Normal 3 5 2 2 2 2 2 3 2 2 2 2" xfId="57285"/>
    <cellStyle name="Normal 3 5 2 2 2 2 2 3 2 2 3" xfId="42961"/>
    <cellStyle name="Normal 3 5 2 2 2 2 2 3 2 3" xfId="21388"/>
    <cellStyle name="Normal 3 5 2 2 2 2 2 3 2 3 2" xfId="50123"/>
    <cellStyle name="Normal 3 5 2 2 2 2 2 3 2 4" xfId="35799"/>
    <cellStyle name="Normal 3 5 2 2 2 2 2 3 3" xfId="10586"/>
    <cellStyle name="Normal 3 5 2 2 2 2 2 3 3 2" xfId="24969"/>
    <cellStyle name="Normal 3 5 2 2 2 2 2 3 3 2 2" xfId="53704"/>
    <cellStyle name="Normal 3 5 2 2 2 2 2 3 3 3" xfId="39380"/>
    <cellStyle name="Normal 3 5 2 2 2 2 2 3 4" xfId="17806"/>
    <cellStyle name="Normal 3 5 2 2 2 2 2 3 4 2" xfId="46542"/>
    <cellStyle name="Normal 3 5 2 2 2 2 2 3 5" xfId="32218"/>
    <cellStyle name="Normal 3 5 2 2 2 2 2 4" xfId="5118"/>
    <cellStyle name="Normal 3 5 2 2 2 2 2 4 2" xfId="12383"/>
    <cellStyle name="Normal 3 5 2 2 2 2 2 4 2 2" xfId="26761"/>
    <cellStyle name="Normal 3 5 2 2 2 2 2 4 2 2 2" xfId="55495"/>
    <cellStyle name="Normal 3 5 2 2 2 2 2 4 2 3" xfId="41171"/>
    <cellStyle name="Normal 3 5 2 2 2 2 2 4 3" xfId="19598"/>
    <cellStyle name="Normal 3 5 2 2 2 2 2 4 3 2" xfId="48333"/>
    <cellStyle name="Normal 3 5 2 2 2 2 2 4 4" xfId="34009"/>
    <cellStyle name="Normal 3 5 2 2 2 2 2 5" xfId="8790"/>
    <cellStyle name="Normal 3 5 2 2 2 2 2 5 2" xfId="23179"/>
    <cellStyle name="Normal 3 5 2 2 2 2 2 5 2 2" xfId="51914"/>
    <cellStyle name="Normal 3 5 2 2 2 2 2 5 3" xfId="37590"/>
    <cellStyle name="Normal 3 5 2 2 2 2 2 6" xfId="16016"/>
    <cellStyle name="Normal 3 5 2 2 2 2 2 6 2" xfId="44752"/>
    <cellStyle name="Normal 3 5 2 2 2 2 2 7" xfId="30428"/>
    <cellStyle name="Normal 3 5 2 2 2 2 3" xfId="1910"/>
    <cellStyle name="Normal 3 5 2 2 2 2 3 2" xfId="3702"/>
    <cellStyle name="Normal 3 5 2 2 2 2 3 2 2" xfId="7361"/>
    <cellStyle name="Normal 3 5 2 2 2 2 3 2 2 2" xfId="14621"/>
    <cellStyle name="Normal 3 5 2 2 2 2 3 2 2 2 2" xfId="28999"/>
    <cellStyle name="Normal 3 5 2 2 2 2 3 2 2 2 2 2" xfId="57733"/>
    <cellStyle name="Normal 3 5 2 2 2 2 3 2 2 2 3" xfId="43409"/>
    <cellStyle name="Normal 3 5 2 2 2 2 3 2 2 3" xfId="21836"/>
    <cellStyle name="Normal 3 5 2 2 2 2 3 2 2 3 2" xfId="50571"/>
    <cellStyle name="Normal 3 5 2 2 2 2 3 2 2 4" xfId="36247"/>
    <cellStyle name="Normal 3 5 2 2 2 2 3 2 3" xfId="11034"/>
    <cellStyle name="Normal 3 5 2 2 2 2 3 2 3 2" xfId="25417"/>
    <cellStyle name="Normal 3 5 2 2 2 2 3 2 3 2 2" xfId="54152"/>
    <cellStyle name="Normal 3 5 2 2 2 2 3 2 3 3" xfId="39828"/>
    <cellStyle name="Normal 3 5 2 2 2 2 3 2 4" xfId="18254"/>
    <cellStyle name="Normal 3 5 2 2 2 2 3 2 4 2" xfId="46990"/>
    <cellStyle name="Normal 3 5 2 2 2 2 3 2 5" xfId="32666"/>
    <cellStyle name="Normal 3 5 2 2 2 2 3 3" xfId="5571"/>
    <cellStyle name="Normal 3 5 2 2 2 2 3 3 2" xfId="12831"/>
    <cellStyle name="Normal 3 5 2 2 2 2 3 3 2 2" xfId="27209"/>
    <cellStyle name="Normal 3 5 2 2 2 2 3 3 2 2 2" xfId="55943"/>
    <cellStyle name="Normal 3 5 2 2 2 2 3 3 2 3" xfId="41619"/>
    <cellStyle name="Normal 3 5 2 2 2 2 3 3 3" xfId="20046"/>
    <cellStyle name="Normal 3 5 2 2 2 2 3 3 3 2" xfId="48781"/>
    <cellStyle name="Normal 3 5 2 2 2 2 3 3 4" xfId="34457"/>
    <cellStyle name="Normal 3 5 2 2 2 2 3 4" xfId="9244"/>
    <cellStyle name="Normal 3 5 2 2 2 2 3 4 2" xfId="23627"/>
    <cellStyle name="Normal 3 5 2 2 2 2 3 4 2 2" xfId="52362"/>
    <cellStyle name="Normal 3 5 2 2 2 2 3 4 3" xfId="38038"/>
    <cellStyle name="Normal 3 5 2 2 2 2 3 5" xfId="16464"/>
    <cellStyle name="Normal 3 5 2 2 2 2 3 5 2" xfId="45200"/>
    <cellStyle name="Normal 3 5 2 2 2 2 3 6" xfId="30876"/>
    <cellStyle name="Normal 3 5 2 2 2 2 4" xfId="2806"/>
    <cellStyle name="Normal 3 5 2 2 2 2 4 2" xfId="6466"/>
    <cellStyle name="Normal 3 5 2 2 2 2 4 2 2" xfId="13726"/>
    <cellStyle name="Normal 3 5 2 2 2 2 4 2 2 2" xfId="28104"/>
    <cellStyle name="Normal 3 5 2 2 2 2 4 2 2 2 2" xfId="56838"/>
    <cellStyle name="Normal 3 5 2 2 2 2 4 2 2 3" xfId="42514"/>
    <cellStyle name="Normal 3 5 2 2 2 2 4 2 3" xfId="20941"/>
    <cellStyle name="Normal 3 5 2 2 2 2 4 2 3 2" xfId="49676"/>
    <cellStyle name="Normal 3 5 2 2 2 2 4 2 4" xfId="35352"/>
    <cellStyle name="Normal 3 5 2 2 2 2 4 3" xfId="10139"/>
    <cellStyle name="Normal 3 5 2 2 2 2 4 3 2" xfId="24522"/>
    <cellStyle name="Normal 3 5 2 2 2 2 4 3 2 2" xfId="53257"/>
    <cellStyle name="Normal 3 5 2 2 2 2 4 3 3" xfId="38933"/>
    <cellStyle name="Normal 3 5 2 2 2 2 4 4" xfId="17359"/>
    <cellStyle name="Normal 3 5 2 2 2 2 4 4 2" xfId="46095"/>
    <cellStyle name="Normal 3 5 2 2 2 2 4 5" xfId="31771"/>
    <cellStyle name="Normal 3 5 2 2 2 2 5" xfId="4671"/>
    <cellStyle name="Normal 3 5 2 2 2 2 5 2" xfId="11936"/>
    <cellStyle name="Normal 3 5 2 2 2 2 5 2 2" xfId="26314"/>
    <cellStyle name="Normal 3 5 2 2 2 2 5 2 2 2" xfId="55048"/>
    <cellStyle name="Normal 3 5 2 2 2 2 5 2 3" xfId="40724"/>
    <cellStyle name="Normal 3 5 2 2 2 2 5 3" xfId="19151"/>
    <cellStyle name="Normal 3 5 2 2 2 2 5 3 2" xfId="47886"/>
    <cellStyle name="Normal 3 5 2 2 2 2 5 4" xfId="33562"/>
    <cellStyle name="Normal 3 5 2 2 2 2 6" xfId="8343"/>
    <cellStyle name="Normal 3 5 2 2 2 2 6 2" xfId="22732"/>
    <cellStyle name="Normal 3 5 2 2 2 2 6 2 2" xfId="51467"/>
    <cellStyle name="Normal 3 5 2 2 2 2 6 3" xfId="37143"/>
    <cellStyle name="Normal 3 5 2 2 2 2 7" xfId="15569"/>
    <cellStyle name="Normal 3 5 2 2 2 2 7 2" xfId="44305"/>
    <cellStyle name="Normal 3 5 2 2 2 2 8" xfId="29981"/>
    <cellStyle name="Normal 3 5 2 2 2 3" xfId="1150"/>
    <cellStyle name="Normal 3 5 2 2 2 3 2" xfId="2133"/>
    <cellStyle name="Normal 3 5 2 2 2 3 2 2" xfId="3925"/>
    <cellStyle name="Normal 3 5 2 2 2 3 2 2 2" xfId="7584"/>
    <cellStyle name="Normal 3 5 2 2 2 3 2 2 2 2" xfId="14844"/>
    <cellStyle name="Normal 3 5 2 2 2 3 2 2 2 2 2" xfId="29222"/>
    <cellStyle name="Normal 3 5 2 2 2 3 2 2 2 2 2 2" xfId="57956"/>
    <cellStyle name="Normal 3 5 2 2 2 3 2 2 2 2 3" xfId="43632"/>
    <cellStyle name="Normal 3 5 2 2 2 3 2 2 2 3" xfId="22059"/>
    <cellStyle name="Normal 3 5 2 2 2 3 2 2 2 3 2" xfId="50794"/>
    <cellStyle name="Normal 3 5 2 2 2 3 2 2 2 4" xfId="36470"/>
    <cellStyle name="Normal 3 5 2 2 2 3 2 2 3" xfId="11257"/>
    <cellStyle name="Normal 3 5 2 2 2 3 2 2 3 2" xfId="25640"/>
    <cellStyle name="Normal 3 5 2 2 2 3 2 2 3 2 2" xfId="54375"/>
    <cellStyle name="Normal 3 5 2 2 2 3 2 2 3 3" xfId="40051"/>
    <cellStyle name="Normal 3 5 2 2 2 3 2 2 4" xfId="18477"/>
    <cellStyle name="Normal 3 5 2 2 2 3 2 2 4 2" xfId="47213"/>
    <cellStyle name="Normal 3 5 2 2 2 3 2 2 5" xfId="32889"/>
    <cellStyle name="Normal 3 5 2 2 2 3 2 3" xfId="5794"/>
    <cellStyle name="Normal 3 5 2 2 2 3 2 3 2" xfId="13054"/>
    <cellStyle name="Normal 3 5 2 2 2 3 2 3 2 2" xfId="27432"/>
    <cellStyle name="Normal 3 5 2 2 2 3 2 3 2 2 2" xfId="56166"/>
    <cellStyle name="Normal 3 5 2 2 2 3 2 3 2 3" xfId="41842"/>
    <cellStyle name="Normal 3 5 2 2 2 3 2 3 3" xfId="20269"/>
    <cellStyle name="Normal 3 5 2 2 2 3 2 3 3 2" xfId="49004"/>
    <cellStyle name="Normal 3 5 2 2 2 3 2 3 4" xfId="34680"/>
    <cellStyle name="Normal 3 5 2 2 2 3 2 4" xfId="9467"/>
    <cellStyle name="Normal 3 5 2 2 2 3 2 4 2" xfId="23850"/>
    <cellStyle name="Normal 3 5 2 2 2 3 2 4 2 2" xfId="52585"/>
    <cellStyle name="Normal 3 5 2 2 2 3 2 4 3" xfId="38261"/>
    <cellStyle name="Normal 3 5 2 2 2 3 2 5" xfId="16687"/>
    <cellStyle name="Normal 3 5 2 2 2 3 2 5 2" xfId="45423"/>
    <cellStyle name="Normal 3 5 2 2 2 3 2 6" xfId="31099"/>
    <cellStyle name="Normal 3 5 2 2 2 3 3" xfId="3029"/>
    <cellStyle name="Normal 3 5 2 2 2 3 3 2" xfId="6689"/>
    <cellStyle name="Normal 3 5 2 2 2 3 3 2 2" xfId="13949"/>
    <cellStyle name="Normal 3 5 2 2 2 3 3 2 2 2" xfId="28327"/>
    <cellStyle name="Normal 3 5 2 2 2 3 3 2 2 2 2" xfId="57061"/>
    <cellStyle name="Normal 3 5 2 2 2 3 3 2 2 3" xfId="42737"/>
    <cellStyle name="Normal 3 5 2 2 2 3 3 2 3" xfId="21164"/>
    <cellStyle name="Normal 3 5 2 2 2 3 3 2 3 2" xfId="49899"/>
    <cellStyle name="Normal 3 5 2 2 2 3 3 2 4" xfId="35575"/>
    <cellStyle name="Normal 3 5 2 2 2 3 3 3" xfId="10362"/>
    <cellStyle name="Normal 3 5 2 2 2 3 3 3 2" xfId="24745"/>
    <cellStyle name="Normal 3 5 2 2 2 3 3 3 2 2" xfId="53480"/>
    <cellStyle name="Normal 3 5 2 2 2 3 3 3 3" xfId="39156"/>
    <cellStyle name="Normal 3 5 2 2 2 3 3 4" xfId="17582"/>
    <cellStyle name="Normal 3 5 2 2 2 3 3 4 2" xfId="46318"/>
    <cellStyle name="Normal 3 5 2 2 2 3 3 5" xfId="31994"/>
    <cellStyle name="Normal 3 5 2 2 2 3 4" xfId="4894"/>
    <cellStyle name="Normal 3 5 2 2 2 3 4 2" xfId="12159"/>
    <cellStyle name="Normal 3 5 2 2 2 3 4 2 2" xfId="26537"/>
    <cellStyle name="Normal 3 5 2 2 2 3 4 2 2 2" xfId="55271"/>
    <cellStyle name="Normal 3 5 2 2 2 3 4 2 3" xfId="40947"/>
    <cellStyle name="Normal 3 5 2 2 2 3 4 3" xfId="19374"/>
    <cellStyle name="Normal 3 5 2 2 2 3 4 3 2" xfId="48109"/>
    <cellStyle name="Normal 3 5 2 2 2 3 4 4" xfId="33785"/>
    <cellStyle name="Normal 3 5 2 2 2 3 5" xfId="8566"/>
    <cellStyle name="Normal 3 5 2 2 2 3 5 2" xfId="22955"/>
    <cellStyle name="Normal 3 5 2 2 2 3 5 2 2" xfId="51690"/>
    <cellStyle name="Normal 3 5 2 2 2 3 5 3" xfId="37366"/>
    <cellStyle name="Normal 3 5 2 2 2 3 6" xfId="15792"/>
    <cellStyle name="Normal 3 5 2 2 2 3 6 2" xfId="44528"/>
    <cellStyle name="Normal 3 5 2 2 2 3 7" xfId="30204"/>
    <cellStyle name="Normal 3 5 2 2 2 4" xfId="1682"/>
    <cellStyle name="Normal 3 5 2 2 2 4 2" xfId="3478"/>
    <cellStyle name="Normal 3 5 2 2 2 4 2 2" xfId="7137"/>
    <cellStyle name="Normal 3 5 2 2 2 4 2 2 2" xfId="14397"/>
    <cellStyle name="Normal 3 5 2 2 2 4 2 2 2 2" xfId="28775"/>
    <cellStyle name="Normal 3 5 2 2 2 4 2 2 2 2 2" xfId="57509"/>
    <cellStyle name="Normal 3 5 2 2 2 4 2 2 2 3" xfId="43185"/>
    <cellStyle name="Normal 3 5 2 2 2 4 2 2 3" xfId="21612"/>
    <cellStyle name="Normal 3 5 2 2 2 4 2 2 3 2" xfId="50347"/>
    <cellStyle name="Normal 3 5 2 2 2 4 2 2 4" xfId="36023"/>
    <cellStyle name="Normal 3 5 2 2 2 4 2 3" xfId="10810"/>
    <cellStyle name="Normal 3 5 2 2 2 4 2 3 2" xfId="25193"/>
    <cellStyle name="Normal 3 5 2 2 2 4 2 3 2 2" xfId="53928"/>
    <cellStyle name="Normal 3 5 2 2 2 4 2 3 3" xfId="39604"/>
    <cellStyle name="Normal 3 5 2 2 2 4 2 4" xfId="18030"/>
    <cellStyle name="Normal 3 5 2 2 2 4 2 4 2" xfId="46766"/>
    <cellStyle name="Normal 3 5 2 2 2 4 2 5" xfId="32442"/>
    <cellStyle name="Normal 3 5 2 2 2 4 3" xfId="5347"/>
    <cellStyle name="Normal 3 5 2 2 2 4 3 2" xfId="12607"/>
    <cellStyle name="Normal 3 5 2 2 2 4 3 2 2" xfId="26985"/>
    <cellStyle name="Normal 3 5 2 2 2 4 3 2 2 2" xfId="55719"/>
    <cellStyle name="Normal 3 5 2 2 2 4 3 2 3" xfId="41395"/>
    <cellStyle name="Normal 3 5 2 2 2 4 3 3" xfId="19822"/>
    <cellStyle name="Normal 3 5 2 2 2 4 3 3 2" xfId="48557"/>
    <cellStyle name="Normal 3 5 2 2 2 4 3 4" xfId="34233"/>
    <cellStyle name="Normal 3 5 2 2 2 4 4" xfId="9020"/>
    <cellStyle name="Normal 3 5 2 2 2 4 4 2" xfId="23403"/>
    <cellStyle name="Normal 3 5 2 2 2 4 4 2 2" xfId="52138"/>
    <cellStyle name="Normal 3 5 2 2 2 4 4 3" xfId="37814"/>
    <cellStyle name="Normal 3 5 2 2 2 4 5" xfId="16240"/>
    <cellStyle name="Normal 3 5 2 2 2 4 5 2" xfId="44976"/>
    <cellStyle name="Normal 3 5 2 2 2 4 6" xfId="30652"/>
    <cellStyle name="Normal 3 5 2 2 2 5" xfId="2582"/>
    <cellStyle name="Normal 3 5 2 2 2 5 2" xfId="6242"/>
    <cellStyle name="Normal 3 5 2 2 2 5 2 2" xfId="13502"/>
    <cellStyle name="Normal 3 5 2 2 2 5 2 2 2" xfId="27880"/>
    <cellStyle name="Normal 3 5 2 2 2 5 2 2 2 2" xfId="56614"/>
    <cellStyle name="Normal 3 5 2 2 2 5 2 2 3" xfId="42290"/>
    <cellStyle name="Normal 3 5 2 2 2 5 2 3" xfId="20717"/>
    <cellStyle name="Normal 3 5 2 2 2 5 2 3 2" xfId="49452"/>
    <cellStyle name="Normal 3 5 2 2 2 5 2 4" xfId="35128"/>
    <cellStyle name="Normal 3 5 2 2 2 5 3" xfId="9915"/>
    <cellStyle name="Normal 3 5 2 2 2 5 3 2" xfId="24298"/>
    <cellStyle name="Normal 3 5 2 2 2 5 3 2 2" xfId="53033"/>
    <cellStyle name="Normal 3 5 2 2 2 5 3 3" xfId="38709"/>
    <cellStyle name="Normal 3 5 2 2 2 5 4" xfId="17135"/>
    <cellStyle name="Normal 3 5 2 2 2 5 4 2" xfId="45871"/>
    <cellStyle name="Normal 3 5 2 2 2 5 5" xfId="31547"/>
    <cellStyle name="Normal 3 5 2 2 2 6" xfId="4445"/>
    <cellStyle name="Normal 3 5 2 2 2 6 2" xfId="11712"/>
    <cellStyle name="Normal 3 5 2 2 2 6 2 2" xfId="26090"/>
    <cellStyle name="Normal 3 5 2 2 2 6 2 2 2" xfId="54824"/>
    <cellStyle name="Normal 3 5 2 2 2 6 2 3" xfId="40500"/>
    <cellStyle name="Normal 3 5 2 2 2 6 3" xfId="18927"/>
    <cellStyle name="Normal 3 5 2 2 2 6 3 2" xfId="47662"/>
    <cellStyle name="Normal 3 5 2 2 2 6 4" xfId="33338"/>
    <cellStyle name="Normal 3 5 2 2 2 7" xfId="8116"/>
    <cellStyle name="Normal 3 5 2 2 2 7 2" xfId="22508"/>
    <cellStyle name="Normal 3 5 2 2 2 7 2 2" xfId="51243"/>
    <cellStyle name="Normal 3 5 2 2 2 7 3" xfId="36919"/>
    <cellStyle name="Normal 3 5 2 2 2 8" xfId="15345"/>
    <cellStyle name="Normal 3 5 2 2 2 8 2" xfId="44081"/>
    <cellStyle name="Normal 3 5 2 2 2 9" xfId="29757"/>
    <cellStyle name="Normal 3 5 2 2 3" xfId="813"/>
    <cellStyle name="Normal 3 5 2 2 3 2" xfId="1262"/>
    <cellStyle name="Normal 3 5 2 2 3 2 2" xfId="2245"/>
    <cellStyle name="Normal 3 5 2 2 3 2 2 2" xfId="4037"/>
    <cellStyle name="Normal 3 5 2 2 3 2 2 2 2" xfId="7696"/>
    <cellStyle name="Normal 3 5 2 2 3 2 2 2 2 2" xfId="14956"/>
    <cellStyle name="Normal 3 5 2 2 3 2 2 2 2 2 2" xfId="29334"/>
    <cellStyle name="Normal 3 5 2 2 3 2 2 2 2 2 2 2" xfId="58068"/>
    <cellStyle name="Normal 3 5 2 2 3 2 2 2 2 2 3" xfId="43744"/>
    <cellStyle name="Normal 3 5 2 2 3 2 2 2 2 3" xfId="22171"/>
    <cellStyle name="Normal 3 5 2 2 3 2 2 2 2 3 2" xfId="50906"/>
    <cellStyle name="Normal 3 5 2 2 3 2 2 2 2 4" xfId="36582"/>
    <cellStyle name="Normal 3 5 2 2 3 2 2 2 3" xfId="11369"/>
    <cellStyle name="Normal 3 5 2 2 3 2 2 2 3 2" xfId="25752"/>
    <cellStyle name="Normal 3 5 2 2 3 2 2 2 3 2 2" xfId="54487"/>
    <cellStyle name="Normal 3 5 2 2 3 2 2 2 3 3" xfId="40163"/>
    <cellStyle name="Normal 3 5 2 2 3 2 2 2 4" xfId="18589"/>
    <cellStyle name="Normal 3 5 2 2 3 2 2 2 4 2" xfId="47325"/>
    <cellStyle name="Normal 3 5 2 2 3 2 2 2 5" xfId="33001"/>
    <cellStyle name="Normal 3 5 2 2 3 2 2 3" xfId="5906"/>
    <cellStyle name="Normal 3 5 2 2 3 2 2 3 2" xfId="13166"/>
    <cellStyle name="Normal 3 5 2 2 3 2 2 3 2 2" xfId="27544"/>
    <cellStyle name="Normal 3 5 2 2 3 2 2 3 2 2 2" xfId="56278"/>
    <cellStyle name="Normal 3 5 2 2 3 2 2 3 2 3" xfId="41954"/>
    <cellStyle name="Normal 3 5 2 2 3 2 2 3 3" xfId="20381"/>
    <cellStyle name="Normal 3 5 2 2 3 2 2 3 3 2" xfId="49116"/>
    <cellStyle name="Normal 3 5 2 2 3 2 2 3 4" xfId="34792"/>
    <cellStyle name="Normal 3 5 2 2 3 2 2 4" xfId="9579"/>
    <cellStyle name="Normal 3 5 2 2 3 2 2 4 2" xfId="23962"/>
    <cellStyle name="Normal 3 5 2 2 3 2 2 4 2 2" xfId="52697"/>
    <cellStyle name="Normal 3 5 2 2 3 2 2 4 3" xfId="38373"/>
    <cellStyle name="Normal 3 5 2 2 3 2 2 5" xfId="16799"/>
    <cellStyle name="Normal 3 5 2 2 3 2 2 5 2" xfId="45535"/>
    <cellStyle name="Normal 3 5 2 2 3 2 2 6" xfId="31211"/>
    <cellStyle name="Normal 3 5 2 2 3 2 3" xfId="3141"/>
    <cellStyle name="Normal 3 5 2 2 3 2 3 2" xfId="6801"/>
    <cellStyle name="Normal 3 5 2 2 3 2 3 2 2" xfId="14061"/>
    <cellStyle name="Normal 3 5 2 2 3 2 3 2 2 2" xfId="28439"/>
    <cellStyle name="Normal 3 5 2 2 3 2 3 2 2 2 2" xfId="57173"/>
    <cellStyle name="Normal 3 5 2 2 3 2 3 2 2 3" xfId="42849"/>
    <cellStyle name="Normal 3 5 2 2 3 2 3 2 3" xfId="21276"/>
    <cellStyle name="Normal 3 5 2 2 3 2 3 2 3 2" xfId="50011"/>
    <cellStyle name="Normal 3 5 2 2 3 2 3 2 4" xfId="35687"/>
    <cellStyle name="Normal 3 5 2 2 3 2 3 3" xfId="10474"/>
    <cellStyle name="Normal 3 5 2 2 3 2 3 3 2" xfId="24857"/>
    <cellStyle name="Normal 3 5 2 2 3 2 3 3 2 2" xfId="53592"/>
    <cellStyle name="Normal 3 5 2 2 3 2 3 3 3" xfId="39268"/>
    <cellStyle name="Normal 3 5 2 2 3 2 3 4" xfId="17694"/>
    <cellStyle name="Normal 3 5 2 2 3 2 3 4 2" xfId="46430"/>
    <cellStyle name="Normal 3 5 2 2 3 2 3 5" xfId="32106"/>
    <cellStyle name="Normal 3 5 2 2 3 2 4" xfId="5006"/>
    <cellStyle name="Normal 3 5 2 2 3 2 4 2" xfId="12271"/>
    <cellStyle name="Normal 3 5 2 2 3 2 4 2 2" xfId="26649"/>
    <cellStyle name="Normal 3 5 2 2 3 2 4 2 2 2" xfId="55383"/>
    <cellStyle name="Normal 3 5 2 2 3 2 4 2 3" xfId="41059"/>
    <cellStyle name="Normal 3 5 2 2 3 2 4 3" xfId="19486"/>
    <cellStyle name="Normal 3 5 2 2 3 2 4 3 2" xfId="48221"/>
    <cellStyle name="Normal 3 5 2 2 3 2 4 4" xfId="33897"/>
    <cellStyle name="Normal 3 5 2 2 3 2 5" xfId="8678"/>
    <cellStyle name="Normal 3 5 2 2 3 2 5 2" xfId="23067"/>
    <cellStyle name="Normal 3 5 2 2 3 2 5 2 2" xfId="51802"/>
    <cellStyle name="Normal 3 5 2 2 3 2 5 3" xfId="37478"/>
    <cellStyle name="Normal 3 5 2 2 3 2 6" xfId="15904"/>
    <cellStyle name="Normal 3 5 2 2 3 2 6 2" xfId="44640"/>
    <cellStyle name="Normal 3 5 2 2 3 2 7" xfId="30316"/>
    <cellStyle name="Normal 3 5 2 2 3 3" xfId="1798"/>
    <cellStyle name="Normal 3 5 2 2 3 3 2" xfId="3590"/>
    <cellStyle name="Normal 3 5 2 2 3 3 2 2" xfId="7249"/>
    <cellStyle name="Normal 3 5 2 2 3 3 2 2 2" xfId="14509"/>
    <cellStyle name="Normal 3 5 2 2 3 3 2 2 2 2" xfId="28887"/>
    <cellStyle name="Normal 3 5 2 2 3 3 2 2 2 2 2" xfId="57621"/>
    <cellStyle name="Normal 3 5 2 2 3 3 2 2 2 3" xfId="43297"/>
    <cellStyle name="Normal 3 5 2 2 3 3 2 2 3" xfId="21724"/>
    <cellStyle name="Normal 3 5 2 2 3 3 2 2 3 2" xfId="50459"/>
    <cellStyle name="Normal 3 5 2 2 3 3 2 2 4" xfId="36135"/>
    <cellStyle name="Normal 3 5 2 2 3 3 2 3" xfId="10922"/>
    <cellStyle name="Normal 3 5 2 2 3 3 2 3 2" xfId="25305"/>
    <cellStyle name="Normal 3 5 2 2 3 3 2 3 2 2" xfId="54040"/>
    <cellStyle name="Normal 3 5 2 2 3 3 2 3 3" xfId="39716"/>
    <cellStyle name="Normal 3 5 2 2 3 3 2 4" xfId="18142"/>
    <cellStyle name="Normal 3 5 2 2 3 3 2 4 2" xfId="46878"/>
    <cellStyle name="Normal 3 5 2 2 3 3 2 5" xfId="32554"/>
    <cellStyle name="Normal 3 5 2 2 3 3 3" xfId="5459"/>
    <cellStyle name="Normal 3 5 2 2 3 3 3 2" xfId="12719"/>
    <cellStyle name="Normal 3 5 2 2 3 3 3 2 2" xfId="27097"/>
    <cellStyle name="Normal 3 5 2 2 3 3 3 2 2 2" xfId="55831"/>
    <cellStyle name="Normal 3 5 2 2 3 3 3 2 3" xfId="41507"/>
    <cellStyle name="Normal 3 5 2 2 3 3 3 3" xfId="19934"/>
    <cellStyle name="Normal 3 5 2 2 3 3 3 3 2" xfId="48669"/>
    <cellStyle name="Normal 3 5 2 2 3 3 3 4" xfId="34345"/>
    <cellStyle name="Normal 3 5 2 2 3 3 4" xfId="9132"/>
    <cellStyle name="Normal 3 5 2 2 3 3 4 2" xfId="23515"/>
    <cellStyle name="Normal 3 5 2 2 3 3 4 2 2" xfId="52250"/>
    <cellStyle name="Normal 3 5 2 2 3 3 4 3" xfId="37926"/>
    <cellStyle name="Normal 3 5 2 2 3 3 5" xfId="16352"/>
    <cellStyle name="Normal 3 5 2 2 3 3 5 2" xfId="45088"/>
    <cellStyle name="Normal 3 5 2 2 3 3 6" xfId="30764"/>
    <cellStyle name="Normal 3 5 2 2 3 4" xfId="2694"/>
    <cellStyle name="Normal 3 5 2 2 3 4 2" xfId="6354"/>
    <cellStyle name="Normal 3 5 2 2 3 4 2 2" xfId="13614"/>
    <cellStyle name="Normal 3 5 2 2 3 4 2 2 2" xfId="27992"/>
    <cellStyle name="Normal 3 5 2 2 3 4 2 2 2 2" xfId="56726"/>
    <cellStyle name="Normal 3 5 2 2 3 4 2 2 3" xfId="42402"/>
    <cellStyle name="Normal 3 5 2 2 3 4 2 3" xfId="20829"/>
    <cellStyle name="Normal 3 5 2 2 3 4 2 3 2" xfId="49564"/>
    <cellStyle name="Normal 3 5 2 2 3 4 2 4" xfId="35240"/>
    <cellStyle name="Normal 3 5 2 2 3 4 3" xfId="10027"/>
    <cellStyle name="Normal 3 5 2 2 3 4 3 2" xfId="24410"/>
    <cellStyle name="Normal 3 5 2 2 3 4 3 2 2" xfId="53145"/>
    <cellStyle name="Normal 3 5 2 2 3 4 3 3" xfId="38821"/>
    <cellStyle name="Normal 3 5 2 2 3 4 4" xfId="17247"/>
    <cellStyle name="Normal 3 5 2 2 3 4 4 2" xfId="45983"/>
    <cellStyle name="Normal 3 5 2 2 3 4 5" xfId="31659"/>
    <cellStyle name="Normal 3 5 2 2 3 5" xfId="4558"/>
    <cellStyle name="Normal 3 5 2 2 3 5 2" xfId="11824"/>
    <cellStyle name="Normal 3 5 2 2 3 5 2 2" xfId="26202"/>
    <cellStyle name="Normal 3 5 2 2 3 5 2 2 2" xfId="54936"/>
    <cellStyle name="Normal 3 5 2 2 3 5 2 3" xfId="40612"/>
    <cellStyle name="Normal 3 5 2 2 3 5 3" xfId="19039"/>
    <cellStyle name="Normal 3 5 2 2 3 5 3 2" xfId="47774"/>
    <cellStyle name="Normal 3 5 2 2 3 5 4" xfId="33450"/>
    <cellStyle name="Normal 3 5 2 2 3 6" xfId="8231"/>
    <cellStyle name="Normal 3 5 2 2 3 6 2" xfId="22620"/>
    <cellStyle name="Normal 3 5 2 2 3 6 2 2" xfId="51355"/>
    <cellStyle name="Normal 3 5 2 2 3 6 3" xfId="37031"/>
    <cellStyle name="Normal 3 5 2 2 3 7" xfId="15457"/>
    <cellStyle name="Normal 3 5 2 2 3 7 2" xfId="44193"/>
    <cellStyle name="Normal 3 5 2 2 3 8" xfId="29869"/>
    <cellStyle name="Normal 3 5 2 2 4" xfId="1038"/>
    <cellStyle name="Normal 3 5 2 2 4 2" xfId="2021"/>
    <cellStyle name="Normal 3 5 2 2 4 2 2" xfId="3813"/>
    <cellStyle name="Normal 3 5 2 2 4 2 2 2" xfId="7472"/>
    <cellStyle name="Normal 3 5 2 2 4 2 2 2 2" xfId="14732"/>
    <cellStyle name="Normal 3 5 2 2 4 2 2 2 2 2" xfId="29110"/>
    <cellStyle name="Normal 3 5 2 2 4 2 2 2 2 2 2" xfId="57844"/>
    <cellStyle name="Normal 3 5 2 2 4 2 2 2 2 3" xfId="43520"/>
    <cellStyle name="Normal 3 5 2 2 4 2 2 2 3" xfId="21947"/>
    <cellStyle name="Normal 3 5 2 2 4 2 2 2 3 2" xfId="50682"/>
    <cellStyle name="Normal 3 5 2 2 4 2 2 2 4" xfId="36358"/>
    <cellStyle name="Normal 3 5 2 2 4 2 2 3" xfId="11145"/>
    <cellStyle name="Normal 3 5 2 2 4 2 2 3 2" xfId="25528"/>
    <cellStyle name="Normal 3 5 2 2 4 2 2 3 2 2" xfId="54263"/>
    <cellStyle name="Normal 3 5 2 2 4 2 2 3 3" xfId="39939"/>
    <cellStyle name="Normal 3 5 2 2 4 2 2 4" xfId="18365"/>
    <cellStyle name="Normal 3 5 2 2 4 2 2 4 2" xfId="47101"/>
    <cellStyle name="Normal 3 5 2 2 4 2 2 5" xfId="32777"/>
    <cellStyle name="Normal 3 5 2 2 4 2 3" xfId="5682"/>
    <cellStyle name="Normal 3 5 2 2 4 2 3 2" xfId="12942"/>
    <cellStyle name="Normal 3 5 2 2 4 2 3 2 2" xfId="27320"/>
    <cellStyle name="Normal 3 5 2 2 4 2 3 2 2 2" xfId="56054"/>
    <cellStyle name="Normal 3 5 2 2 4 2 3 2 3" xfId="41730"/>
    <cellStyle name="Normal 3 5 2 2 4 2 3 3" xfId="20157"/>
    <cellStyle name="Normal 3 5 2 2 4 2 3 3 2" xfId="48892"/>
    <cellStyle name="Normal 3 5 2 2 4 2 3 4" xfId="34568"/>
    <cellStyle name="Normal 3 5 2 2 4 2 4" xfId="9355"/>
    <cellStyle name="Normal 3 5 2 2 4 2 4 2" xfId="23738"/>
    <cellStyle name="Normal 3 5 2 2 4 2 4 2 2" xfId="52473"/>
    <cellStyle name="Normal 3 5 2 2 4 2 4 3" xfId="38149"/>
    <cellStyle name="Normal 3 5 2 2 4 2 5" xfId="16575"/>
    <cellStyle name="Normal 3 5 2 2 4 2 5 2" xfId="45311"/>
    <cellStyle name="Normal 3 5 2 2 4 2 6" xfId="30987"/>
    <cellStyle name="Normal 3 5 2 2 4 3" xfId="2917"/>
    <cellStyle name="Normal 3 5 2 2 4 3 2" xfId="6577"/>
    <cellStyle name="Normal 3 5 2 2 4 3 2 2" xfId="13837"/>
    <cellStyle name="Normal 3 5 2 2 4 3 2 2 2" xfId="28215"/>
    <cellStyle name="Normal 3 5 2 2 4 3 2 2 2 2" xfId="56949"/>
    <cellStyle name="Normal 3 5 2 2 4 3 2 2 3" xfId="42625"/>
    <cellStyle name="Normal 3 5 2 2 4 3 2 3" xfId="21052"/>
    <cellStyle name="Normal 3 5 2 2 4 3 2 3 2" xfId="49787"/>
    <cellStyle name="Normal 3 5 2 2 4 3 2 4" xfId="35463"/>
    <cellStyle name="Normal 3 5 2 2 4 3 3" xfId="10250"/>
    <cellStyle name="Normal 3 5 2 2 4 3 3 2" xfId="24633"/>
    <cellStyle name="Normal 3 5 2 2 4 3 3 2 2" xfId="53368"/>
    <cellStyle name="Normal 3 5 2 2 4 3 3 3" xfId="39044"/>
    <cellStyle name="Normal 3 5 2 2 4 3 4" xfId="17470"/>
    <cellStyle name="Normal 3 5 2 2 4 3 4 2" xfId="46206"/>
    <cellStyle name="Normal 3 5 2 2 4 3 5" xfId="31882"/>
    <cellStyle name="Normal 3 5 2 2 4 4" xfId="4782"/>
    <cellStyle name="Normal 3 5 2 2 4 4 2" xfId="12047"/>
    <cellStyle name="Normal 3 5 2 2 4 4 2 2" xfId="26425"/>
    <cellStyle name="Normal 3 5 2 2 4 4 2 2 2" xfId="55159"/>
    <cellStyle name="Normal 3 5 2 2 4 4 2 3" xfId="40835"/>
    <cellStyle name="Normal 3 5 2 2 4 4 3" xfId="19262"/>
    <cellStyle name="Normal 3 5 2 2 4 4 3 2" xfId="47997"/>
    <cellStyle name="Normal 3 5 2 2 4 4 4" xfId="33673"/>
    <cellStyle name="Normal 3 5 2 2 4 5" xfId="8454"/>
    <cellStyle name="Normal 3 5 2 2 4 5 2" xfId="22843"/>
    <cellStyle name="Normal 3 5 2 2 4 5 2 2" xfId="51578"/>
    <cellStyle name="Normal 3 5 2 2 4 5 3" xfId="37254"/>
    <cellStyle name="Normal 3 5 2 2 4 6" xfId="15680"/>
    <cellStyle name="Normal 3 5 2 2 4 6 2" xfId="44416"/>
    <cellStyle name="Normal 3 5 2 2 4 7" xfId="30092"/>
    <cellStyle name="Normal 3 5 2 2 5" xfId="1562"/>
    <cellStyle name="Normal 3 5 2 2 5 2" xfId="3366"/>
    <cellStyle name="Normal 3 5 2 2 5 2 2" xfId="7025"/>
    <cellStyle name="Normal 3 5 2 2 5 2 2 2" xfId="14285"/>
    <cellStyle name="Normal 3 5 2 2 5 2 2 2 2" xfId="28663"/>
    <cellStyle name="Normal 3 5 2 2 5 2 2 2 2 2" xfId="57397"/>
    <cellStyle name="Normal 3 5 2 2 5 2 2 2 3" xfId="43073"/>
    <cellStyle name="Normal 3 5 2 2 5 2 2 3" xfId="21500"/>
    <cellStyle name="Normal 3 5 2 2 5 2 2 3 2" xfId="50235"/>
    <cellStyle name="Normal 3 5 2 2 5 2 2 4" xfId="35911"/>
    <cellStyle name="Normal 3 5 2 2 5 2 3" xfId="10698"/>
    <cellStyle name="Normal 3 5 2 2 5 2 3 2" xfId="25081"/>
    <cellStyle name="Normal 3 5 2 2 5 2 3 2 2" xfId="53816"/>
    <cellStyle name="Normal 3 5 2 2 5 2 3 3" xfId="39492"/>
    <cellStyle name="Normal 3 5 2 2 5 2 4" xfId="17918"/>
    <cellStyle name="Normal 3 5 2 2 5 2 4 2" xfId="46654"/>
    <cellStyle name="Normal 3 5 2 2 5 2 5" xfId="32330"/>
    <cellStyle name="Normal 3 5 2 2 5 3" xfId="5235"/>
    <cellStyle name="Normal 3 5 2 2 5 3 2" xfId="12495"/>
    <cellStyle name="Normal 3 5 2 2 5 3 2 2" xfId="26873"/>
    <cellStyle name="Normal 3 5 2 2 5 3 2 2 2" xfId="55607"/>
    <cellStyle name="Normal 3 5 2 2 5 3 2 3" xfId="41283"/>
    <cellStyle name="Normal 3 5 2 2 5 3 3" xfId="19710"/>
    <cellStyle name="Normal 3 5 2 2 5 3 3 2" xfId="48445"/>
    <cellStyle name="Normal 3 5 2 2 5 3 4" xfId="34121"/>
    <cellStyle name="Normal 3 5 2 2 5 4" xfId="8908"/>
    <cellStyle name="Normal 3 5 2 2 5 4 2" xfId="23291"/>
    <cellStyle name="Normal 3 5 2 2 5 4 2 2" xfId="52026"/>
    <cellStyle name="Normal 3 5 2 2 5 4 3" xfId="37702"/>
    <cellStyle name="Normal 3 5 2 2 5 5" xfId="16128"/>
    <cellStyle name="Normal 3 5 2 2 5 5 2" xfId="44864"/>
    <cellStyle name="Normal 3 5 2 2 5 6" xfId="30540"/>
    <cellStyle name="Normal 3 5 2 2 6" xfId="2470"/>
    <cellStyle name="Normal 3 5 2 2 6 2" xfId="6130"/>
    <cellStyle name="Normal 3 5 2 2 6 2 2" xfId="13390"/>
    <cellStyle name="Normal 3 5 2 2 6 2 2 2" xfId="27768"/>
    <cellStyle name="Normal 3 5 2 2 6 2 2 2 2" xfId="56502"/>
    <cellStyle name="Normal 3 5 2 2 6 2 2 3" xfId="42178"/>
    <cellStyle name="Normal 3 5 2 2 6 2 3" xfId="20605"/>
    <cellStyle name="Normal 3 5 2 2 6 2 3 2" xfId="49340"/>
    <cellStyle name="Normal 3 5 2 2 6 2 4" xfId="35016"/>
    <cellStyle name="Normal 3 5 2 2 6 3" xfId="9803"/>
    <cellStyle name="Normal 3 5 2 2 6 3 2" xfId="24186"/>
    <cellStyle name="Normal 3 5 2 2 6 3 2 2" xfId="52921"/>
    <cellStyle name="Normal 3 5 2 2 6 3 3" xfId="38597"/>
    <cellStyle name="Normal 3 5 2 2 6 4" xfId="17023"/>
    <cellStyle name="Normal 3 5 2 2 6 4 2" xfId="45759"/>
    <cellStyle name="Normal 3 5 2 2 6 5" xfId="31435"/>
    <cellStyle name="Normal 3 5 2 2 7" xfId="4329"/>
    <cellStyle name="Normal 3 5 2 2 7 2" xfId="11599"/>
    <cellStyle name="Normal 3 5 2 2 7 2 2" xfId="25978"/>
    <cellStyle name="Normal 3 5 2 2 7 2 2 2" xfId="54712"/>
    <cellStyle name="Normal 3 5 2 2 7 2 3" xfId="40388"/>
    <cellStyle name="Normal 3 5 2 2 7 3" xfId="18815"/>
    <cellStyle name="Normal 3 5 2 2 7 3 2" xfId="47550"/>
    <cellStyle name="Normal 3 5 2 2 7 4" xfId="33226"/>
    <cellStyle name="Normal 3 5 2 2 8" xfId="7998"/>
    <cellStyle name="Normal 3 5 2 2 8 2" xfId="22396"/>
    <cellStyle name="Normal 3 5 2 2 8 2 2" xfId="51131"/>
    <cellStyle name="Normal 3 5 2 2 8 3" xfId="36807"/>
    <cellStyle name="Normal 3 5 2 2 9" xfId="15233"/>
    <cellStyle name="Normal 3 5 2 2 9 2" xfId="43969"/>
    <cellStyle name="Normal 3 5 2 3" xfId="594"/>
    <cellStyle name="Normal 3 5 2 3 2" xfId="871"/>
    <cellStyle name="Normal 3 5 2 3 2 2" xfId="1318"/>
    <cellStyle name="Normal 3 5 2 3 2 2 2" xfId="2301"/>
    <cellStyle name="Normal 3 5 2 3 2 2 2 2" xfId="4093"/>
    <cellStyle name="Normal 3 5 2 3 2 2 2 2 2" xfId="7752"/>
    <cellStyle name="Normal 3 5 2 3 2 2 2 2 2 2" xfId="15012"/>
    <cellStyle name="Normal 3 5 2 3 2 2 2 2 2 2 2" xfId="29390"/>
    <cellStyle name="Normal 3 5 2 3 2 2 2 2 2 2 2 2" xfId="58124"/>
    <cellStyle name="Normal 3 5 2 3 2 2 2 2 2 2 3" xfId="43800"/>
    <cellStyle name="Normal 3 5 2 3 2 2 2 2 2 3" xfId="22227"/>
    <cellStyle name="Normal 3 5 2 3 2 2 2 2 2 3 2" xfId="50962"/>
    <cellStyle name="Normal 3 5 2 3 2 2 2 2 2 4" xfId="36638"/>
    <cellStyle name="Normal 3 5 2 3 2 2 2 2 3" xfId="11425"/>
    <cellStyle name="Normal 3 5 2 3 2 2 2 2 3 2" xfId="25808"/>
    <cellStyle name="Normal 3 5 2 3 2 2 2 2 3 2 2" xfId="54543"/>
    <cellStyle name="Normal 3 5 2 3 2 2 2 2 3 3" xfId="40219"/>
    <cellStyle name="Normal 3 5 2 3 2 2 2 2 4" xfId="18645"/>
    <cellStyle name="Normal 3 5 2 3 2 2 2 2 4 2" xfId="47381"/>
    <cellStyle name="Normal 3 5 2 3 2 2 2 2 5" xfId="33057"/>
    <cellStyle name="Normal 3 5 2 3 2 2 2 3" xfId="5962"/>
    <cellStyle name="Normal 3 5 2 3 2 2 2 3 2" xfId="13222"/>
    <cellStyle name="Normal 3 5 2 3 2 2 2 3 2 2" xfId="27600"/>
    <cellStyle name="Normal 3 5 2 3 2 2 2 3 2 2 2" xfId="56334"/>
    <cellStyle name="Normal 3 5 2 3 2 2 2 3 2 3" xfId="42010"/>
    <cellStyle name="Normal 3 5 2 3 2 2 2 3 3" xfId="20437"/>
    <cellStyle name="Normal 3 5 2 3 2 2 2 3 3 2" xfId="49172"/>
    <cellStyle name="Normal 3 5 2 3 2 2 2 3 4" xfId="34848"/>
    <cellStyle name="Normal 3 5 2 3 2 2 2 4" xfId="9635"/>
    <cellStyle name="Normal 3 5 2 3 2 2 2 4 2" xfId="24018"/>
    <cellStyle name="Normal 3 5 2 3 2 2 2 4 2 2" xfId="52753"/>
    <cellStyle name="Normal 3 5 2 3 2 2 2 4 3" xfId="38429"/>
    <cellStyle name="Normal 3 5 2 3 2 2 2 5" xfId="16855"/>
    <cellStyle name="Normal 3 5 2 3 2 2 2 5 2" xfId="45591"/>
    <cellStyle name="Normal 3 5 2 3 2 2 2 6" xfId="31267"/>
    <cellStyle name="Normal 3 5 2 3 2 2 3" xfId="3197"/>
    <cellStyle name="Normal 3 5 2 3 2 2 3 2" xfId="6857"/>
    <cellStyle name="Normal 3 5 2 3 2 2 3 2 2" xfId="14117"/>
    <cellStyle name="Normal 3 5 2 3 2 2 3 2 2 2" xfId="28495"/>
    <cellStyle name="Normal 3 5 2 3 2 2 3 2 2 2 2" xfId="57229"/>
    <cellStyle name="Normal 3 5 2 3 2 2 3 2 2 3" xfId="42905"/>
    <cellStyle name="Normal 3 5 2 3 2 2 3 2 3" xfId="21332"/>
    <cellStyle name="Normal 3 5 2 3 2 2 3 2 3 2" xfId="50067"/>
    <cellStyle name="Normal 3 5 2 3 2 2 3 2 4" xfId="35743"/>
    <cellStyle name="Normal 3 5 2 3 2 2 3 3" xfId="10530"/>
    <cellStyle name="Normal 3 5 2 3 2 2 3 3 2" xfId="24913"/>
    <cellStyle name="Normal 3 5 2 3 2 2 3 3 2 2" xfId="53648"/>
    <cellStyle name="Normal 3 5 2 3 2 2 3 3 3" xfId="39324"/>
    <cellStyle name="Normal 3 5 2 3 2 2 3 4" xfId="17750"/>
    <cellStyle name="Normal 3 5 2 3 2 2 3 4 2" xfId="46486"/>
    <cellStyle name="Normal 3 5 2 3 2 2 3 5" xfId="32162"/>
    <cellStyle name="Normal 3 5 2 3 2 2 4" xfId="5062"/>
    <cellStyle name="Normal 3 5 2 3 2 2 4 2" xfId="12327"/>
    <cellStyle name="Normal 3 5 2 3 2 2 4 2 2" xfId="26705"/>
    <cellStyle name="Normal 3 5 2 3 2 2 4 2 2 2" xfId="55439"/>
    <cellStyle name="Normal 3 5 2 3 2 2 4 2 3" xfId="41115"/>
    <cellStyle name="Normal 3 5 2 3 2 2 4 3" xfId="19542"/>
    <cellStyle name="Normal 3 5 2 3 2 2 4 3 2" xfId="48277"/>
    <cellStyle name="Normal 3 5 2 3 2 2 4 4" xfId="33953"/>
    <cellStyle name="Normal 3 5 2 3 2 2 5" xfId="8734"/>
    <cellStyle name="Normal 3 5 2 3 2 2 5 2" xfId="23123"/>
    <cellStyle name="Normal 3 5 2 3 2 2 5 2 2" xfId="51858"/>
    <cellStyle name="Normal 3 5 2 3 2 2 5 3" xfId="37534"/>
    <cellStyle name="Normal 3 5 2 3 2 2 6" xfId="15960"/>
    <cellStyle name="Normal 3 5 2 3 2 2 6 2" xfId="44696"/>
    <cellStyle name="Normal 3 5 2 3 2 2 7" xfId="30372"/>
    <cellStyle name="Normal 3 5 2 3 2 3" xfId="1854"/>
    <cellStyle name="Normal 3 5 2 3 2 3 2" xfId="3646"/>
    <cellStyle name="Normal 3 5 2 3 2 3 2 2" xfId="7305"/>
    <cellStyle name="Normal 3 5 2 3 2 3 2 2 2" xfId="14565"/>
    <cellStyle name="Normal 3 5 2 3 2 3 2 2 2 2" xfId="28943"/>
    <cellStyle name="Normal 3 5 2 3 2 3 2 2 2 2 2" xfId="57677"/>
    <cellStyle name="Normal 3 5 2 3 2 3 2 2 2 3" xfId="43353"/>
    <cellStyle name="Normal 3 5 2 3 2 3 2 2 3" xfId="21780"/>
    <cellStyle name="Normal 3 5 2 3 2 3 2 2 3 2" xfId="50515"/>
    <cellStyle name="Normal 3 5 2 3 2 3 2 2 4" xfId="36191"/>
    <cellStyle name="Normal 3 5 2 3 2 3 2 3" xfId="10978"/>
    <cellStyle name="Normal 3 5 2 3 2 3 2 3 2" xfId="25361"/>
    <cellStyle name="Normal 3 5 2 3 2 3 2 3 2 2" xfId="54096"/>
    <cellStyle name="Normal 3 5 2 3 2 3 2 3 3" xfId="39772"/>
    <cellStyle name="Normal 3 5 2 3 2 3 2 4" xfId="18198"/>
    <cellStyle name="Normal 3 5 2 3 2 3 2 4 2" xfId="46934"/>
    <cellStyle name="Normal 3 5 2 3 2 3 2 5" xfId="32610"/>
    <cellStyle name="Normal 3 5 2 3 2 3 3" xfId="5515"/>
    <cellStyle name="Normal 3 5 2 3 2 3 3 2" xfId="12775"/>
    <cellStyle name="Normal 3 5 2 3 2 3 3 2 2" xfId="27153"/>
    <cellStyle name="Normal 3 5 2 3 2 3 3 2 2 2" xfId="55887"/>
    <cellStyle name="Normal 3 5 2 3 2 3 3 2 3" xfId="41563"/>
    <cellStyle name="Normal 3 5 2 3 2 3 3 3" xfId="19990"/>
    <cellStyle name="Normal 3 5 2 3 2 3 3 3 2" xfId="48725"/>
    <cellStyle name="Normal 3 5 2 3 2 3 3 4" xfId="34401"/>
    <cellStyle name="Normal 3 5 2 3 2 3 4" xfId="9188"/>
    <cellStyle name="Normal 3 5 2 3 2 3 4 2" xfId="23571"/>
    <cellStyle name="Normal 3 5 2 3 2 3 4 2 2" xfId="52306"/>
    <cellStyle name="Normal 3 5 2 3 2 3 4 3" xfId="37982"/>
    <cellStyle name="Normal 3 5 2 3 2 3 5" xfId="16408"/>
    <cellStyle name="Normal 3 5 2 3 2 3 5 2" xfId="45144"/>
    <cellStyle name="Normal 3 5 2 3 2 3 6" xfId="30820"/>
    <cellStyle name="Normal 3 5 2 3 2 4" xfId="2750"/>
    <cellStyle name="Normal 3 5 2 3 2 4 2" xfId="6410"/>
    <cellStyle name="Normal 3 5 2 3 2 4 2 2" xfId="13670"/>
    <cellStyle name="Normal 3 5 2 3 2 4 2 2 2" xfId="28048"/>
    <cellStyle name="Normal 3 5 2 3 2 4 2 2 2 2" xfId="56782"/>
    <cellStyle name="Normal 3 5 2 3 2 4 2 2 3" xfId="42458"/>
    <cellStyle name="Normal 3 5 2 3 2 4 2 3" xfId="20885"/>
    <cellStyle name="Normal 3 5 2 3 2 4 2 3 2" xfId="49620"/>
    <cellStyle name="Normal 3 5 2 3 2 4 2 4" xfId="35296"/>
    <cellStyle name="Normal 3 5 2 3 2 4 3" xfId="10083"/>
    <cellStyle name="Normal 3 5 2 3 2 4 3 2" xfId="24466"/>
    <cellStyle name="Normal 3 5 2 3 2 4 3 2 2" xfId="53201"/>
    <cellStyle name="Normal 3 5 2 3 2 4 3 3" xfId="38877"/>
    <cellStyle name="Normal 3 5 2 3 2 4 4" xfId="17303"/>
    <cellStyle name="Normal 3 5 2 3 2 4 4 2" xfId="46039"/>
    <cellStyle name="Normal 3 5 2 3 2 4 5" xfId="31715"/>
    <cellStyle name="Normal 3 5 2 3 2 5" xfId="4615"/>
    <cellStyle name="Normal 3 5 2 3 2 5 2" xfId="11880"/>
    <cellStyle name="Normal 3 5 2 3 2 5 2 2" xfId="26258"/>
    <cellStyle name="Normal 3 5 2 3 2 5 2 2 2" xfId="54992"/>
    <cellStyle name="Normal 3 5 2 3 2 5 2 3" xfId="40668"/>
    <cellStyle name="Normal 3 5 2 3 2 5 3" xfId="19095"/>
    <cellStyle name="Normal 3 5 2 3 2 5 3 2" xfId="47830"/>
    <cellStyle name="Normal 3 5 2 3 2 5 4" xfId="33506"/>
    <cellStyle name="Normal 3 5 2 3 2 6" xfId="8287"/>
    <cellStyle name="Normal 3 5 2 3 2 6 2" xfId="22676"/>
    <cellStyle name="Normal 3 5 2 3 2 6 2 2" xfId="51411"/>
    <cellStyle name="Normal 3 5 2 3 2 6 3" xfId="37087"/>
    <cellStyle name="Normal 3 5 2 3 2 7" xfId="15513"/>
    <cellStyle name="Normal 3 5 2 3 2 7 2" xfId="44249"/>
    <cellStyle name="Normal 3 5 2 3 2 8" xfId="29925"/>
    <cellStyle name="Normal 3 5 2 3 3" xfId="1094"/>
    <cellStyle name="Normal 3 5 2 3 3 2" xfId="2077"/>
    <cellStyle name="Normal 3 5 2 3 3 2 2" xfId="3869"/>
    <cellStyle name="Normal 3 5 2 3 3 2 2 2" xfId="7528"/>
    <cellStyle name="Normal 3 5 2 3 3 2 2 2 2" xfId="14788"/>
    <cellStyle name="Normal 3 5 2 3 3 2 2 2 2 2" xfId="29166"/>
    <cellStyle name="Normal 3 5 2 3 3 2 2 2 2 2 2" xfId="57900"/>
    <cellStyle name="Normal 3 5 2 3 3 2 2 2 2 3" xfId="43576"/>
    <cellStyle name="Normal 3 5 2 3 3 2 2 2 3" xfId="22003"/>
    <cellStyle name="Normal 3 5 2 3 3 2 2 2 3 2" xfId="50738"/>
    <cellStyle name="Normal 3 5 2 3 3 2 2 2 4" xfId="36414"/>
    <cellStyle name="Normal 3 5 2 3 3 2 2 3" xfId="11201"/>
    <cellStyle name="Normal 3 5 2 3 3 2 2 3 2" xfId="25584"/>
    <cellStyle name="Normal 3 5 2 3 3 2 2 3 2 2" xfId="54319"/>
    <cellStyle name="Normal 3 5 2 3 3 2 2 3 3" xfId="39995"/>
    <cellStyle name="Normal 3 5 2 3 3 2 2 4" xfId="18421"/>
    <cellStyle name="Normal 3 5 2 3 3 2 2 4 2" xfId="47157"/>
    <cellStyle name="Normal 3 5 2 3 3 2 2 5" xfId="32833"/>
    <cellStyle name="Normal 3 5 2 3 3 2 3" xfId="5738"/>
    <cellStyle name="Normal 3 5 2 3 3 2 3 2" xfId="12998"/>
    <cellStyle name="Normal 3 5 2 3 3 2 3 2 2" xfId="27376"/>
    <cellStyle name="Normal 3 5 2 3 3 2 3 2 2 2" xfId="56110"/>
    <cellStyle name="Normal 3 5 2 3 3 2 3 2 3" xfId="41786"/>
    <cellStyle name="Normal 3 5 2 3 3 2 3 3" xfId="20213"/>
    <cellStyle name="Normal 3 5 2 3 3 2 3 3 2" xfId="48948"/>
    <cellStyle name="Normal 3 5 2 3 3 2 3 4" xfId="34624"/>
    <cellStyle name="Normal 3 5 2 3 3 2 4" xfId="9411"/>
    <cellStyle name="Normal 3 5 2 3 3 2 4 2" xfId="23794"/>
    <cellStyle name="Normal 3 5 2 3 3 2 4 2 2" xfId="52529"/>
    <cellStyle name="Normal 3 5 2 3 3 2 4 3" xfId="38205"/>
    <cellStyle name="Normal 3 5 2 3 3 2 5" xfId="16631"/>
    <cellStyle name="Normal 3 5 2 3 3 2 5 2" xfId="45367"/>
    <cellStyle name="Normal 3 5 2 3 3 2 6" xfId="31043"/>
    <cellStyle name="Normal 3 5 2 3 3 3" xfId="2973"/>
    <cellStyle name="Normal 3 5 2 3 3 3 2" xfId="6633"/>
    <cellStyle name="Normal 3 5 2 3 3 3 2 2" xfId="13893"/>
    <cellStyle name="Normal 3 5 2 3 3 3 2 2 2" xfId="28271"/>
    <cellStyle name="Normal 3 5 2 3 3 3 2 2 2 2" xfId="57005"/>
    <cellStyle name="Normal 3 5 2 3 3 3 2 2 3" xfId="42681"/>
    <cellStyle name="Normal 3 5 2 3 3 3 2 3" xfId="21108"/>
    <cellStyle name="Normal 3 5 2 3 3 3 2 3 2" xfId="49843"/>
    <cellStyle name="Normal 3 5 2 3 3 3 2 4" xfId="35519"/>
    <cellStyle name="Normal 3 5 2 3 3 3 3" xfId="10306"/>
    <cellStyle name="Normal 3 5 2 3 3 3 3 2" xfId="24689"/>
    <cellStyle name="Normal 3 5 2 3 3 3 3 2 2" xfId="53424"/>
    <cellStyle name="Normal 3 5 2 3 3 3 3 3" xfId="39100"/>
    <cellStyle name="Normal 3 5 2 3 3 3 4" xfId="17526"/>
    <cellStyle name="Normal 3 5 2 3 3 3 4 2" xfId="46262"/>
    <cellStyle name="Normal 3 5 2 3 3 3 5" xfId="31938"/>
    <cellStyle name="Normal 3 5 2 3 3 4" xfId="4838"/>
    <cellStyle name="Normal 3 5 2 3 3 4 2" xfId="12103"/>
    <cellStyle name="Normal 3 5 2 3 3 4 2 2" xfId="26481"/>
    <cellStyle name="Normal 3 5 2 3 3 4 2 2 2" xfId="55215"/>
    <cellStyle name="Normal 3 5 2 3 3 4 2 3" xfId="40891"/>
    <cellStyle name="Normal 3 5 2 3 3 4 3" xfId="19318"/>
    <cellStyle name="Normal 3 5 2 3 3 4 3 2" xfId="48053"/>
    <cellStyle name="Normal 3 5 2 3 3 4 4" xfId="33729"/>
    <cellStyle name="Normal 3 5 2 3 3 5" xfId="8510"/>
    <cellStyle name="Normal 3 5 2 3 3 5 2" xfId="22899"/>
    <cellStyle name="Normal 3 5 2 3 3 5 2 2" xfId="51634"/>
    <cellStyle name="Normal 3 5 2 3 3 5 3" xfId="37310"/>
    <cellStyle name="Normal 3 5 2 3 3 6" xfId="15736"/>
    <cellStyle name="Normal 3 5 2 3 3 6 2" xfId="44472"/>
    <cellStyle name="Normal 3 5 2 3 3 7" xfId="30148"/>
    <cellStyle name="Normal 3 5 2 3 4" xfId="1626"/>
    <cellStyle name="Normal 3 5 2 3 4 2" xfId="3422"/>
    <cellStyle name="Normal 3 5 2 3 4 2 2" xfId="7081"/>
    <cellStyle name="Normal 3 5 2 3 4 2 2 2" xfId="14341"/>
    <cellStyle name="Normal 3 5 2 3 4 2 2 2 2" xfId="28719"/>
    <cellStyle name="Normal 3 5 2 3 4 2 2 2 2 2" xfId="57453"/>
    <cellStyle name="Normal 3 5 2 3 4 2 2 2 3" xfId="43129"/>
    <cellStyle name="Normal 3 5 2 3 4 2 2 3" xfId="21556"/>
    <cellStyle name="Normal 3 5 2 3 4 2 2 3 2" xfId="50291"/>
    <cellStyle name="Normal 3 5 2 3 4 2 2 4" xfId="35967"/>
    <cellStyle name="Normal 3 5 2 3 4 2 3" xfId="10754"/>
    <cellStyle name="Normal 3 5 2 3 4 2 3 2" xfId="25137"/>
    <cellStyle name="Normal 3 5 2 3 4 2 3 2 2" xfId="53872"/>
    <cellStyle name="Normal 3 5 2 3 4 2 3 3" xfId="39548"/>
    <cellStyle name="Normal 3 5 2 3 4 2 4" xfId="17974"/>
    <cellStyle name="Normal 3 5 2 3 4 2 4 2" xfId="46710"/>
    <cellStyle name="Normal 3 5 2 3 4 2 5" xfId="32386"/>
    <cellStyle name="Normal 3 5 2 3 4 3" xfId="5291"/>
    <cellStyle name="Normal 3 5 2 3 4 3 2" xfId="12551"/>
    <cellStyle name="Normal 3 5 2 3 4 3 2 2" xfId="26929"/>
    <cellStyle name="Normal 3 5 2 3 4 3 2 2 2" xfId="55663"/>
    <cellStyle name="Normal 3 5 2 3 4 3 2 3" xfId="41339"/>
    <cellStyle name="Normal 3 5 2 3 4 3 3" xfId="19766"/>
    <cellStyle name="Normal 3 5 2 3 4 3 3 2" xfId="48501"/>
    <cellStyle name="Normal 3 5 2 3 4 3 4" xfId="34177"/>
    <cellStyle name="Normal 3 5 2 3 4 4" xfId="8964"/>
    <cellStyle name="Normal 3 5 2 3 4 4 2" xfId="23347"/>
    <cellStyle name="Normal 3 5 2 3 4 4 2 2" xfId="52082"/>
    <cellStyle name="Normal 3 5 2 3 4 4 3" xfId="37758"/>
    <cellStyle name="Normal 3 5 2 3 4 5" xfId="16184"/>
    <cellStyle name="Normal 3 5 2 3 4 5 2" xfId="44920"/>
    <cellStyle name="Normal 3 5 2 3 4 6" xfId="30596"/>
    <cellStyle name="Normal 3 5 2 3 5" xfId="2526"/>
    <cellStyle name="Normal 3 5 2 3 5 2" xfId="6186"/>
    <cellStyle name="Normal 3 5 2 3 5 2 2" xfId="13446"/>
    <cellStyle name="Normal 3 5 2 3 5 2 2 2" xfId="27824"/>
    <cellStyle name="Normal 3 5 2 3 5 2 2 2 2" xfId="56558"/>
    <cellStyle name="Normal 3 5 2 3 5 2 2 3" xfId="42234"/>
    <cellStyle name="Normal 3 5 2 3 5 2 3" xfId="20661"/>
    <cellStyle name="Normal 3 5 2 3 5 2 3 2" xfId="49396"/>
    <cellStyle name="Normal 3 5 2 3 5 2 4" xfId="35072"/>
    <cellStyle name="Normal 3 5 2 3 5 3" xfId="9859"/>
    <cellStyle name="Normal 3 5 2 3 5 3 2" xfId="24242"/>
    <cellStyle name="Normal 3 5 2 3 5 3 2 2" xfId="52977"/>
    <cellStyle name="Normal 3 5 2 3 5 3 3" xfId="38653"/>
    <cellStyle name="Normal 3 5 2 3 5 4" xfId="17079"/>
    <cellStyle name="Normal 3 5 2 3 5 4 2" xfId="45815"/>
    <cellStyle name="Normal 3 5 2 3 5 5" xfId="31491"/>
    <cellStyle name="Normal 3 5 2 3 6" xfId="4389"/>
    <cellStyle name="Normal 3 5 2 3 6 2" xfId="11656"/>
    <cellStyle name="Normal 3 5 2 3 6 2 2" xfId="26034"/>
    <cellStyle name="Normal 3 5 2 3 6 2 2 2" xfId="54768"/>
    <cellStyle name="Normal 3 5 2 3 6 2 3" xfId="40444"/>
    <cellStyle name="Normal 3 5 2 3 6 3" xfId="18871"/>
    <cellStyle name="Normal 3 5 2 3 6 3 2" xfId="47606"/>
    <cellStyle name="Normal 3 5 2 3 6 4" xfId="33282"/>
    <cellStyle name="Normal 3 5 2 3 7" xfId="8060"/>
    <cellStyle name="Normal 3 5 2 3 7 2" xfId="22452"/>
    <cellStyle name="Normal 3 5 2 3 7 2 2" xfId="51187"/>
    <cellStyle name="Normal 3 5 2 3 7 3" xfId="36863"/>
    <cellStyle name="Normal 3 5 2 3 8" xfId="15289"/>
    <cellStyle name="Normal 3 5 2 3 8 2" xfId="44025"/>
    <cellStyle name="Normal 3 5 2 3 9" xfId="29701"/>
    <cellStyle name="Normal 3 5 2 4" xfId="756"/>
    <cellStyle name="Normal 3 5 2 4 2" xfId="1206"/>
    <cellStyle name="Normal 3 5 2 4 2 2" xfId="2189"/>
    <cellStyle name="Normal 3 5 2 4 2 2 2" xfId="3981"/>
    <cellStyle name="Normal 3 5 2 4 2 2 2 2" xfId="7640"/>
    <cellStyle name="Normal 3 5 2 4 2 2 2 2 2" xfId="14900"/>
    <cellStyle name="Normal 3 5 2 4 2 2 2 2 2 2" xfId="29278"/>
    <cellStyle name="Normal 3 5 2 4 2 2 2 2 2 2 2" xfId="58012"/>
    <cellStyle name="Normal 3 5 2 4 2 2 2 2 2 3" xfId="43688"/>
    <cellStyle name="Normal 3 5 2 4 2 2 2 2 3" xfId="22115"/>
    <cellStyle name="Normal 3 5 2 4 2 2 2 2 3 2" xfId="50850"/>
    <cellStyle name="Normal 3 5 2 4 2 2 2 2 4" xfId="36526"/>
    <cellStyle name="Normal 3 5 2 4 2 2 2 3" xfId="11313"/>
    <cellStyle name="Normal 3 5 2 4 2 2 2 3 2" xfId="25696"/>
    <cellStyle name="Normal 3 5 2 4 2 2 2 3 2 2" xfId="54431"/>
    <cellStyle name="Normal 3 5 2 4 2 2 2 3 3" xfId="40107"/>
    <cellStyle name="Normal 3 5 2 4 2 2 2 4" xfId="18533"/>
    <cellStyle name="Normal 3 5 2 4 2 2 2 4 2" xfId="47269"/>
    <cellStyle name="Normal 3 5 2 4 2 2 2 5" xfId="32945"/>
    <cellStyle name="Normal 3 5 2 4 2 2 3" xfId="5850"/>
    <cellStyle name="Normal 3 5 2 4 2 2 3 2" xfId="13110"/>
    <cellStyle name="Normal 3 5 2 4 2 2 3 2 2" xfId="27488"/>
    <cellStyle name="Normal 3 5 2 4 2 2 3 2 2 2" xfId="56222"/>
    <cellStyle name="Normal 3 5 2 4 2 2 3 2 3" xfId="41898"/>
    <cellStyle name="Normal 3 5 2 4 2 2 3 3" xfId="20325"/>
    <cellStyle name="Normal 3 5 2 4 2 2 3 3 2" xfId="49060"/>
    <cellStyle name="Normal 3 5 2 4 2 2 3 4" xfId="34736"/>
    <cellStyle name="Normal 3 5 2 4 2 2 4" xfId="9523"/>
    <cellStyle name="Normal 3 5 2 4 2 2 4 2" xfId="23906"/>
    <cellStyle name="Normal 3 5 2 4 2 2 4 2 2" xfId="52641"/>
    <cellStyle name="Normal 3 5 2 4 2 2 4 3" xfId="38317"/>
    <cellStyle name="Normal 3 5 2 4 2 2 5" xfId="16743"/>
    <cellStyle name="Normal 3 5 2 4 2 2 5 2" xfId="45479"/>
    <cellStyle name="Normal 3 5 2 4 2 2 6" xfId="31155"/>
    <cellStyle name="Normal 3 5 2 4 2 3" xfId="3085"/>
    <cellStyle name="Normal 3 5 2 4 2 3 2" xfId="6745"/>
    <cellStyle name="Normal 3 5 2 4 2 3 2 2" xfId="14005"/>
    <cellStyle name="Normal 3 5 2 4 2 3 2 2 2" xfId="28383"/>
    <cellStyle name="Normal 3 5 2 4 2 3 2 2 2 2" xfId="57117"/>
    <cellStyle name="Normal 3 5 2 4 2 3 2 2 3" xfId="42793"/>
    <cellStyle name="Normal 3 5 2 4 2 3 2 3" xfId="21220"/>
    <cellStyle name="Normal 3 5 2 4 2 3 2 3 2" xfId="49955"/>
    <cellStyle name="Normal 3 5 2 4 2 3 2 4" xfId="35631"/>
    <cellStyle name="Normal 3 5 2 4 2 3 3" xfId="10418"/>
    <cellStyle name="Normal 3 5 2 4 2 3 3 2" xfId="24801"/>
    <cellStyle name="Normal 3 5 2 4 2 3 3 2 2" xfId="53536"/>
    <cellStyle name="Normal 3 5 2 4 2 3 3 3" xfId="39212"/>
    <cellStyle name="Normal 3 5 2 4 2 3 4" xfId="17638"/>
    <cellStyle name="Normal 3 5 2 4 2 3 4 2" xfId="46374"/>
    <cellStyle name="Normal 3 5 2 4 2 3 5" xfId="32050"/>
    <cellStyle name="Normal 3 5 2 4 2 4" xfId="4950"/>
    <cellStyle name="Normal 3 5 2 4 2 4 2" xfId="12215"/>
    <cellStyle name="Normal 3 5 2 4 2 4 2 2" xfId="26593"/>
    <cellStyle name="Normal 3 5 2 4 2 4 2 2 2" xfId="55327"/>
    <cellStyle name="Normal 3 5 2 4 2 4 2 3" xfId="41003"/>
    <cellStyle name="Normal 3 5 2 4 2 4 3" xfId="19430"/>
    <cellStyle name="Normal 3 5 2 4 2 4 3 2" xfId="48165"/>
    <cellStyle name="Normal 3 5 2 4 2 4 4" xfId="33841"/>
    <cellStyle name="Normal 3 5 2 4 2 5" xfId="8622"/>
    <cellStyle name="Normal 3 5 2 4 2 5 2" xfId="23011"/>
    <cellStyle name="Normal 3 5 2 4 2 5 2 2" xfId="51746"/>
    <cellStyle name="Normal 3 5 2 4 2 5 3" xfId="37422"/>
    <cellStyle name="Normal 3 5 2 4 2 6" xfId="15848"/>
    <cellStyle name="Normal 3 5 2 4 2 6 2" xfId="44584"/>
    <cellStyle name="Normal 3 5 2 4 2 7" xfId="30260"/>
    <cellStyle name="Normal 3 5 2 4 3" xfId="1742"/>
    <cellStyle name="Normal 3 5 2 4 3 2" xfId="3534"/>
    <cellStyle name="Normal 3 5 2 4 3 2 2" xfId="7193"/>
    <cellStyle name="Normal 3 5 2 4 3 2 2 2" xfId="14453"/>
    <cellStyle name="Normal 3 5 2 4 3 2 2 2 2" xfId="28831"/>
    <cellStyle name="Normal 3 5 2 4 3 2 2 2 2 2" xfId="57565"/>
    <cellStyle name="Normal 3 5 2 4 3 2 2 2 3" xfId="43241"/>
    <cellStyle name="Normal 3 5 2 4 3 2 2 3" xfId="21668"/>
    <cellStyle name="Normal 3 5 2 4 3 2 2 3 2" xfId="50403"/>
    <cellStyle name="Normal 3 5 2 4 3 2 2 4" xfId="36079"/>
    <cellStyle name="Normal 3 5 2 4 3 2 3" xfId="10866"/>
    <cellStyle name="Normal 3 5 2 4 3 2 3 2" xfId="25249"/>
    <cellStyle name="Normal 3 5 2 4 3 2 3 2 2" xfId="53984"/>
    <cellStyle name="Normal 3 5 2 4 3 2 3 3" xfId="39660"/>
    <cellStyle name="Normal 3 5 2 4 3 2 4" xfId="18086"/>
    <cellStyle name="Normal 3 5 2 4 3 2 4 2" xfId="46822"/>
    <cellStyle name="Normal 3 5 2 4 3 2 5" xfId="32498"/>
    <cellStyle name="Normal 3 5 2 4 3 3" xfId="5403"/>
    <cellStyle name="Normal 3 5 2 4 3 3 2" xfId="12663"/>
    <cellStyle name="Normal 3 5 2 4 3 3 2 2" xfId="27041"/>
    <cellStyle name="Normal 3 5 2 4 3 3 2 2 2" xfId="55775"/>
    <cellStyle name="Normal 3 5 2 4 3 3 2 3" xfId="41451"/>
    <cellStyle name="Normal 3 5 2 4 3 3 3" xfId="19878"/>
    <cellStyle name="Normal 3 5 2 4 3 3 3 2" xfId="48613"/>
    <cellStyle name="Normal 3 5 2 4 3 3 4" xfId="34289"/>
    <cellStyle name="Normal 3 5 2 4 3 4" xfId="9076"/>
    <cellStyle name="Normal 3 5 2 4 3 4 2" xfId="23459"/>
    <cellStyle name="Normal 3 5 2 4 3 4 2 2" xfId="52194"/>
    <cellStyle name="Normal 3 5 2 4 3 4 3" xfId="37870"/>
    <cellStyle name="Normal 3 5 2 4 3 5" xfId="16296"/>
    <cellStyle name="Normal 3 5 2 4 3 5 2" xfId="45032"/>
    <cellStyle name="Normal 3 5 2 4 3 6" xfId="30708"/>
    <cellStyle name="Normal 3 5 2 4 4" xfId="2638"/>
    <cellStyle name="Normal 3 5 2 4 4 2" xfId="6298"/>
    <cellStyle name="Normal 3 5 2 4 4 2 2" xfId="13558"/>
    <cellStyle name="Normal 3 5 2 4 4 2 2 2" xfId="27936"/>
    <cellStyle name="Normal 3 5 2 4 4 2 2 2 2" xfId="56670"/>
    <cellStyle name="Normal 3 5 2 4 4 2 2 3" xfId="42346"/>
    <cellStyle name="Normal 3 5 2 4 4 2 3" xfId="20773"/>
    <cellStyle name="Normal 3 5 2 4 4 2 3 2" xfId="49508"/>
    <cellStyle name="Normal 3 5 2 4 4 2 4" xfId="35184"/>
    <cellStyle name="Normal 3 5 2 4 4 3" xfId="9971"/>
    <cellStyle name="Normal 3 5 2 4 4 3 2" xfId="24354"/>
    <cellStyle name="Normal 3 5 2 4 4 3 2 2" xfId="53089"/>
    <cellStyle name="Normal 3 5 2 4 4 3 3" xfId="38765"/>
    <cellStyle name="Normal 3 5 2 4 4 4" xfId="17191"/>
    <cellStyle name="Normal 3 5 2 4 4 4 2" xfId="45927"/>
    <cellStyle name="Normal 3 5 2 4 4 5" xfId="31603"/>
    <cellStyle name="Normal 3 5 2 4 5" xfId="4502"/>
    <cellStyle name="Normal 3 5 2 4 5 2" xfId="11768"/>
    <cellStyle name="Normal 3 5 2 4 5 2 2" xfId="26146"/>
    <cellStyle name="Normal 3 5 2 4 5 2 2 2" xfId="54880"/>
    <cellStyle name="Normal 3 5 2 4 5 2 3" xfId="40556"/>
    <cellStyle name="Normal 3 5 2 4 5 3" xfId="18983"/>
    <cellStyle name="Normal 3 5 2 4 5 3 2" xfId="47718"/>
    <cellStyle name="Normal 3 5 2 4 5 4" xfId="33394"/>
    <cellStyle name="Normal 3 5 2 4 6" xfId="8175"/>
    <cellStyle name="Normal 3 5 2 4 6 2" xfId="22564"/>
    <cellStyle name="Normal 3 5 2 4 6 2 2" xfId="51299"/>
    <cellStyle name="Normal 3 5 2 4 6 3" xfId="36975"/>
    <cellStyle name="Normal 3 5 2 4 7" xfId="15401"/>
    <cellStyle name="Normal 3 5 2 4 7 2" xfId="44137"/>
    <cellStyle name="Normal 3 5 2 4 8" xfId="29813"/>
    <cellStyle name="Normal 3 5 2 5" xfId="982"/>
    <cellStyle name="Normal 3 5 2 5 2" xfId="1965"/>
    <cellStyle name="Normal 3 5 2 5 2 2" xfId="3757"/>
    <cellStyle name="Normal 3 5 2 5 2 2 2" xfId="7416"/>
    <cellStyle name="Normal 3 5 2 5 2 2 2 2" xfId="14676"/>
    <cellStyle name="Normal 3 5 2 5 2 2 2 2 2" xfId="29054"/>
    <cellStyle name="Normal 3 5 2 5 2 2 2 2 2 2" xfId="57788"/>
    <cellStyle name="Normal 3 5 2 5 2 2 2 2 3" xfId="43464"/>
    <cellStyle name="Normal 3 5 2 5 2 2 2 3" xfId="21891"/>
    <cellStyle name="Normal 3 5 2 5 2 2 2 3 2" xfId="50626"/>
    <cellStyle name="Normal 3 5 2 5 2 2 2 4" xfId="36302"/>
    <cellStyle name="Normal 3 5 2 5 2 2 3" xfId="11089"/>
    <cellStyle name="Normal 3 5 2 5 2 2 3 2" xfId="25472"/>
    <cellStyle name="Normal 3 5 2 5 2 2 3 2 2" xfId="54207"/>
    <cellStyle name="Normal 3 5 2 5 2 2 3 3" xfId="39883"/>
    <cellStyle name="Normal 3 5 2 5 2 2 4" xfId="18309"/>
    <cellStyle name="Normal 3 5 2 5 2 2 4 2" xfId="47045"/>
    <cellStyle name="Normal 3 5 2 5 2 2 5" xfId="32721"/>
    <cellStyle name="Normal 3 5 2 5 2 3" xfId="5626"/>
    <cellStyle name="Normal 3 5 2 5 2 3 2" xfId="12886"/>
    <cellStyle name="Normal 3 5 2 5 2 3 2 2" xfId="27264"/>
    <cellStyle name="Normal 3 5 2 5 2 3 2 2 2" xfId="55998"/>
    <cellStyle name="Normal 3 5 2 5 2 3 2 3" xfId="41674"/>
    <cellStyle name="Normal 3 5 2 5 2 3 3" xfId="20101"/>
    <cellStyle name="Normal 3 5 2 5 2 3 3 2" xfId="48836"/>
    <cellStyle name="Normal 3 5 2 5 2 3 4" xfId="34512"/>
    <cellStyle name="Normal 3 5 2 5 2 4" xfId="9299"/>
    <cellStyle name="Normal 3 5 2 5 2 4 2" xfId="23682"/>
    <cellStyle name="Normal 3 5 2 5 2 4 2 2" xfId="52417"/>
    <cellStyle name="Normal 3 5 2 5 2 4 3" xfId="38093"/>
    <cellStyle name="Normal 3 5 2 5 2 5" xfId="16519"/>
    <cellStyle name="Normal 3 5 2 5 2 5 2" xfId="45255"/>
    <cellStyle name="Normal 3 5 2 5 2 6" xfId="30931"/>
    <cellStyle name="Normal 3 5 2 5 3" xfId="2861"/>
    <cellStyle name="Normal 3 5 2 5 3 2" xfId="6521"/>
    <cellStyle name="Normal 3 5 2 5 3 2 2" xfId="13781"/>
    <cellStyle name="Normal 3 5 2 5 3 2 2 2" xfId="28159"/>
    <cellStyle name="Normal 3 5 2 5 3 2 2 2 2" xfId="56893"/>
    <cellStyle name="Normal 3 5 2 5 3 2 2 3" xfId="42569"/>
    <cellStyle name="Normal 3 5 2 5 3 2 3" xfId="20996"/>
    <cellStyle name="Normal 3 5 2 5 3 2 3 2" xfId="49731"/>
    <cellStyle name="Normal 3 5 2 5 3 2 4" xfId="35407"/>
    <cellStyle name="Normal 3 5 2 5 3 3" xfId="10194"/>
    <cellStyle name="Normal 3 5 2 5 3 3 2" xfId="24577"/>
    <cellStyle name="Normal 3 5 2 5 3 3 2 2" xfId="53312"/>
    <cellStyle name="Normal 3 5 2 5 3 3 3" xfId="38988"/>
    <cellStyle name="Normal 3 5 2 5 3 4" xfId="17414"/>
    <cellStyle name="Normal 3 5 2 5 3 4 2" xfId="46150"/>
    <cellStyle name="Normal 3 5 2 5 3 5" xfId="31826"/>
    <cellStyle name="Normal 3 5 2 5 4" xfId="4726"/>
    <cellStyle name="Normal 3 5 2 5 4 2" xfId="11991"/>
    <cellStyle name="Normal 3 5 2 5 4 2 2" xfId="26369"/>
    <cellStyle name="Normal 3 5 2 5 4 2 2 2" xfId="55103"/>
    <cellStyle name="Normal 3 5 2 5 4 2 3" xfId="40779"/>
    <cellStyle name="Normal 3 5 2 5 4 3" xfId="19206"/>
    <cellStyle name="Normal 3 5 2 5 4 3 2" xfId="47941"/>
    <cellStyle name="Normal 3 5 2 5 4 4" xfId="33617"/>
    <cellStyle name="Normal 3 5 2 5 5" xfId="8398"/>
    <cellStyle name="Normal 3 5 2 5 5 2" xfId="22787"/>
    <cellStyle name="Normal 3 5 2 5 5 2 2" xfId="51522"/>
    <cellStyle name="Normal 3 5 2 5 5 3" xfId="37198"/>
    <cellStyle name="Normal 3 5 2 5 6" xfId="15624"/>
    <cellStyle name="Normal 3 5 2 5 6 2" xfId="44360"/>
    <cellStyle name="Normal 3 5 2 5 7" xfId="30036"/>
    <cellStyle name="Normal 3 5 2 6" xfId="1501"/>
    <cellStyle name="Normal 3 5 2 6 2" xfId="3310"/>
    <cellStyle name="Normal 3 5 2 6 2 2" xfId="6969"/>
    <cellStyle name="Normal 3 5 2 6 2 2 2" xfId="14229"/>
    <cellStyle name="Normal 3 5 2 6 2 2 2 2" xfId="28607"/>
    <cellStyle name="Normal 3 5 2 6 2 2 2 2 2" xfId="57341"/>
    <cellStyle name="Normal 3 5 2 6 2 2 2 3" xfId="43017"/>
    <cellStyle name="Normal 3 5 2 6 2 2 3" xfId="21444"/>
    <cellStyle name="Normal 3 5 2 6 2 2 3 2" xfId="50179"/>
    <cellStyle name="Normal 3 5 2 6 2 2 4" xfId="35855"/>
    <cellStyle name="Normal 3 5 2 6 2 3" xfId="10642"/>
    <cellStyle name="Normal 3 5 2 6 2 3 2" xfId="25025"/>
    <cellStyle name="Normal 3 5 2 6 2 3 2 2" xfId="53760"/>
    <cellStyle name="Normal 3 5 2 6 2 3 3" xfId="39436"/>
    <cellStyle name="Normal 3 5 2 6 2 4" xfId="17862"/>
    <cellStyle name="Normal 3 5 2 6 2 4 2" xfId="46598"/>
    <cellStyle name="Normal 3 5 2 6 2 5" xfId="32274"/>
    <cellStyle name="Normal 3 5 2 6 3" xfId="5178"/>
    <cellStyle name="Normal 3 5 2 6 3 2" xfId="12439"/>
    <cellStyle name="Normal 3 5 2 6 3 2 2" xfId="26817"/>
    <cellStyle name="Normal 3 5 2 6 3 2 2 2" xfId="55551"/>
    <cellStyle name="Normal 3 5 2 6 3 2 3" xfId="41227"/>
    <cellStyle name="Normal 3 5 2 6 3 3" xfId="19654"/>
    <cellStyle name="Normal 3 5 2 6 3 3 2" xfId="48389"/>
    <cellStyle name="Normal 3 5 2 6 3 4" xfId="34065"/>
    <cellStyle name="Normal 3 5 2 6 4" xfId="8852"/>
    <cellStyle name="Normal 3 5 2 6 4 2" xfId="23235"/>
    <cellStyle name="Normal 3 5 2 6 4 2 2" xfId="51970"/>
    <cellStyle name="Normal 3 5 2 6 4 3" xfId="37646"/>
    <cellStyle name="Normal 3 5 2 6 5" xfId="16072"/>
    <cellStyle name="Normal 3 5 2 6 5 2" xfId="44808"/>
    <cellStyle name="Normal 3 5 2 6 6" xfId="30484"/>
    <cellStyle name="Normal 3 5 2 7" xfId="2414"/>
    <cellStyle name="Normal 3 5 2 7 2" xfId="6074"/>
    <cellStyle name="Normal 3 5 2 7 2 2" xfId="13334"/>
    <cellStyle name="Normal 3 5 2 7 2 2 2" xfId="27712"/>
    <cellStyle name="Normal 3 5 2 7 2 2 2 2" xfId="56446"/>
    <cellStyle name="Normal 3 5 2 7 2 2 3" xfId="42122"/>
    <cellStyle name="Normal 3 5 2 7 2 3" xfId="20549"/>
    <cellStyle name="Normal 3 5 2 7 2 3 2" xfId="49284"/>
    <cellStyle name="Normal 3 5 2 7 2 4" xfId="34960"/>
    <cellStyle name="Normal 3 5 2 7 3" xfId="9747"/>
    <cellStyle name="Normal 3 5 2 7 3 2" xfId="24130"/>
    <cellStyle name="Normal 3 5 2 7 3 2 2" xfId="52865"/>
    <cellStyle name="Normal 3 5 2 7 3 3" xfId="38541"/>
    <cellStyle name="Normal 3 5 2 7 4" xfId="16967"/>
    <cellStyle name="Normal 3 5 2 7 4 2" xfId="45703"/>
    <cellStyle name="Normal 3 5 2 7 5" xfId="31379"/>
    <cellStyle name="Normal 3 5 2 8" xfId="4271"/>
    <cellStyle name="Normal 3 5 2 8 2" xfId="11543"/>
    <cellStyle name="Normal 3 5 2 8 2 2" xfId="25922"/>
    <cellStyle name="Normal 3 5 2 8 2 2 2" xfId="54656"/>
    <cellStyle name="Normal 3 5 2 8 2 3" xfId="40332"/>
    <cellStyle name="Normal 3 5 2 8 3" xfId="18759"/>
    <cellStyle name="Normal 3 5 2 8 3 2" xfId="47494"/>
    <cellStyle name="Normal 3 5 2 8 4" xfId="33170"/>
    <cellStyle name="Normal 3 5 2 9" xfId="7939"/>
    <cellStyle name="Normal 3 5 2 9 2" xfId="22340"/>
    <cellStyle name="Normal 3 5 2 9 2 2" xfId="51075"/>
    <cellStyle name="Normal 3 5 2 9 3" xfId="36751"/>
    <cellStyle name="Normal 3 5 3" xfId="427"/>
    <cellStyle name="Normal 3 5 3 10" xfId="29617"/>
    <cellStyle name="Normal 3 5 3 2" xfId="627"/>
    <cellStyle name="Normal 3 5 3 2 2" xfId="899"/>
    <cellStyle name="Normal 3 5 3 2 2 2" xfId="1346"/>
    <cellStyle name="Normal 3 5 3 2 2 2 2" xfId="2329"/>
    <cellStyle name="Normal 3 5 3 2 2 2 2 2" xfId="4121"/>
    <cellStyle name="Normal 3 5 3 2 2 2 2 2 2" xfId="7780"/>
    <cellStyle name="Normal 3 5 3 2 2 2 2 2 2 2" xfId="15040"/>
    <cellStyle name="Normal 3 5 3 2 2 2 2 2 2 2 2" xfId="29418"/>
    <cellStyle name="Normal 3 5 3 2 2 2 2 2 2 2 2 2" xfId="58152"/>
    <cellStyle name="Normal 3 5 3 2 2 2 2 2 2 2 3" xfId="43828"/>
    <cellStyle name="Normal 3 5 3 2 2 2 2 2 2 3" xfId="22255"/>
    <cellStyle name="Normal 3 5 3 2 2 2 2 2 2 3 2" xfId="50990"/>
    <cellStyle name="Normal 3 5 3 2 2 2 2 2 2 4" xfId="36666"/>
    <cellStyle name="Normal 3 5 3 2 2 2 2 2 3" xfId="11453"/>
    <cellStyle name="Normal 3 5 3 2 2 2 2 2 3 2" xfId="25836"/>
    <cellStyle name="Normal 3 5 3 2 2 2 2 2 3 2 2" xfId="54571"/>
    <cellStyle name="Normal 3 5 3 2 2 2 2 2 3 3" xfId="40247"/>
    <cellStyle name="Normal 3 5 3 2 2 2 2 2 4" xfId="18673"/>
    <cellStyle name="Normal 3 5 3 2 2 2 2 2 4 2" xfId="47409"/>
    <cellStyle name="Normal 3 5 3 2 2 2 2 2 5" xfId="33085"/>
    <cellStyle name="Normal 3 5 3 2 2 2 2 3" xfId="5990"/>
    <cellStyle name="Normal 3 5 3 2 2 2 2 3 2" xfId="13250"/>
    <cellStyle name="Normal 3 5 3 2 2 2 2 3 2 2" xfId="27628"/>
    <cellStyle name="Normal 3 5 3 2 2 2 2 3 2 2 2" xfId="56362"/>
    <cellStyle name="Normal 3 5 3 2 2 2 2 3 2 3" xfId="42038"/>
    <cellStyle name="Normal 3 5 3 2 2 2 2 3 3" xfId="20465"/>
    <cellStyle name="Normal 3 5 3 2 2 2 2 3 3 2" xfId="49200"/>
    <cellStyle name="Normal 3 5 3 2 2 2 2 3 4" xfId="34876"/>
    <cellStyle name="Normal 3 5 3 2 2 2 2 4" xfId="9663"/>
    <cellStyle name="Normal 3 5 3 2 2 2 2 4 2" xfId="24046"/>
    <cellStyle name="Normal 3 5 3 2 2 2 2 4 2 2" xfId="52781"/>
    <cellStyle name="Normal 3 5 3 2 2 2 2 4 3" xfId="38457"/>
    <cellStyle name="Normal 3 5 3 2 2 2 2 5" xfId="16883"/>
    <cellStyle name="Normal 3 5 3 2 2 2 2 5 2" xfId="45619"/>
    <cellStyle name="Normal 3 5 3 2 2 2 2 6" xfId="31295"/>
    <cellStyle name="Normal 3 5 3 2 2 2 3" xfId="3225"/>
    <cellStyle name="Normal 3 5 3 2 2 2 3 2" xfId="6885"/>
    <cellStyle name="Normal 3 5 3 2 2 2 3 2 2" xfId="14145"/>
    <cellStyle name="Normal 3 5 3 2 2 2 3 2 2 2" xfId="28523"/>
    <cellStyle name="Normal 3 5 3 2 2 2 3 2 2 2 2" xfId="57257"/>
    <cellStyle name="Normal 3 5 3 2 2 2 3 2 2 3" xfId="42933"/>
    <cellStyle name="Normal 3 5 3 2 2 2 3 2 3" xfId="21360"/>
    <cellStyle name="Normal 3 5 3 2 2 2 3 2 3 2" xfId="50095"/>
    <cellStyle name="Normal 3 5 3 2 2 2 3 2 4" xfId="35771"/>
    <cellStyle name="Normal 3 5 3 2 2 2 3 3" xfId="10558"/>
    <cellStyle name="Normal 3 5 3 2 2 2 3 3 2" xfId="24941"/>
    <cellStyle name="Normal 3 5 3 2 2 2 3 3 2 2" xfId="53676"/>
    <cellStyle name="Normal 3 5 3 2 2 2 3 3 3" xfId="39352"/>
    <cellStyle name="Normal 3 5 3 2 2 2 3 4" xfId="17778"/>
    <cellStyle name="Normal 3 5 3 2 2 2 3 4 2" xfId="46514"/>
    <cellStyle name="Normal 3 5 3 2 2 2 3 5" xfId="32190"/>
    <cellStyle name="Normal 3 5 3 2 2 2 4" xfId="5090"/>
    <cellStyle name="Normal 3 5 3 2 2 2 4 2" xfId="12355"/>
    <cellStyle name="Normal 3 5 3 2 2 2 4 2 2" xfId="26733"/>
    <cellStyle name="Normal 3 5 3 2 2 2 4 2 2 2" xfId="55467"/>
    <cellStyle name="Normal 3 5 3 2 2 2 4 2 3" xfId="41143"/>
    <cellStyle name="Normal 3 5 3 2 2 2 4 3" xfId="19570"/>
    <cellStyle name="Normal 3 5 3 2 2 2 4 3 2" xfId="48305"/>
    <cellStyle name="Normal 3 5 3 2 2 2 4 4" xfId="33981"/>
    <cellStyle name="Normal 3 5 3 2 2 2 5" xfId="8762"/>
    <cellStyle name="Normal 3 5 3 2 2 2 5 2" xfId="23151"/>
    <cellStyle name="Normal 3 5 3 2 2 2 5 2 2" xfId="51886"/>
    <cellStyle name="Normal 3 5 3 2 2 2 5 3" xfId="37562"/>
    <cellStyle name="Normal 3 5 3 2 2 2 6" xfId="15988"/>
    <cellStyle name="Normal 3 5 3 2 2 2 6 2" xfId="44724"/>
    <cellStyle name="Normal 3 5 3 2 2 2 7" xfId="30400"/>
    <cellStyle name="Normal 3 5 3 2 2 3" xfId="1882"/>
    <cellStyle name="Normal 3 5 3 2 2 3 2" xfId="3674"/>
    <cellStyle name="Normal 3 5 3 2 2 3 2 2" xfId="7333"/>
    <cellStyle name="Normal 3 5 3 2 2 3 2 2 2" xfId="14593"/>
    <cellStyle name="Normal 3 5 3 2 2 3 2 2 2 2" xfId="28971"/>
    <cellStyle name="Normal 3 5 3 2 2 3 2 2 2 2 2" xfId="57705"/>
    <cellStyle name="Normal 3 5 3 2 2 3 2 2 2 3" xfId="43381"/>
    <cellStyle name="Normal 3 5 3 2 2 3 2 2 3" xfId="21808"/>
    <cellStyle name="Normal 3 5 3 2 2 3 2 2 3 2" xfId="50543"/>
    <cellStyle name="Normal 3 5 3 2 2 3 2 2 4" xfId="36219"/>
    <cellStyle name="Normal 3 5 3 2 2 3 2 3" xfId="11006"/>
    <cellStyle name="Normal 3 5 3 2 2 3 2 3 2" xfId="25389"/>
    <cellStyle name="Normal 3 5 3 2 2 3 2 3 2 2" xfId="54124"/>
    <cellStyle name="Normal 3 5 3 2 2 3 2 3 3" xfId="39800"/>
    <cellStyle name="Normal 3 5 3 2 2 3 2 4" xfId="18226"/>
    <cellStyle name="Normal 3 5 3 2 2 3 2 4 2" xfId="46962"/>
    <cellStyle name="Normal 3 5 3 2 2 3 2 5" xfId="32638"/>
    <cellStyle name="Normal 3 5 3 2 2 3 3" xfId="5543"/>
    <cellStyle name="Normal 3 5 3 2 2 3 3 2" xfId="12803"/>
    <cellStyle name="Normal 3 5 3 2 2 3 3 2 2" xfId="27181"/>
    <cellStyle name="Normal 3 5 3 2 2 3 3 2 2 2" xfId="55915"/>
    <cellStyle name="Normal 3 5 3 2 2 3 3 2 3" xfId="41591"/>
    <cellStyle name="Normal 3 5 3 2 2 3 3 3" xfId="20018"/>
    <cellStyle name="Normal 3 5 3 2 2 3 3 3 2" xfId="48753"/>
    <cellStyle name="Normal 3 5 3 2 2 3 3 4" xfId="34429"/>
    <cellStyle name="Normal 3 5 3 2 2 3 4" xfId="9216"/>
    <cellStyle name="Normal 3 5 3 2 2 3 4 2" xfId="23599"/>
    <cellStyle name="Normal 3 5 3 2 2 3 4 2 2" xfId="52334"/>
    <cellStyle name="Normal 3 5 3 2 2 3 4 3" xfId="38010"/>
    <cellStyle name="Normal 3 5 3 2 2 3 5" xfId="16436"/>
    <cellStyle name="Normal 3 5 3 2 2 3 5 2" xfId="45172"/>
    <cellStyle name="Normal 3 5 3 2 2 3 6" xfId="30848"/>
    <cellStyle name="Normal 3 5 3 2 2 4" xfId="2778"/>
    <cellStyle name="Normal 3 5 3 2 2 4 2" xfId="6438"/>
    <cellStyle name="Normal 3 5 3 2 2 4 2 2" xfId="13698"/>
    <cellStyle name="Normal 3 5 3 2 2 4 2 2 2" xfId="28076"/>
    <cellStyle name="Normal 3 5 3 2 2 4 2 2 2 2" xfId="56810"/>
    <cellStyle name="Normal 3 5 3 2 2 4 2 2 3" xfId="42486"/>
    <cellStyle name="Normal 3 5 3 2 2 4 2 3" xfId="20913"/>
    <cellStyle name="Normal 3 5 3 2 2 4 2 3 2" xfId="49648"/>
    <cellStyle name="Normal 3 5 3 2 2 4 2 4" xfId="35324"/>
    <cellStyle name="Normal 3 5 3 2 2 4 3" xfId="10111"/>
    <cellStyle name="Normal 3 5 3 2 2 4 3 2" xfId="24494"/>
    <cellStyle name="Normal 3 5 3 2 2 4 3 2 2" xfId="53229"/>
    <cellStyle name="Normal 3 5 3 2 2 4 3 3" xfId="38905"/>
    <cellStyle name="Normal 3 5 3 2 2 4 4" xfId="17331"/>
    <cellStyle name="Normal 3 5 3 2 2 4 4 2" xfId="46067"/>
    <cellStyle name="Normal 3 5 3 2 2 4 5" xfId="31743"/>
    <cellStyle name="Normal 3 5 3 2 2 5" xfId="4643"/>
    <cellStyle name="Normal 3 5 3 2 2 5 2" xfId="11908"/>
    <cellStyle name="Normal 3 5 3 2 2 5 2 2" xfId="26286"/>
    <cellStyle name="Normal 3 5 3 2 2 5 2 2 2" xfId="55020"/>
    <cellStyle name="Normal 3 5 3 2 2 5 2 3" xfId="40696"/>
    <cellStyle name="Normal 3 5 3 2 2 5 3" xfId="19123"/>
    <cellStyle name="Normal 3 5 3 2 2 5 3 2" xfId="47858"/>
    <cellStyle name="Normal 3 5 3 2 2 5 4" xfId="33534"/>
    <cellStyle name="Normal 3 5 3 2 2 6" xfId="8315"/>
    <cellStyle name="Normal 3 5 3 2 2 6 2" xfId="22704"/>
    <cellStyle name="Normal 3 5 3 2 2 6 2 2" xfId="51439"/>
    <cellStyle name="Normal 3 5 3 2 2 6 3" xfId="37115"/>
    <cellStyle name="Normal 3 5 3 2 2 7" xfId="15541"/>
    <cellStyle name="Normal 3 5 3 2 2 7 2" xfId="44277"/>
    <cellStyle name="Normal 3 5 3 2 2 8" xfId="29953"/>
    <cellStyle name="Normal 3 5 3 2 3" xfId="1122"/>
    <cellStyle name="Normal 3 5 3 2 3 2" xfId="2105"/>
    <cellStyle name="Normal 3 5 3 2 3 2 2" xfId="3897"/>
    <cellStyle name="Normal 3 5 3 2 3 2 2 2" xfId="7556"/>
    <cellStyle name="Normal 3 5 3 2 3 2 2 2 2" xfId="14816"/>
    <cellStyle name="Normal 3 5 3 2 3 2 2 2 2 2" xfId="29194"/>
    <cellStyle name="Normal 3 5 3 2 3 2 2 2 2 2 2" xfId="57928"/>
    <cellStyle name="Normal 3 5 3 2 3 2 2 2 2 3" xfId="43604"/>
    <cellStyle name="Normal 3 5 3 2 3 2 2 2 3" xfId="22031"/>
    <cellStyle name="Normal 3 5 3 2 3 2 2 2 3 2" xfId="50766"/>
    <cellStyle name="Normal 3 5 3 2 3 2 2 2 4" xfId="36442"/>
    <cellStyle name="Normal 3 5 3 2 3 2 2 3" xfId="11229"/>
    <cellStyle name="Normal 3 5 3 2 3 2 2 3 2" xfId="25612"/>
    <cellStyle name="Normal 3 5 3 2 3 2 2 3 2 2" xfId="54347"/>
    <cellStyle name="Normal 3 5 3 2 3 2 2 3 3" xfId="40023"/>
    <cellStyle name="Normal 3 5 3 2 3 2 2 4" xfId="18449"/>
    <cellStyle name="Normal 3 5 3 2 3 2 2 4 2" xfId="47185"/>
    <cellStyle name="Normal 3 5 3 2 3 2 2 5" xfId="32861"/>
    <cellStyle name="Normal 3 5 3 2 3 2 3" xfId="5766"/>
    <cellStyle name="Normal 3 5 3 2 3 2 3 2" xfId="13026"/>
    <cellStyle name="Normal 3 5 3 2 3 2 3 2 2" xfId="27404"/>
    <cellStyle name="Normal 3 5 3 2 3 2 3 2 2 2" xfId="56138"/>
    <cellStyle name="Normal 3 5 3 2 3 2 3 2 3" xfId="41814"/>
    <cellStyle name="Normal 3 5 3 2 3 2 3 3" xfId="20241"/>
    <cellStyle name="Normal 3 5 3 2 3 2 3 3 2" xfId="48976"/>
    <cellStyle name="Normal 3 5 3 2 3 2 3 4" xfId="34652"/>
    <cellStyle name="Normal 3 5 3 2 3 2 4" xfId="9439"/>
    <cellStyle name="Normal 3 5 3 2 3 2 4 2" xfId="23822"/>
    <cellStyle name="Normal 3 5 3 2 3 2 4 2 2" xfId="52557"/>
    <cellStyle name="Normal 3 5 3 2 3 2 4 3" xfId="38233"/>
    <cellStyle name="Normal 3 5 3 2 3 2 5" xfId="16659"/>
    <cellStyle name="Normal 3 5 3 2 3 2 5 2" xfId="45395"/>
    <cellStyle name="Normal 3 5 3 2 3 2 6" xfId="31071"/>
    <cellStyle name="Normal 3 5 3 2 3 3" xfId="3001"/>
    <cellStyle name="Normal 3 5 3 2 3 3 2" xfId="6661"/>
    <cellStyle name="Normal 3 5 3 2 3 3 2 2" xfId="13921"/>
    <cellStyle name="Normal 3 5 3 2 3 3 2 2 2" xfId="28299"/>
    <cellStyle name="Normal 3 5 3 2 3 3 2 2 2 2" xfId="57033"/>
    <cellStyle name="Normal 3 5 3 2 3 3 2 2 3" xfId="42709"/>
    <cellStyle name="Normal 3 5 3 2 3 3 2 3" xfId="21136"/>
    <cellStyle name="Normal 3 5 3 2 3 3 2 3 2" xfId="49871"/>
    <cellStyle name="Normal 3 5 3 2 3 3 2 4" xfId="35547"/>
    <cellStyle name="Normal 3 5 3 2 3 3 3" xfId="10334"/>
    <cellStyle name="Normal 3 5 3 2 3 3 3 2" xfId="24717"/>
    <cellStyle name="Normal 3 5 3 2 3 3 3 2 2" xfId="53452"/>
    <cellStyle name="Normal 3 5 3 2 3 3 3 3" xfId="39128"/>
    <cellStyle name="Normal 3 5 3 2 3 3 4" xfId="17554"/>
    <cellStyle name="Normal 3 5 3 2 3 3 4 2" xfId="46290"/>
    <cellStyle name="Normal 3 5 3 2 3 3 5" xfId="31966"/>
    <cellStyle name="Normal 3 5 3 2 3 4" xfId="4866"/>
    <cellStyle name="Normal 3 5 3 2 3 4 2" xfId="12131"/>
    <cellStyle name="Normal 3 5 3 2 3 4 2 2" xfId="26509"/>
    <cellStyle name="Normal 3 5 3 2 3 4 2 2 2" xfId="55243"/>
    <cellStyle name="Normal 3 5 3 2 3 4 2 3" xfId="40919"/>
    <cellStyle name="Normal 3 5 3 2 3 4 3" xfId="19346"/>
    <cellStyle name="Normal 3 5 3 2 3 4 3 2" xfId="48081"/>
    <cellStyle name="Normal 3 5 3 2 3 4 4" xfId="33757"/>
    <cellStyle name="Normal 3 5 3 2 3 5" xfId="8538"/>
    <cellStyle name="Normal 3 5 3 2 3 5 2" xfId="22927"/>
    <cellStyle name="Normal 3 5 3 2 3 5 2 2" xfId="51662"/>
    <cellStyle name="Normal 3 5 3 2 3 5 3" xfId="37338"/>
    <cellStyle name="Normal 3 5 3 2 3 6" xfId="15764"/>
    <cellStyle name="Normal 3 5 3 2 3 6 2" xfId="44500"/>
    <cellStyle name="Normal 3 5 3 2 3 7" xfId="30176"/>
    <cellStyle name="Normal 3 5 3 2 4" xfId="1654"/>
    <cellStyle name="Normal 3 5 3 2 4 2" xfId="3450"/>
    <cellStyle name="Normal 3 5 3 2 4 2 2" xfId="7109"/>
    <cellStyle name="Normal 3 5 3 2 4 2 2 2" xfId="14369"/>
    <cellStyle name="Normal 3 5 3 2 4 2 2 2 2" xfId="28747"/>
    <cellStyle name="Normal 3 5 3 2 4 2 2 2 2 2" xfId="57481"/>
    <cellStyle name="Normal 3 5 3 2 4 2 2 2 3" xfId="43157"/>
    <cellStyle name="Normal 3 5 3 2 4 2 2 3" xfId="21584"/>
    <cellStyle name="Normal 3 5 3 2 4 2 2 3 2" xfId="50319"/>
    <cellStyle name="Normal 3 5 3 2 4 2 2 4" xfId="35995"/>
    <cellStyle name="Normal 3 5 3 2 4 2 3" xfId="10782"/>
    <cellStyle name="Normal 3 5 3 2 4 2 3 2" xfId="25165"/>
    <cellStyle name="Normal 3 5 3 2 4 2 3 2 2" xfId="53900"/>
    <cellStyle name="Normal 3 5 3 2 4 2 3 3" xfId="39576"/>
    <cellStyle name="Normal 3 5 3 2 4 2 4" xfId="18002"/>
    <cellStyle name="Normal 3 5 3 2 4 2 4 2" xfId="46738"/>
    <cellStyle name="Normal 3 5 3 2 4 2 5" xfId="32414"/>
    <cellStyle name="Normal 3 5 3 2 4 3" xfId="5319"/>
    <cellStyle name="Normal 3 5 3 2 4 3 2" xfId="12579"/>
    <cellStyle name="Normal 3 5 3 2 4 3 2 2" xfId="26957"/>
    <cellStyle name="Normal 3 5 3 2 4 3 2 2 2" xfId="55691"/>
    <cellStyle name="Normal 3 5 3 2 4 3 2 3" xfId="41367"/>
    <cellStyle name="Normal 3 5 3 2 4 3 3" xfId="19794"/>
    <cellStyle name="Normal 3 5 3 2 4 3 3 2" xfId="48529"/>
    <cellStyle name="Normal 3 5 3 2 4 3 4" xfId="34205"/>
    <cellStyle name="Normal 3 5 3 2 4 4" xfId="8992"/>
    <cellStyle name="Normal 3 5 3 2 4 4 2" xfId="23375"/>
    <cellStyle name="Normal 3 5 3 2 4 4 2 2" xfId="52110"/>
    <cellStyle name="Normal 3 5 3 2 4 4 3" xfId="37786"/>
    <cellStyle name="Normal 3 5 3 2 4 5" xfId="16212"/>
    <cellStyle name="Normal 3 5 3 2 4 5 2" xfId="44948"/>
    <cellStyle name="Normal 3 5 3 2 4 6" xfId="30624"/>
    <cellStyle name="Normal 3 5 3 2 5" xfId="2554"/>
    <cellStyle name="Normal 3 5 3 2 5 2" xfId="6214"/>
    <cellStyle name="Normal 3 5 3 2 5 2 2" xfId="13474"/>
    <cellStyle name="Normal 3 5 3 2 5 2 2 2" xfId="27852"/>
    <cellStyle name="Normal 3 5 3 2 5 2 2 2 2" xfId="56586"/>
    <cellStyle name="Normal 3 5 3 2 5 2 2 3" xfId="42262"/>
    <cellStyle name="Normal 3 5 3 2 5 2 3" xfId="20689"/>
    <cellStyle name="Normal 3 5 3 2 5 2 3 2" xfId="49424"/>
    <cellStyle name="Normal 3 5 3 2 5 2 4" xfId="35100"/>
    <cellStyle name="Normal 3 5 3 2 5 3" xfId="9887"/>
    <cellStyle name="Normal 3 5 3 2 5 3 2" xfId="24270"/>
    <cellStyle name="Normal 3 5 3 2 5 3 2 2" xfId="53005"/>
    <cellStyle name="Normal 3 5 3 2 5 3 3" xfId="38681"/>
    <cellStyle name="Normal 3 5 3 2 5 4" xfId="17107"/>
    <cellStyle name="Normal 3 5 3 2 5 4 2" xfId="45843"/>
    <cellStyle name="Normal 3 5 3 2 5 5" xfId="31519"/>
    <cellStyle name="Normal 3 5 3 2 6" xfId="4417"/>
    <cellStyle name="Normal 3 5 3 2 6 2" xfId="11684"/>
    <cellStyle name="Normal 3 5 3 2 6 2 2" xfId="26062"/>
    <cellStyle name="Normal 3 5 3 2 6 2 2 2" xfId="54796"/>
    <cellStyle name="Normal 3 5 3 2 6 2 3" xfId="40472"/>
    <cellStyle name="Normal 3 5 3 2 6 3" xfId="18899"/>
    <cellStyle name="Normal 3 5 3 2 6 3 2" xfId="47634"/>
    <cellStyle name="Normal 3 5 3 2 6 4" xfId="33310"/>
    <cellStyle name="Normal 3 5 3 2 7" xfId="8088"/>
    <cellStyle name="Normal 3 5 3 2 7 2" xfId="22480"/>
    <cellStyle name="Normal 3 5 3 2 7 2 2" xfId="51215"/>
    <cellStyle name="Normal 3 5 3 2 7 3" xfId="36891"/>
    <cellStyle name="Normal 3 5 3 2 8" xfId="15317"/>
    <cellStyle name="Normal 3 5 3 2 8 2" xfId="44053"/>
    <cellStyle name="Normal 3 5 3 2 9" xfId="29729"/>
    <cellStyle name="Normal 3 5 3 3" xfId="785"/>
    <cellStyle name="Normal 3 5 3 3 2" xfId="1234"/>
    <cellStyle name="Normal 3 5 3 3 2 2" xfId="2217"/>
    <cellStyle name="Normal 3 5 3 3 2 2 2" xfId="4009"/>
    <cellStyle name="Normal 3 5 3 3 2 2 2 2" xfId="7668"/>
    <cellStyle name="Normal 3 5 3 3 2 2 2 2 2" xfId="14928"/>
    <cellStyle name="Normal 3 5 3 3 2 2 2 2 2 2" xfId="29306"/>
    <cellStyle name="Normal 3 5 3 3 2 2 2 2 2 2 2" xfId="58040"/>
    <cellStyle name="Normal 3 5 3 3 2 2 2 2 2 3" xfId="43716"/>
    <cellStyle name="Normal 3 5 3 3 2 2 2 2 3" xfId="22143"/>
    <cellStyle name="Normal 3 5 3 3 2 2 2 2 3 2" xfId="50878"/>
    <cellStyle name="Normal 3 5 3 3 2 2 2 2 4" xfId="36554"/>
    <cellStyle name="Normal 3 5 3 3 2 2 2 3" xfId="11341"/>
    <cellStyle name="Normal 3 5 3 3 2 2 2 3 2" xfId="25724"/>
    <cellStyle name="Normal 3 5 3 3 2 2 2 3 2 2" xfId="54459"/>
    <cellStyle name="Normal 3 5 3 3 2 2 2 3 3" xfId="40135"/>
    <cellStyle name="Normal 3 5 3 3 2 2 2 4" xfId="18561"/>
    <cellStyle name="Normal 3 5 3 3 2 2 2 4 2" xfId="47297"/>
    <cellStyle name="Normal 3 5 3 3 2 2 2 5" xfId="32973"/>
    <cellStyle name="Normal 3 5 3 3 2 2 3" xfId="5878"/>
    <cellStyle name="Normal 3 5 3 3 2 2 3 2" xfId="13138"/>
    <cellStyle name="Normal 3 5 3 3 2 2 3 2 2" xfId="27516"/>
    <cellStyle name="Normal 3 5 3 3 2 2 3 2 2 2" xfId="56250"/>
    <cellStyle name="Normal 3 5 3 3 2 2 3 2 3" xfId="41926"/>
    <cellStyle name="Normal 3 5 3 3 2 2 3 3" xfId="20353"/>
    <cellStyle name="Normal 3 5 3 3 2 2 3 3 2" xfId="49088"/>
    <cellStyle name="Normal 3 5 3 3 2 2 3 4" xfId="34764"/>
    <cellStyle name="Normal 3 5 3 3 2 2 4" xfId="9551"/>
    <cellStyle name="Normal 3 5 3 3 2 2 4 2" xfId="23934"/>
    <cellStyle name="Normal 3 5 3 3 2 2 4 2 2" xfId="52669"/>
    <cellStyle name="Normal 3 5 3 3 2 2 4 3" xfId="38345"/>
    <cellStyle name="Normal 3 5 3 3 2 2 5" xfId="16771"/>
    <cellStyle name="Normal 3 5 3 3 2 2 5 2" xfId="45507"/>
    <cellStyle name="Normal 3 5 3 3 2 2 6" xfId="31183"/>
    <cellStyle name="Normal 3 5 3 3 2 3" xfId="3113"/>
    <cellStyle name="Normal 3 5 3 3 2 3 2" xfId="6773"/>
    <cellStyle name="Normal 3 5 3 3 2 3 2 2" xfId="14033"/>
    <cellStyle name="Normal 3 5 3 3 2 3 2 2 2" xfId="28411"/>
    <cellStyle name="Normal 3 5 3 3 2 3 2 2 2 2" xfId="57145"/>
    <cellStyle name="Normal 3 5 3 3 2 3 2 2 3" xfId="42821"/>
    <cellStyle name="Normal 3 5 3 3 2 3 2 3" xfId="21248"/>
    <cellStyle name="Normal 3 5 3 3 2 3 2 3 2" xfId="49983"/>
    <cellStyle name="Normal 3 5 3 3 2 3 2 4" xfId="35659"/>
    <cellStyle name="Normal 3 5 3 3 2 3 3" xfId="10446"/>
    <cellStyle name="Normal 3 5 3 3 2 3 3 2" xfId="24829"/>
    <cellStyle name="Normal 3 5 3 3 2 3 3 2 2" xfId="53564"/>
    <cellStyle name="Normal 3 5 3 3 2 3 3 3" xfId="39240"/>
    <cellStyle name="Normal 3 5 3 3 2 3 4" xfId="17666"/>
    <cellStyle name="Normal 3 5 3 3 2 3 4 2" xfId="46402"/>
    <cellStyle name="Normal 3 5 3 3 2 3 5" xfId="32078"/>
    <cellStyle name="Normal 3 5 3 3 2 4" xfId="4978"/>
    <cellStyle name="Normal 3 5 3 3 2 4 2" xfId="12243"/>
    <cellStyle name="Normal 3 5 3 3 2 4 2 2" xfId="26621"/>
    <cellStyle name="Normal 3 5 3 3 2 4 2 2 2" xfId="55355"/>
    <cellStyle name="Normal 3 5 3 3 2 4 2 3" xfId="41031"/>
    <cellStyle name="Normal 3 5 3 3 2 4 3" xfId="19458"/>
    <cellStyle name="Normal 3 5 3 3 2 4 3 2" xfId="48193"/>
    <cellStyle name="Normal 3 5 3 3 2 4 4" xfId="33869"/>
    <cellStyle name="Normal 3 5 3 3 2 5" xfId="8650"/>
    <cellStyle name="Normal 3 5 3 3 2 5 2" xfId="23039"/>
    <cellStyle name="Normal 3 5 3 3 2 5 2 2" xfId="51774"/>
    <cellStyle name="Normal 3 5 3 3 2 5 3" xfId="37450"/>
    <cellStyle name="Normal 3 5 3 3 2 6" xfId="15876"/>
    <cellStyle name="Normal 3 5 3 3 2 6 2" xfId="44612"/>
    <cellStyle name="Normal 3 5 3 3 2 7" xfId="30288"/>
    <cellStyle name="Normal 3 5 3 3 3" xfId="1770"/>
    <cellStyle name="Normal 3 5 3 3 3 2" xfId="3562"/>
    <cellStyle name="Normal 3 5 3 3 3 2 2" xfId="7221"/>
    <cellStyle name="Normal 3 5 3 3 3 2 2 2" xfId="14481"/>
    <cellStyle name="Normal 3 5 3 3 3 2 2 2 2" xfId="28859"/>
    <cellStyle name="Normal 3 5 3 3 3 2 2 2 2 2" xfId="57593"/>
    <cellStyle name="Normal 3 5 3 3 3 2 2 2 3" xfId="43269"/>
    <cellStyle name="Normal 3 5 3 3 3 2 2 3" xfId="21696"/>
    <cellStyle name="Normal 3 5 3 3 3 2 2 3 2" xfId="50431"/>
    <cellStyle name="Normal 3 5 3 3 3 2 2 4" xfId="36107"/>
    <cellStyle name="Normal 3 5 3 3 3 2 3" xfId="10894"/>
    <cellStyle name="Normal 3 5 3 3 3 2 3 2" xfId="25277"/>
    <cellStyle name="Normal 3 5 3 3 3 2 3 2 2" xfId="54012"/>
    <cellStyle name="Normal 3 5 3 3 3 2 3 3" xfId="39688"/>
    <cellStyle name="Normal 3 5 3 3 3 2 4" xfId="18114"/>
    <cellStyle name="Normal 3 5 3 3 3 2 4 2" xfId="46850"/>
    <cellStyle name="Normal 3 5 3 3 3 2 5" xfId="32526"/>
    <cellStyle name="Normal 3 5 3 3 3 3" xfId="5431"/>
    <cellStyle name="Normal 3 5 3 3 3 3 2" xfId="12691"/>
    <cellStyle name="Normal 3 5 3 3 3 3 2 2" xfId="27069"/>
    <cellStyle name="Normal 3 5 3 3 3 3 2 2 2" xfId="55803"/>
    <cellStyle name="Normal 3 5 3 3 3 3 2 3" xfId="41479"/>
    <cellStyle name="Normal 3 5 3 3 3 3 3" xfId="19906"/>
    <cellStyle name="Normal 3 5 3 3 3 3 3 2" xfId="48641"/>
    <cellStyle name="Normal 3 5 3 3 3 3 4" xfId="34317"/>
    <cellStyle name="Normal 3 5 3 3 3 4" xfId="9104"/>
    <cellStyle name="Normal 3 5 3 3 3 4 2" xfId="23487"/>
    <cellStyle name="Normal 3 5 3 3 3 4 2 2" xfId="52222"/>
    <cellStyle name="Normal 3 5 3 3 3 4 3" xfId="37898"/>
    <cellStyle name="Normal 3 5 3 3 3 5" xfId="16324"/>
    <cellStyle name="Normal 3 5 3 3 3 5 2" xfId="45060"/>
    <cellStyle name="Normal 3 5 3 3 3 6" xfId="30736"/>
    <cellStyle name="Normal 3 5 3 3 4" xfId="2666"/>
    <cellStyle name="Normal 3 5 3 3 4 2" xfId="6326"/>
    <cellStyle name="Normal 3 5 3 3 4 2 2" xfId="13586"/>
    <cellStyle name="Normal 3 5 3 3 4 2 2 2" xfId="27964"/>
    <cellStyle name="Normal 3 5 3 3 4 2 2 2 2" xfId="56698"/>
    <cellStyle name="Normal 3 5 3 3 4 2 2 3" xfId="42374"/>
    <cellStyle name="Normal 3 5 3 3 4 2 3" xfId="20801"/>
    <cellStyle name="Normal 3 5 3 3 4 2 3 2" xfId="49536"/>
    <cellStyle name="Normal 3 5 3 3 4 2 4" xfId="35212"/>
    <cellStyle name="Normal 3 5 3 3 4 3" xfId="9999"/>
    <cellStyle name="Normal 3 5 3 3 4 3 2" xfId="24382"/>
    <cellStyle name="Normal 3 5 3 3 4 3 2 2" xfId="53117"/>
    <cellStyle name="Normal 3 5 3 3 4 3 3" xfId="38793"/>
    <cellStyle name="Normal 3 5 3 3 4 4" xfId="17219"/>
    <cellStyle name="Normal 3 5 3 3 4 4 2" xfId="45955"/>
    <cellStyle name="Normal 3 5 3 3 4 5" xfId="31631"/>
    <cellStyle name="Normal 3 5 3 3 5" xfId="4530"/>
    <cellStyle name="Normal 3 5 3 3 5 2" xfId="11796"/>
    <cellStyle name="Normal 3 5 3 3 5 2 2" xfId="26174"/>
    <cellStyle name="Normal 3 5 3 3 5 2 2 2" xfId="54908"/>
    <cellStyle name="Normal 3 5 3 3 5 2 3" xfId="40584"/>
    <cellStyle name="Normal 3 5 3 3 5 3" xfId="19011"/>
    <cellStyle name="Normal 3 5 3 3 5 3 2" xfId="47746"/>
    <cellStyle name="Normal 3 5 3 3 5 4" xfId="33422"/>
    <cellStyle name="Normal 3 5 3 3 6" xfId="8203"/>
    <cellStyle name="Normal 3 5 3 3 6 2" xfId="22592"/>
    <cellStyle name="Normal 3 5 3 3 6 2 2" xfId="51327"/>
    <cellStyle name="Normal 3 5 3 3 6 3" xfId="37003"/>
    <cellStyle name="Normal 3 5 3 3 7" xfId="15429"/>
    <cellStyle name="Normal 3 5 3 3 7 2" xfId="44165"/>
    <cellStyle name="Normal 3 5 3 3 8" xfId="29841"/>
    <cellStyle name="Normal 3 5 3 4" xfId="1010"/>
    <cellStyle name="Normal 3 5 3 4 2" xfId="1993"/>
    <cellStyle name="Normal 3 5 3 4 2 2" xfId="3785"/>
    <cellStyle name="Normal 3 5 3 4 2 2 2" xfId="7444"/>
    <cellStyle name="Normal 3 5 3 4 2 2 2 2" xfId="14704"/>
    <cellStyle name="Normal 3 5 3 4 2 2 2 2 2" xfId="29082"/>
    <cellStyle name="Normal 3 5 3 4 2 2 2 2 2 2" xfId="57816"/>
    <cellStyle name="Normal 3 5 3 4 2 2 2 2 3" xfId="43492"/>
    <cellStyle name="Normal 3 5 3 4 2 2 2 3" xfId="21919"/>
    <cellStyle name="Normal 3 5 3 4 2 2 2 3 2" xfId="50654"/>
    <cellStyle name="Normal 3 5 3 4 2 2 2 4" xfId="36330"/>
    <cellStyle name="Normal 3 5 3 4 2 2 3" xfId="11117"/>
    <cellStyle name="Normal 3 5 3 4 2 2 3 2" xfId="25500"/>
    <cellStyle name="Normal 3 5 3 4 2 2 3 2 2" xfId="54235"/>
    <cellStyle name="Normal 3 5 3 4 2 2 3 3" xfId="39911"/>
    <cellStyle name="Normal 3 5 3 4 2 2 4" xfId="18337"/>
    <cellStyle name="Normal 3 5 3 4 2 2 4 2" xfId="47073"/>
    <cellStyle name="Normal 3 5 3 4 2 2 5" xfId="32749"/>
    <cellStyle name="Normal 3 5 3 4 2 3" xfId="5654"/>
    <cellStyle name="Normal 3 5 3 4 2 3 2" xfId="12914"/>
    <cellStyle name="Normal 3 5 3 4 2 3 2 2" xfId="27292"/>
    <cellStyle name="Normal 3 5 3 4 2 3 2 2 2" xfId="56026"/>
    <cellStyle name="Normal 3 5 3 4 2 3 2 3" xfId="41702"/>
    <cellStyle name="Normal 3 5 3 4 2 3 3" xfId="20129"/>
    <cellStyle name="Normal 3 5 3 4 2 3 3 2" xfId="48864"/>
    <cellStyle name="Normal 3 5 3 4 2 3 4" xfId="34540"/>
    <cellStyle name="Normal 3 5 3 4 2 4" xfId="9327"/>
    <cellStyle name="Normal 3 5 3 4 2 4 2" xfId="23710"/>
    <cellStyle name="Normal 3 5 3 4 2 4 2 2" xfId="52445"/>
    <cellStyle name="Normal 3 5 3 4 2 4 3" xfId="38121"/>
    <cellStyle name="Normal 3 5 3 4 2 5" xfId="16547"/>
    <cellStyle name="Normal 3 5 3 4 2 5 2" xfId="45283"/>
    <cellStyle name="Normal 3 5 3 4 2 6" xfId="30959"/>
    <cellStyle name="Normal 3 5 3 4 3" xfId="2889"/>
    <cellStyle name="Normal 3 5 3 4 3 2" xfId="6549"/>
    <cellStyle name="Normal 3 5 3 4 3 2 2" xfId="13809"/>
    <cellStyle name="Normal 3 5 3 4 3 2 2 2" xfId="28187"/>
    <cellStyle name="Normal 3 5 3 4 3 2 2 2 2" xfId="56921"/>
    <cellStyle name="Normal 3 5 3 4 3 2 2 3" xfId="42597"/>
    <cellStyle name="Normal 3 5 3 4 3 2 3" xfId="21024"/>
    <cellStyle name="Normal 3 5 3 4 3 2 3 2" xfId="49759"/>
    <cellStyle name="Normal 3 5 3 4 3 2 4" xfId="35435"/>
    <cellStyle name="Normal 3 5 3 4 3 3" xfId="10222"/>
    <cellStyle name="Normal 3 5 3 4 3 3 2" xfId="24605"/>
    <cellStyle name="Normal 3 5 3 4 3 3 2 2" xfId="53340"/>
    <cellStyle name="Normal 3 5 3 4 3 3 3" xfId="39016"/>
    <cellStyle name="Normal 3 5 3 4 3 4" xfId="17442"/>
    <cellStyle name="Normal 3 5 3 4 3 4 2" xfId="46178"/>
    <cellStyle name="Normal 3 5 3 4 3 5" xfId="31854"/>
    <cellStyle name="Normal 3 5 3 4 4" xfId="4754"/>
    <cellStyle name="Normal 3 5 3 4 4 2" xfId="12019"/>
    <cellStyle name="Normal 3 5 3 4 4 2 2" xfId="26397"/>
    <cellStyle name="Normal 3 5 3 4 4 2 2 2" xfId="55131"/>
    <cellStyle name="Normal 3 5 3 4 4 2 3" xfId="40807"/>
    <cellStyle name="Normal 3 5 3 4 4 3" xfId="19234"/>
    <cellStyle name="Normal 3 5 3 4 4 3 2" xfId="47969"/>
    <cellStyle name="Normal 3 5 3 4 4 4" xfId="33645"/>
    <cellStyle name="Normal 3 5 3 4 5" xfId="8426"/>
    <cellStyle name="Normal 3 5 3 4 5 2" xfId="22815"/>
    <cellStyle name="Normal 3 5 3 4 5 2 2" xfId="51550"/>
    <cellStyle name="Normal 3 5 3 4 5 3" xfId="37226"/>
    <cellStyle name="Normal 3 5 3 4 6" xfId="15652"/>
    <cellStyle name="Normal 3 5 3 4 6 2" xfId="44388"/>
    <cellStyle name="Normal 3 5 3 4 7" xfId="30064"/>
    <cellStyle name="Normal 3 5 3 5" xfId="1534"/>
    <cellStyle name="Normal 3 5 3 5 2" xfId="3338"/>
    <cellStyle name="Normal 3 5 3 5 2 2" xfId="6997"/>
    <cellStyle name="Normal 3 5 3 5 2 2 2" xfId="14257"/>
    <cellStyle name="Normal 3 5 3 5 2 2 2 2" xfId="28635"/>
    <cellStyle name="Normal 3 5 3 5 2 2 2 2 2" xfId="57369"/>
    <cellStyle name="Normal 3 5 3 5 2 2 2 3" xfId="43045"/>
    <cellStyle name="Normal 3 5 3 5 2 2 3" xfId="21472"/>
    <cellStyle name="Normal 3 5 3 5 2 2 3 2" xfId="50207"/>
    <cellStyle name="Normal 3 5 3 5 2 2 4" xfId="35883"/>
    <cellStyle name="Normal 3 5 3 5 2 3" xfId="10670"/>
    <cellStyle name="Normal 3 5 3 5 2 3 2" xfId="25053"/>
    <cellStyle name="Normal 3 5 3 5 2 3 2 2" xfId="53788"/>
    <cellStyle name="Normal 3 5 3 5 2 3 3" xfId="39464"/>
    <cellStyle name="Normal 3 5 3 5 2 4" xfId="17890"/>
    <cellStyle name="Normal 3 5 3 5 2 4 2" xfId="46626"/>
    <cellStyle name="Normal 3 5 3 5 2 5" xfId="32302"/>
    <cellStyle name="Normal 3 5 3 5 3" xfId="5207"/>
    <cellStyle name="Normal 3 5 3 5 3 2" xfId="12467"/>
    <cellStyle name="Normal 3 5 3 5 3 2 2" xfId="26845"/>
    <cellStyle name="Normal 3 5 3 5 3 2 2 2" xfId="55579"/>
    <cellStyle name="Normal 3 5 3 5 3 2 3" xfId="41255"/>
    <cellStyle name="Normal 3 5 3 5 3 3" xfId="19682"/>
    <cellStyle name="Normal 3 5 3 5 3 3 2" xfId="48417"/>
    <cellStyle name="Normal 3 5 3 5 3 4" xfId="34093"/>
    <cellStyle name="Normal 3 5 3 5 4" xfId="8880"/>
    <cellStyle name="Normal 3 5 3 5 4 2" xfId="23263"/>
    <cellStyle name="Normal 3 5 3 5 4 2 2" xfId="51998"/>
    <cellStyle name="Normal 3 5 3 5 4 3" xfId="37674"/>
    <cellStyle name="Normal 3 5 3 5 5" xfId="16100"/>
    <cellStyle name="Normal 3 5 3 5 5 2" xfId="44836"/>
    <cellStyle name="Normal 3 5 3 5 6" xfId="30512"/>
    <cellStyle name="Normal 3 5 3 6" xfId="2442"/>
    <cellStyle name="Normal 3 5 3 6 2" xfId="6102"/>
    <cellStyle name="Normal 3 5 3 6 2 2" xfId="13362"/>
    <cellStyle name="Normal 3 5 3 6 2 2 2" xfId="27740"/>
    <cellStyle name="Normal 3 5 3 6 2 2 2 2" xfId="56474"/>
    <cellStyle name="Normal 3 5 3 6 2 2 3" xfId="42150"/>
    <cellStyle name="Normal 3 5 3 6 2 3" xfId="20577"/>
    <cellStyle name="Normal 3 5 3 6 2 3 2" xfId="49312"/>
    <cellStyle name="Normal 3 5 3 6 2 4" xfId="34988"/>
    <cellStyle name="Normal 3 5 3 6 3" xfId="9775"/>
    <cellStyle name="Normal 3 5 3 6 3 2" xfId="24158"/>
    <cellStyle name="Normal 3 5 3 6 3 2 2" xfId="52893"/>
    <cellStyle name="Normal 3 5 3 6 3 3" xfId="38569"/>
    <cellStyle name="Normal 3 5 3 6 4" xfId="16995"/>
    <cellStyle name="Normal 3 5 3 6 4 2" xfId="45731"/>
    <cellStyle name="Normal 3 5 3 6 5" xfId="31407"/>
    <cellStyle name="Normal 3 5 3 7" xfId="4301"/>
    <cellStyle name="Normal 3 5 3 7 2" xfId="11571"/>
    <cellStyle name="Normal 3 5 3 7 2 2" xfId="25950"/>
    <cellStyle name="Normal 3 5 3 7 2 2 2" xfId="54684"/>
    <cellStyle name="Normal 3 5 3 7 2 3" xfId="40360"/>
    <cellStyle name="Normal 3 5 3 7 3" xfId="18787"/>
    <cellStyle name="Normal 3 5 3 7 3 2" xfId="47522"/>
    <cellStyle name="Normal 3 5 3 7 4" xfId="33198"/>
    <cellStyle name="Normal 3 5 3 8" xfId="7970"/>
    <cellStyle name="Normal 3 5 3 8 2" xfId="22368"/>
    <cellStyle name="Normal 3 5 3 8 2 2" xfId="51103"/>
    <cellStyle name="Normal 3 5 3 8 3" xfId="36779"/>
    <cellStyle name="Normal 3 5 3 9" xfId="15205"/>
    <cellStyle name="Normal 3 5 3 9 2" xfId="43941"/>
    <cellStyle name="Normal 3 5 4" xfId="554"/>
    <cellStyle name="Normal 3 5 4 2" xfId="842"/>
    <cellStyle name="Normal 3 5 4 2 2" xfId="1290"/>
    <cellStyle name="Normal 3 5 4 2 2 2" xfId="2273"/>
    <cellStyle name="Normal 3 5 4 2 2 2 2" xfId="4065"/>
    <cellStyle name="Normal 3 5 4 2 2 2 2 2" xfId="7724"/>
    <cellStyle name="Normal 3 5 4 2 2 2 2 2 2" xfId="14984"/>
    <cellStyle name="Normal 3 5 4 2 2 2 2 2 2 2" xfId="29362"/>
    <cellStyle name="Normal 3 5 4 2 2 2 2 2 2 2 2" xfId="58096"/>
    <cellStyle name="Normal 3 5 4 2 2 2 2 2 2 3" xfId="43772"/>
    <cellStyle name="Normal 3 5 4 2 2 2 2 2 3" xfId="22199"/>
    <cellStyle name="Normal 3 5 4 2 2 2 2 2 3 2" xfId="50934"/>
    <cellStyle name="Normal 3 5 4 2 2 2 2 2 4" xfId="36610"/>
    <cellStyle name="Normal 3 5 4 2 2 2 2 3" xfId="11397"/>
    <cellStyle name="Normal 3 5 4 2 2 2 2 3 2" xfId="25780"/>
    <cellStyle name="Normal 3 5 4 2 2 2 2 3 2 2" xfId="54515"/>
    <cellStyle name="Normal 3 5 4 2 2 2 2 3 3" xfId="40191"/>
    <cellStyle name="Normal 3 5 4 2 2 2 2 4" xfId="18617"/>
    <cellStyle name="Normal 3 5 4 2 2 2 2 4 2" xfId="47353"/>
    <cellStyle name="Normal 3 5 4 2 2 2 2 5" xfId="33029"/>
    <cellStyle name="Normal 3 5 4 2 2 2 3" xfId="5934"/>
    <cellStyle name="Normal 3 5 4 2 2 2 3 2" xfId="13194"/>
    <cellStyle name="Normal 3 5 4 2 2 2 3 2 2" xfId="27572"/>
    <cellStyle name="Normal 3 5 4 2 2 2 3 2 2 2" xfId="56306"/>
    <cellStyle name="Normal 3 5 4 2 2 2 3 2 3" xfId="41982"/>
    <cellStyle name="Normal 3 5 4 2 2 2 3 3" xfId="20409"/>
    <cellStyle name="Normal 3 5 4 2 2 2 3 3 2" xfId="49144"/>
    <cellStyle name="Normal 3 5 4 2 2 2 3 4" xfId="34820"/>
    <cellStyle name="Normal 3 5 4 2 2 2 4" xfId="9607"/>
    <cellStyle name="Normal 3 5 4 2 2 2 4 2" xfId="23990"/>
    <cellStyle name="Normal 3 5 4 2 2 2 4 2 2" xfId="52725"/>
    <cellStyle name="Normal 3 5 4 2 2 2 4 3" xfId="38401"/>
    <cellStyle name="Normal 3 5 4 2 2 2 5" xfId="16827"/>
    <cellStyle name="Normal 3 5 4 2 2 2 5 2" xfId="45563"/>
    <cellStyle name="Normal 3 5 4 2 2 2 6" xfId="31239"/>
    <cellStyle name="Normal 3 5 4 2 2 3" xfId="3169"/>
    <cellStyle name="Normal 3 5 4 2 2 3 2" xfId="6829"/>
    <cellStyle name="Normal 3 5 4 2 2 3 2 2" xfId="14089"/>
    <cellStyle name="Normal 3 5 4 2 2 3 2 2 2" xfId="28467"/>
    <cellStyle name="Normal 3 5 4 2 2 3 2 2 2 2" xfId="57201"/>
    <cellStyle name="Normal 3 5 4 2 2 3 2 2 3" xfId="42877"/>
    <cellStyle name="Normal 3 5 4 2 2 3 2 3" xfId="21304"/>
    <cellStyle name="Normal 3 5 4 2 2 3 2 3 2" xfId="50039"/>
    <cellStyle name="Normal 3 5 4 2 2 3 2 4" xfId="35715"/>
    <cellStyle name="Normal 3 5 4 2 2 3 3" xfId="10502"/>
    <cellStyle name="Normal 3 5 4 2 2 3 3 2" xfId="24885"/>
    <cellStyle name="Normal 3 5 4 2 2 3 3 2 2" xfId="53620"/>
    <cellStyle name="Normal 3 5 4 2 2 3 3 3" xfId="39296"/>
    <cellStyle name="Normal 3 5 4 2 2 3 4" xfId="17722"/>
    <cellStyle name="Normal 3 5 4 2 2 3 4 2" xfId="46458"/>
    <cellStyle name="Normal 3 5 4 2 2 3 5" xfId="32134"/>
    <cellStyle name="Normal 3 5 4 2 2 4" xfId="5034"/>
    <cellStyle name="Normal 3 5 4 2 2 4 2" xfId="12299"/>
    <cellStyle name="Normal 3 5 4 2 2 4 2 2" xfId="26677"/>
    <cellStyle name="Normal 3 5 4 2 2 4 2 2 2" xfId="55411"/>
    <cellStyle name="Normal 3 5 4 2 2 4 2 3" xfId="41087"/>
    <cellStyle name="Normal 3 5 4 2 2 4 3" xfId="19514"/>
    <cellStyle name="Normal 3 5 4 2 2 4 3 2" xfId="48249"/>
    <cellStyle name="Normal 3 5 4 2 2 4 4" xfId="33925"/>
    <cellStyle name="Normal 3 5 4 2 2 5" xfId="8706"/>
    <cellStyle name="Normal 3 5 4 2 2 5 2" xfId="23095"/>
    <cellStyle name="Normal 3 5 4 2 2 5 2 2" xfId="51830"/>
    <cellStyle name="Normal 3 5 4 2 2 5 3" xfId="37506"/>
    <cellStyle name="Normal 3 5 4 2 2 6" xfId="15932"/>
    <cellStyle name="Normal 3 5 4 2 2 6 2" xfId="44668"/>
    <cellStyle name="Normal 3 5 4 2 2 7" xfId="30344"/>
    <cellStyle name="Normal 3 5 4 2 3" xfId="1826"/>
    <cellStyle name="Normal 3 5 4 2 3 2" xfId="3618"/>
    <cellStyle name="Normal 3 5 4 2 3 2 2" xfId="7277"/>
    <cellStyle name="Normal 3 5 4 2 3 2 2 2" xfId="14537"/>
    <cellStyle name="Normal 3 5 4 2 3 2 2 2 2" xfId="28915"/>
    <cellStyle name="Normal 3 5 4 2 3 2 2 2 2 2" xfId="57649"/>
    <cellStyle name="Normal 3 5 4 2 3 2 2 2 3" xfId="43325"/>
    <cellStyle name="Normal 3 5 4 2 3 2 2 3" xfId="21752"/>
    <cellStyle name="Normal 3 5 4 2 3 2 2 3 2" xfId="50487"/>
    <cellStyle name="Normal 3 5 4 2 3 2 2 4" xfId="36163"/>
    <cellStyle name="Normal 3 5 4 2 3 2 3" xfId="10950"/>
    <cellStyle name="Normal 3 5 4 2 3 2 3 2" xfId="25333"/>
    <cellStyle name="Normal 3 5 4 2 3 2 3 2 2" xfId="54068"/>
    <cellStyle name="Normal 3 5 4 2 3 2 3 3" xfId="39744"/>
    <cellStyle name="Normal 3 5 4 2 3 2 4" xfId="18170"/>
    <cellStyle name="Normal 3 5 4 2 3 2 4 2" xfId="46906"/>
    <cellStyle name="Normal 3 5 4 2 3 2 5" xfId="32582"/>
    <cellStyle name="Normal 3 5 4 2 3 3" xfId="5487"/>
    <cellStyle name="Normal 3 5 4 2 3 3 2" xfId="12747"/>
    <cellStyle name="Normal 3 5 4 2 3 3 2 2" xfId="27125"/>
    <cellStyle name="Normal 3 5 4 2 3 3 2 2 2" xfId="55859"/>
    <cellStyle name="Normal 3 5 4 2 3 3 2 3" xfId="41535"/>
    <cellStyle name="Normal 3 5 4 2 3 3 3" xfId="19962"/>
    <cellStyle name="Normal 3 5 4 2 3 3 3 2" xfId="48697"/>
    <cellStyle name="Normal 3 5 4 2 3 3 4" xfId="34373"/>
    <cellStyle name="Normal 3 5 4 2 3 4" xfId="9160"/>
    <cellStyle name="Normal 3 5 4 2 3 4 2" xfId="23543"/>
    <cellStyle name="Normal 3 5 4 2 3 4 2 2" xfId="52278"/>
    <cellStyle name="Normal 3 5 4 2 3 4 3" xfId="37954"/>
    <cellStyle name="Normal 3 5 4 2 3 5" xfId="16380"/>
    <cellStyle name="Normal 3 5 4 2 3 5 2" xfId="45116"/>
    <cellStyle name="Normal 3 5 4 2 3 6" xfId="30792"/>
    <cellStyle name="Normal 3 5 4 2 4" xfId="2722"/>
    <cellStyle name="Normal 3 5 4 2 4 2" xfId="6382"/>
    <cellStyle name="Normal 3 5 4 2 4 2 2" xfId="13642"/>
    <cellStyle name="Normal 3 5 4 2 4 2 2 2" xfId="28020"/>
    <cellStyle name="Normal 3 5 4 2 4 2 2 2 2" xfId="56754"/>
    <cellStyle name="Normal 3 5 4 2 4 2 2 3" xfId="42430"/>
    <cellStyle name="Normal 3 5 4 2 4 2 3" xfId="20857"/>
    <cellStyle name="Normal 3 5 4 2 4 2 3 2" xfId="49592"/>
    <cellStyle name="Normal 3 5 4 2 4 2 4" xfId="35268"/>
    <cellStyle name="Normal 3 5 4 2 4 3" xfId="10055"/>
    <cellStyle name="Normal 3 5 4 2 4 3 2" xfId="24438"/>
    <cellStyle name="Normal 3 5 4 2 4 3 2 2" xfId="53173"/>
    <cellStyle name="Normal 3 5 4 2 4 3 3" xfId="38849"/>
    <cellStyle name="Normal 3 5 4 2 4 4" xfId="17275"/>
    <cellStyle name="Normal 3 5 4 2 4 4 2" xfId="46011"/>
    <cellStyle name="Normal 3 5 4 2 4 5" xfId="31687"/>
    <cellStyle name="Normal 3 5 4 2 5" xfId="4587"/>
    <cellStyle name="Normal 3 5 4 2 5 2" xfId="11852"/>
    <cellStyle name="Normal 3 5 4 2 5 2 2" xfId="26230"/>
    <cellStyle name="Normal 3 5 4 2 5 2 2 2" xfId="54964"/>
    <cellStyle name="Normal 3 5 4 2 5 2 3" xfId="40640"/>
    <cellStyle name="Normal 3 5 4 2 5 3" xfId="19067"/>
    <cellStyle name="Normal 3 5 4 2 5 3 2" xfId="47802"/>
    <cellStyle name="Normal 3 5 4 2 5 4" xfId="33478"/>
    <cellStyle name="Normal 3 5 4 2 6" xfId="8259"/>
    <cellStyle name="Normal 3 5 4 2 6 2" xfId="22648"/>
    <cellStyle name="Normal 3 5 4 2 6 2 2" xfId="51383"/>
    <cellStyle name="Normal 3 5 4 2 6 3" xfId="37059"/>
    <cellStyle name="Normal 3 5 4 2 7" xfId="15485"/>
    <cellStyle name="Normal 3 5 4 2 7 2" xfId="44221"/>
    <cellStyle name="Normal 3 5 4 2 8" xfId="29897"/>
    <cellStyle name="Normal 3 5 4 3" xfId="1066"/>
    <cellStyle name="Normal 3 5 4 3 2" xfId="2049"/>
    <cellStyle name="Normal 3 5 4 3 2 2" xfId="3841"/>
    <cellStyle name="Normal 3 5 4 3 2 2 2" xfId="7500"/>
    <cellStyle name="Normal 3 5 4 3 2 2 2 2" xfId="14760"/>
    <cellStyle name="Normal 3 5 4 3 2 2 2 2 2" xfId="29138"/>
    <cellStyle name="Normal 3 5 4 3 2 2 2 2 2 2" xfId="57872"/>
    <cellStyle name="Normal 3 5 4 3 2 2 2 2 3" xfId="43548"/>
    <cellStyle name="Normal 3 5 4 3 2 2 2 3" xfId="21975"/>
    <cellStyle name="Normal 3 5 4 3 2 2 2 3 2" xfId="50710"/>
    <cellStyle name="Normal 3 5 4 3 2 2 2 4" xfId="36386"/>
    <cellStyle name="Normal 3 5 4 3 2 2 3" xfId="11173"/>
    <cellStyle name="Normal 3 5 4 3 2 2 3 2" xfId="25556"/>
    <cellStyle name="Normal 3 5 4 3 2 2 3 2 2" xfId="54291"/>
    <cellStyle name="Normal 3 5 4 3 2 2 3 3" xfId="39967"/>
    <cellStyle name="Normal 3 5 4 3 2 2 4" xfId="18393"/>
    <cellStyle name="Normal 3 5 4 3 2 2 4 2" xfId="47129"/>
    <cellStyle name="Normal 3 5 4 3 2 2 5" xfId="32805"/>
    <cellStyle name="Normal 3 5 4 3 2 3" xfId="5710"/>
    <cellStyle name="Normal 3 5 4 3 2 3 2" xfId="12970"/>
    <cellStyle name="Normal 3 5 4 3 2 3 2 2" xfId="27348"/>
    <cellStyle name="Normal 3 5 4 3 2 3 2 2 2" xfId="56082"/>
    <cellStyle name="Normal 3 5 4 3 2 3 2 3" xfId="41758"/>
    <cellStyle name="Normal 3 5 4 3 2 3 3" xfId="20185"/>
    <cellStyle name="Normal 3 5 4 3 2 3 3 2" xfId="48920"/>
    <cellStyle name="Normal 3 5 4 3 2 3 4" xfId="34596"/>
    <cellStyle name="Normal 3 5 4 3 2 4" xfId="9383"/>
    <cellStyle name="Normal 3 5 4 3 2 4 2" xfId="23766"/>
    <cellStyle name="Normal 3 5 4 3 2 4 2 2" xfId="52501"/>
    <cellStyle name="Normal 3 5 4 3 2 4 3" xfId="38177"/>
    <cellStyle name="Normal 3 5 4 3 2 5" xfId="16603"/>
    <cellStyle name="Normal 3 5 4 3 2 5 2" xfId="45339"/>
    <cellStyle name="Normal 3 5 4 3 2 6" xfId="31015"/>
    <cellStyle name="Normal 3 5 4 3 3" xfId="2945"/>
    <cellStyle name="Normal 3 5 4 3 3 2" xfId="6605"/>
    <cellStyle name="Normal 3 5 4 3 3 2 2" xfId="13865"/>
    <cellStyle name="Normal 3 5 4 3 3 2 2 2" xfId="28243"/>
    <cellStyle name="Normal 3 5 4 3 3 2 2 2 2" xfId="56977"/>
    <cellStyle name="Normal 3 5 4 3 3 2 2 3" xfId="42653"/>
    <cellStyle name="Normal 3 5 4 3 3 2 3" xfId="21080"/>
    <cellStyle name="Normal 3 5 4 3 3 2 3 2" xfId="49815"/>
    <cellStyle name="Normal 3 5 4 3 3 2 4" xfId="35491"/>
    <cellStyle name="Normal 3 5 4 3 3 3" xfId="10278"/>
    <cellStyle name="Normal 3 5 4 3 3 3 2" xfId="24661"/>
    <cellStyle name="Normal 3 5 4 3 3 3 2 2" xfId="53396"/>
    <cellStyle name="Normal 3 5 4 3 3 3 3" xfId="39072"/>
    <cellStyle name="Normal 3 5 4 3 3 4" xfId="17498"/>
    <cellStyle name="Normal 3 5 4 3 3 4 2" xfId="46234"/>
    <cellStyle name="Normal 3 5 4 3 3 5" xfId="31910"/>
    <cellStyle name="Normal 3 5 4 3 4" xfId="4810"/>
    <cellStyle name="Normal 3 5 4 3 4 2" xfId="12075"/>
    <cellStyle name="Normal 3 5 4 3 4 2 2" xfId="26453"/>
    <cellStyle name="Normal 3 5 4 3 4 2 2 2" xfId="55187"/>
    <cellStyle name="Normal 3 5 4 3 4 2 3" xfId="40863"/>
    <cellStyle name="Normal 3 5 4 3 4 3" xfId="19290"/>
    <cellStyle name="Normal 3 5 4 3 4 3 2" xfId="48025"/>
    <cellStyle name="Normal 3 5 4 3 4 4" xfId="33701"/>
    <cellStyle name="Normal 3 5 4 3 5" xfId="8482"/>
    <cellStyle name="Normal 3 5 4 3 5 2" xfId="22871"/>
    <cellStyle name="Normal 3 5 4 3 5 2 2" xfId="51606"/>
    <cellStyle name="Normal 3 5 4 3 5 3" xfId="37282"/>
    <cellStyle name="Normal 3 5 4 3 6" xfId="15708"/>
    <cellStyle name="Normal 3 5 4 3 6 2" xfId="44444"/>
    <cellStyle name="Normal 3 5 4 3 7" xfId="30120"/>
    <cellStyle name="Normal 3 5 4 4" xfId="1597"/>
    <cellStyle name="Normal 3 5 4 4 2" xfId="3394"/>
    <cellStyle name="Normal 3 5 4 4 2 2" xfId="7053"/>
    <cellStyle name="Normal 3 5 4 4 2 2 2" xfId="14313"/>
    <cellStyle name="Normal 3 5 4 4 2 2 2 2" xfId="28691"/>
    <cellStyle name="Normal 3 5 4 4 2 2 2 2 2" xfId="57425"/>
    <cellStyle name="Normal 3 5 4 4 2 2 2 3" xfId="43101"/>
    <cellStyle name="Normal 3 5 4 4 2 2 3" xfId="21528"/>
    <cellStyle name="Normal 3 5 4 4 2 2 3 2" xfId="50263"/>
    <cellStyle name="Normal 3 5 4 4 2 2 4" xfId="35939"/>
    <cellStyle name="Normal 3 5 4 4 2 3" xfId="10726"/>
    <cellStyle name="Normal 3 5 4 4 2 3 2" xfId="25109"/>
    <cellStyle name="Normal 3 5 4 4 2 3 2 2" xfId="53844"/>
    <cellStyle name="Normal 3 5 4 4 2 3 3" xfId="39520"/>
    <cellStyle name="Normal 3 5 4 4 2 4" xfId="17946"/>
    <cellStyle name="Normal 3 5 4 4 2 4 2" xfId="46682"/>
    <cellStyle name="Normal 3 5 4 4 2 5" xfId="32358"/>
    <cellStyle name="Normal 3 5 4 4 3" xfId="5263"/>
    <cellStyle name="Normal 3 5 4 4 3 2" xfId="12523"/>
    <cellStyle name="Normal 3 5 4 4 3 2 2" xfId="26901"/>
    <cellStyle name="Normal 3 5 4 4 3 2 2 2" xfId="55635"/>
    <cellStyle name="Normal 3 5 4 4 3 2 3" xfId="41311"/>
    <cellStyle name="Normal 3 5 4 4 3 3" xfId="19738"/>
    <cellStyle name="Normal 3 5 4 4 3 3 2" xfId="48473"/>
    <cellStyle name="Normal 3 5 4 4 3 4" xfId="34149"/>
    <cellStyle name="Normal 3 5 4 4 4" xfId="8936"/>
    <cellStyle name="Normal 3 5 4 4 4 2" xfId="23319"/>
    <cellStyle name="Normal 3 5 4 4 4 2 2" xfId="52054"/>
    <cellStyle name="Normal 3 5 4 4 4 3" xfId="37730"/>
    <cellStyle name="Normal 3 5 4 4 5" xfId="16156"/>
    <cellStyle name="Normal 3 5 4 4 5 2" xfId="44892"/>
    <cellStyle name="Normal 3 5 4 4 6" xfId="30568"/>
    <cellStyle name="Normal 3 5 4 5" xfId="2498"/>
    <cellStyle name="Normal 3 5 4 5 2" xfId="6158"/>
    <cellStyle name="Normal 3 5 4 5 2 2" xfId="13418"/>
    <cellStyle name="Normal 3 5 4 5 2 2 2" xfId="27796"/>
    <cellStyle name="Normal 3 5 4 5 2 2 2 2" xfId="56530"/>
    <cellStyle name="Normal 3 5 4 5 2 2 3" xfId="42206"/>
    <cellStyle name="Normal 3 5 4 5 2 3" xfId="20633"/>
    <cellStyle name="Normal 3 5 4 5 2 3 2" xfId="49368"/>
    <cellStyle name="Normal 3 5 4 5 2 4" xfId="35044"/>
    <cellStyle name="Normal 3 5 4 5 3" xfId="9831"/>
    <cellStyle name="Normal 3 5 4 5 3 2" xfId="24214"/>
    <cellStyle name="Normal 3 5 4 5 3 2 2" xfId="52949"/>
    <cellStyle name="Normal 3 5 4 5 3 3" xfId="38625"/>
    <cellStyle name="Normal 3 5 4 5 4" xfId="17051"/>
    <cellStyle name="Normal 3 5 4 5 4 2" xfId="45787"/>
    <cellStyle name="Normal 3 5 4 5 5" xfId="31463"/>
    <cellStyle name="Normal 3 5 4 6" xfId="4360"/>
    <cellStyle name="Normal 3 5 4 6 2" xfId="11628"/>
    <cellStyle name="Normal 3 5 4 6 2 2" xfId="26006"/>
    <cellStyle name="Normal 3 5 4 6 2 2 2" xfId="54740"/>
    <cellStyle name="Normal 3 5 4 6 2 3" xfId="40416"/>
    <cellStyle name="Normal 3 5 4 6 3" xfId="18843"/>
    <cellStyle name="Normal 3 5 4 6 3 2" xfId="47578"/>
    <cellStyle name="Normal 3 5 4 6 4" xfId="33254"/>
    <cellStyle name="Normal 3 5 4 7" xfId="8031"/>
    <cellStyle name="Normal 3 5 4 7 2" xfId="22424"/>
    <cellStyle name="Normal 3 5 4 7 2 2" xfId="51159"/>
    <cellStyle name="Normal 3 5 4 7 3" xfId="36835"/>
    <cellStyle name="Normal 3 5 4 8" xfId="15261"/>
    <cellStyle name="Normal 3 5 4 8 2" xfId="43997"/>
    <cellStyle name="Normal 3 5 4 9" xfId="29673"/>
    <cellStyle name="Normal 3 5 5" xfId="727"/>
    <cellStyle name="Normal 3 5 5 2" xfId="1178"/>
    <cellStyle name="Normal 3 5 5 2 2" xfId="2161"/>
    <cellStyle name="Normal 3 5 5 2 2 2" xfId="3953"/>
    <cellStyle name="Normal 3 5 5 2 2 2 2" xfId="7612"/>
    <cellStyle name="Normal 3 5 5 2 2 2 2 2" xfId="14872"/>
    <cellStyle name="Normal 3 5 5 2 2 2 2 2 2" xfId="29250"/>
    <cellStyle name="Normal 3 5 5 2 2 2 2 2 2 2" xfId="57984"/>
    <cellStyle name="Normal 3 5 5 2 2 2 2 2 3" xfId="43660"/>
    <cellStyle name="Normal 3 5 5 2 2 2 2 3" xfId="22087"/>
    <cellStyle name="Normal 3 5 5 2 2 2 2 3 2" xfId="50822"/>
    <cellStyle name="Normal 3 5 5 2 2 2 2 4" xfId="36498"/>
    <cellStyle name="Normal 3 5 5 2 2 2 3" xfId="11285"/>
    <cellStyle name="Normal 3 5 5 2 2 2 3 2" xfId="25668"/>
    <cellStyle name="Normal 3 5 5 2 2 2 3 2 2" xfId="54403"/>
    <cellStyle name="Normal 3 5 5 2 2 2 3 3" xfId="40079"/>
    <cellStyle name="Normal 3 5 5 2 2 2 4" xfId="18505"/>
    <cellStyle name="Normal 3 5 5 2 2 2 4 2" xfId="47241"/>
    <cellStyle name="Normal 3 5 5 2 2 2 5" xfId="32917"/>
    <cellStyle name="Normal 3 5 5 2 2 3" xfId="5822"/>
    <cellStyle name="Normal 3 5 5 2 2 3 2" xfId="13082"/>
    <cellStyle name="Normal 3 5 5 2 2 3 2 2" xfId="27460"/>
    <cellStyle name="Normal 3 5 5 2 2 3 2 2 2" xfId="56194"/>
    <cellStyle name="Normal 3 5 5 2 2 3 2 3" xfId="41870"/>
    <cellStyle name="Normal 3 5 5 2 2 3 3" xfId="20297"/>
    <cellStyle name="Normal 3 5 5 2 2 3 3 2" xfId="49032"/>
    <cellStyle name="Normal 3 5 5 2 2 3 4" xfId="34708"/>
    <cellStyle name="Normal 3 5 5 2 2 4" xfId="9495"/>
    <cellStyle name="Normal 3 5 5 2 2 4 2" xfId="23878"/>
    <cellStyle name="Normal 3 5 5 2 2 4 2 2" xfId="52613"/>
    <cellStyle name="Normal 3 5 5 2 2 4 3" xfId="38289"/>
    <cellStyle name="Normal 3 5 5 2 2 5" xfId="16715"/>
    <cellStyle name="Normal 3 5 5 2 2 5 2" xfId="45451"/>
    <cellStyle name="Normal 3 5 5 2 2 6" xfId="31127"/>
    <cellStyle name="Normal 3 5 5 2 3" xfId="3057"/>
    <cellStyle name="Normal 3 5 5 2 3 2" xfId="6717"/>
    <cellStyle name="Normal 3 5 5 2 3 2 2" xfId="13977"/>
    <cellStyle name="Normal 3 5 5 2 3 2 2 2" xfId="28355"/>
    <cellStyle name="Normal 3 5 5 2 3 2 2 2 2" xfId="57089"/>
    <cellStyle name="Normal 3 5 5 2 3 2 2 3" xfId="42765"/>
    <cellStyle name="Normal 3 5 5 2 3 2 3" xfId="21192"/>
    <cellStyle name="Normal 3 5 5 2 3 2 3 2" xfId="49927"/>
    <cellStyle name="Normal 3 5 5 2 3 2 4" xfId="35603"/>
    <cellStyle name="Normal 3 5 5 2 3 3" xfId="10390"/>
    <cellStyle name="Normal 3 5 5 2 3 3 2" xfId="24773"/>
    <cellStyle name="Normal 3 5 5 2 3 3 2 2" xfId="53508"/>
    <cellStyle name="Normal 3 5 5 2 3 3 3" xfId="39184"/>
    <cellStyle name="Normal 3 5 5 2 3 4" xfId="17610"/>
    <cellStyle name="Normal 3 5 5 2 3 4 2" xfId="46346"/>
    <cellStyle name="Normal 3 5 5 2 3 5" xfId="32022"/>
    <cellStyle name="Normal 3 5 5 2 4" xfId="4922"/>
    <cellStyle name="Normal 3 5 5 2 4 2" xfId="12187"/>
    <cellStyle name="Normal 3 5 5 2 4 2 2" xfId="26565"/>
    <cellStyle name="Normal 3 5 5 2 4 2 2 2" xfId="55299"/>
    <cellStyle name="Normal 3 5 5 2 4 2 3" xfId="40975"/>
    <cellStyle name="Normal 3 5 5 2 4 3" xfId="19402"/>
    <cellStyle name="Normal 3 5 5 2 4 3 2" xfId="48137"/>
    <cellStyle name="Normal 3 5 5 2 4 4" xfId="33813"/>
    <cellStyle name="Normal 3 5 5 2 5" xfId="8594"/>
    <cellStyle name="Normal 3 5 5 2 5 2" xfId="22983"/>
    <cellStyle name="Normal 3 5 5 2 5 2 2" xfId="51718"/>
    <cellStyle name="Normal 3 5 5 2 5 3" xfId="37394"/>
    <cellStyle name="Normal 3 5 5 2 6" xfId="15820"/>
    <cellStyle name="Normal 3 5 5 2 6 2" xfId="44556"/>
    <cellStyle name="Normal 3 5 5 2 7" xfId="30232"/>
    <cellStyle name="Normal 3 5 5 3" xfId="1714"/>
    <cellStyle name="Normal 3 5 5 3 2" xfId="3506"/>
    <cellStyle name="Normal 3 5 5 3 2 2" xfId="7165"/>
    <cellStyle name="Normal 3 5 5 3 2 2 2" xfId="14425"/>
    <cellStyle name="Normal 3 5 5 3 2 2 2 2" xfId="28803"/>
    <cellStyle name="Normal 3 5 5 3 2 2 2 2 2" xfId="57537"/>
    <cellStyle name="Normal 3 5 5 3 2 2 2 3" xfId="43213"/>
    <cellStyle name="Normal 3 5 5 3 2 2 3" xfId="21640"/>
    <cellStyle name="Normal 3 5 5 3 2 2 3 2" xfId="50375"/>
    <cellStyle name="Normal 3 5 5 3 2 2 4" xfId="36051"/>
    <cellStyle name="Normal 3 5 5 3 2 3" xfId="10838"/>
    <cellStyle name="Normal 3 5 5 3 2 3 2" xfId="25221"/>
    <cellStyle name="Normal 3 5 5 3 2 3 2 2" xfId="53956"/>
    <cellStyle name="Normal 3 5 5 3 2 3 3" xfId="39632"/>
    <cellStyle name="Normal 3 5 5 3 2 4" xfId="18058"/>
    <cellStyle name="Normal 3 5 5 3 2 4 2" xfId="46794"/>
    <cellStyle name="Normal 3 5 5 3 2 5" xfId="32470"/>
    <cellStyle name="Normal 3 5 5 3 3" xfId="5375"/>
    <cellStyle name="Normal 3 5 5 3 3 2" xfId="12635"/>
    <cellStyle name="Normal 3 5 5 3 3 2 2" xfId="27013"/>
    <cellStyle name="Normal 3 5 5 3 3 2 2 2" xfId="55747"/>
    <cellStyle name="Normal 3 5 5 3 3 2 3" xfId="41423"/>
    <cellStyle name="Normal 3 5 5 3 3 3" xfId="19850"/>
    <cellStyle name="Normal 3 5 5 3 3 3 2" xfId="48585"/>
    <cellStyle name="Normal 3 5 5 3 3 4" xfId="34261"/>
    <cellStyle name="Normal 3 5 5 3 4" xfId="9048"/>
    <cellStyle name="Normal 3 5 5 3 4 2" xfId="23431"/>
    <cellStyle name="Normal 3 5 5 3 4 2 2" xfId="52166"/>
    <cellStyle name="Normal 3 5 5 3 4 3" xfId="37842"/>
    <cellStyle name="Normal 3 5 5 3 5" xfId="16268"/>
    <cellStyle name="Normal 3 5 5 3 5 2" xfId="45004"/>
    <cellStyle name="Normal 3 5 5 3 6" xfId="30680"/>
    <cellStyle name="Normal 3 5 5 4" xfId="2610"/>
    <cellStyle name="Normal 3 5 5 4 2" xfId="6270"/>
    <cellStyle name="Normal 3 5 5 4 2 2" xfId="13530"/>
    <cellStyle name="Normal 3 5 5 4 2 2 2" xfId="27908"/>
    <cellStyle name="Normal 3 5 5 4 2 2 2 2" xfId="56642"/>
    <cellStyle name="Normal 3 5 5 4 2 2 3" xfId="42318"/>
    <cellStyle name="Normal 3 5 5 4 2 3" xfId="20745"/>
    <cellStyle name="Normal 3 5 5 4 2 3 2" xfId="49480"/>
    <cellStyle name="Normal 3 5 5 4 2 4" xfId="35156"/>
    <cellStyle name="Normal 3 5 5 4 3" xfId="9943"/>
    <cellStyle name="Normal 3 5 5 4 3 2" xfId="24326"/>
    <cellStyle name="Normal 3 5 5 4 3 2 2" xfId="53061"/>
    <cellStyle name="Normal 3 5 5 4 3 3" xfId="38737"/>
    <cellStyle name="Normal 3 5 5 4 4" xfId="17163"/>
    <cellStyle name="Normal 3 5 5 4 4 2" xfId="45899"/>
    <cellStyle name="Normal 3 5 5 4 5" xfId="31575"/>
    <cellStyle name="Normal 3 5 5 5" xfId="4474"/>
    <cellStyle name="Normal 3 5 5 5 2" xfId="11740"/>
    <cellStyle name="Normal 3 5 5 5 2 2" xfId="26118"/>
    <cellStyle name="Normal 3 5 5 5 2 2 2" xfId="54852"/>
    <cellStyle name="Normal 3 5 5 5 2 3" xfId="40528"/>
    <cellStyle name="Normal 3 5 5 5 3" xfId="18955"/>
    <cellStyle name="Normal 3 5 5 5 3 2" xfId="47690"/>
    <cellStyle name="Normal 3 5 5 5 4" xfId="33366"/>
    <cellStyle name="Normal 3 5 5 6" xfId="8147"/>
    <cellStyle name="Normal 3 5 5 6 2" xfId="22536"/>
    <cellStyle name="Normal 3 5 5 6 2 2" xfId="51271"/>
    <cellStyle name="Normal 3 5 5 6 3" xfId="36947"/>
    <cellStyle name="Normal 3 5 5 7" xfId="15373"/>
    <cellStyle name="Normal 3 5 5 7 2" xfId="44109"/>
    <cellStyle name="Normal 3 5 5 8" xfId="29785"/>
    <cellStyle name="Normal 3 5 6" xfId="954"/>
    <cellStyle name="Normal 3 5 6 2" xfId="1937"/>
    <cellStyle name="Normal 3 5 6 2 2" xfId="3729"/>
    <cellStyle name="Normal 3 5 6 2 2 2" xfId="7388"/>
    <cellStyle name="Normal 3 5 6 2 2 2 2" xfId="14648"/>
    <cellStyle name="Normal 3 5 6 2 2 2 2 2" xfId="29026"/>
    <cellStyle name="Normal 3 5 6 2 2 2 2 2 2" xfId="57760"/>
    <cellStyle name="Normal 3 5 6 2 2 2 2 3" xfId="43436"/>
    <cellStyle name="Normal 3 5 6 2 2 2 3" xfId="21863"/>
    <cellStyle name="Normal 3 5 6 2 2 2 3 2" xfId="50598"/>
    <cellStyle name="Normal 3 5 6 2 2 2 4" xfId="36274"/>
    <cellStyle name="Normal 3 5 6 2 2 3" xfId="11061"/>
    <cellStyle name="Normal 3 5 6 2 2 3 2" xfId="25444"/>
    <cellStyle name="Normal 3 5 6 2 2 3 2 2" xfId="54179"/>
    <cellStyle name="Normal 3 5 6 2 2 3 3" xfId="39855"/>
    <cellStyle name="Normal 3 5 6 2 2 4" xfId="18281"/>
    <cellStyle name="Normal 3 5 6 2 2 4 2" xfId="47017"/>
    <cellStyle name="Normal 3 5 6 2 2 5" xfId="32693"/>
    <cellStyle name="Normal 3 5 6 2 3" xfId="5598"/>
    <cellStyle name="Normal 3 5 6 2 3 2" xfId="12858"/>
    <cellStyle name="Normal 3 5 6 2 3 2 2" xfId="27236"/>
    <cellStyle name="Normal 3 5 6 2 3 2 2 2" xfId="55970"/>
    <cellStyle name="Normal 3 5 6 2 3 2 3" xfId="41646"/>
    <cellStyle name="Normal 3 5 6 2 3 3" xfId="20073"/>
    <cellStyle name="Normal 3 5 6 2 3 3 2" xfId="48808"/>
    <cellStyle name="Normal 3 5 6 2 3 4" xfId="34484"/>
    <cellStyle name="Normal 3 5 6 2 4" xfId="9271"/>
    <cellStyle name="Normal 3 5 6 2 4 2" xfId="23654"/>
    <cellStyle name="Normal 3 5 6 2 4 2 2" xfId="52389"/>
    <cellStyle name="Normal 3 5 6 2 4 3" xfId="38065"/>
    <cellStyle name="Normal 3 5 6 2 5" xfId="16491"/>
    <cellStyle name="Normal 3 5 6 2 5 2" xfId="45227"/>
    <cellStyle name="Normal 3 5 6 2 6" xfId="30903"/>
    <cellStyle name="Normal 3 5 6 3" xfId="2833"/>
    <cellStyle name="Normal 3 5 6 3 2" xfId="6493"/>
    <cellStyle name="Normal 3 5 6 3 2 2" xfId="13753"/>
    <cellStyle name="Normal 3 5 6 3 2 2 2" xfId="28131"/>
    <cellStyle name="Normal 3 5 6 3 2 2 2 2" xfId="56865"/>
    <cellStyle name="Normal 3 5 6 3 2 2 3" xfId="42541"/>
    <cellStyle name="Normal 3 5 6 3 2 3" xfId="20968"/>
    <cellStyle name="Normal 3 5 6 3 2 3 2" xfId="49703"/>
    <cellStyle name="Normal 3 5 6 3 2 4" xfId="35379"/>
    <cellStyle name="Normal 3 5 6 3 3" xfId="10166"/>
    <cellStyle name="Normal 3 5 6 3 3 2" xfId="24549"/>
    <cellStyle name="Normal 3 5 6 3 3 2 2" xfId="53284"/>
    <cellStyle name="Normal 3 5 6 3 3 3" xfId="38960"/>
    <cellStyle name="Normal 3 5 6 3 4" xfId="17386"/>
    <cellStyle name="Normal 3 5 6 3 4 2" xfId="46122"/>
    <cellStyle name="Normal 3 5 6 3 5" xfId="31798"/>
    <cellStyle name="Normal 3 5 6 4" xfId="4698"/>
    <cellStyle name="Normal 3 5 6 4 2" xfId="11963"/>
    <cellStyle name="Normal 3 5 6 4 2 2" xfId="26341"/>
    <cellStyle name="Normal 3 5 6 4 2 2 2" xfId="55075"/>
    <cellStyle name="Normal 3 5 6 4 2 3" xfId="40751"/>
    <cellStyle name="Normal 3 5 6 4 3" xfId="19178"/>
    <cellStyle name="Normal 3 5 6 4 3 2" xfId="47913"/>
    <cellStyle name="Normal 3 5 6 4 4" xfId="33589"/>
    <cellStyle name="Normal 3 5 6 5" xfId="8370"/>
    <cellStyle name="Normal 3 5 6 5 2" xfId="22759"/>
    <cellStyle name="Normal 3 5 6 5 2 2" xfId="51494"/>
    <cellStyle name="Normal 3 5 6 5 3" xfId="37170"/>
    <cellStyle name="Normal 3 5 6 6" xfId="15596"/>
    <cellStyle name="Normal 3 5 6 6 2" xfId="44332"/>
    <cellStyle name="Normal 3 5 6 7" xfId="30008"/>
    <cellStyle name="Normal 3 5 7" xfId="1463"/>
    <cellStyle name="Normal 3 5 7 2" xfId="3282"/>
    <cellStyle name="Normal 3 5 7 2 2" xfId="6941"/>
    <cellStyle name="Normal 3 5 7 2 2 2" xfId="14201"/>
    <cellStyle name="Normal 3 5 7 2 2 2 2" xfId="28579"/>
    <cellStyle name="Normal 3 5 7 2 2 2 2 2" xfId="57313"/>
    <cellStyle name="Normal 3 5 7 2 2 2 3" xfId="42989"/>
    <cellStyle name="Normal 3 5 7 2 2 3" xfId="21416"/>
    <cellStyle name="Normal 3 5 7 2 2 3 2" xfId="50151"/>
    <cellStyle name="Normal 3 5 7 2 2 4" xfId="35827"/>
    <cellStyle name="Normal 3 5 7 2 3" xfId="10614"/>
    <cellStyle name="Normal 3 5 7 2 3 2" xfId="24997"/>
    <cellStyle name="Normal 3 5 7 2 3 2 2" xfId="53732"/>
    <cellStyle name="Normal 3 5 7 2 3 3" xfId="39408"/>
    <cellStyle name="Normal 3 5 7 2 4" xfId="17834"/>
    <cellStyle name="Normal 3 5 7 2 4 2" xfId="46570"/>
    <cellStyle name="Normal 3 5 7 2 5" xfId="32246"/>
    <cellStyle name="Normal 3 5 7 3" xfId="5150"/>
    <cellStyle name="Normal 3 5 7 3 2" xfId="12411"/>
    <cellStyle name="Normal 3 5 7 3 2 2" xfId="26789"/>
    <cellStyle name="Normal 3 5 7 3 2 2 2" xfId="55523"/>
    <cellStyle name="Normal 3 5 7 3 2 3" xfId="41199"/>
    <cellStyle name="Normal 3 5 7 3 3" xfId="19626"/>
    <cellStyle name="Normal 3 5 7 3 3 2" xfId="48361"/>
    <cellStyle name="Normal 3 5 7 3 4" xfId="34037"/>
    <cellStyle name="Normal 3 5 7 4" xfId="8822"/>
    <cellStyle name="Normal 3 5 7 4 2" xfId="23207"/>
    <cellStyle name="Normal 3 5 7 4 2 2" xfId="51942"/>
    <cellStyle name="Normal 3 5 7 4 3" xfId="37618"/>
    <cellStyle name="Normal 3 5 7 5" xfId="16044"/>
    <cellStyle name="Normal 3 5 7 5 2" xfId="44780"/>
    <cellStyle name="Normal 3 5 7 6" xfId="30456"/>
    <cellStyle name="Normal 3 5 8" xfId="2386"/>
    <cellStyle name="Normal 3 5 8 2" xfId="6046"/>
    <cellStyle name="Normal 3 5 8 2 2" xfId="13306"/>
    <cellStyle name="Normal 3 5 8 2 2 2" xfId="27684"/>
    <cellStyle name="Normal 3 5 8 2 2 2 2" xfId="56418"/>
    <cellStyle name="Normal 3 5 8 2 2 3" xfId="42094"/>
    <cellStyle name="Normal 3 5 8 2 3" xfId="20521"/>
    <cellStyle name="Normal 3 5 8 2 3 2" xfId="49256"/>
    <cellStyle name="Normal 3 5 8 2 4" xfId="34932"/>
    <cellStyle name="Normal 3 5 8 3" xfId="9719"/>
    <cellStyle name="Normal 3 5 8 3 2" xfId="24102"/>
    <cellStyle name="Normal 3 5 8 3 2 2" xfId="52837"/>
    <cellStyle name="Normal 3 5 8 3 3" xfId="38513"/>
    <cellStyle name="Normal 3 5 8 4" xfId="16939"/>
    <cellStyle name="Normal 3 5 8 4 2" xfId="45675"/>
    <cellStyle name="Normal 3 5 8 5" xfId="31351"/>
    <cellStyle name="Normal 3 5 9" xfId="4237"/>
    <cellStyle name="Normal 3 5 9 2" xfId="11515"/>
    <cellStyle name="Normal 3 5 9 2 2" xfId="25894"/>
    <cellStyle name="Normal 3 5 9 2 2 2" xfId="54628"/>
    <cellStyle name="Normal 3 5 9 2 3" xfId="40304"/>
    <cellStyle name="Normal 3 5 9 3" xfId="18731"/>
    <cellStyle name="Normal 3 5 9 3 2" xfId="47466"/>
    <cellStyle name="Normal 3 5 9 4" xfId="33142"/>
    <cellStyle name="Normal 3 6" xfId="341"/>
    <cellStyle name="Normal 3 6 10" xfId="15163"/>
    <cellStyle name="Normal 3 6 10 2" xfId="43899"/>
    <cellStyle name="Normal 3 6 11" xfId="29575"/>
    <cellStyle name="Normal 3 6 2" xfId="441"/>
    <cellStyle name="Normal 3 6 2 10" xfId="29631"/>
    <cellStyle name="Normal 3 6 2 2" xfId="641"/>
    <cellStyle name="Normal 3 6 2 2 2" xfId="913"/>
    <cellStyle name="Normal 3 6 2 2 2 2" xfId="1360"/>
    <cellStyle name="Normal 3 6 2 2 2 2 2" xfId="2343"/>
    <cellStyle name="Normal 3 6 2 2 2 2 2 2" xfId="4135"/>
    <cellStyle name="Normal 3 6 2 2 2 2 2 2 2" xfId="7794"/>
    <cellStyle name="Normal 3 6 2 2 2 2 2 2 2 2" xfId="15054"/>
    <cellStyle name="Normal 3 6 2 2 2 2 2 2 2 2 2" xfId="29432"/>
    <cellStyle name="Normal 3 6 2 2 2 2 2 2 2 2 2 2" xfId="58166"/>
    <cellStyle name="Normal 3 6 2 2 2 2 2 2 2 2 3" xfId="43842"/>
    <cellStyle name="Normal 3 6 2 2 2 2 2 2 2 3" xfId="22269"/>
    <cellStyle name="Normal 3 6 2 2 2 2 2 2 2 3 2" xfId="51004"/>
    <cellStyle name="Normal 3 6 2 2 2 2 2 2 2 4" xfId="36680"/>
    <cellStyle name="Normal 3 6 2 2 2 2 2 2 3" xfId="11467"/>
    <cellStyle name="Normal 3 6 2 2 2 2 2 2 3 2" xfId="25850"/>
    <cellStyle name="Normal 3 6 2 2 2 2 2 2 3 2 2" xfId="54585"/>
    <cellStyle name="Normal 3 6 2 2 2 2 2 2 3 3" xfId="40261"/>
    <cellStyle name="Normal 3 6 2 2 2 2 2 2 4" xfId="18687"/>
    <cellStyle name="Normal 3 6 2 2 2 2 2 2 4 2" xfId="47423"/>
    <cellStyle name="Normal 3 6 2 2 2 2 2 2 5" xfId="33099"/>
    <cellStyle name="Normal 3 6 2 2 2 2 2 3" xfId="6004"/>
    <cellStyle name="Normal 3 6 2 2 2 2 2 3 2" xfId="13264"/>
    <cellStyle name="Normal 3 6 2 2 2 2 2 3 2 2" xfId="27642"/>
    <cellStyle name="Normal 3 6 2 2 2 2 2 3 2 2 2" xfId="56376"/>
    <cellStyle name="Normal 3 6 2 2 2 2 2 3 2 3" xfId="42052"/>
    <cellStyle name="Normal 3 6 2 2 2 2 2 3 3" xfId="20479"/>
    <cellStyle name="Normal 3 6 2 2 2 2 2 3 3 2" xfId="49214"/>
    <cellStyle name="Normal 3 6 2 2 2 2 2 3 4" xfId="34890"/>
    <cellStyle name="Normal 3 6 2 2 2 2 2 4" xfId="9677"/>
    <cellStyle name="Normal 3 6 2 2 2 2 2 4 2" xfId="24060"/>
    <cellStyle name="Normal 3 6 2 2 2 2 2 4 2 2" xfId="52795"/>
    <cellStyle name="Normal 3 6 2 2 2 2 2 4 3" xfId="38471"/>
    <cellStyle name="Normal 3 6 2 2 2 2 2 5" xfId="16897"/>
    <cellStyle name="Normal 3 6 2 2 2 2 2 5 2" xfId="45633"/>
    <cellStyle name="Normal 3 6 2 2 2 2 2 6" xfId="31309"/>
    <cellStyle name="Normal 3 6 2 2 2 2 3" xfId="3239"/>
    <cellStyle name="Normal 3 6 2 2 2 2 3 2" xfId="6899"/>
    <cellStyle name="Normal 3 6 2 2 2 2 3 2 2" xfId="14159"/>
    <cellStyle name="Normal 3 6 2 2 2 2 3 2 2 2" xfId="28537"/>
    <cellStyle name="Normal 3 6 2 2 2 2 3 2 2 2 2" xfId="57271"/>
    <cellStyle name="Normal 3 6 2 2 2 2 3 2 2 3" xfId="42947"/>
    <cellStyle name="Normal 3 6 2 2 2 2 3 2 3" xfId="21374"/>
    <cellStyle name="Normal 3 6 2 2 2 2 3 2 3 2" xfId="50109"/>
    <cellStyle name="Normal 3 6 2 2 2 2 3 2 4" xfId="35785"/>
    <cellStyle name="Normal 3 6 2 2 2 2 3 3" xfId="10572"/>
    <cellStyle name="Normal 3 6 2 2 2 2 3 3 2" xfId="24955"/>
    <cellStyle name="Normal 3 6 2 2 2 2 3 3 2 2" xfId="53690"/>
    <cellStyle name="Normal 3 6 2 2 2 2 3 3 3" xfId="39366"/>
    <cellStyle name="Normal 3 6 2 2 2 2 3 4" xfId="17792"/>
    <cellStyle name="Normal 3 6 2 2 2 2 3 4 2" xfId="46528"/>
    <cellStyle name="Normal 3 6 2 2 2 2 3 5" xfId="32204"/>
    <cellStyle name="Normal 3 6 2 2 2 2 4" xfId="5104"/>
    <cellStyle name="Normal 3 6 2 2 2 2 4 2" xfId="12369"/>
    <cellStyle name="Normal 3 6 2 2 2 2 4 2 2" xfId="26747"/>
    <cellStyle name="Normal 3 6 2 2 2 2 4 2 2 2" xfId="55481"/>
    <cellStyle name="Normal 3 6 2 2 2 2 4 2 3" xfId="41157"/>
    <cellStyle name="Normal 3 6 2 2 2 2 4 3" xfId="19584"/>
    <cellStyle name="Normal 3 6 2 2 2 2 4 3 2" xfId="48319"/>
    <cellStyle name="Normal 3 6 2 2 2 2 4 4" xfId="33995"/>
    <cellStyle name="Normal 3 6 2 2 2 2 5" xfId="8776"/>
    <cellStyle name="Normal 3 6 2 2 2 2 5 2" xfId="23165"/>
    <cellStyle name="Normal 3 6 2 2 2 2 5 2 2" xfId="51900"/>
    <cellStyle name="Normal 3 6 2 2 2 2 5 3" xfId="37576"/>
    <cellStyle name="Normal 3 6 2 2 2 2 6" xfId="16002"/>
    <cellStyle name="Normal 3 6 2 2 2 2 6 2" xfId="44738"/>
    <cellStyle name="Normal 3 6 2 2 2 2 7" xfId="30414"/>
    <cellStyle name="Normal 3 6 2 2 2 3" xfId="1896"/>
    <cellStyle name="Normal 3 6 2 2 2 3 2" xfId="3688"/>
    <cellStyle name="Normal 3 6 2 2 2 3 2 2" xfId="7347"/>
    <cellStyle name="Normal 3 6 2 2 2 3 2 2 2" xfId="14607"/>
    <cellStyle name="Normal 3 6 2 2 2 3 2 2 2 2" xfId="28985"/>
    <cellStyle name="Normal 3 6 2 2 2 3 2 2 2 2 2" xfId="57719"/>
    <cellStyle name="Normal 3 6 2 2 2 3 2 2 2 3" xfId="43395"/>
    <cellStyle name="Normal 3 6 2 2 2 3 2 2 3" xfId="21822"/>
    <cellStyle name="Normal 3 6 2 2 2 3 2 2 3 2" xfId="50557"/>
    <cellStyle name="Normal 3 6 2 2 2 3 2 2 4" xfId="36233"/>
    <cellStyle name="Normal 3 6 2 2 2 3 2 3" xfId="11020"/>
    <cellStyle name="Normal 3 6 2 2 2 3 2 3 2" xfId="25403"/>
    <cellStyle name="Normal 3 6 2 2 2 3 2 3 2 2" xfId="54138"/>
    <cellStyle name="Normal 3 6 2 2 2 3 2 3 3" xfId="39814"/>
    <cellStyle name="Normal 3 6 2 2 2 3 2 4" xfId="18240"/>
    <cellStyle name="Normal 3 6 2 2 2 3 2 4 2" xfId="46976"/>
    <cellStyle name="Normal 3 6 2 2 2 3 2 5" xfId="32652"/>
    <cellStyle name="Normal 3 6 2 2 2 3 3" xfId="5557"/>
    <cellStyle name="Normal 3 6 2 2 2 3 3 2" xfId="12817"/>
    <cellStyle name="Normal 3 6 2 2 2 3 3 2 2" xfId="27195"/>
    <cellStyle name="Normal 3 6 2 2 2 3 3 2 2 2" xfId="55929"/>
    <cellStyle name="Normal 3 6 2 2 2 3 3 2 3" xfId="41605"/>
    <cellStyle name="Normal 3 6 2 2 2 3 3 3" xfId="20032"/>
    <cellStyle name="Normal 3 6 2 2 2 3 3 3 2" xfId="48767"/>
    <cellStyle name="Normal 3 6 2 2 2 3 3 4" xfId="34443"/>
    <cellStyle name="Normal 3 6 2 2 2 3 4" xfId="9230"/>
    <cellStyle name="Normal 3 6 2 2 2 3 4 2" xfId="23613"/>
    <cellStyle name="Normal 3 6 2 2 2 3 4 2 2" xfId="52348"/>
    <cellStyle name="Normal 3 6 2 2 2 3 4 3" xfId="38024"/>
    <cellStyle name="Normal 3 6 2 2 2 3 5" xfId="16450"/>
    <cellStyle name="Normal 3 6 2 2 2 3 5 2" xfId="45186"/>
    <cellStyle name="Normal 3 6 2 2 2 3 6" xfId="30862"/>
    <cellStyle name="Normal 3 6 2 2 2 4" xfId="2792"/>
    <cellStyle name="Normal 3 6 2 2 2 4 2" xfId="6452"/>
    <cellStyle name="Normal 3 6 2 2 2 4 2 2" xfId="13712"/>
    <cellStyle name="Normal 3 6 2 2 2 4 2 2 2" xfId="28090"/>
    <cellStyle name="Normal 3 6 2 2 2 4 2 2 2 2" xfId="56824"/>
    <cellStyle name="Normal 3 6 2 2 2 4 2 2 3" xfId="42500"/>
    <cellStyle name="Normal 3 6 2 2 2 4 2 3" xfId="20927"/>
    <cellStyle name="Normal 3 6 2 2 2 4 2 3 2" xfId="49662"/>
    <cellStyle name="Normal 3 6 2 2 2 4 2 4" xfId="35338"/>
    <cellStyle name="Normal 3 6 2 2 2 4 3" xfId="10125"/>
    <cellStyle name="Normal 3 6 2 2 2 4 3 2" xfId="24508"/>
    <cellStyle name="Normal 3 6 2 2 2 4 3 2 2" xfId="53243"/>
    <cellStyle name="Normal 3 6 2 2 2 4 3 3" xfId="38919"/>
    <cellStyle name="Normal 3 6 2 2 2 4 4" xfId="17345"/>
    <cellStyle name="Normal 3 6 2 2 2 4 4 2" xfId="46081"/>
    <cellStyle name="Normal 3 6 2 2 2 4 5" xfId="31757"/>
    <cellStyle name="Normal 3 6 2 2 2 5" xfId="4657"/>
    <cellStyle name="Normal 3 6 2 2 2 5 2" xfId="11922"/>
    <cellStyle name="Normal 3 6 2 2 2 5 2 2" xfId="26300"/>
    <cellStyle name="Normal 3 6 2 2 2 5 2 2 2" xfId="55034"/>
    <cellStyle name="Normal 3 6 2 2 2 5 2 3" xfId="40710"/>
    <cellStyle name="Normal 3 6 2 2 2 5 3" xfId="19137"/>
    <cellStyle name="Normal 3 6 2 2 2 5 3 2" xfId="47872"/>
    <cellStyle name="Normal 3 6 2 2 2 5 4" xfId="33548"/>
    <cellStyle name="Normal 3 6 2 2 2 6" xfId="8329"/>
    <cellStyle name="Normal 3 6 2 2 2 6 2" xfId="22718"/>
    <cellStyle name="Normal 3 6 2 2 2 6 2 2" xfId="51453"/>
    <cellStyle name="Normal 3 6 2 2 2 6 3" xfId="37129"/>
    <cellStyle name="Normal 3 6 2 2 2 7" xfId="15555"/>
    <cellStyle name="Normal 3 6 2 2 2 7 2" xfId="44291"/>
    <cellStyle name="Normal 3 6 2 2 2 8" xfId="29967"/>
    <cellStyle name="Normal 3 6 2 2 3" xfId="1136"/>
    <cellStyle name="Normal 3 6 2 2 3 2" xfId="2119"/>
    <cellStyle name="Normal 3 6 2 2 3 2 2" xfId="3911"/>
    <cellStyle name="Normal 3 6 2 2 3 2 2 2" xfId="7570"/>
    <cellStyle name="Normal 3 6 2 2 3 2 2 2 2" xfId="14830"/>
    <cellStyle name="Normal 3 6 2 2 3 2 2 2 2 2" xfId="29208"/>
    <cellStyle name="Normal 3 6 2 2 3 2 2 2 2 2 2" xfId="57942"/>
    <cellStyle name="Normal 3 6 2 2 3 2 2 2 2 3" xfId="43618"/>
    <cellStyle name="Normal 3 6 2 2 3 2 2 2 3" xfId="22045"/>
    <cellStyle name="Normal 3 6 2 2 3 2 2 2 3 2" xfId="50780"/>
    <cellStyle name="Normal 3 6 2 2 3 2 2 2 4" xfId="36456"/>
    <cellStyle name="Normal 3 6 2 2 3 2 2 3" xfId="11243"/>
    <cellStyle name="Normal 3 6 2 2 3 2 2 3 2" xfId="25626"/>
    <cellStyle name="Normal 3 6 2 2 3 2 2 3 2 2" xfId="54361"/>
    <cellStyle name="Normal 3 6 2 2 3 2 2 3 3" xfId="40037"/>
    <cellStyle name="Normal 3 6 2 2 3 2 2 4" xfId="18463"/>
    <cellStyle name="Normal 3 6 2 2 3 2 2 4 2" xfId="47199"/>
    <cellStyle name="Normal 3 6 2 2 3 2 2 5" xfId="32875"/>
    <cellStyle name="Normal 3 6 2 2 3 2 3" xfId="5780"/>
    <cellStyle name="Normal 3 6 2 2 3 2 3 2" xfId="13040"/>
    <cellStyle name="Normal 3 6 2 2 3 2 3 2 2" xfId="27418"/>
    <cellStyle name="Normal 3 6 2 2 3 2 3 2 2 2" xfId="56152"/>
    <cellStyle name="Normal 3 6 2 2 3 2 3 2 3" xfId="41828"/>
    <cellStyle name="Normal 3 6 2 2 3 2 3 3" xfId="20255"/>
    <cellStyle name="Normal 3 6 2 2 3 2 3 3 2" xfId="48990"/>
    <cellStyle name="Normal 3 6 2 2 3 2 3 4" xfId="34666"/>
    <cellStyle name="Normal 3 6 2 2 3 2 4" xfId="9453"/>
    <cellStyle name="Normal 3 6 2 2 3 2 4 2" xfId="23836"/>
    <cellStyle name="Normal 3 6 2 2 3 2 4 2 2" xfId="52571"/>
    <cellStyle name="Normal 3 6 2 2 3 2 4 3" xfId="38247"/>
    <cellStyle name="Normal 3 6 2 2 3 2 5" xfId="16673"/>
    <cellStyle name="Normal 3 6 2 2 3 2 5 2" xfId="45409"/>
    <cellStyle name="Normal 3 6 2 2 3 2 6" xfId="31085"/>
    <cellStyle name="Normal 3 6 2 2 3 3" xfId="3015"/>
    <cellStyle name="Normal 3 6 2 2 3 3 2" xfId="6675"/>
    <cellStyle name="Normal 3 6 2 2 3 3 2 2" xfId="13935"/>
    <cellStyle name="Normal 3 6 2 2 3 3 2 2 2" xfId="28313"/>
    <cellStyle name="Normal 3 6 2 2 3 3 2 2 2 2" xfId="57047"/>
    <cellStyle name="Normal 3 6 2 2 3 3 2 2 3" xfId="42723"/>
    <cellStyle name="Normal 3 6 2 2 3 3 2 3" xfId="21150"/>
    <cellStyle name="Normal 3 6 2 2 3 3 2 3 2" xfId="49885"/>
    <cellStyle name="Normal 3 6 2 2 3 3 2 4" xfId="35561"/>
    <cellStyle name="Normal 3 6 2 2 3 3 3" xfId="10348"/>
    <cellStyle name="Normal 3 6 2 2 3 3 3 2" xfId="24731"/>
    <cellStyle name="Normal 3 6 2 2 3 3 3 2 2" xfId="53466"/>
    <cellStyle name="Normal 3 6 2 2 3 3 3 3" xfId="39142"/>
    <cellStyle name="Normal 3 6 2 2 3 3 4" xfId="17568"/>
    <cellStyle name="Normal 3 6 2 2 3 3 4 2" xfId="46304"/>
    <cellStyle name="Normal 3 6 2 2 3 3 5" xfId="31980"/>
    <cellStyle name="Normal 3 6 2 2 3 4" xfId="4880"/>
    <cellStyle name="Normal 3 6 2 2 3 4 2" xfId="12145"/>
    <cellStyle name="Normal 3 6 2 2 3 4 2 2" xfId="26523"/>
    <cellStyle name="Normal 3 6 2 2 3 4 2 2 2" xfId="55257"/>
    <cellStyle name="Normal 3 6 2 2 3 4 2 3" xfId="40933"/>
    <cellStyle name="Normal 3 6 2 2 3 4 3" xfId="19360"/>
    <cellStyle name="Normal 3 6 2 2 3 4 3 2" xfId="48095"/>
    <cellStyle name="Normal 3 6 2 2 3 4 4" xfId="33771"/>
    <cellStyle name="Normal 3 6 2 2 3 5" xfId="8552"/>
    <cellStyle name="Normal 3 6 2 2 3 5 2" xfId="22941"/>
    <cellStyle name="Normal 3 6 2 2 3 5 2 2" xfId="51676"/>
    <cellStyle name="Normal 3 6 2 2 3 5 3" xfId="37352"/>
    <cellStyle name="Normal 3 6 2 2 3 6" xfId="15778"/>
    <cellStyle name="Normal 3 6 2 2 3 6 2" xfId="44514"/>
    <cellStyle name="Normal 3 6 2 2 3 7" xfId="30190"/>
    <cellStyle name="Normal 3 6 2 2 4" xfId="1668"/>
    <cellStyle name="Normal 3 6 2 2 4 2" xfId="3464"/>
    <cellStyle name="Normal 3 6 2 2 4 2 2" xfId="7123"/>
    <cellStyle name="Normal 3 6 2 2 4 2 2 2" xfId="14383"/>
    <cellStyle name="Normal 3 6 2 2 4 2 2 2 2" xfId="28761"/>
    <cellStyle name="Normal 3 6 2 2 4 2 2 2 2 2" xfId="57495"/>
    <cellStyle name="Normal 3 6 2 2 4 2 2 2 3" xfId="43171"/>
    <cellStyle name="Normal 3 6 2 2 4 2 2 3" xfId="21598"/>
    <cellStyle name="Normal 3 6 2 2 4 2 2 3 2" xfId="50333"/>
    <cellStyle name="Normal 3 6 2 2 4 2 2 4" xfId="36009"/>
    <cellStyle name="Normal 3 6 2 2 4 2 3" xfId="10796"/>
    <cellStyle name="Normal 3 6 2 2 4 2 3 2" xfId="25179"/>
    <cellStyle name="Normal 3 6 2 2 4 2 3 2 2" xfId="53914"/>
    <cellStyle name="Normal 3 6 2 2 4 2 3 3" xfId="39590"/>
    <cellStyle name="Normal 3 6 2 2 4 2 4" xfId="18016"/>
    <cellStyle name="Normal 3 6 2 2 4 2 4 2" xfId="46752"/>
    <cellStyle name="Normal 3 6 2 2 4 2 5" xfId="32428"/>
    <cellStyle name="Normal 3 6 2 2 4 3" xfId="5333"/>
    <cellStyle name="Normal 3 6 2 2 4 3 2" xfId="12593"/>
    <cellStyle name="Normal 3 6 2 2 4 3 2 2" xfId="26971"/>
    <cellStyle name="Normal 3 6 2 2 4 3 2 2 2" xfId="55705"/>
    <cellStyle name="Normal 3 6 2 2 4 3 2 3" xfId="41381"/>
    <cellStyle name="Normal 3 6 2 2 4 3 3" xfId="19808"/>
    <cellStyle name="Normal 3 6 2 2 4 3 3 2" xfId="48543"/>
    <cellStyle name="Normal 3 6 2 2 4 3 4" xfId="34219"/>
    <cellStyle name="Normal 3 6 2 2 4 4" xfId="9006"/>
    <cellStyle name="Normal 3 6 2 2 4 4 2" xfId="23389"/>
    <cellStyle name="Normal 3 6 2 2 4 4 2 2" xfId="52124"/>
    <cellStyle name="Normal 3 6 2 2 4 4 3" xfId="37800"/>
    <cellStyle name="Normal 3 6 2 2 4 5" xfId="16226"/>
    <cellStyle name="Normal 3 6 2 2 4 5 2" xfId="44962"/>
    <cellStyle name="Normal 3 6 2 2 4 6" xfId="30638"/>
    <cellStyle name="Normal 3 6 2 2 5" xfId="2568"/>
    <cellStyle name="Normal 3 6 2 2 5 2" xfId="6228"/>
    <cellStyle name="Normal 3 6 2 2 5 2 2" xfId="13488"/>
    <cellStyle name="Normal 3 6 2 2 5 2 2 2" xfId="27866"/>
    <cellStyle name="Normal 3 6 2 2 5 2 2 2 2" xfId="56600"/>
    <cellStyle name="Normal 3 6 2 2 5 2 2 3" xfId="42276"/>
    <cellStyle name="Normal 3 6 2 2 5 2 3" xfId="20703"/>
    <cellStyle name="Normal 3 6 2 2 5 2 3 2" xfId="49438"/>
    <cellStyle name="Normal 3 6 2 2 5 2 4" xfId="35114"/>
    <cellStyle name="Normal 3 6 2 2 5 3" xfId="9901"/>
    <cellStyle name="Normal 3 6 2 2 5 3 2" xfId="24284"/>
    <cellStyle name="Normal 3 6 2 2 5 3 2 2" xfId="53019"/>
    <cellStyle name="Normal 3 6 2 2 5 3 3" xfId="38695"/>
    <cellStyle name="Normal 3 6 2 2 5 4" xfId="17121"/>
    <cellStyle name="Normal 3 6 2 2 5 4 2" xfId="45857"/>
    <cellStyle name="Normal 3 6 2 2 5 5" xfId="31533"/>
    <cellStyle name="Normal 3 6 2 2 6" xfId="4431"/>
    <cellStyle name="Normal 3 6 2 2 6 2" xfId="11698"/>
    <cellStyle name="Normal 3 6 2 2 6 2 2" xfId="26076"/>
    <cellStyle name="Normal 3 6 2 2 6 2 2 2" xfId="54810"/>
    <cellStyle name="Normal 3 6 2 2 6 2 3" xfId="40486"/>
    <cellStyle name="Normal 3 6 2 2 6 3" xfId="18913"/>
    <cellStyle name="Normal 3 6 2 2 6 3 2" xfId="47648"/>
    <cellStyle name="Normal 3 6 2 2 6 4" xfId="33324"/>
    <cellStyle name="Normal 3 6 2 2 7" xfId="8102"/>
    <cellStyle name="Normal 3 6 2 2 7 2" xfId="22494"/>
    <cellStyle name="Normal 3 6 2 2 7 2 2" xfId="51229"/>
    <cellStyle name="Normal 3 6 2 2 7 3" xfId="36905"/>
    <cellStyle name="Normal 3 6 2 2 8" xfId="15331"/>
    <cellStyle name="Normal 3 6 2 2 8 2" xfId="44067"/>
    <cellStyle name="Normal 3 6 2 2 9" xfId="29743"/>
    <cellStyle name="Normal 3 6 2 3" xfId="799"/>
    <cellStyle name="Normal 3 6 2 3 2" xfId="1248"/>
    <cellStyle name="Normal 3 6 2 3 2 2" xfId="2231"/>
    <cellStyle name="Normal 3 6 2 3 2 2 2" xfId="4023"/>
    <cellStyle name="Normal 3 6 2 3 2 2 2 2" xfId="7682"/>
    <cellStyle name="Normal 3 6 2 3 2 2 2 2 2" xfId="14942"/>
    <cellStyle name="Normal 3 6 2 3 2 2 2 2 2 2" xfId="29320"/>
    <cellStyle name="Normal 3 6 2 3 2 2 2 2 2 2 2" xfId="58054"/>
    <cellStyle name="Normal 3 6 2 3 2 2 2 2 2 3" xfId="43730"/>
    <cellStyle name="Normal 3 6 2 3 2 2 2 2 3" xfId="22157"/>
    <cellStyle name="Normal 3 6 2 3 2 2 2 2 3 2" xfId="50892"/>
    <cellStyle name="Normal 3 6 2 3 2 2 2 2 4" xfId="36568"/>
    <cellStyle name="Normal 3 6 2 3 2 2 2 3" xfId="11355"/>
    <cellStyle name="Normal 3 6 2 3 2 2 2 3 2" xfId="25738"/>
    <cellStyle name="Normal 3 6 2 3 2 2 2 3 2 2" xfId="54473"/>
    <cellStyle name="Normal 3 6 2 3 2 2 2 3 3" xfId="40149"/>
    <cellStyle name="Normal 3 6 2 3 2 2 2 4" xfId="18575"/>
    <cellStyle name="Normal 3 6 2 3 2 2 2 4 2" xfId="47311"/>
    <cellStyle name="Normal 3 6 2 3 2 2 2 5" xfId="32987"/>
    <cellStyle name="Normal 3 6 2 3 2 2 3" xfId="5892"/>
    <cellStyle name="Normal 3 6 2 3 2 2 3 2" xfId="13152"/>
    <cellStyle name="Normal 3 6 2 3 2 2 3 2 2" xfId="27530"/>
    <cellStyle name="Normal 3 6 2 3 2 2 3 2 2 2" xfId="56264"/>
    <cellStyle name="Normal 3 6 2 3 2 2 3 2 3" xfId="41940"/>
    <cellStyle name="Normal 3 6 2 3 2 2 3 3" xfId="20367"/>
    <cellStyle name="Normal 3 6 2 3 2 2 3 3 2" xfId="49102"/>
    <cellStyle name="Normal 3 6 2 3 2 2 3 4" xfId="34778"/>
    <cellStyle name="Normal 3 6 2 3 2 2 4" xfId="9565"/>
    <cellStyle name="Normal 3 6 2 3 2 2 4 2" xfId="23948"/>
    <cellStyle name="Normal 3 6 2 3 2 2 4 2 2" xfId="52683"/>
    <cellStyle name="Normal 3 6 2 3 2 2 4 3" xfId="38359"/>
    <cellStyle name="Normal 3 6 2 3 2 2 5" xfId="16785"/>
    <cellStyle name="Normal 3 6 2 3 2 2 5 2" xfId="45521"/>
    <cellStyle name="Normal 3 6 2 3 2 2 6" xfId="31197"/>
    <cellStyle name="Normal 3 6 2 3 2 3" xfId="3127"/>
    <cellStyle name="Normal 3 6 2 3 2 3 2" xfId="6787"/>
    <cellStyle name="Normal 3 6 2 3 2 3 2 2" xfId="14047"/>
    <cellStyle name="Normal 3 6 2 3 2 3 2 2 2" xfId="28425"/>
    <cellStyle name="Normal 3 6 2 3 2 3 2 2 2 2" xfId="57159"/>
    <cellStyle name="Normal 3 6 2 3 2 3 2 2 3" xfId="42835"/>
    <cellStyle name="Normal 3 6 2 3 2 3 2 3" xfId="21262"/>
    <cellStyle name="Normal 3 6 2 3 2 3 2 3 2" xfId="49997"/>
    <cellStyle name="Normal 3 6 2 3 2 3 2 4" xfId="35673"/>
    <cellStyle name="Normal 3 6 2 3 2 3 3" xfId="10460"/>
    <cellStyle name="Normal 3 6 2 3 2 3 3 2" xfId="24843"/>
    <cellStyle name="Normal 3 6 2 3 2 3 3 2 2" xfId="53578"/>
    <cellStyle name="Normal 3 6 2 3 2 3 3 3" xfId="39254"/>
    <cellStyle name="Normal 3 6 2 3 2 3 4" xfId="17680"/>
    <cellStyle name="Normal 3 6 2 3 2 3 4 2" xfId="46416"/>
    <cellStyle name="Normal 3 6 2 3 2 3 5" xfId="32092"/>
    <cellStyle name="Normal 3 6 2 3 2 4" xfId="4992"/>
    <cellStyle name="Normal 3 6 2 3 2 4 2" xfId="12257"/>
    <cellStyle name="Normal 3 6 2 3 2 4 2 2" xfId="26635"/>
    <cellStyle name="Normal 3 6 2 3 2 4 2 2 2" xfId="55369"/>
    <cellStyle name="Normal 3 6 2 3 2 4 2 3" xfId="41045"/>
    <cellStyle name="Normal 3 6 2 3 2 4 3" xfId="19472"/>
    <cellStyle name="Normal 3 6 2 3 2 4 3 2" xfId="48207"/>
    <cellStyle name="Normal 3 6 2 3 2 4 4" xfId="33883"/>
    <cellStyle name="Normal 3 6 2 3 2 5" xfId="8664"/>
    <cellStyle name="Normal 3 6 2 3 2 5 2" xfId="23053"/>
    <cellStyle name="Normal 3 6 2 3 2 5 2 2" xfId="51788"/>
    <cellStyle name="Normal 3 6 2 3 2 5 3" xfId="37464"/>
    <cellStyle name="Normal 3 6 2 3 2 6" xfId="15890"/>
    <cellStyle name="Normal 3 6 2 3 2 6 2" xfId="44626"/>
    <cellStyle name="Normal 3 6 2 3 2 7" xfId="30302"/>
    <cellStyle name="Normal 3 6 2 3 3" xfId="1784"/>
    <cellStyle name="Normal 3 6 2 3 3 2" xfId="3576"/>
    <cellStyle name="Normal 3 6 2 3 3 2 2" xfId="7235"/>
    <cellStyle name="Normal 3 6 2 3 3 2 2 2" xfId="14495"/>
    <cellStyle name="Normal 3 6 2 3 3 2 2 2 2" xfId="28873"/>
    <cellStyle name="Normal 3 6 2 3 3 2 2 2 2 2" xfId="57607"/>
    <cellStyle name="Normal 3 6 2 3 3 2 2 2 3" xfId="43283"/>
    <cellStyle name="Normal 3 6 2 3 3 2 2 3" xfId="21710"/>
    <cellStyle name="Normal 3 6 2 3 3 2 2 3 2" xfId="50445"/>
    <cellStyle name="Normal 3 6 2 3 3 2 2 4" xfId="36121"/>
    <cellStyle name="Normal 3 6 2 3 3 2 3" xfId="10908"/>
    <cellStyle name="Normal 3 6 2 3 3 2 3 2" xfId="25291"/>
    <cellStyle name="Normal 3 6 2 3 3 2 3 2 2" xfId="54026"/>
    <cellStyle name="Normal 3 6 2 3 3 2 3 3" xfId="39702"/>
    <cellStyle name="Normal 3 6 2 3 3 2 4" xfId="18128"/>
    <cellStyle name="Normal 3 6 2 3 3 2 4 2" xfId="46864"/>
    <cellStyle name="Normal 3 6 2 3 3 2 5" xfId="32540"/>
    <cellStyle name="Normal 3 6 2 3 3 3" xfId="5445"/>
    <cellStyle name="Normal 3 6 2 3 3 3 2" xfId="12705"/>
    <cellStyle name="Normal 3 6 2 3 3 3 2 2" xfId="27083"/>
    <cellStyle name="Normal 3 6 2 3 3 3 2 2 2" xfId="55817"/>
    <cellStyle name="Normal 3 6 2 3 3 3 2 3" xfId="41493"/>
    <cellStyle name="Normal 3 6 2 3 3 3 3" xfId="19920"/>
    <cellStyle name="Normal 3 6 2 3 3 3 3 2" xfId="48655"/>
    <cellStyle name="Normal 3 6 2 3 3 3 4" xfId="34331"/>
    <cellStyle name="Normal 3 6 2 3 3 4" xfId="9118"/>
    <cellStyle name="Normal 3 6 2 3 3 4 2" xfId="23501"/>
    <cellStyle name="Normal 3 6 2 3 3 4 2 2" xfId="52236"/>
    <cellStyle name="Normal 3 6 2 3 3 4 3" xfId="37912"/>
    <cellStyle name="Normal 3 6 2 3 3 5" xfId="16338"/>
    <cellStyle name="Normal 3 6 2 3 3 5 2" xfId="45074"/>
    <cellStyle name="Normal 3 6 2 3 3 6" xfId="30750"/>
    <cellStyle name="Normal 3 6 2 3 4" xfId="2680"/>
    <cellStyle name="Normal 3 6 2 3 4 2" xfId="6340"/>
    <cellStyle name="Normal 3 6 2 3 4 2 2" xfId="13600"/>
    <cellStyle name="Normal 3 6 2 3 4 2 2 2" xfId="27978"/>
    <cellStyle name="Normal 3 6 2 3 4 2 2 2 2" xfId="56712"/>
    <cellStyle name="Normal 3 6 2 3 4 2 2 3" xfId="42388"/>
    <cellStyle name="Normal 3 6 2 3 4 2 3" xfId="20815"/>
    <cellStyle name="Normal 3 6 2 3 4 2 3 2" xfId="49550"/>
    <cellStyle name="Normal 3 6 2 3 4 2 4" xfId="35226"/>
    <cellStyle name="Normal 3 6 2 3 4 3" xfId="10013"/>
    <cellStyle name="Normal 3 6 2 3 4 3 2" xfId="24396"/>
    <cellStyle name="Normal 3 6 2 3 4 3 2 2" xfId="53131"/>
    <cellStyle name="Normal 3 6 2 3 4 3 3" xfId="38807"/>
    <cellStyle name="Normal 3 6 2 3 4 4" xfId="17233"/>
    <cellStyle name="Normal 3 6 2 3 4 4 2" xfId="45969"/>
    <cellStyle name="Normal 3 6 2 3 4 5" xfId="31645"/>
    <cellStyle name="Normal 3 6 2 3 5" xfId="4544"/>
    <cellStyle name="Normal 3 6 2 3 5 2" xfId="11810"/>
    <cellStyle name="Normal 3 6 2 3 5 2 2" xfId="26188"/>
    <cellStyle name="Normal 3 6 2 3 5 2 2 2" xfId="54922"/>
    <cellStyle name="Normal 3 6 2 3 5 2 3" xfId="40598"/>
    <cellStyle name="Normal 3 6 2 3 5 3" xfId="19025"/>
    <cellStyle name="Normal 3 6 2 3 5 3 2" xfId="47760"/>
    <cellStyle name="Normal 3 6 2 3 5 4" xfId="33436"/>
    <cellStyle name="Normal 3 6 2 3 6" xfId="8217"/>
    <cellStyle name="Normal 3 6 2 3 6 2" xfId="22606"/>
    <cellStyle name="Normal 3 6 2 3 6 2 2" xfId="51341"/>
    <cellStyle name="Normal 3 6 2 3 6 3" xfId="37017"/>
    <cellStyle name="Normal 3 6 2 3 7" xfId="15443"/>
    <cellStyle name="Normal 3 6 2 3 7 2" xfId="44179"/>
    <cellStyle name="Normal 3 6 2 3 8" xfId="29855"/>
    <cellStyle name="Normal 3 6 2 4" xfId="1024"/>
    <cellStyle name="Normal 3 6 2 4 2" xfId="2007"/>
    <cellStyle name="Normal 3 6 2 4 2 2" xfId="3799"/>
    <cellStyle name="Normal 3 6 2 4 2 2 2" xfId="7458"/>
    <cellStyle name="Normal 3 6 2 4 2 2 2 2" xfId="14718"/>
    <cellStyle name="Normal 3 6 2 4 2 2 2 2 2" xfId="29096"/>
    <cellStyle name="Normal 3 6 2 4 2 2 2 2 2 2" xfId="57830"/>
    <cellStyle name="Normal 3 6 2 4 2 2 2 2 3" xfId="43506"/>
    <cellStyle name="Normal 3 6 2 4 2 2 2 3" xfId="21933"/>
    <cellStyle name="Normal 3 6 2 4 2 2 2 3 2" xfId="50668"/>
    <cellStyle name="Normal 3 6 2 4 2 2 2 4" xfId="36344"/>
    <cellStyle name="Normal 3 6 2 4 2 2 3" xfId="11131"/>
    <cellStyle name="Normal 3 6 2 4 2 2 3 2" xfId="25514"/>
    <cellStyle name="Normal 3 6 2 4 2 2 3 2 2" xfId="54249"/>
    <cellStyle name="Normal 3 6 2 4 2 2 3 3" xfId="39925"/>
    <cellStyle name="Normal 3 6 2 4 2 2 4" xfId="18351"/>
    <cellStyle name="Normal 3 6 2 4 2 2 4 2" xfId="47087"/>
    <cellStyle name="Normal 3 6 2 4 2 2 5" xfId="32763"/>
    <cellStyle name="Normal 3 6 2 4 2 3" xfId="5668"/>
    <cellStyle name="Normal 3 6 2 4 2 3 2" xfId="12928"/>
    <cellStyle name="Normal 3 6 2 4 2 3 2 2" xfId="27306"/>
    <cellStyle name="Normal 3 6 2 4 2 3 2 2 2" xfId="56040"/>
    <cellStyle name="Normal 3 6 2 4 2 3 2 3" xfId="41716"/>
    <cellStyle name="Normal 3 6 2 4 2 3 3" xfId="20143"/>
    <cellStyle name="Normal 3 6 2 4 2 3 3 2" xfId="48878"/>
    <cellStyle name="Normal 3 6 2 4 2 3 4" xfId="34554"/>
    <cellStyle name="Normal 3 6 2 4 2 4" xfId="9341"/>
    <cellStyle name="Normal 3 6 2 4 2 4 2" xfId="23724"/>
    <cellStyle name="Normal 3 6 2 4 2 4 2 2" xfId="52459"/>
    <cellStyle name="Normal 3 6 2 4 2 4 3" xfId="38135"/>
    <cellStyle name="Normal 3 6 2 4 2 5" xfId="16561"/>
    <cellStyle name="Normal 3 6 2 4 2 5 2" xfId="45297"/>
    <cellStyle name="Normal 3 6 2 4 2 6" xfId="30973"/>
    <cellStyle name="Normal 3 6 2 4 3" xfId="2903"/>
    <cellStyle name="Normal 3 6 2 4 3 2" xfId="6563"/>
    <cellStyle name="Normal 3 6 2 4 3 2 2" xfId="13823"/>
    <cellStyle name="Normal 3 6 2 4 3 2 2 2" xfId="28201"/>
    <cellStyle name="Normal 3 6 2 4 3 2 2 2 2" xfId="56935"/>
    <cellStyle name="Normal 3 6 2 4 3 2 2 3" xfId="42611"/>
    <cellStyle name="Normal 3 6 2 4 3 2 3" xfId="21038"/>
    <cellStyle name="Normal 3 6 2 4 3 2 3 2" xfId="49773"/>
    <cellStyle name="Normal 3 6 2 4 3 2 4" xfId="35449"/>
    <cellStyle name="Normal 3 6 2 4 3 3" xfId="10236"/>
    <cellStyle name="Normal 3 6 2 4 3 3 2" xfId="24619"/>
    <cellStyle name="Normal 3 6 2 4 3 3 2 2" xfId="53354"/>
    <cellStyle name="Normal 3 6 2 4 3 3 3" xfId="39030"/>
    <cellStyle name="Normal 3 6 2 4 3 4" xfId="17456"/>
    <cellStyle name="Normal 3 6 2 4 3 4 2" xfId="46192"/>
    <cellStyle name="Normal 3 6 2 4 3 5" xfId="31868"/>
    <cellStyle name="Normal 3 6 2 4 4" xfId="4768"/>
    <cellStyle name="Normal 3 6 2 4 4 2" xfId="12033"/>
    <cellStyle name="Normal 3 6 2 4 4 2 2" xfId="26411"/>
    <cellStyle name="Normal 3 6 2 4 4 2 2 2" xfId="55145"/>
    <cellStyle name="Normal 3 6 2 4 4 2 3" xfId="40821"/>
    <cellStyle name="Normal 3 6 2 4 4 3" xfId="19248"/>
    <cellStyle name="Normal 3 6 2 4 4 3 2" xfId="47983"/>
    <cellStyle name="Normal 3 6 2 4 4 4" xfId="33659"/>
    <cellStyle name="Normal 3 6 2 4 5" xfId="8440"/>
    <cellStyle name="Normal 3 6 2 4 5 2" xfId="22829"/>
    <cellStyle name="Normal 3 6 2 4 5 2 2" xfId="51564"/>
    <cellStyle name="Normal 3 6 2 4 5 3" xfId="37240"/>
    <cellStyle name="Normal 3 6 2 4 6" xfId="15666"/>
    <cellStyle name="Normal 3 6 2 4 6 2" xfId="44402"/>
    <cellStyle name="Normal 3 6 2 4 7" xfId="30078"/>
    <cellStyle name="Normal 3 6 2 5" xfId="1548"/>
    <cellStyle name="Normal 3 6 2 5 2" xfId="3352"/>
    <cellStyle name="Normal 3 6 2 5 2 2" xfId="7011"/>
    <cellStyle name="Normal 3 6 2 5 2 2 2" xfId="14271"/>
    <cellStyle name="Normal 3 6 2 5 2 2 2 2" xfId="28649"/>
    <cellStyle name="Normal 3 6 2 5 2 2 2 2 2" xfId="57383"/>
    <cellStyle name="Normal 3 6 2 5 2 2 2 3" xfId="43059"/>
    <cellStyle name="Normal 3 6 2 5 2 2 3" xfId="21486"/>
    <cellStyle name="Normal 3 6 2 5 2 2 3 2" xfId="50221"/>
    <cellStyle name="Normal 3 6 2 5 2 2 4" xfId="35897"/>
    <cellStyle name="Normal 3 6 2 5 2 3" xfId="10684"/>
    <cellStyle name="Normal 3 6 2 5 2 3 2" xfId="25067"/>
    <cellStyle name="Normal 3 6 2 5 2 3 2 2" xfId="53802"/>
    <cellStyle name="Normal 3 6 2 5 2 3 3" xfId="39478"/>
    <cellStyle name="Normal 3 6 2 5 2 4" xfId="17904"/>
    <cellStyle name="Normal 3 6 2 5 2 4 2" xfId="46640"/>
    <cellStyle name="Normal 3 6 2 5 2 5" xfId="32316"/>
    <cellStyle name="Normal 3 6 2 5 3" xfId="5221"/>
    <cellStyle name="Normal 3 6 2 5 3 2" xfId="12481"/>
    <cellStyle name="Normal 3 6 2 5 3 2 2" xfId="26859"/>
    <cellStyle name="Normal 3 6 2 5 3 2 2 2" xfId="55593"/>
    <cellStyle name="Normal 3 6 2 5 3 2 3" xfId="41269"/>
    <cellStyle name="Normal 3 6 2 5 3 3" xfId="19696"/>
    <cellStyle name="Normal 3 6 2 5 3 3 2" xfId="48431"/>
    <cellStyle name="Normal 3 6 2 5 3 4" xfId="34107"/>
    <cellStyle name="Normal 3 6 2 5 4" xfId="8894"/>
    <cellStyle name="Normal 3 6 2 5 4 2" xfId="23277"/>
    <cellStyle name="Normal 3 6 2 5 4 2 2" xfId="52012"/>
    <cellStyle name="Normal 3 6 2 5 4 3" xfId="37688"/>
    <cellStyle name="Normal 3 6 2 5 5" xfId="16114"/>
    <cellStyle name="Normal 3 6 2 5 5 2" xfId="44850"/>
    <cellStyle name="Normal 3 6 2 5 6" xfId="30526"/>
    <cellStyle name="Normal 3 6 2 6" xfId="2456"/>
    <cellStyle name="Normal 3 6 2 6 2" xfId="6116"/>
    <cellStyle name="Normal 3 6 2 6 2 2" xfId="13376"/>
    <cellStyle name="Normal 3 6 2 6 2 2 2" xfId="27754"/>
    <cellStyle name="Normal 3 6 2 6 2 2 2 2" xfId="56488"/>
    <cellStyle name="Normal 3 6 2 6 2 2 3" xfId="42164"/>
    <cellStyle name="Normal 3 6 2 6 2 3" xfId="20591"/>
    <cellStyle name="Normal 3 6 2 6 2 3 2" xfId="49326"/>
    <cellStyle name="Normal 3 6 2 6 2 4" xfId="35002"/>
    <cellStyle name="Normal 3 6 2 6 3" xfId="9789"/>
    <cellStyle name="Normal 3 6 2 6 3 2" xfId="24172"/>
    <cellStyle name="Normal 3 6 2 6 3 2 2" xfId="52907"/>
    <cellStyle name="Normal 3 6 2 6 3 3" xfId="38583"/>
    <cellStyle name="Normal 3 6 2 6 4" xfId="17009"/>
    <cellStyle name="Normal 3 6 2 6 4 2" xfId="45745"/>
    <cellStyle name="Normal 3 6 2 6 5" xfId="31421"/>
    <cellStyle name="Normal 3 6 2 7" xfId="4315"/>
    <cellStyle name="Normal 3 6 2 7 2" xfId="11585"/>
    <cellStyle name="Normal 3 6 2 7 2 2" xfId="25964"/>
    <cellStyle name="Normal 3 6 2 7 2 2 2" xfId="54698"/>
    <cellStyle name="Normal 3 6 2 7 2 3" xfId="40374"/>
    <cellStyle name="Normal 3 6 2 7 3" xfId="18801"/>
    <cellStyle name="Normal 3 6 2 7 3 2" xfId="47536"/>
    <cellStyle name="Normal 3 6 2 7 4" xfId="33212"/>
    <cellStyle name="Normal 3 6 2 8" xfId="7984"/>
    <cellStyle name="Normal 3 6 2 8 2" xfId="22382"/>
    <cellStyle name="Normal 3 6 2 8 2 2" xfId="51117"/>
    <cellStyle name="Normal 3 6 2 8 3" xfId="36793"/>
    <cellStyle name="Normal 3 6 2 9" xfId="15219"/>
    <cellStyle name="Normal 3 6 2 9 2" xfId="43955"/>
    <cellStyle name="Normal 3 6 3" xfId="580"/>
    <cellStyle name="Normal 3 6 3 2" xfId="857"/>
    <cellStyle name="Normal 3 6 3 2 2" xfId="1304"/>
    <cellStyle name="Normal 3 6 3 2 2 2" xfId="2287"/>
    <cellStyle name="Normal 3 6 3 2 2 2 2" xfId="4079"/>
    <cellStyle name="Normal 3 6 3 2 2 2 2 2" xfId="7738"/>
    <cellStyle name="Normal 3 6 3 2 2 2 2 2 2" xfId="14998"/>
    <cellStyle name="Normal 3 6 3 2 2 2 2 2 2 2" xfId="29376"/>
    <cellStyle name="Normal 3 6 3 2 2 2 2 2 2 2 2" xfId="58110"/>
    <cellStyle name="Normal 3 6 3 2 2 2 2 2 2 3" xfId="43786"/>
    <cellStyle name="Normal 3 6 3 2 2 2 2 2 3" xfId="22213"/>
    <cellStyle name="Normal 3 6 3 2 2 2 2 2 3 2" xfId="50948"/>
    <cellStyle name="Normal 3 6 3 2 2 2 2 2 4" xfId="36624"/>
    <cellStyle name="Normal 3 6 3 2 2 2 2 3" xfId="11411"/>
    <cellStyle name="Normal 3 6 3 2 2 2 2 3 2" xfId="25794"/>
    <cellStyle name="Normal 3 6 3 2 2 2 2 3 2 2" xfId="54529"/>
    <cellStyle name="Normal 3 6 3 2 2 2 2 3 3" xfId="40205"/>
    <cellStyle name="Normal 3 6 3 2 2 2 2 4" xfId="18631"/>
    <cellStyle name="Normal 3 6 3 2 2 2 2 4 2" xfId="47367"/>
    <cellStyle name="Normal 3 6 3 2 2 2 2 5" xfId="33043"/>
    <cellStyle name="Normal 3 6 3 2 2 2 3" xfId="5948"/>
    <cellStyle name="Normal 3 6 3 2 2 2 3 2" xfId="13208"/>
    <cellStyle name="Normal 3 6 3 2 2 2 3 2 2" xfId="27586"/>
    <cellStyle name="Normal 3 6 3 2 2 2 3 2 2 2" xfId="56320"/>
    <cellStyle name="Normal 3 6 3 2 2 2 3 2 3" xfId="41996"/>
    <cellStyle name="Normal 3 6 3 2 2 2 3 3" xfId="20423"/>
    <cellStyle name="Normal 3 6 3 2 2 2 3 3 2" xfId="49158"/>
    <cellStyle name="Normal 3 6 3 2 2 2 3 4" xfId="34834"/>
    <cellStyle name="Normal 3 6 3 2 2 2 4" xfId="9621"/>
    <cellStyle name="Normal 3 6 3 2 2 2 4 2" xfId="24004"/>
    <cellStyle name="Normal 3 6 3 2 2 2 4 2 2" xfId="52739"/>
    <cellStyle name="Normal 3 6 3 2 2 2 4 3" xfId="38415"/>
    <cellStyle name="Normal 3 6 3 2 2 2 5" xfId="16841"/>
    <cellStyle name="Normal 3 6 3 2 2 2 5 2" xfId="45577"/>
    <cellStyle name="Normal 3 6 3 2 2 2 6" xfId="31253"/>
    <cellStyle name="Normal 3 6 3 2 2 3" xfId="3183"/>
    <cellStyle name="Normal 3 6 3 2 2 3 2" xfId="6843"/>
    <cellStyle name="Normal 3 6 3 2 2 3 2 2" xfId="14103"/>
    <cellStyle name="Normal 3 6 3 2 2 3 2 2 2" xfId="28481"/>
    <cellStyle name="Normal 3 6 3 2 2 3 2 2 2 2" xfId="57215"/>
    <cellStyle name="Normal 3 6 3 2 2 3 2 2 3" xfId="42891"/>
    <cellStyle name="Normal 3 6 3 2 2 3 2 3" xfId="21318"/>
    <cellStyle name="Normal 3 6 3 2 2 3 2 3 2" xfId="50053"/>
    <cellStyle name="Normal 3 6 3 2 2 3 2 4" xfId="35729"/>
    <cellStyle name="Normal 3 6 3 2 2 3 3" xfId="10516"/>
    <cellStyle name="Normal 3 6 3 2 2 3 3 2" xfId="24899"/>
    <cellStyle name="Normal 3 6 3 2 2 3 3 2 2" xfId="53634"/>
    <cellStyle name="Normal 3 6 3 2 2 3 3 3" xfId="39310"/>
    <cellStyle name="Normal 3 6 3 2 2 3 4" xfId="17736"/>
    <cellStyle name="Normal 3 6 3 2 2 3 4 2" xfId="46472"/>
    <cellStyle name="Normal 3 6 3 2 2 3 5" xfId="32148"/>
    <cellStyle name="Normal 3 6 3 2 2 4" xfId="5048"/>
    <cellStyle name="Normal 3 6 3 2 2 4 2" xfId="12313"/>
    <cellStyle name="Normal 3 6 3 2 2 4 2 2" xfId="26691"/>
    <cellStyle name="Normal 3 6 3 2 2 4 2 2 2" xfId="55425"/>
    <cellStyle name="Normal 3 6 3 2 2 4 2 3" xfId="41101"/>
    <cellStyle name="Normal 3 6 3 2 2 4 3" xfId="19528"/>
    <cellStyle name="Normal 3 6 3 2 2 4 3 2" xfId="48263"/>
    <cellStyle name="Normal 3 6 3 2 2 4 4" xfId="33939"/>
    <cellStyle name="Normal 3 6 3 2 2 5" xfId="8720"/>
    <cellStyle name="Normal 3 6 3 2 2 5 2" xfId="23109"/>
    <cellStyle name="Normal 3 6 3 2 2 5 2 2" xfId="51844"/>
    <cellStyle name="Normal 3 6 3 2 2 5 3" xfId="37520"/>
    <cellStyle name="Normal 3 6 3 2 2 6" xfId="15946"/>
    <cellStyle name="Normal 3 6 3 2 2 6 2" xfId="44682"/>
    <cellStyle name="Normal 3 6 3 2 2 7" xfId="30358"/>
    <cellStyle name="Normal 3 6 3 2 3" xfId="1840"/>
    <cellStyle name="Normal 3 6 3 2 3 2" xfId="3632"/>
    <cellStyle name="Normal 3 6 3 2 3 2 2" xfId="7291"/>
    <cellStyle name="Normal 3 6 3 2 3 2 2 2" xfId="14551"/>
    <cellStyle name="Normal 3 6 3 2 3 2 2 2 2" xfId="28929"/>
    <cellStyle name="Normal 3 6 3 2 3 2 2 2 2 2" xfId="57663"/>
    <cellStyle name="Normal 3 6 3 2 3 2 2 2 3" xfId="43339"/>
    <cellStyle name="Normal 3 6 3 2 3 2 2 3" xfId="21766"/>
    <cellStyle name="Normal 3 6 3 2 3 2 2 3 2" xfId="50501"/>
    <cellStyle name="Normal 3 6 3 2 3 2 2 4" xfId="36177"/>
    <cellStyle name="Normal 3 6 3 2 3 2 3" xfId="10964"/>
    <cellStyle name="Normal 3 6 3 2 3 2 3 2" xfId="25347"/>
    <cellStyle name="Normal 3 6 3 2 3 2 3 2 2" xfId="54082"/>
    <cellStyle name="Normal 3 6 3 2 3 2 3 3" xfId="39758"/>
    <cellStyle name="Normal 3 6 3 2 3 2 4" xfId="18184"/>
    <cellStyle name="Normal 3 6 3 2 3 2 4 2" xfId="46920"/>
    <cellStyle name="Normal 3 6 3 2 3 2 5" xfId="32596"/>
    <cellStyle name="Normal 3 6 3 2 3 3" xfId="5501"/>
    <cellStyle name="Normal 3 6 3 2 3 3 2" xfId="12761"/>
    <cellStyle name="Normal 3 6 3 2 3 3 2 2" xfId="27139"/>
    <cellStyle name="Normal 3 6 3 2 3 3 2 2 2" xfId="55873"/>
    <cellStyle name="Normal 3 6 3 2 3 3 2 3" xfId="41549"/>
    <cellStyle name="Normal 3 6 3 2 3 3 3" xfId="19976"/>
    <cellStyle name="Normal 3 6 3 2 3 3 3 2" xfId="48711"/>
    <cellStyle name="Normal 3 6 3 2 3 3 4" xfId="34387"/>
    <cellStyle name="Normal 3 6 3 2 3 4" xfId="9174"/>
    <cellStyle name="Normal 3 6 3 2 3 4 2" xfId="23557"/>
    <cellStyle name="Normal 3 6 3 2 3 4 2 2" xfId="52292"/>
    <cellStyle name="Normal 3 6 3 2 3 4 3" xfId="37968"/>
    <cellStyle name="Normal 3 6 3 2 3 5" xfId="16394"/>
    <cellStyle name="Normal 3 6 3 2 3 5 2" xfId="45130"/>
    <cellStyle name="Normal 3 6 3 2 3 6" xfId="30806"/>
    <cellStyle name="Normal 3 6 3 2 4" xfId="2736"/>
    <cellStyle name="Normal 3 6 3 2 4 2" xfId="6396"/>
    <cellStyle name="Normal 3 6 3 2 4 2 2" xfId="13656"/>
    <cellStyle name="Normal 3 6 3 2 4 2 2 2" xfId="28034"/>
    <cellStyle name="Normal 3 6 3 2 4 2 2 2 2" xfId="56768"/>
    <cellStyle name="Normal 3 6 3 2 4 2 2 3" xfId="42444"/>
    <cellStyle name="Normal 3 6 3 2 4 2 3" xfId="20871"/>
    <cellStyle name="Normal 3 6 3 2 4 2 3 2" xfId="49606"/>
    <cellStyle name="Normal 3 6 3 2 4 2 4" xfId="35282"/>
    <cellStyle name="Normal 3 6 3 2 4 3" xfId="10069"/>
    <cellStyle name="Normal 3 6 3 2 4 3 2" xfId="24452"/>
    <cellStyle name="Normal 3 6 3 2 4 3 2 2" xfId="53187"/>
    <cellStyle name="Normal 3 6 3 2 4 3 3" xfId="38863"/>
    <cellStyle name="Normal 3 6 3 2 4 4" xfId="17289"/>
    <cellStyle name="Normal 3 6 3 2 4 4 2" xfId="46025"/>
    <cellStyle name="Normal 3 6 3 2 4 5" xfId="31701"/>
    <cellStyle name="Normal 3 6 3 2 5" xfId="4601"/>
    <cellStyle name="Normal 3 6 3 2 5 2" xfId="11866"/>
    <cellStyle name="Normal 3 6 3 2 5 2 2" xfId="26244"/>
    <cellStyle name="Normal 3 6 3 2 5 2 2 2" xfId="54978"/>
    <cellStyle name="Normal 3 6 3 2 5 2 3" xfId="40654"/>
    <cellStyle name="Normal 3 6 3 2 5 3" xfId="19081"/>
    <cellStyle name="Normal 3 6 3 2 5 3 2" xfId="47816"/>
    <cellStyle name="Normal 3 6 3 2 5 4" xfId="33492"/>
    <cellStyle name="Normal 3 6 3 2 6" xfId="8273"/>
    <cellStyle name="Normal 3 6 3 2 6 2" xfId="22662"/>
    <cellStyle name="Normal 3 6 3 2 6 2 2" xfId="51397"/>
    <cellStyle name="Normal 3 6 3 2 6 3" xfId="37073"/>
    <cellStyle name="Normal 3 6 3 2 7" xfId="15499"/>
    <cellStyle name="Normal 3 6 3 2 7 2" xfId="44235"/>
    <cellStyle name="Normal 3 6 3 2 8" xfId="29911"/>
    <cellStyle name="Normal 3 6 3 3" xfId="1080"/>
    <cellStyle name="Normal 3 6 3 3 2" xfId="2063"/>
    <cellStyle name="Normal 3 6 3 3 2 2" xfId="3855"/>
    <cellStyle name="Normal 3 6 3 3 2 2 2" xfId="7514"/>
    <cellStyle name="Normal 3 6 3 3 2 2 2 2" xfId="14774"/>
    <cellStyle name="Normal 3 6 3 3 2 2 2 2 2" xfId="29152"/>
    <cellStyle name="Normal 3 6 3 3 2 2 2 2 2 2" xfId="57886"/>
    <cellStyle name="Normal 3 6 3 3 2 2 2 2 3" xfId="43562"/>
    <cellStyle name="Normal 3 6 3 3 2 2 2 3" xfId="21989"/>
    <cellStyle name="Normal 3 6 3 3 2 2 2 3 2" xfId="50724"/>
    <cellStyle name="Normal 3 6 3 3 2 2 2 4" xfId="36400"/>
    <cellStyle name="Normal 3 6 3 3 2 2 3" xfId="11187"/>
    <cellStyle name="Normal 3 6 3 3 2 2 3 2" xfId="25570"/>
    <cellStyle name="Normal 3 6 3 3 2 2 3 2 2" xfId="54305"/>
    <cellStyle name="Normal 3 6 3 3 2 2 3 3" xfId="39981"/>
    <cellStyle name="Normal 3 6 3 3 2 2 4" xfId="18407"/>
    <cellStyle name="Normal 3 6 3 3 2 2 4 2" xfId="47143"/>
    <cellStyle name="Normal 3 6 3 3 2 2 5" xfId="32819"/>
    <cellStyle name="Normal 3 6 3 3 2 3" xfId="5724"/>
    <cellStyle name="Normal 3 6 3 3 2 3 2" xfId="12984"/>
    <cellStyle name="Normal 3 6 3 3 2 3 2 2" xfId="27362"/>
    <cellStyle name="Normal 3 6 3 3 2 3 2 2 2" xfId="56096"/>
    <cellStyle name="Normal 3 6 3 3 2 3 2 3" xfId="41772"/>
    <cellStyle name="Normal 3 6 3 3 2 3 3" xfId="20199"/>
    <cellStyle name="Normal 3 6 3 3 2 3 3 2" xfId="48934"/>
    <cellStyle name="Normal 3 6 3 3 2 3 4" xfId="34610"/>
    <cellStyle name="Normal 3 6 3 3 2 4" xfId="9397"/>
    <cellStyle name="Normal 3 6 3 3 2 4 2" xfId="23780"/>
    <cellStyle name="Normal 3 6 3 3 2 4 2 2" xfId="52515"/>
    <cellStyle name="Normal 3 6 3 3 2 4 3" xfId="38191"/>
    <cellStyle name="Normal 3 6 3 3 2 5" xfId="16617"/>
    <cellStyle name="Normal 3 6 3 3 2 5 2" xfId="45353"/>
    <cellStyle name="Normal 3 6 3 3 2 6" xfId="31029"/>
    <cellStyle name="Normal 3 6 3 3 3" xfId="2959"/>
    <cellStyle name="Normal 3 6 3 3 3 2" xfId="6619"/>
    <cellStyle name="Normal 3 6 3 3 3 2 2" xfId="13879"/>
    <cellStyle name="Normal 3 6 3 3 3 2 2 2" xfId="28257"/>
    <cellStyle name="Normal 3 6 3 3 3 2 2 2 2" xfId="56991"/>
    <cellStyle name="Normal 3 6 3 3 3 2 2 3" xfId="42667"/>
    <cellStyle name="Normal 3 6 3 3 3 2 3" xfId="21094"/>
    <cellStyle name="Normal 3 6 3 3 3 2 3 2" xfId="49829"/>
    <cellStyle name="Normal 3 6 3 3 3 2 4" xfId="35505"/>
    <cellStyle name="Normal 3 6 3 3 3 3" xfId="10292"/>
    <cellStyle name="Normal 3 6 3 3 3 3 2" xfId="24675"/>
    <cellStyle name="Normal 3 6 3 3 3 3 2 2" xfId="53410"/>
    <cellStyle name="Normal 3 6 3 3 3 3 3" xfId="39086"/>
    <cellStyle name="Normal 3 6 3 3 3 4" xfId="17512"/>
    <cellStyle name="Normal 3 6 3 3 3 4 2" xfId="46248"/>
    <cellStyle name="Normal 3 6 3 3 3 5" xfId="31924"/>
    <cellStyle name="Normal 3 6 3 3 4" xfId="4824"/>
    <cellStyle name="Normal 3 6 3 3 4 2" xfId="12089"/>
    <cellStyle name="Normal 3 6 3 3 4 2 2" xfId="26467"/>
    <cellStyle name="Normal 3 6 3 3 4 2 2 2" xfId="55201"/>
    <cellStyle name="Normal 3 6 3 3 4 2 3" xfId="40877"/>
    <cellStyle name="Normal 3 6 3 3 4 3" xfId="19304"/>
    <cellStyle name="Normal 3 6 3 3 4 3 2" xfId="48039"/>
    <cellStyle name="Normal 3 6 3 3 4 4" xfId="33715"/>
    <cellStyle name="Normal 3 6 3 3 5" xfId="8496"/>
    <cellStyle name="Normal 3 6 3 3 5 2" xfId="22885"/>
    <cellStyle name="Normal 3 6 3 3 5 2 2" xfId="51620"/>
    <cellStyle name="Normal 3 6 3 3 5 3" xfId="37296"/>
    <cellStyle name="Normal 3 6 3 3 6" xfId="15722"/>
    <cellStyle name="Normal 3 6 3 3 6 2" xfId="44458"/>
    <cellStyle name="Normal 3 6 3 3 7" xfId="30134"/>
    <cellStyle name="Normal 3 6 3 4" xfId="1612"/>
    <cellStyle name="Normal 3 6 3 4 2" xfId="3408"/>
    <cellStyle name="Normal 3 6 3 4 2 2" xfId="7067"/>
    <cellStyle name="Normal 3 6 3 4 2 2 2" xfId="14327"/>
    <cellStyle name="Normal 3 6 3 4 2 2 2 2" xfId="28705"/>
    <cellStyle name="Normal 3 6 3 4 2 2 2 2 2" xfId="57439"/>
    <cellStyle name="Normal 3 6 3 4 2 2 2 3" xfId="43115"/>
    <cellStyle name="Normal 3 6 3 4 2 2 3" xfId="21542"/>
    <cellStyle name="Normal 3 6 3 4 2 2 3 2" xfId="50277"/>
    <cellStyle name="Normal 3 6 3 4 2 2 4" xfId="35953"/>
    <cellStyle name="Normal 3 6 3 4 2 3" xfId="10740"/>
    <cellStyle name="Normal 3 6 3 4 2 3 2" xfId="25123"/>
    <cellStyle name="Normal 3 6 3 4 2 3 2 2" xfId="53858"/>
    <cellStyle name="Normal 3 6 3 4 2 3 3" xfId="39534"/>
    <cellStyle name="Normal 3 6 3 4 2 4" xfId="17960"/>
    <cellStyle name="Normal 3 6 3 4 2 4 2" xfId="46696"/>
    <cellStyle name="Normal 3 6 3 4 2 5" xfId="32372"/>
    <cellStyle name="Normal 3 6 3 4 3" xfId="5277"/>
    <cellStyle name="Normal 3 6 3 4 3 2" xfId="12537"/>
    <cellStyle name="Normal 3 6 3 4 3 2 2" xfId="26915"/>
    <cellStyle name="Normal 3 6 3 4 3 2 2 2" xfId="55649"/>
    <cellStyle name="Normal 3 6 3 4 3 2 3" xfId="41325"/>
    <cellStyle name="Normal 3 6 3 4 3 3" xfId="19752"/>
    <cellStyle name="Normal 3 6 3 4 3 3 2" xfId="48487"/>
    <cellStyle name="Normal 3 6 3 4 3 4" xfId="34163"/>
    <cellStyle name="Normal 3 6 3 4 4" xfId="8950"/>
    <cellStyle name="Normal 3 6 3 4 4 2" xfId="23333"/>
    <cellStyle name="Normal 3 6 3 4 4 2 2" xfId="52068"/>
    <cellStyle name="Normal 3 6 3 4 4 3" xfId="37744"/>
    <cellStyle name="Normal 3 6 3 4 5" xfId="16170"/>
    <cellStyle name="Normal 3 6 3 4 5 2" xfId="44906"/>
    <cellStyle name="Normal 3 6 3 4 6" xfId="30582"/>
    <cellStyle name="Normal 3 6 3 5" xfId="2512"/>
    <cellStyle name="Normal 3 6 3 5 2" xfId="6172"/>
    <cellStyle name="Normal 3 6 3 5 2 2" xfId="13432"/>
    <cellStyle name="Normal 3 6 3 5 2 2 2" xfId="27810"/>
    <cellStyle name="Normal 3 6 3 5 2 2 2 2" xfId="56544"/>
    <cellStyle name="Normal 3 6 3 5 2 2 3" xfId="42220"/>
    <cellStyle name="Normal 3 6 3 5 2 3" xfId="20647"/>
    <cellStyle name="Normal 3 6 3 5 2 3 2" xfId="49382"/>
    <cellStyle name="Normal 3 6 3 5 2 4" xfId="35058"/>
    <cellStyle name="Normal 3 6 3 5 3" xfId="9845"/>
    <cellStyle name="Normal 3 6 3 5 3 2" xfId="24228"/>
    <cellStyle name="Normal 3 6 3 5 3 2 2" xfId="52963"/>
    <cellStyle name="Normal 3 6 3 5 3 3" xfId="38639"/>
    <cellStyle name="Normal 3 6 3 5 4" xfId="17065"/>
    <cellStyle name="Normal 3 6 3 5 4 2" xfId="45801"/>
    <cellStyle name="Normal 3 6 3 5 5" xfId="31477"/>
    <cellStyle name="Normal 3 6 3 6" xfId="4375"/>
    <cellStyle name="Normal 3 6 3 6 2" xfId="11642"/>
    <cellStyle name="Normal 3 6 3 6 2 2" xfId="26020"/>
    <cellStyle name="Normal 3 6 3 6 2 2 2" xfId="54754"/>
    <cellStyle name="Normal 3 6 3 6 2 3" xfId="40430"/>
    <cellStyle name="Normal 3 6 3 6 3" xfId="18857"/>
    <cellStyle name="Normal 3 6 3 6 3 2" xfId="47592"/>
    <cellStyle name="Normal 3 6 3 6 4" xfId="33268"/>
    <cellStyle name="Normal 3 6 3 7" xfId="8046"/>
    <cellStyle name="Normal 3 6 3 7 2" xfId="22438"/>
    <cellStyle name="Normal 3 6 3 7 2 2" xfId="51173"/>
    <cellStyle name="Normal 3 6 3 7 3" xfId="36849"/>
    <cellStyle name="Normal 3 6 3 8" xfId="15275"/>
    <cellStyle name="Normal 3 6 3 8 2" xfId="44011"/>
    <cellStyle name="Normal 3 6 3 9" xfId="29687"/>
    <cellStyle name="Normal 3 6 4" xfId="742"/>
    <cellStyle name="Normal 3 6 4 2" xfId="1192"/>
    <cellStyle name="Normal 3 6 4 2 2" xfId="2175"/>
    <cellStyle name="Normal 3 6 4 2 2 2" xfId="3967"/>
    <cellStyle name="Normal 3 6 4 2 2 2 2" xfId="7626"/>
    <cellStyle name="Normal 3 6 4 2 2 2 2 2" xfId="14886"/>
    <cellStyle name="Normal 3 6 4 2 2 2 2 2 2" xfId="29264"/>
    <cellStyle name="Normal 3 6 4 2 2 2 2 2 2 2" xfId="57998"/>
    <cellStyle name="Normal 3 6 4 2 2 2 2 2 3" xfId="43674"/>
    <cellStyle name="Normal 3 6 4 2 2 2 2 3" xfId="22101"/>
    <cellStyle name="Normal 3 6 4 2 2 2 2 3 2" xfId="50836"/>
    <cellStyle name="Normal 3 6 4 2 2 2 2 4" xfId="36512"/>
    <cellStyle name="Normal 3 6 4 2 2 2 3" xfId="11299"/>
    <cellStyle name="Normal 3 6 4 2 2 2 3 2" xfId="25682"/>
    <cellStyle name="Normal 3 6 4 2 2 2 3 2 2" xfId="54417"/>
    <cellStyle name="Normal 3 6 4 2 2 2 3 3" xfId="40093"/>
    <cellStyle name="Normal 3 6 4 2 2 2 4" xfId="18519"/>
    <cellStyle name="Normal 3 6 4 2 2 2 4 2" xfId="47255"/>
    <cellStyle name="Normal 3 6 4 2 2 2 5" xfId="32931"/>
    <cellStyle name="Normal 3 6 4 2 2 3" xfId="5836"/>
    <cellStyle name="Normal 3 6 4 2 2 3 2" xfId="13096"/>
    <cellStyle name="Normal 3 6 4 2 2 3 2 2" xfId="27474"/>
    <cellStyle name="Normal 3 6 4 2 2 3 2 2 2" xfId="56208"/>
    <cellStyle name="Normal 3 6 4 2 2 3 2 3" xfId="41884"/>
    <cellStyle name="Normal 3 6 4 2 2 3 3" xfId="20311"/>
    <cellStyle name="Normal 3 6 4 2 2 3 3 2" xfId="49046"/>
    <cellStyle name="Normal 3 6 4 2 2 3 4" xfId="34722"/>
    <cellStyle name="Normal 3 6 4 2 2 4" xfId="9509"/>
    <cellStyle name="Normal 3 6 4 2 2 4 2" xfId="23892"/>
    <cellStyle name="Normal 3 6 4 2 2 4 2 2" xfId="52627"/>
    <cellStyle name="Normal 3 6 4 2 2 4 3" xfId="38303"/>
    <cellStyle name="Normal 3 6 4 2 2 5" xfId="16729"/>
    <cellStyle name="Normal 3 6 4 2 2 5 2" xfId="45465"/>
    <cellStyle name="Normal 3 6 4 2 2 6" xfId="31141"/>
    <cellStyle name="Normal 3 6 4 2 3" xfId="3071"/>
    <cellStyle name="Normal 3 6 4 2 3 2" xfId="6731"/>
    <cellStyle name="Normal 3 6 4 2 3 2 2" xfId="13991"/>
    <cellStyle name="Normal 3 6 4 2 3 2 2 2" xfId="28369"/>
    <cellStyle name="Normal 3 6 4 2 3 2 2 2 2" xfId="57103"/>
    <cellStyle name="Normal 3 6 4 2 3 2 2 3" xfId="42779"/>
    <cellStyle name="Normal 3 6 4 2 3 2 3" xfId="21206"/>
    <cellStyle name="Normal 3 6 4 2 3 2 3 2" xfId="49941"/>
    <cellStyle name="Normal 3 6 4 2 3 2 4" xfId="35617"/>
    <cellStyle name="Normal 3 6 4 2 3 3" xfId="10404"/>
    <cellStyle name="Normal 3 6 4 2 3 3 2" xfId="24787"/>
    <cellStyle name="Normal 3 6 4 2 3 3 2 2" xfId="53522"/>
    <cellStyle name="Normal 3 6 4 2 3 3 3" xfId="39198"/>
    <cellStyle name="Normal 3 6 4 2 3 4" xfId="17624"/>
    <cellStyle name="Normal 3 6 4 2 3 4 2" xfId="46360"/>
    <cellStyle name="Normal 3 6 4 2 3 5" xfId="32036"/>
    <cellStyle name="Normal 3 6 4 2 4" xfId="4936"/>
    <cellStyle name="Normal 3 6 4 2 4 2" xfId="12201"/>
    <cellStyle name="Normal 3 6 4 2 4 2 2" xfId="26579"/>
    <cellStyle name="Normal 3 6 4 2 4 2 2 2" xfId="55313"/>
    <cellStyle name="Normal 3 6 4 2 4 2 3" xfId="40989"/>
    <cellStyle name="Normal 3 6 4 2 4 3" xfId="19416"/>
    <cellStyle name="Normal 3 6 4 2 4 3 2" xfId="48151"/>
    <cellStyle name="Normal 3 6 4 2 4 4" xfId="33827"/>
    <cellStyle name="Normal 3 6 4 2 5" xfId="8608"/>
    <cellStyle name="Normal 3 6 4 2 5 2" xfId="22997"/>
    <cellStyle name="Normal 3 6 4 2 5 2 2" xfId="51732"/>
    <cellStyle name="Normal 3 6 4 2 5 3" xfId="37408"/>
    <cellStyle name="Normal 3 6 4 2 6" xfId="15834"/>
    <cellStyle name="Normal 3 6 4 2 6 2" xfId="44570"/>
    <cellStyle name="Normal 3 6 4 2 7" xfId="30246"/>
    <cellStyle name="Normal 3 6 4 3" xfId="1728"/>
    <cellStyle name="Normal 3 6 4 3 2" xfId="3520"/>
    <cellStyle name="Normal 3 6 4 3 2 2" xfId="7179"/>
    <cellStyle name="Normal 3 6 4 3 2 2 2" xfId="14439"/>
    <cellStyle name="Normal 3 6 4 3 2 2 2 2" xfId="28817"/>
    <cellStyle name="Normal 3 6 4 3 2 2 2 2 2" xfId="57551"/>
    <cellStyle name="Normal 3 6 4 3 2 2 2 3" xfId="43227"/>
    <cellStyle name="Normal 3 6 4 3 2 2 3" xfId="21654"/>
    <cellStyle name="Normal 3 6 4 3 2 2 3 2" xfId="50389"/>
    <cellStyle name="Normal 3 6 4 3 2 2 4" xfId="36065"/>
    <cellStyle name="Normal 3 6 4 3 2 3" xfId="10852"/>
    <cellStyle name="Normal 3 6 4 3 2 3 2" xfId="25235"/>
    <cellStyle name="Normal 3 6 4 3 2 3 2 2" xfId="53970"/>
    <cellStyle name="Normal 3 6 4 3 2 3 3" xfId="39646"/>
    <cellStyle name="Normal 3 6 4 3 2 4" xfId="18072"/>
    <cellStyle name="Normal 3 6 4 3 2 4 2" xfId="46808"/>
    <cellStyle name="Normal 3 6 4 3 2 5" xfId="32484"/>
    <cellStyle name="Normal 3 6 4 3 3" xfId="5389"/>
    <cellStyle name="Normal 3 6 4 3 3 2" xfId="12649"/>
    <cellStyle name="Normal 3 6 4 3 3 2 2" xfId="27027"/>
    <cellStyle name="Normal 3 6 4 3 3 2 2 2" xfId="55761"/>
    <cellStyle name="Normal 3 6 4 3 3 2 3" xfId="41437"/>
    <cellStyle name="Normal 3 6 4 3 3 3" xfId="19864"/>
    <cellStyle name="Normal 3 6 4 3 3 3 2" xfId="48599"/>
    <cellStyle name="Normal 3 6 4 3 3 4" xfId="34275"/>
    <cellStyle name="Normal 3 6 4 3 4" xfId="9062"/>
    <cellStyle name="Normal 3 6 4 3 4 2" xfId="23445"/>
    <cellStyle name="Normal 3 6 4 3 4 2 2" xfId="52180"/>
    <cellStyle name="Normal 3 6 4 3 4 3" xfId="37856"/>
    <cellStyle name="Normal 3 6 4 3 5" xfId="16282"/>
    <cellStyle name="Normal 3 6 4 3 5 2" xfId="45018"/>
    <cellStyle name="Normal 3 6 4 3 6" xfId="30694"/>
    <cellStyle name="Normal 3 6 4 4" xfId="2624"/>
    <cellStyle name="Normal 3 6 4 4 2" xfId="6284"/>
    <cellStyle name="Normal 3 6 4 4 2 2" xfId="13544"/>
    <cellStyle name="Normal 3 6 4 4 2 2 2" xfId="27922"/>
    <cellStyle name="Normal 3 6 4 4 2 2 2 2" xfId="56656"/>
    <cellStyle name="Normal 3 6 4 4 2 2 3" xfId="42332"/>
    <cellStyle name="Normal 3 6 4 4 2 3" xfId="20759"/>
    <cellStyle name="Normal 3 6 4 4 2 3 2" xfId="49494"/>
    <cellStyle name="Normal 3 6 4 4 2 4" xfId="35170"/>
    <cellStyle name="Normal 3 6 4 4 3" xfId="9957"/>
    <cellStyle name="Normal 3 6 4 4 3 2" xfId="24340"/>
    <cellStyle name="Normal 3 6 4 4 3 2 2" xfId="53075"/>
    <cellStyle name="Normal 3 6 4 4 3 3" xfId="38751"/>
    <cellStyle name="Normal 3 6 4 4 4" xfId="17177"/>
    <cellStyle name="Normal 3 6 4 4 4 2" xfId="45913"/>
    <cellStyle name="Normal 3 6 4 4 5" xfId="31589"/>
    <cellStyle name="Normal 3 6 4 5" xfId="4488"/>
    <cellStyle name="Normal 3 6 4 5 2" xfId="11754"/>
    <cellStyle name="Normal 3 6 4 5 2 2" xfId="26132"/>
    <cellStyle name="Normal 3 6 4 5 2 2 2" xfId="54866"/>
    <cellStyle name="Normal 3 6 4 5 2 3" xfId="40542"/>
    <cellStyle name="Normal 3 6 4 5 3" xfId="18969"/>
    <cellStyle name="Normal 3 6 4 5 3 2" xfId="47704"/>
    <cellStyle name="Normal 3 6 4 5 4" xfId="33380"/>
    <cellStyle name="Normal 3 6 4 6" xfId="8161"/>
    <cellStyle name="Normal 3 6 4 6 2" xfId="22550"/>
    <cellStyle name="Normal 3 6 4 6 2 2" xfId="51285"/>
    <cellStyle name="Normal 3 6 4 6 3" xfId="36961"/>
    <cellStyle name="Normal 3 6 4 7" xfId="15387"/>
    <cellStyle name="Normal 3 6 4 7 2" xfId="44123"/>
    <cellStyle name="Normal 3 6 4 8" xfId="29799"/>
    <cellStyle name="Normal 3 6 5" xfId="968"/>
    <cellStyle name="Normal 3 6 5 2" xfId="1951"/>
    <cellStyle name="Normal 3 6 5 2 2" xfId="3743"/>
    <cellStyle name="Normal 3 6 5 2 2 2" xfId="7402"/>
    <cellStyle name="Normal 3 6 5 2 2 2 2" xfId="14662"/>
    <cellStyle name="Normal 3 6 5 2 2 2 2 2" xfId="29040"/>
    <cellStyle name="Normal 3 6 5 2 2 2 2 2 2" xfId="57774"/>
    <cellStyle name="Normal 3 6 5 2 2 2 2 3" xfId="43450"/>
    <cellStyle name="Normal 3 6 5 2 2 2 3" xfId="21877"/>
    <cellStyle name="Normal 3 6 5 2 2 2 3 2" xfId="50612"/>
    <cellStyle name="Normal 3 6 5 2 2 2 4" xfId="36288"/>
    <cellStyle name="Normal 3 6 5 2 2 3" xfId="11075"/>
    <cellStyle name="Normal 3 6 5 2 2 3 2" xfId="25458"/>
    <cellStyle name="Normal 3 6 5 2 2 3 2 2" xfId="54193"/>
    <cellStyle name="Normal 3 6 5 2 2 3 3" xfId="39869"/>
    <cellStyle name="Normal 3 6 5 2 2 4" xfId="18295"/>
    <cellStyle name="Normal 3 6 5 2 2 4 2" xfId="47031"/>
    <cellStyle name="Normal 3 6 5 2 2 5" xfId="32707"/>
    <cellStyle name="Normal 3 6 5 2 3" xfId="5612"/>
    <cellStyle name="Normal 3 6 5 2 3 2" xfId="12872"/>
    <cellStyle name="Normal 3 6 5 2 3 2 2" xfId="27250"/>
    <cellStyle name="Normal 3 6 5 2 3 2 2 2" xfId="55984"/>
    <cellStyle name="Normal 3 6 5 2 3 2 3" xfId="41660"/>
    <cellStyle name="Normal 3 6 5 2 3 3" xfId="20087"/>
    <cellStyle name="Normal 3 6 5 2 3 3 2" xfId="48822"/>
    <cellStyle name="Normal 3 6 5 2 3 4" xfId="34498"/>
    <cellStyle name="Normal 3 6 5 2 4" xfId="9285"/>
    <cellStyle name="Normal 3 6 5 2 4 2" xfId="23668"/>
    <cellStyle name="Normal 3 6 5 2 4 2 2" xfId="52403"/>
    <cellStyle name="Normal 3 6 5 2 4 3" xfId="38079"/>
    <cellStyle name="Normal 3 6 5 2 5" xfId="16505"/>
    <cellStyle name="Normal 3 6 5 2 5 2" xfId="45241"/>
    <cellStyle name="Normal 3 6 5 2 6" xfId="30917"/>
    <cellStyle name="Normal 3 6 5 3" xfId="2847"/>
    <cellStyle name="Normal 3 6 5 3 2" xfId="6507"/>
    <cellStyle name="Normal 3 6 5 3 2 2" xfId="13767"/>
    <cellStyle name="Normal 3 6 5 3 2 2 2" xfId="28145"/>
    <cellStyle name="Normal 3 6 5 3 2 2 2 2" xfId="56879"/>
    <cellStyle name="Normal 3 6 5 3 2 2 3" xfId="42555"/>
    <cellStyle name="Normal 3 6 5 3 2 3" xfId="20982"/>
    <cellStyle name="Normal 3 6 5 3 2 3 2" xfId="49717"/>
    <cellStyle name="Normal 3 6 5 3 2 4" xfId="35393"/>
    <cellStyle name="Normal 3 6 5 3 3" xfId="10180"/>
    <cellStyle name="Normal 3 6 5 3 3 2" xfId="24563"/>
    <cellStyle name="Normal 3 6 5 3 3 2 2" xfId="53298"/>
    <cellStyle name="Normal 3 6 5 3 3 3" xfId="38974"/>
    <cellStyle name="Normal 3 6 5 3 4" xfId="17400"/>
    <cellStyle name="Normal 3 6 5 3 4 2" xfId="46136"/>
    <cellStyle name="Normal 3 6 5 3 5" xfId="31812"/>
    <cellStyle name="Normal 3 6 5 4" xfId="4712"/>
    <cellStyle name="Normal 3 6 5 4 2" xfId="11977"/>
    <cellStyle name="Normal 3 6 5 4 2 2" xfId="26355"/>
    <cellStyle name="Normal 3 6 5 4 2 2 2" xfId="55089"/>
    <cellStyle name="Normal 3 6 5 4 2 3" xfId="40765"/>
    <cellStyle name="Normal 3 6 5 4 3" xfId="19192"/>
    <cellStyle name="Normal 3 6 5 4 3 2" xfId="47927"/>
    <cellStyle name="Normal 3 6 5 4 4" xfId="33603"/>
    <cellStyle name="Normal 3 6 5 5" xfId="8384"/>
    <cellStyle name="Normal 3 6 5 5 2" xfId="22773"/>
    <cellStyle name="Normal 3 6 5 5 2 2" xfId="51508"/>
    <cellStyle name="Normal 3 6 5 5 3" xfId="37184"/>
    <cellStyle name="Normal 3 6 5 6" xfId="15610"/>
    <cellStyle name="Normal 3 6 5 6 2" xfId="44346"/>
    <cellStyle name="Normal 3 6 5 7" xfId="30022"/>
    <cellStyle name="Normal 3 6 6" xfId="1487"/>
    <cellStyle name="Normal 3 6 6 2" xfId="3296"/>
    <cellStyle name="Normal 3 6 6 2 2" xfId="6955"/>
    <cellStyle name="Normal 3 6 6 2 2 2" xfId="14215"/>
    <cellStyle name="Normal 3 6 6 2 2 2 2" xfId="28593"/>
    <cellStyle name="Normal 3 6 6 2 2 2 2 2" xfId="57327"/>
    <cellStyle name="Normal 3 6 6 2 2 2 3" xfId="43003"/>
    <cellStyle name="Normal 3 6 6 2 2 3" xfId="21430"/>
    <cellStyle name="Normal 3 6 6 2 2 3 2" xfId="50165"/>
    <cellStyle name="Normal 3 6 6 2 2 4" xfId="35841"/>
    <cellStyle name="Normal 3 6 6 2 3" xfId="10628"/>
    <cellStyle name="Normal 3 6 6 2 3 2" xfId="25011"/>
    <cellStyle name="Normal 3 6 6 2 3 2 2" xfId="53746"/>
    <cellStyle name="Normal 3 6 6 2 3 3" xfId="39422"/>
    <cellStyle name="Normal 3 6 6 2 4" xfId="17848"/>
    <cellStyle name="Normal 3 6 6 2 4 2" xfId="46584"/>
    <cellStyle name="Normal 3 6 6 2 5" xfId="32260"/>
    <cellStyle name="Normal 3 6 6 3" xfId="5164"/>
    <cellStyle name="Normal 3 6 6 3 2" xfId="12425"/>
    <cellStyle name="Normal 3 6 6 3 2 2" xfId="26803"/>
    <cellStyle name="Normal 3 6 6 3 2 2 2" xfId="55537"/>
    <cellStyle name="Normal 3 6 6 3 2 3" xfId="41213"/>
    <cellStyle name="Normal 3 6 6 3 3" xfId="19640"/>
    <cellStyle name="Normal 3 6 6 3 3 2" xfId="48375"/>
    <cellStyle name="Normal 3 6 6 3 4" xfId="34051"/>
    <cellStyle name="Normal 3 6 6 4" xfId="8838"/>
    <cellStyle name="Normal 3 6 6 4 2" xfId="23221"/>
    <cellStyle name="Normal 3 6 6 4 2 2" xfId="51956"/>
    <cellStyle name="Normal 3 6 6 4 3" xfId="37632"/>
    <cellStyle name="Normal 3 6 6 5" xfId="16058"/>
    <cellStyle name="Normal 3 6 6 5 2" xfId="44794"/>
    <cellStyle name="Normal 3 6 6 6" xfId="30470"/>
    <cellStyle name="Normal 3 6 7" xfId="2400"/>
    <cellStyle name="Normal 3 6 7 2" xfId="6060"/>
    <cellStyle name="Normal 3 6 7 2 2" xfId="13320"/>
    <cellStyle name="Normal 3 6 7 2 2 2" xfId="27698"/>
    <cellStyle name="Normal 3 6 7 2 2 2 2" xfId="56432"/>
    <cellStyle name="Normal 3 6 7 2 2 3" xfId="42108"/>
    <cellStyle name="Normal 3 6 7 2 3" xfId="20535"/>
    <cellStyle name="Normal 3 6 7 2 3 2" xfId="49270"/>
    <cellStyle name="Normal 3 6 7 2 4" xfId="34946"/>
    <cellStyle name="Normal 3 6 7 3" xfId="9733"/>
    <cellStyle name="Normal 3 6 7 3 2" xfId="24116"/>
    <cellStyle name="Normal 3 6 7 3 2 2" xfId="52851"/>
    <cellStyle name="Normal 3 6 7 3 3" xfId="38527"/>
    <cellStyle name="Normal 3 6 7 4" xfId="16953"/>
    <cellStyle name="Normal 3 6 7 4 2" xfId="45689"/>
    <cellStyle name="Normal 3 6 7 5" xfId="31365"/>
    <cellStyle name="Normal 3 6 8" xfId="4257"/>
    <cellStyle name="Normal 3 6 8 2" xfId="11529"/>
    <cellStyle name="Normal 3 6 8 2 2" xfId="25908"/>
    <cellStyle name="Normal 3 6 8 2 2 2" xfId="54642"/>
    <cellStyle name="Normal 3 6 8 2 3" xfId="40318"/>
    <cellStyle name="Normal 3 6 8 3" xfId="18745"/>
    <cellStyle name="Normal 3 6 8 3 2" xfId="47480"/>
    <cellStyle name="Normal 3 6 8 4" xfId="33156"/>
    <cellStyle name="Normal 3 6 9" xfId="7925"/>
    <cellStyle name="Normal 3 6 9 2" xfId="22326"/>
    <cellStyle name="Normal 3 6 9 2 2" xfId="51061"/>
    <cellStyle name="Normal 3 6 9 3" xfId="36737"/>
    <cellStyle name="Normal 3 7" xfId="413"/>
    <cellStyle name="Normal 3 7 10" xfId="29603"/>
    <cellStyle name="Normal 3 7 2" xfId="613"/>
    <cellStyle name="Normal 3 7 2 2" xfId="885"/>
    <cellStyle name="Normal 3 7 2 2 2" xfId="1332"/>
    <cellStyle name="Normal 3 7 2 2 2 2" xfId="2315"/>
    <cellStyle name="Normal 3 7 2 2 2 2 2" xfId="4107"/>
    <cellStyle name="Normal 3 7 2 2 2 2 2 2" xfId="7766"/>
    <cellStyle name="Normal 3 7 2 2 2 2 2 2 2" xfId="15026"/>
    <cellStyle name="Normal 3 7 2 2 2 2 2 2 2 2" xfId="29404"/>
    <cellStyle name="Normal 3 7 2 2 2 2 2 2 2 2 2" xfId="58138"/>
    <cellStyle name="Normal 3 7 2 2 2 2 2 2 2 3" xfId="43814"/>
    <cellStyle name="Normal 3 7 2 2 2 2 2 2 3" xfId="22241"/>
    <cellStyle name="Normal 3 7 2 2 2 2 2 2 3 2" xfId="50976"/>
    <cellStyle name="Normal 3 7 2 2 2 2 2 2 4" xfId="36652"/>
    <cellStyle name="Normal 3 7 2 2 2 2 2 3" xfId="11439"/>
    <cellStyle name="Normal 3 7 2 2 2 2 2 3 2" xfId="25822"/>
    <cellStyle name="Normal 3 7 2 2 2 2 2 3 2 2" xfId="54557"/>
    <cellStyle name="Normal 3 7 2 2 2 2 2 3 3" xfId="40233"/>
    <cellStyle name="Normal 3 7 2 2 2 2 2 4" xfId="18659"/>
    <cellStyle name="Normal 3 7 2 2 2 2 2 4 2" xfId="47395"/>
    <cellStyle name="Normal 3 7 2 2 2 2 2 5" xfId="33071"/>
    <cellStyle name="Normal 3 7 2 2 2 2 3" xfId="5976"/>
    <cellStyle name="Normal 3 7 2 2 2 2 3 2" xfId="13236"/>
    <cellStyle name="Normal 3 7 2 2 2 2 3 2 2" xfId="27614"/>
    <cellStyle name="Normal 3 7 2 2 2 2 3 2 2 2" xfId="56348"/>
    <cellStyle name="Normal 3 7 2 2 2 2 3 2 3" xfId="42024"/>
    <cellStyle name="Normal 3 7 2 2 2 2 3 3" xfId="20451"/>
    <cellStyle name="Normal 3 7 2 2 2 2 3 3 2" xfId="49186"/>
    <cellStyle name="Normal 3 7 2 2 2 2 3 4" xfId="34862"/>
    <cellStyle name="Normal 3 7 2 2 2 2 4" xfId="9649"/>
    <cellStyle name="Normal 3 7 2 2 2 2 4 2" xfId="24032"/>
    <cellStyle name="Normal 3 7 2 2 2 2 4 2 2" xfId="52767"/>
    <cellStyle name="Normal 3 7 2 2 2 2 4 3" xfId="38443"/>
    <cellStyle name="Normal 3 7 2 2 2 2 5" xfId="16869"/>
    <cellStyle name="Normal 3 7 2 2 2 2 5 2" xfId="45605"/>
    <cellStyle name="Normal 3 7 2 2 2 2 6" xfId="31281"/>
    <cellStyle name="Normal 3 7 2 2 2 3" xfId="3211"/>
    <cellStyle name="Normal 3 7 2 2 2 3 2" xfId="6871"/>
    <cellStyle name="Normal 3 7 2 2 2 3 2 2" xfId="14131"/>
    <cellStyle name="Normal 3 7 2 2 2 3 2 2 2" xfId="28509"/>
    <cellStyle name="Normal 3 7 2 2 2 3 2 2 2 2" xfId="57243"/>
    <cellStyle name="Normal 3 7 2 2 2 3 2 2 3" xfId="42919"/>
    <cellStyle name="Normal 3 7 2 2 2 3 2 3" xfId="21346"/>
    <cellStyle name="Normal 3 7 2 2 2 3 2 3 2" xfId="50081"/>
    <cellStyle name="Normal 3 7 2 2 2 3 2 4" xfId="35757"/>
    <cellStyle name="Normal 3 7 2 2 2 3 3" xfId="10544"/>
    <cellStyle name="Normal 3 7 2 2 2 3 3 2" xfId="24927"/>
    <cellStyle name="Normal 3 7 2 2 2 3 3 2 2" xfId="53662"/>
    <cellStyle name="Normal 3 7 2 2 2 3 3 3" xfId="39338"/>
    <cellStyle name="Normal 3 7 2 2 2 3 4" xfId="17764"/>
    <cellStyle name="Normal 3 7 2 2 2 3 4 2" xfId="46500"/>
    <cellStyle name="Normal 3 7 2 2 2 3 5" xfId="32176"/>
    <cellStyle name="Normal 3 7 2 2 2 4" xfId="5076"/>
    <cellStyle name="Normal 3 7 2 2 2 4 2" xfId="12341"/>
    <cellStyle name="Normal 3 7 2 2 2 4 2 2" xfId="26719"/>
    <cellStyle name="Normal 3 7 2 2 2 4 2 2 2" xfId="55453"/>
    <cellStyle name="Normal 3 7 2 2 2 4 2 3" xfId="41129"/>
    <cellStyle name="Normal 3 7 2 2 2 4 3" xfId="19556"/>
    <cellStyle name="Normal 3 7 2 2 2 4 3 2" xfId="48291"/>
    <cellStyle name="Normal 3 7 2 2 2 4 4" xfId="33967"/>
    <cellStyle name="Normal 3 7 2 2 2 5" xfId="8748"/>
    <cellStyle name="Normal 3 7 2 2 2 5 2" xfId="23137"/>
    <cellStyle name="Normal 3 7 2 2 2 5 2 2" xfId="51872"/>
    <cellStyle name="Normal 3 7 2 2 2 5 3" xfId="37548"/>
    <cellStyle name="Normal 3 7 2 2 2 6" xfId="15974"/>
    <cellStyle name="Normal 3 7 2 2 2 6 2" xfId="44710"/>
    <cellStyle name="Normal 3 7 2 2 2 7" xfId="30386"/>
    <cellStyle name="Normal 3 7 2 2 3" xfId="1868"/>
    <cellStyle name="Normal 3 7 2 2 3 2" xfId="3660"/>
    <cellStyle name="Normal 3 7 2 2 3 2 2" xfId="7319"/>
    <cellStyle name="Normal 3 7 2 2 3 2 2 2" xfId="14579"/>
    <cellStyle name="Normal 3 7 2 2 3 2 2 2 2" xfId="28957"/>
    <cellStyle name="Normal 3 7 2 2 3 2 2 2 2 2" xfId="57691"/>
    <cellStyle name="Normal 3 7 2 2 3 2 2 2 3" xfId="43367"/>
    <cellStyle name="Normal 3 7 2 2 3 2 2 3" xfId="21794"/>
    <cellStyle name="Normal 3 7 2 2 3 2 2 3 2" xfId="50529"/>
    <cellStyle name="Normal 3 7 2 2 3 2 2 4" xfId="36205"/>
    <cellStyle name="Normal 3 7 2 2 3 2 3" xfId="10992"/>
    <cellStyle name="Normal 3 7 2 2 3 2 3 2" xfId="25375"/>
    <cellStyle name="Normal 3 7 2 2 3 2 3 2 2" xfId="54110"/>
    <cellStyle name="Normal 3 7 2 2 3 2 3 3" xfId="39786"/>
    <cellStyle name="Normal 3 7 2 2 3 2 4" xfId="18212"/>
    <cellStyle name="Normal 3 7 2 2 3 2 4 2" xfId="46948"/>
    <cellStyle name="Normal 3 7 2 2 3 2 5" xfId="32624"/>
    <cellStyle name="Normal 3 7 2 2 3 3" xfId="5529"/>
    <cellStyle name="Normal 3 7 2 2 3 3 2" xfId="12789"/>
    <cellStyle name="Normal 3 7 2 2 3 3 2 2" xfId="27167"/>
    <cellStyle name="Normal 3 7 2 2 3 3 2 2 2" xfId="55901"/>
    <cellStyle name="Normal 3 7 2 2 3 3 2 3" xfId="41577"/>
    <cellStyle name="Normal 3 7 2 2 3 3 3" xfId="20004"/>
    <cellStyle name="Normal 3 7 2 2 3 3 3 2" xfId="48739"/>
    <cellStyle name="Normal 3 7 2 2 3 3 4" xfId="34415"/>
    <cellStyle name="Normal 3 7 2 2 3 4" xfId="9202"/>
    <cellStyle name="Normal 3 7 2 2 3 4 2" xfId="23585"/>
    <cellStyle name="Normal 3 7 2 2 3 4 2 2" xfId="52320"/>
    <cellStyle name="Normal 3 7 2 2 3 4 3" xfId="37996"/>
    <cellStyle name="Normal 3 7 2 2 3 5" xfId="16422"/>
    <cellStyle name="Normal 3 7 2 2 3 5 2" xfId="45158"/>
    <cellStyle name="Normal 3 7 2 2 3 6" xfId="30834"/>
    <cellStyle name="Normal 3 7 2 2 4" xfId="2764"/>
    <cellStyle name="Normal 3 7 2 2 4 2" xfId="6424"/>
    <cellStyle name="Normal 3 7 2 2 4 2 2" xfId="13684"/>
    <cellStyle name="Normal 3 7 2 2 4 2 2 2" xfId="28062"/>
    <cellStyle name="Normal 3 7 2 2 4 2 2 2 2" xfId="56796"/>
    <cellStyle name="Normal 3 7 2 2 4 2 2 3" xfId="42472"/>
    <cellStyle name="Normal 3 7 2 2 4 2 3" xfId="20899"/>
    <cellStyle name="Normal 3 7 2 2 4 2 3 2" xfId="49634"/>
    <cellStyle name="Normal 3 7 2 2 4 2 4" xfId="35310"/>
    <cellStyle name="Normal 3 7 2 2 4 3" xfId="10097"/>
    <cellStyle name="Normal 3 7 2 2 4 3 2" xfId="24480"/>
    <cellStyle name="Normal 3 7 2 2 4 3 2 2" xfId="53215"/>
    <cellStyle name="Normal 3 7 2 2 4 3 3" xfId="38891"/>
    <cellStyle name="Normal 3 7 2 2 4 4" xfId="17317"/>
    <cellStyle name="Normal 3 7 2 2 4 4 2" xfId="46053"/>
    <cellStyle name="Normal 3 7 2 2 4 5" xfId="31729"/>
    <cellStyle name="Normal 3 7 2 2 5" xfId="4629"/>
    <cellStyle name="Normal 3 7 2 2 5 2" xfId="11894"/>
    <cellStyle name="Normal 3 7 2 2 5 2 2" xfId="26272"/>
    <cellStyle name="Normal 3 7 2 2 5 2 2 2" xfId="55006"/>
    <cellStyle name="Normal 3 7 2 2 5 2 3" xfId="40682"/>
    <cellStyle name="Normal 3 7 2 2 5 3" xfId="19109"/>
    <cellStyle name="Normal 3 7 2 2 5 3 2" xfId="47844"/>
    <cellStyle name="Normal 3 7 2 2 5 4" xfId="33520"/>
    <cellStyle name="Normal 3 7 2 2 6" xfId="8301"/>
    <cellStyle name="Normal 3 7 2 2 6 2" xfId="22690"/>
    <cellStyle name="Normal 3 7 2 2 6 2 2" xfId="51425"/>
    <cellStyle name="Normal 3 7 2 2 6 3" xfId="37101"/>
    <cellStyle name="Normal 3 7 2 2 7" xfId="15527"/>
    <cellStyle name="Normal 3 7 2 2 7 2" xfId="44263"/>
    <cellStyle name="Normal 3 7 2 2 8" xfId="29939"/>
    <cellStyle name="Normal 3 7 2 3" xfId="1108"/>
    <cellStyle name="Normal 3 7 2 3 2" xfId="2091"/>
    <cellStyle name="Normal 3 7 2 3 2 2" xfId="3883"/>
    <cellStyle name="Normal 3 7 2 3 2 2 2" xfId="7542"/>
    <cellStyle name="Normal 3 7 2 3 2 2 2 2" xfId="14802"/>
    <cellStyle name="Normal 3 7 2 3 2 2 2 2 2" xfId="29180"/>
    <cellStyle name="Normal 3 7 2 3 2 2 2 2 2 2" xfId="57914"/>
    <cellStyle name="Normal 3 7 2 3 2 2 2 2 3" xfId="43590"/>
    <cellStyle name="Normal 3 7 2 3 2 2 2 3" xfId="22017"/>
    <cellStyle name="Normal 3 7 2 3 2 2 2 3 2" xfId="50752"/>
    <cellStyle name="Normal 3 7 2 3 2 2 2 4" xfId="36428"/>
    <cellStyle name="Normal 3 7 2 3 2 2 3" xfId="11215"/>
    <cellStyle name="Normal 3 7 2 3 2 2 3 2" xfId="25598"/>
    <cellStyle name="Normal 3 7 2 3 2 2 3 2 2" xfId="54333"/>
    <cellStyle name="Normal 3 7 2 3 2 2 3 3" xfId="40009"/>
    <cellStyle name="Normal 3 7 2 3 2 2 4" xfId="18435"/>
    <cellStyle name="Normal 3 7 2 3 2 2 4 2" xfId="47171"/>
    <cellStyle name="Normal 3 7 2 3 2 2 5" xfId="32847"/>
    <cellStyle name="Normal 3 7 2 3 2 3" xfId="5752"/>
    <cellStyle name="Normal 3 7 2 3 2 3 2" xfId="13012"/>
    <cellStyle name="Normal 3 7 2 3 2 3 2 2" xfId="27390"/>
    <cellStyle name="Normal 3 7 2 3 2 3 2 2 2" xfId="56124"/>
    <cellStyle name="Normal 3 7 2 3 2 3 2 3" xfId="41800"/>
    <cellStyle name="Normal 3 7 2 3 2 3 3" xfId="20227"/>
    <cellStyle name="Normal 3 7 2 3 2 3 3 2" xfId="48962"/>
    <cellStyle name="Normal 3 7 2 3 2 3 4" xfId="34638"/>
    <cellStyle name="Normal 3 7 2 3 2 4" xfId="9425"/>
    <cellStyle name="Normal 3 7 2 3 2 4 2" xfId="23808"/>
    <cellStyle name="Normal 3 7 2 3 2 4 2 2" xfId="52543"/>
    <cellStyle name="Normal 3 7 2 3 2 4 3" xfId="38219"/>
    <cellStyle name="Normal 3 7 2 3 2 5" xfId="16645"/>
    <cellStyle name="Normal 3 7 2 3 2 5 2" xfId="45381"/>
    <cellStyle name="Normal 3 7 2 3 2 6" xfId="31057"/>
    <cellStyle name="Normal 3 7 2 3 3" xfId="2987"/>
    <cellStyle name="Normal 3 7 2 3 3 2" xfId="6647"/>
    <cellStyle name="Normal 3 7 2 3 3 2 2" xfId="13907"/>
    <cellStyle name="Normal 3 7 2 3 3 2 2 2" xfId="28285"/>
    <cellStyle name="Normal 3 7 2 3 3 2 2 2 2" xfId="57019"/>
    <cellStyle name="Normal 3 7 2 3 3 2 2 3" xfId="42695"/>
    <cellStyle name="Normal 3 7 2 3 3 2 3" xfId="21122"/>
    <cellStyle name="Normal 3 7 2 3 3 2 3 2" xfId="49857"/>
    <cellStyle name="Normal 3 7 2 3 3 2 4" xfId="35533"/>
    <cellStyle name="Normal 3 7 2 3 3 3" xfId="10320"/>
    <cellStyle name="Normal 3 7 2 3 3 3 2" xfId="24703"/>
    <cellStyle name="Normal 3 7 2 3 3 3 2 2" xfId="53438"/>
    <cellStyle name="Normal 3 7 2 3 3 3 3" xfId="39114"/>
    <cellStyle name="Normal 3 7 2 3 3 4" xfId="17540"/>
    <cellStyle name="Normal 3 7 2 3 3 4 2" xfId="46276"/>
    <cellStyle name="Normal 3 7 2 3 3 5" xfId="31952"/>
    <cellStyle name="Normal 3 7 2 3 4" xfId="4852"/>
    <cellStyle name="Normal 3 7 2 3 4 2" xfId="12117"/>
    <cellStyle name="Normal 3 7 2 3 4 2 2" xfId="26495"/>
    <cellStyle name="Normal 3 7 2 3 4 2 2 2" xfId="55229"/>
    <cellStyle name="Normal 3 7 2 3 4 2 3" xfId="40905"/>
    <cellStyle name="Normal 3 7 2 3 4 3" xfId="19332"/>
    <cellStyle name="Normal 3 7 2 3 4 3 2" xfId="48067"/>
    <cellStyle name="Normal 3 7 2 3 4 4" xfId="33743"/>
    <cellStyle name="Normal 3 7 2 3 5" xfId="8524"/>
    <cellStyle name="Normal 3 7 2 3 5 2" xfId="22913"/>
    <cellStyle name="Normal 3 7 2 3 5 2 2" xfId="51648"/>
    <cellStyle name="Normal 3 7 2 3 5 3" xfId="37324"/>
    <cellStyle name="Normal 3 7 2 3 6" xfId="15750"/>
    <cellStyle name="Normal 3 7 2 3 6 2" xfId="44486"/>
    <cellStyle name="Normal 3 7 2 3 7" xfId="30162"/>
    <cellStyle name="Normal 3 7 2 4" xfId="1640"/>
    <cellStyle name="Normal 3 7 2 4 2" xfId="3436"/>
    <cellStyle name="Normal 3 7 2 4 2 2" xfId="7095"/>
    <cellStyle name="Normal 3 7 2 4 2 2 2" xfId="14355"/>
    <cellStyle name="Normal 3 7 2 4 2 2 2 2" xfId="28733"/>
    <cellStyle name="Normal 3 7 2 4 2 2 2 2 2" xfId="57467"/>
    <cellStyle name="Normal 3 7 2 4 2 2 2 3" xfId="43143"/>
    <cellStyle name="Normal 3 7 2 4 2 2 3" xfId="21570"/>
    <cellStyle name="Normal 3 7 2 4 2 2 3 2" xfId="50305"/>
    <cellStyle name="Normal 3 7 2 4 2 2 4" xfId="35981"/>
    <cellStyle name="Normal 3 7 2 4 2 3" xfId="10768"/>
    <cellStyle name="Normal 3 7 2 4 2 3 2" xfId="25151"/>
    <cellStyle name="Normal 3 7 2 4 2 3 2 2" xfId="53886"/>
    <cellStyle name="Normal 3 7 2 4 2 3 3" xfId="39562"/>
    <cellStyle name="Normal 3 7 2 4 2 4" xfId="17988"/>
    <cellStyle name="Normal 3 7 2 4 2 4 2" xfId="46724"/>
    <cellStyle name="Normal 3 7 2 4 2 5" xfId="32400"/>
    <cellStyle name="Normal 3 7 2 4 3" xfId="5305"/>
    <cellStyle name="Normal 3 7 2 4 3 2" xfId="12565"/>
    <cellStyle name="Normal 3 7 2 4 3 2 2" xfId="26943"/>
    <cellStyle name="Normal 3 7 2 4 3 2 2 2" xfId="55677"/>
    <cellStyle name="Normal 3 7 2 4 3 2 3" xfId="41353"/>
    <cellStyle name="Normal 3 7 2 4 3 3" xfId="19780"/>
    <cellStyle name="Normal 3 7 2 4 3 3 2" xfId="48515"/>
    <cellStyle name="Normal 3 7 2 4 3 4" xfId="34191"/>
    <cellStyle name="Normal 3 7 2 4 4" xfId="8978"/>
    <cellStyle name="Normal 3 7 2 4 4 2" xfId="23361"/>
    <cellStyle name="Normal 3 7 2 4 4 2 2" xfId="52096"/>
    <cellStyle name="Normal 3 7 2 4 4 3" xfId="37772"/>
    <cellStyle name="Normal 3 7 2 4 5" xfId="16198"/>
    <cellStyle name="Normal 3 7 2 4 5 2" xfId="44934"/>
    <cellStyle name="Normal 3 7 2 4 6" xfId="30610"/>
    <cellStyle name="Normal 3 7 2 5" xfId="2540"/>
    <cellStyle name="Normal 3 7 2 5 2" xfId="6200"/>
    <cellStyle name="Normal 3 7 2 5 2 2" xfId="13460"/>
    <cellStyle name="Normal 3 7 2 5 2 2 2" xfId="27838"/>
    <cellStyle name="Normal 3 7 2 5 2 2 2 2" xfId="56572"/>
    <cellStyle name="Normal 3 7 2 5 2 2 3" xfId="42248"/>
    <cellStyle name="Normal 3 7 2 5 2 3" xfId="20675"/>
    <cellStyle name="Normal 3 7 2 5 2 3 2" xfId="49410"/>
    <cellStyle name="Normal 3 7 2 5 2 4" xfId="35086"/>
    <cellStyle name="Normal 3 7 2 5 3" xfId="9873"/>
    <cellStyle name="Normal 3 7 2 5 3 2" xfId="24256"/>
    <cellStyle name="Normal 3 7 2 5 3 2 2" xfId="52991"/>
    <cellStyle name="Normal 3 7 2 5 3 3" xfId="38667"/>
    <cellStyle name="Normal 3 7 2 5 4" xfId="17093"/>
    <cellStyle name="Normal 3 7 2 5 4 2" xfId="45829"/>
    <cellStyle name="Normal 3 7 2 5 5" xfId="31505"/>
    <cellStyle name="Normal 3 7 2 6" xfId="4403"/>
    <cellStyle name="Normal 3 7 2 6 2" xfId="11670"/>
    <cellStyle name="Normal 3 7 2 6 2 2" xfId="26048"/>
    <cellStyle name="Normal 3 7 2 6 2 2 2" xfId="54782"/>
    <cellStyle name="Normal 3 7 2 6 2 3" xfId="40458"/>
    <cellStyle name="Normal 3 7 2 6 3" xfId="18885"/>
    <cellStyle name="Normal 3 7 2 6 3 2" xfId="47620"/>
    <cellStyle name="Normal 3 7 2 6 4" xfId="33296"/>
    <cellStyle name="Normal 3 7 2 7" xfId="8074"/>
    <cellStyle name="Normal 3 7 2 7 2" xfId="22466"/>
    <cellStyle name="Normal 3 7 2 7 2 2" xfId="51201"/>
    <cellStyle name="Normal 3 7 2 7 3" xfId="36877"/>
    <cellStyle name="Normal 3 7 2 8" xfId="15303"/>
    <cellStyle name="Normal 3 7 2 8 2" xfId="44039"/>
    <cellStyle name="Normal 3 7 2 9" xfId="29715"/>
    <cellStyle name="Normal 3 7 3" xfId="771"/>
    <cellStyle name="Normal 3 7 3 2" xfId="1220"/>
    <cellStyle name="Normal 3 7 3 2 2" xfId="2203"/>
    <cellStyle name="Normal 3 7 3 2 2 2" xfId="3995"/>
    <cellStyle name="Normal 3 7 3 2 2 2 2" xfId="7654"/>
    <cellStyle name="Normal 3 7 3 2 2 2 2 2" xfId="14914"/>
    <cellStyle name="Normal 3 7 3 2 2 2 2 2 2" xfId="29292"/>
    <cellStyle name="Normal 3 7 3 2 2 2 2 2 2 2" xfId="58026"/>
    <cellStyle name="Normal 3 7 3 2 2 2 2 2 3" xfId="43702"/>
    <cellStyle name="Normal 3 7 3 2 2 2 2 3" xfId="22129"/>
    <cellStyle name="Normal 3 7 3 2 2 2 2 3 2" xfId="50864"/>
    <cellStyle name="Normal 3 7 3 2 2 2 2 4" xfId="36540"/>
    <cellStyle name="Normal 3 7 3 2 2 2 3" xfId="11327"/>
    <cellStyle name="Normal 3 7 3 2 2 2 3 2" xfId="25710"/>
    <cellStyle name="Normal 3 7 3 2 2 2 3 2 2" xfId="54445"/>
    <cellStyle name="Normal 3 7 3 2 2 2 3 3" xfId="40121"/>
    <cellStyle name="Normal 3 7 3 2 2 2 4" xfId="18547"/>
    <cellStyle name="Normal 3 7 3 2 2 2 4 2" xfId="47283"/>
    <cellStyle name="Normal 3 7 3 2 2 2 5" xfId="32959"/>
    <cellStyle name="Normal 3 7 3 2 2 3" xfId="5864"/>
    <cellStyle name="Normal 3 7 3 2 2 3 2" xfId="13124"/>
    <cellStyle name="Normal 3 7 3 2 2 3 2 2" xfId="27502"/>
    <cellStyle name="Normal 3 7 3 2 2 3 2 2 2" xfId="56236"/>
    <cellStyle name="Normal 3 7 3 2 2 3 2 3" xfId="41912"/>
    <cellStyle name="Normal 3 7 3 2 2 3 3" xfId="20339"/>
    <cellStyle name="Normal 3 7 3 2 2 3 3 2" xfId="49074"/>
    <cellStyle name="Normal 3 7 3 2 2 3 4" xfId="34750"/>
    <cellStyle name="Normal 3 7 3 2 2 4" xfId="9537"/>
    <cellStyle name="Normal 3 7 3 2 2 4 2" xfId="23920"/>
    <cellStyle name="Normal 3 7 3 2 2 4 2 2" xfId="52655"/>
    <cellStyle name="Normal 3 7 3 2 2 4 3" xfId="38331"/>
    <cellStyle name="Normal 3 7 3 2 2 5" xfId="16757"/>
    <cellStyle name="Normal 3 7 3 2 2 5 2" xfId="45493"/>
    <cellStyle name="Normal 3 7 3 2 2 6" xfId="31169"/>
    <cellStyle name="Normal 3 7 3 2 3" xfId="3099"/>
    <cellStyle name="Normal 3 7 3 2 3 2" xfId="6759"/>
    <cellStyle name="Normal 3 7 3 2 3 2 2" xfId="14019"/>
    <cellStyle name="Normal 3 7 3 2 3 2 2 2" xfId="28397"/>
    <cellStyle name="Normal 3 7 3 2 3 2 2 2 2" xfId="57131"/>
    <cellStyle name="Normal 3 7 3 2 3 2 2 3" xfId="42807"/>
    <cellStyle name="Normal 3 7 3 2 3 2 3" xfId="21234"/>
    <cellStyle name="Normal 3 7 3 2 3 2 3 2" xfId="49969"/>
    <cellStyle name="Normal 3 7 3 2 3 2 4" xfId="35645"/>
    <cellStyle name="Normal 3 7 3 2 3 3" xfId="10432"/>
    <cellStyle name="Normal 3 7 3 2 3 3 2" xfId="24815"/>
    <cellStyle name="Normal 3 7 3 2 3 3 2 2" xfId="53550"/>
    <cellStyle name="Normal 3 7 3 2 3 3 3" xfId="39226"/>
    <cellStyle name="Normal 3 7 3 2 3 4" xfId="17652"/>
    <cellStyle name="Normal 3 7 3 2 3 4 2" xfId="46388"/>
    <cellStyle name="Normal 3 7 3 2 3 5" xfId="32064"/>
    <cellStyle name="Normal 3 7 3 2 4" xfId="4964"/>
    <cellStyle name="Normal 3 7 3 2 4 2" xfId="12229"/>
    <cellStyle name="Normal 3 7 3 2 4 2 2" xfId="26607"/>
    <cellStyle name="Normal 3 7 3 2 4 2 2 2" xfId="55341"/>
    <cellStyle name="Normal 3 7 3 2 4 2 3" xfId="41017"/>
    <cellStyle name="Normal 3 7 3 2 4 3" xfId="19444"/>
    <cellStyle name="Normal 3 7 3 2 4 3 2" xfId="48179"/>
    <cellStyle name="Normal 3 7 3 2 4 4" xfId="33855"/>
    <cellStyle name="Normal 3 7 3 2 5" xfId="8636"/>
    <cellStyle name="Normal 3 7 3 2 5 2" xfId="23025"/>
    <cellStyle name="Normal 3 7 3 2 5 2 2" xfId="51760"/>
    <cellStyle name="Normal 3 7 3 2 5 3" xfId="37436"/>
    <cellStyle name="Normal 3 7 3 2 6" xfId="15862"/>
    <cellStyle name="Normal 3 7 3 2 6 2" xfId="44598"/>
    <cellStyle name="Normal 3 7 3 2 7" xfId="30274"/>
    <cellStyle name="Normal 3 7 3 3" xfId="1756"/>
    <cellStyle name="Normal 3 7 3 3 2" xfId="3548"/>
    <cellStyle name="Normal 3 7 3 3 2 2" xfId="7207"/>
    <cellStyle name="Normal 3 7 3 3 2 2 2" xfId="14467"/>
    <cellStyle name="Normal 3 7 3 3 2 2 2 2" xfId="28845"/>
    <cellStyle name="Normal 3 7 3 3 2 2 2 2 2" xfId="57579"/>
    <cellStyle name="Normal 3 7 3 3 2 2 2 3" xfId="43255"/>
    <cellStyle name="Normal 3 7 3 3 2 2 3" xfId="21682"/>
    <cellStyle name="Normal 3 7 3 3 2 2 3 2" xfId="50417"/>
    <cellStyle name="Normal 3 7 3 3 2 2 4" xfId="36093"/>
    <cellStyle name="Normal 3 7 3 3 2 3" xfId="10880"/>
    <cellStyle name="Normal 3 7 3 3 2 3 2" xfId="25263"/>
    <cellStyle name="Normal 3 7 3 3 2 3 2 2" xfId="53998"/>
    <cellStyle name="Normal 3 7 3 3 2 3 3" xfId="39674"/>
    <cellStyle name="Normal 3 7 3 3 2 4" xfId="18100"/>
    <cellStyle name="Normal 3 7 3 3 2 4 2" xfId="46836"/>
    <cellStyle name="Normal 3 7 3 3 2 5" xfId="32512"/>
    <cellStyle name="Normal 3 7 3 3 3" xfId="5417"/>
    <cellStyle name="Normal 3 7 3 3 3 2" xfId="12677"/>
    <cellStyle name="Normal 3 7 3 3 3 2 2" xfId="27055"/>
    <cellStyle name="Normal 3 7 3 3 3 2 2 2" xfId="55789"/>
    <cellStyle name="Normal 3 7 3 3 3 2 3" xfId="41465"/>
    <cellStyle name="Normal 3 7 3 3 3 3" xfId="19892"/>
    <cellStyle name="Normal 3 7 3 3 3 3 2" xfId="48627"/>
    <cellStyle name="Normal 3 7 3 3 3 4" xfId="34303"/>
    <cellStyle name="Normal 3 7 3 3 4" xfId="9090"/>
    <cellStyle name="Normal 3 7 3 3 4 2" xfId="23473"/>
    <cellStyle name="Normal 3 7 3 3 4 2 2" xfId="52208"/>
    <cellStyle name="Normal 3 7 3 3 4 3" xfId="37884"/>
    <cellStyle name="Normal 3 7 3 3 5" xfId="16310"/>
    <cellStyle name="Normal 3 7 3 3 5 2" xfId="45046"/>
    <cellStyle name="Normal 3 7 3 3 6" xfId="30722"/>
    <cellStyle name="Normal 3 7 3 4" xfId="2652"/>
    <cellStyle name="Normal 3 7 3 4 2" xfId="6312"/>
    <cellStyle name="Normal 3 7 3 4 2 2" xfId="13572"/>
    <cellStyle name="Normal 3 7 3 4 2 2 2" xfId="27950"/>
    <cellStyle name="Normal 3 7 3 4 2 2 2 2" xfId="56684"/>
    <cellStyle name="Normal 3 7 3 4 2 2 3" xfId="42360"/>
    <cellStyle name="Normal 3 7 3 4 2 3" xfId="20787"/>
    <cellStyle name="Normal 3 7 3 4 2 3 2" xfId="49522"/>
    <cellStyle name="Normal 3 7 3 4 2 4" xfId="35198"/>
    <cellStyle name="Normal 3 7 3 4 3" xfId="9985"/>
    <cellStyle name="Normal 3 7 3 4 3 2" xfId="24368"/>
    <cellStyle name="Normal 3 7 3 4 3 2 2" xfId="53103"/>
    <cellStyle name="Normal 3 7 3 4 3 3" xfId="38779"/>
    <cellStyle name="Normal 3 7 3 4 4" xfId="17205"/>
    <cellStyle name="Normal 3 7 3 4 4 2" xfId="45941"/>
    <cellStyle name="Normal 3 7 3 4 5" xfId="31617"/>
    <cellStyle name="Normal 3 7 3 5" xfId="4516"/>
    <cellStyle name="Normal 3 7 3 5 2" xfId="11782"/>
    <cellStyle name="Normal 3 7 3 5 2 2" xfId="26160"/>
    <cellStyle name="Normal 3 7 3 5 2 2 2" xfId="54894"/>
    <cellStyle name="Normal 3 7 3 5 2 3" xfId="40570"/>
    <cellStyle name="Normal 3 7 3 5 3" xfId="18997"/>
    <cellStyle name="Normal 3 7 3 5 3 2" xfId="47732"/>
    <cellStyle name="Normal 3 7 3 5 4" xfId="33408"/>
    <cellStyle name="Normal 3 7 3 6" xfId="8189"/>
    <cellStyle name="Normal 3 7 3 6 2" xfId="22578"/>
    <cellStyle name="Normal 3 7 3 6 2 2" xfId="51313"/>
    <cellStyle name="Normal 3 7 3 6 3" xfId="36989"/>
    <cellStyle name="Normal 3 7 3 7" xfId="15415"/>
    <cellStyle name="Normal 3 7 3 7 2" xfId="44151"/>
    <cellStyle name="Normal 3 7 3 8" xfId="29827"/>
    <cellStyle name="Normal 3 7 4" xfId="996"/>
    <cellStyle name="Normal 3 7 4 2" xfId="1979"/>
    <cellStyle name="Normal 3 7 4 2 2" xfId="3771"/>
    <cellStyle name="Normal 3 7 4 2 2 2" xfId="7430"/>
    <cellStyle name="Normal 3 7 4 2 2 2 2" xfId="14690"/>
    <cellStyle name="Normal 3 7 4 2 2 2 2 2" xfId="29068"/>
    <cellStyle name="Normal 3 7 4 2 2 2 2 2 2" xfId="57802"/>
    <cellStyle name="Normal 3 7 4 2 2 2 2 3" xfId="43478"/>
    <cellStyle name="Normal 3 7 4 2 2 2 3" xfId="21905"/>
    <cellStyle name="Normal 3 7 4 2 2 2 3 2" xfId="50640"/>
    <cellStyle name="Normal 3 7 4 2 2 2 4" xfId="36316"/>
    <cellStyle name="Normal 3 7 4 2 2 3" xfId="11103"/>
    <cellStyle name="Normal 3 7 4 2 2 3 2" xfId="25486"/>
    <cellStyle name="Normal 3 7 4 2 2 3 2 2" xfId="54221"/>
    <cellStyle name="Normal 3 7 4 2 2 3 3" xfId="39897"/>
    <cellStyle name="Normal 3 7 4 2 2 4" xfId="18323"/>
    <cellStyle name="Normal 3 7 4 2 2 4 2" xfId="47059"/>
    <cellStyle name="Normal 3 7 4 2 2 5" xfId="32735"/>
    <cellStyle name="Normal 3 7 4 2 3" xfId="5640"/>
    <cellStyle name="Normal 3 7 4 2 3 2" xfId="12900"/>
    <cellStyle name="Normal 3 7 4 2 3 2 2" xfId="27278"/>
    <cellStyle name="Normal 3 7 4 2 3 2 2 2" xfId="56012"/>
    <cellStyle name="Normal 3 7 4 2 3 2 3" xfId="41688"/>
    <cellStyle name="Normal 3 7 4 2 3 3" xfId="20115"/>
    <cellStyle name="Normal 3 7 4 2 3 3 2" xfId="48850"/>
    <cellStyle name="Normal 3 7 4 2 3 4" xfId="34526"/>
    <cellStyle name="Normal 3 7 4 2 4" xfId="9313"/>
    <cellStyle name="Normal 3 7 4 2 4 2" xfId="23696"/>
    <cellStyle name="Normal 3 7 4 2 4 2 2" xfId="52431"/>
    <cellStyle name="Normal 3 7 4 2 4 3" xfId="38107"/>
    <cellStyle name="Normal 3 7 4 2 5" xfId="16533"/>
    <cellStyle name="Normal 3 7 4 2 5 2" xfId="45269"/>
    <cellStyle name="Normal 3 7 4 2 6" xfId="30945"/>
    <cellStyle name="Normal 3 7 4 3" xfId="2875"/>
    <cellStyle name="Normal 3 7 4 3 2" xfId="6535"/>
    <cellStyle name="Normal 3 7 4 3 2 2" xfId="13795"/>
    <cellStyle name="Normal 3 7 4 3 2 2 2" xfId="28173"/>
    <cellStyle name="Normal 3 7 4 3 2 2 2 2" xfId="56907"/>
    <cellStyle name="Normal 3 7 4 3 2 2 3" xfId="42583"/>
    <cellStyle name="Normal 3 7 4 3 2 3" xfId="21010"/>
    <cellStyle name="Normal 3 7 4 3 2 3 2" xfId="49745"/>
    <cellStyle name="Normal 3 7 4 3 2 4" xfId="35421"/>
    <cellStyle name="Normal 3 7 4 3 3" xfId="10208"/>
    <cellStyle name="Normal 3 7 4 3 3 2" xfId="24591"/>
    <cellStyle name="Normal 3 7 4 3 3 2 2" xfId="53326"/>
    <cellStyle name="Normal 3 7 4 3 3 3" xfId="39002"/>
    <cellStyle name="Normal 3 7 4 3 4" xfId="17428"/>
    <cellStyle name="Normal 3 7 4 3 4 2" xfId="46164"/>
    <cellStyle name="Normal 3 7 4 3 5" xfId="31840"/>
    <cellStyle name="Normal 3 7 4 4" xfId="4740"/>
    <cellStyle name="Normal 3 7 4 4 2" xfId="12005"/>
    <cellStyle name="Normal 3 7 4 4 2 2" xfId="26383"/>
    <cellStyle name="Normal 3 7 4 4 2 2 2" xfId="55117"/>
    <cellStyle name="Normal 3 7 4 4 2 3" xfId="40793"/>
    <cellStyle name="Normal 3 7 4 4 3" xfId="19220"/>
    <cellStyle name="Normal 3 7 4 4 3 2" xfId="47955"/>
    <cellStyle name="Normal 3 7 4 4 4" xfId="33631"/>
    <cellStyle name="Normal 3 7 4 5" xfId="8412"/>
    <cellStyle name="Normal 3 7 4 5 2" xfId="22801"/>
    <cellStyle name="Normal 3 7 4 5 2 2" xfId="51536"/>
    <cellStyle name="Normal 3 7 4 5 3" xfId="37212"/>
    <cellStyle name="Normal 3 7 4 6" xfId="15638"/>
    <cellStyle name="Normal 3 7 4 6 2" xfId="44374"/>
    <cellStyle name="Normal 3 7 4 7" xfId="30050"/>
    <cellStyle name="Normal 3 7 5" xfId="1520"/>
    <cellStyle name="Normal 3 7 5 2" xfId="3324"/>
    <cellStyle name="Normal 3 7 5 2 2" xfId="6983"/>
    <cellStyle name="Normal 3 7 5 2 2 2" xfId="14243"/>
    <cellStyle name="Normal 3 7 5 2 2 2 2" xfId="28621"/>
    <cellStyle name="Normal 3 7 5 2 2 2 2 2" xfId="57355"/>
    <cellStyle name="Normal 3 7 5 2 2 2 3" xfId="43031"/>
    <cellStyle name="Normal 3 7 5 2 2 3" xfId="21458"/>
    <cellStyle name="Normal 3 7 5 2 2 3 2" xfId="50193"/>
    <cellStyle name="Normal 3 7 5 2 2 4" xfId="35869"/>
    <cellStyle name="Normal 3 7 5 2 3" xfId="10656"/>
    <cellStyle name="Normal 3 7 5 2 3 2" xfId="25039"/>
    <cellStyle name="Normal 3 7 5 2 3 2 2" xfId="53774"/>
    <cellStyle name="Normal 3 7 5 2 3 3" xfId="39450"/>
    <cellStyle name="Normal 3 7 5 2 4" xfId="17876"/>
    <cellStyle name="Normal 3 7 5 2 4 2" xfId="46612"/>
    <cellStyle name="Normal 3 7 5 2 5" xfId="32288"/>
    <cellStyle name="Normal 3 7 5 3" xfId="5193"/>
    <cellStyle name="Normal 3 7 5 3 2" xfId="12453"/>
    <cellStyle name="Normal 3 7 5 3 2 2" xfId="26831"/>
    <cellStyle name="Normal 3 7 5 3 2 2 2" xfId="55565"/>
    <cellStyle name="Normal 3 7 5 3 2 3" xfId="41241"/>
    <cellStyle name="Normal 3 7 5 3 3" xfId="19668"/>
    <cellStyle name="Normal 3 7 5 3 3 2" xfId="48403"/>
    <cellStyle name="Normal 3 7 5 3 4" xfId="34079"/>
    <cellStyle name="Normal 3 7 5 4" xfId="8866"/>
    <cellStyle name="Normal 3 7 5 4 2" xfId="23249"/>
    <cellStyle name="Normal 3 7 5 4 2 2" xfId="51984"/>
    <cellStyle name="Normal 3 7 5 4 3" xfId="37660"/>
    <cellStyle name="Normal 3 7 5 5" xfId="16086"/>
    <cellStyle name="Normal 3 7 5 5 2" xfId="44822"/>
    <cellStyle name="Normal 3 7 5 6" xfId="30498"/>
    <cellStyle name="Normal 3 7 6" xfId="2428"/>
    <cellStyle name="Normal 3 7 6 2" xfId="6088"/>
    <cellStyle name="Normal 3 7 6 2 2" xfId="13348"/>
    <cellStyle name="Normal 3 7 6 2 2 2" xfId="27726"/>
    <cellStyle name="Normal 3 7 6 2 2 2 2" xfId="56460"/>
    <cellStyle name="Normal 3 7 6 2 2 3" xfId="42136"/>
    <cellStyle name="Normal 3 7 6 2 3" xfId="20563"/>
    <cellStyle name="Normal 3 7 6 2 3 2" xfId="49298"/>
    <cellStyle name="Normal 3 7 6 2 4" xfId="34974"/>
    <cellStyle name="Normal 3 7 6 3" xfId="9761"/>
    <cellStyle name="Normal 3 7 6 3 2" xfId="24144"/>
    <cellStyle name="Normal 3 7 6 3 2 2" xfId="52879"/>
    <cellStyle name="Normal 3 7 6 3 3" xfId="38555"/>
    <cellStyle name="Normal 3 7 6 4" xfId="16981"/>
    <cellStyle name="Normal 3 7 6 4 2" xfId="45717"/>
    <cellStyle name="Normal 3 7 6 5" xfId="31393"/>
    <cellStyle name="Normal 3 7 7" xfId="4287"/>
    <cellStyle name="Normal 3 7 7 2" xfId="11557"/>
    <cellStyle name="Normal 3 7 7 2 2" xfId="25936"/>
    <cellStyle name="Normal 3 7 7 2 2 2" xfId="54670"/>
    <cellStyle name="Normal 3 7 7 2 3" xfId="40346"/>
    <cellStyle name="Normal 3 7 7 3" xfId="18773"/>
    <cellStyle name="Normal 3 7 7 3 2" xfId="47508"/>
    <cellStyle name="Normal 3 7 7 4" xfId="33184"/>
    <cellStyle name="Normal 3 7 8" xfId="7956"/>
    <cellStyle name="Normal 3 7 8 2" xfId="22354"/>
    <cellStyle name="Normal 3 7 8 2 2" xfId="51089"/>
    <cellStyle name="Normal 3 7 8 3" xfId="36765"/>
    <cellStyle name="Normal 3 7 9" xfId="15191"/>
    <cellStyle name="Normal 3 7 9 2" xfId="43927"/>
    <cellStyle name="Normal 3 8" xfId="513"/>
    <cellStyle name="Normal 3 8 2" xfId="828"/>
    <cellStyle name="Normal 3 8 2 2" xfId="1276"/>
    <cellStyle name="Normal 3 8 2 2 2" xfId="2259"/>
    <cellStyle name="Normal 3 8 2 2 2 2" xfId="4051"/>
    <cellStyle name="Normal 3 8 2 2 2 2 2" xfId="7710"/>
    <cellStyle name="Normal 3 8 2 2 2 2 2 2" xfId="14970"/>
    <cellStyle name="Normal 3 8 2 2 2 2 2 2 2" xfId="29348"/>
    <cellStyle name="Normal 3 8 2 2 2 2 2 2 2 2" xfId="58082"/>
    <cellStyle name="Normal 3 8 2 2 2 2 2 2 3" xfId="43758"/>
    <cellStyle name="Normal 3 8 2 2 2 2 2 3" xfId="22185"/>
    <cellStyle name="Normal 3 8 2 2 2 2 2 3 2" xfId="50920"/>
    <cellStyle name="Normal 3 8 2 2 2 2 2 4" xfId="36596"/>
    <cellStyle name="Normal 3 8 2 2 2 2 3" xfId="11383"/>
    <cellStyle name="Normal 3 8 2 2 2 2 3 2" xfId="25766"/>
    <cellStyle name="Normal 3 8 2 2 2 2 3 2 2" xfId="54501"/>
    <cellStyle name="Normal 3 8 2 2 2 2 3 3" xfId="40177"/>
    <cellStyle name="Normal 3 8 2 2 2 2 4" xfId="18603"/>
    <cellStyle name="Normal 3 8 2 2 2 2 4 2" xfId="47339"/>
    <cellStyle name="Normal 3 8 2 2 2 2 5" xfId="33015"/>
    <cellStyle name="Normal 3 8 2 2 2 3" xfId="5920"/>
    <cellStyle name="Normal 3 8 2 2 2 3 2" xfId="13180"/>
    <cellStyle name="Normal 3 8 2 2 2 3 2 2" xfId="27558"/>
    <cellStyle name="Normal 3 8 2 2 2 3 2 2 2" xfId="56292"/>
    <cellStyle name="Normal 3 8 2 2 2 3 2 3" xfId="41968"/>
    <cellStyle name="Normal 3 8 2 2 2 3 3" xfId="20395"/>
    <cellStyle name="Normal 3 8 2 2 2 3 3 2" xfId="49130"/>
    <cellStyle name="Normal 3 8 2 2 2 3 4" xfId="34806"/>
    <cellStyle name="Normal 3 8 2 2 2 4" xfId="9593"/>
    <cellStyle name="Normal 3 8 2 2 2 4 2" xfId="23976"/>
    <cellStyle name="Normal 3 8 2 2 2 4 2 2" xfId="52711"/>
    <cellStyle name="Normal 3 8 2 2 2 4 3" xfId="38387"/>
    <cellStyle name="Normal 3 8 2 2 2 5" xfId="16813"/>
    <cellStyle name="Normal 3 8 2 2 2 5 2" xfId="45549"/>
    <cellStyle name="Normal 3 8 2 2 2 6" xfId="31225"/>
    <cellStyle name="Normal 3 8 2 2 3" xfId="3155"/>
    <cellStyle name="Normal 3 8 2 2 3 2" xfId="6815"/>
    <cellStyle name="Normal 3 8 2 2 3 2 2" xfId="14075"/>
    <cellStyle name="Normal 3 8 2 2 3 2 2 2" xfId="28453"/>
    <cellStyle name="Normal 3 8 2 2 3 2 2 2 2" xfId="57187"/>
    <cellStyle name="Normal 3 8 2 2 3 2 2 3" xfId="42863"/>
    <cellStyle name="Normal 3 8 2 2 3 2 3" xfId="21290"/>
    <cellStyle name="Normal 3 8 2 2 3 2 3 2" xfId="50025"/>
    <cellStyle name="Normal 3 8 2 2 3 2 4" xfId="35701"/>
    <cellStyle name="Normal 3 8 2 2 3 3" xfId="10488"/>
    <cellStyle name="Normal 3 8 2 2 3 3 2" xfId="24871"/>
    <cellStyle name="Normal 3 8 2 2 3 3 2 2" xfId="53606"/>
    <cellStyle name="Normal 3 8 2 2 3 3 3" xfId="39282"/>
    <cellStyle name="Normal 3 8 2 2 3 4" xfId="17708"/>
    <cellStyle name="Normal 3 8 2 2 3 4 2" xfId="46444"/>
    <cellStyle name="Normal 3 8 2 2 3 5" xfId="32120"/>
    <cellStyle name="Normal 3 8 2 2 4" xfId="5020"/>
    <cellStyle name="Normal 3 8 2 2 4 2" xfId="12285"/>
    <cellStyle name="Normal 3 8 2 2 4 2 2" xfId="26663"/>
    <cellStyle name="Normal 3 8 2 2 4 2 2 2" xfId="55397"/>
    <cellStyle name="Normal 3 8 2 2 4 2 3" xfId="41073"/>
    <cellStyle name="Normal 3 8 2 2 4 3" xfId="19500"/>
    <cellStyle name="Normal 3 8 2 2 4 3 2" xfId="48235"/>
    <cellStyle name="Normal 3 8 2 2 4 4" xfId="33911"/>
    <cellStyle name="Normal 3 8 2 2 5" xfId="8692"/>
    <cellStyle name="Normal 3 8 2 2 5 2" xfId="23081"/>
    <cellStyle name="Normal 3 8 2 2 5 2 2" xfId="51816"/>
    <cellStyle name="Normal 3 8 2 2 5 3" xfId="37492"/>
    <cellStyle name="Normal 3 8 2 2 6" xfId="15918"/>
    <cellStyle name="Normal 3 8 2 2 6 2" xfId="44654"/>
    <cellStyle name="Normal 3 8 2 2 7" xfId="30330"/>
    <cellStyle name="Normal 3 8 2 3" xfId="1812"/>
    <cellStyle name="Normal 3 8 2 3 2" xfId="3604"/>
    <cellStyle name="Normal 3 8 2 3 2 2" xfId="7263"/>
    <cellStyle name="Normal 3 8 2 3 2 2 2" xfId="14523"/>
    <cellStyle name="Normal 3 8 2 3 2 2 2 2" xfId="28901"/>
    <cellStyle name="Normal 3 8 2 3 2 2 2 2 2" xfId="57635"/>
    <cellStyle name="Normal 3 8 2 3 2 2 2 3" xfId="43311"/>
    <cellStyle name="Normal 3 8 2 3 2 2 3" xfId="21738"/>
    <cellStyle name="Normal 3 8 2 3 2 2 3 2" xfId="50473"/>
    <cellStyle name="Normal 3 8 2 3 2 2 4" xfId="36149"/>
    <cellStyle name="Normal 3 8 2 3 2 3" xfId="10936"/>
    <cellStyle name="Normal 3 8 2 3 2 3 2" xfId="25319"/>
    <cellStyle name="Normal 3 8 2 3 2 3 2 2" xfId="54054"/>
    <cellStyle name="Normal 3 8 2 3 2 3 3" xfId="39730"/>
    <cellStyle name="Normal 3 8 2 3 2 4" xfId="18156"/>
    <cellStyle name="Normal 3 8 2 3 2 4 2" xfId="46892"/>
    <cellStyle name="Normal 3 8 2 3 2 5" xfId="32568"/>
    <cellStyle name="Normal 3 8 2 3 3" xfId="5473"/>
    <cellStyle name="Normal 3 8 2 3 3 2" xfId="12733"/>
    <cellStyle name="Normal 3 8 2 3 3 2 2" xfId="27111"/>
    <cellStyle name="Normal 3 8 2 3 3 2 2 2" xfId="55845"/>
    <cellStyle name="Normal 3 8 2 3 3 2 3" xfId="41521"/>
    <cellStyle name="Normal 3 8 2 3 3 3" xfId="19948"/>
    <cellStyle name="Normal 3 8 2 3 3 3 2" xfId="48683"/>
    <cellStyle name="Normal 3 8 2 3 3 4" xfId="34359"/>
    <cellStyle name="Normal 3 8 2 3 4" xfId="9146"/>
    <cellStyle name="Normal 3 8 2 3 4 2" xfId="23529"/>
    <cellStyle name="Normal 3 8 2 3 4 2 2" xfId="52264"/>
    <cellStyle name="Normal 3 8 2 3 4 3" xfId="37940"/>
    <cellStyle name="Normal 3 8 2 3 5" xfId="16366"/>
    <cellStyle name="Normal 3 8 2 3 5 2" xfId="45102"/>
    <cellStyle name="Normal 3 8 2 3 6" xfId="30778"/>
    <cellStyle name="Normal 3 8 2 4" xfId="2708"/>
    <cellStyle name="Normal 3 8 2 4 2" xfId="6368"/>
    <cellStyle name="Normal 3 8 2 4 2 2" xfId="13628"/>
    <cellStyle name="Normal 3 8 2 4 2 2 2" xfId="28006"/>
    <cellStyle name="Normal 3 8 2 4 2 2 2 2" xfId="56740"/>
    <cellStyle name="Normal 3 8 2 4 2 2 3" xfId="42416"/>
    <cellStyle name="Normal 3 8 2 4 2 3" xfId="20843"/>
    <cellStyle name="Normal 3 8 2 4 2 3 2" xfId="49578"/>
    <cellStyle name="Normal 3 8 2 4 2 4" xfId="35254"/>
    <cellStyle name="Normal 3 8 2 4 3" xfId="10041"/>
    <cellStyle name="Normal 3 8 2 4 3 2" xfId="24424"/>
    <cellStyle name="Normal 3 8 2 4 3 2 2" xfId="53159"/>
    <cellStyle name="Normal 3 8 2 4 3 3" xfId="38835"/>
    <cellStyle name="Normal 3 8 2 4 4" xfId="17261"/>
    <cellStyle name="Normal 3 8 2 4 4 2" xfId="45997"/>
    <cellStyle name="Normal 3 8 2 4 5" xfId="31673"/>
    <cellStyle name="Normal 3 8 2 5" xfId="4573"/>
    <cellStyle name="Normal 3 8 2 5 2" xfId="11838"/>
    <cellStyle name="Normal 3 8 2 5 2 2" xfId="26216"/>
    <cellStyle name="Normal 3 8 2 5 2 2 2" xfId="54950"/>
    <cellStyle name="Normal 3 8 2 5 2 3" xfId="40626"/>
    <cellStyle name="Normal 3 8 2 5 3" xfId="19053"/>
    <cellStyle name="Normal 3 8 2 5 3 2" xfId="47788"/>
    <cellStyle name="Normal 3 8 2 5 4" xfId="33464"/>
    <cellStyle name="Normal 3 8 2 6" xfId="8245"/>
    <cellStyle name="Normal 3 8 2 6 2" xfId="22634"/>
    <cellStyle name="Normal 3 8 2 6 2 2" xfId="51369"/>
    <cellStyle name="Normal 3 8 2 6 3" xfId="37045"/>
    <cellStyle name="Normal 3 8 2 7" xfId="15471"/>
    <cellStyle name="Normal 3 8 2 7 2" xfId="44207"/>
    <cellStyle name="Normal 3 8 2 8" xfId="29883"/>
    <cellStyle name="Normal 3 8 3" xfId="1052"/>
    <cellStyle name="Normal 3 8 3 2" xfId="2035"/>
    <cellStyle name="Normal 3 8 3 2 2" xfId="3827"/>
    <cellStyle name="Normal 3 8 3 2 2 2" xfId="7486"/>
    <cellStyle name="Normal 3 8 3 2 2 2 2" xfId="14746"/>
    <cellStyle name="Normal 3 8 3 2 2 2 2 2" xfId="29124"/>
    <cellStyle name="Normal 3 8 3 2 2 2 2 2 2" xfId="57858"/>
    <cellStyle name="Normal 3 8 3 2 2 2 2 3" xfId="43534"/>
    <cellStyle name="Normal 3 8 3 2 2 2 3" xfId="21961"/>
    <cellStyle name="Normal 3 8 3 2 2 2 3 2" xfId="50696"/>
    <cellStyle name="Normal 3 8 3 2 2 2 4" xfId="36372"/>
    <cellStyle name="Normal 3 8 3 2 2 3" xfId="11159"/>
    <cellStyle name="Normal 3 8 3 2 2 3 2" xfId="25542"/>
    <cellStyle name="Normal 3 8 3 2 2 3 2 2" xfId="54277"/>
    <cellStyle name="Normal 3 8 3 2 2 3 3" xfId="39953"/>
    <cellStyle name="Normal 3 8 3 2 2 4" xfId="18379"/>
    <cellStyle name="Normal 3 8 3 2 2 4 2" xfId="47115"/>
    <cellStyle name="Normal 3 8 3 2 2 5" xfId="32791"/>
    <cellStyle name="Normal 3 8 3 2 3" xfId="5696"/>
    <cellStyle name="Normal 3 8 3 2 3 2" xfId="12956"/>
    <cellStyle name="Normal 3 8 3 2 3 2 2" xfId="27334"/>
    <cellStyle name="Normal 3 8 3 2 3 2 2 2" xfId="56068"/>
    <cellStyle name="Normal 3 8 3 2 3 2 3" xfId="41744"/>
    <cellStyle name="Normal 3 8 3 2 3 3" xfId="20171"/>
    <cellStyle name="Normal 3 8 3 2 3 3 2" xfId="48906"/>
    <cellStyle name="Normal 3 8 3 2 3 4" xfId="34582"/>
    <cellStyle name="Normal 3 8 3 2 4" xfId="9369"/>
    <cellStyle name="Normal 3 8 3 2 4 2" xfId="23752"/>
    <cellStyle name="Normal 3 8 3 2 4 2 2" xfId="52487"/>
    <cellStyle name="Normal 3 8 3 2 4 3" xfId="38163"/>
    <cellStyle name="Normal 3 8 3 2 5" xfId="16589"/>
    <cellStyle name="Normal 3 8 3 2 5 2" xfId="45325"/>
    <cellStyle name="Normal 3 8 3 2 6" xfId="31001"/>
    <cellStyle name="Normal 3 8 3 3" xfId="2931"/>
    <cellStyle name="Normal 3 8 3 3 2" xfId="6591"/>
    <cellStyle name="Normal 3 8 3 3 2 2" xfId="13851"/>
    <cellStyle name="Normal 3 8 3 3 2 2 2" xfId="28229"/>
    <cellStyle name="Normal 3 8 3 3 2 2 2 2" xfId="56963"/>
    <cellStyle name="Normal 3 8 3 3 2 2 3" xfId="42639"/>
    <cellStyle name="Normal 3 8 3 3 2 3" xfId="21066"/>
    <cellStyle name="Normal 3 8 3 3 2 3 2" xfId="49801"/>
    <cellStyle name="Normal 3 8 3 3 2 4" xfId="35477"/>
    <cellStyle name="Normal 3 8 3 3 3" xfId="10264"/>
    <cellStyle name="Normal 3 8 3 3 3 2" xfId="24647"/>
    <cellStyle name="Normal 3 8 3 3 3 2 2" xfId="53382"/>
    <cellStyle name="Normal 3 8 3 3 3 3" xfId="39058"/>
    <cellStyle name="Normal 3 8 3 3 4" xfId="17484"/>
    <cellStyle name="Normal 3 8 3 3 4 2" xfId="46220"/>
    <cellStyle name="Normal 3 8 3 3 5" xfId="31896"/>
    <cellStyle name="Normal 3 8 3 4" xfId="4796"/>
    <cellStyle name="Normal 3 8 3 4 2" xfId="12061"/>
    <cellStyle name="Normal 3 8 3 4 2 2" xfId="26439"/>
    <cellStyle name="Normal 3 8 3 4 2 2 2" xfId="55173"/>
    <cellStyle name="Normal 3 8 3 4 2 3" xfId="40849"/>
    <cellStyle name="Normal 3 8 3 4 3" xfId="19276"/>
    <cellStyle name="Normal 3 8 3 4 3 2" xfId="48011"/>
    <cellStyle name="Normal 3 8 3 4 4" xfId="33687"/>
    <cellStyle name="Normal 3 8 3 5" xfId="8468"/>
    <cellStyle name="Normal 3 8 3 5 2" xfId="22857"/>
    <cellStyle name="Normal 3 8 3 5 2 2" xfId="51592"/>
    <cellStyle name="Normal 3 8 3 5 3" xfId="37268"/>
    <cellStyle name="Normal 3 8 3 6" xfId="15694"/>
    <cellStyle name="Normal 3 8 3 6 2" xfId="44430"/>
    <cellStyle name="Normal 3 8 3 7" xfId="30106"/>
    <cellStyle name="Normal 3 8 4" xfId="1580"/>
    <cellStyle name="Normal 3 8 4 2" xfId="3380"/>
    <cellStyle name="Normal 3 8 4 2 2" xfId="7039"/>
    <cellStyle name="Normal 3 8 4 2 2 2" xfId="14299"/>
    <cellStyle name="Normal 3 8 4 2 2 2 2" xfId="28677"/>
    <cellStyle name="Normal 3 8 4 2 2 2 2 2" xfId="57411"/>
    <cellStyle name="Normal 3 8 4 2 2 2 3" xfId="43087"/>
    <cellStyle name="Normal 3 8 4 2 2 3" xfId="21514"/>
    <cellStyle name="Normal 3 8 4 2 2 3 2" xfId="50249"/>
    <cellStyle name="Normal 3 8 4 2 2 4" xfId="35925"/>
    <cellStyle name="Normal 3 8 4 2 3" xfId="10712"/>
    <cellStyle name="Normal 3 8 4 2 3 2" xfId="25095"/>
    <cellStyle name="Normal 3 8 4 2 3 2 2" xfId="53830"/>
    <cellStyle name="Normal 3 8 4 2 3 3" xfId="39506"/>
    <cellStyle name="Normal 3 8 4 2 4" xfId="17932"/>
    <cellStyle name="Normal 3 8 4 2 4 2" xfId="46668"/>
    <cellStyle name="Normal 3 8 4 2 5" xfId="32344"/>
    <cellStyle name="Normal 3 8 4 3" xfId="5249"/>
    <cellStyle name="Normal 3 8 4 3 2" xfId="12509"/>
    <cellStyle name="Normal 3 8 4 3 2 2" xfId="26887"/>
    <cellStyle name="Normal 3 8 4 3 2 2 2" xfId="55621"/>
    <cellStyle name="Normal 3 8 4 3 2 3" xfId="41297"/>
    <cellStyle name="Normal 3 8 4 3 3" xfId="19724"/>
    <cellStyle name="Normal 3 8 4 3 3 2" xfId="48459"/>
    <cellStyle name="Normal 3 8 4 3 4" xfId="34135"/>
    <cellStyle name="Normal 3 8 4 4" xfId="8922"/>
    <cellStyle name="Normal 3 8 4 4 2" xfId="23305"/>
    <cellStyle name="Normal 3 8 4 4 2 2" xfId="52040"/>
    <cellStyle name="Normal 3 8 4 4 3" xfId="37716"/>
    <cellStyle name="Normal 3 8 4 5" xfId="16142"/>
    <cellStyle name="Normal 3 8 4 5 2" xfId="44878"/>
    <cellStyle name="Normal 3 8 4 6" xfId="30554"/>
    <cellStyle name="Normal 3 8 5" xfId="2484"/>
    <cellStyle name="Normal 3 8 5 2" xfId="6144"/>
    <cellStyle name="Normal 3 8 5 2 2" xfId="13404"/>
    <cellStyle name="Normal 3 8 5 2 2 2" xfId="27782"/>
    <cellStyle name="Normal 3 8 5 2 2 2 2" xfId="56516"/>
    <cellStyle name="Normal 3 8 5 2 2 3" xfId="42192"/>
    <cellStyle name="Normal 3 8 5 2 3" xfId="20619"/>
    <cellStyle name="Normal 3 8 5 2 3 2" xfId="49354"/>
    <cellStyle name="Normal 3 8 5 2 4" xfId="35030"/>
    <cellStyle name="Normal 3 8 5 3" xfId="9817"/>
    <cellStyle name="Normal 3 8 5 3 2" xfId="24200"/>
    <cellStyle name="Normal 3 8 5 3 2 2" xfId="52935"/>
    <cellStyle name="Normal 3 8 5 3 3" xfId="38611"/>
    <cellStyle name="Normal 3 8 5 4" xfId="17037"/>
    <cellStyle name="Normal 3 8 5 4 2" xfId="45773"/>
    <cellStyle name="Normal 3 8 5 5" xfId="31449"/>
    <cellStyle name="Normal 3 8 6" xfId="4346"/>
    <cellStyle name="Normal 3 8 6 2" xfId="11614"/>
    <cellStyle name="Normal 3 8 6 2 2" xfId="25992"/>
    <cellStyle name="Normal 3 8 6 2 2 2" xfId="54726"/>
    <cellStyle name="Normal 3 8 6 2 3" xfId="40402"/>
    <cellStyle name="Normal 3 8 6 3" xfId="18829"/>
    <cellStyle name="Normal 3 8 6 3 2" xfId="47564"/>
    <cellStyle name="Normal 3 8 6 4" xfId="33240"/>
    <cellStyle name="Normal 3 8 7" xfId="8015"/>
    <cellStyle name="Normal 3 8 7 2" xfId="22410"/>
    <cellStyle name="Normal 3 8 7 2 2" xfId="51145"/>
    <cellStyle name="Normal 3 8 7 3" xfId="36821"/>
    <cellStyle name="Normal 3 8 8" xfId="15247"/>
    <cellStyle name="Normal 3 8 8 2" xfId="43983"/>
    <cellStyle name="Normal 3 8 9" xfId="29659"/>
    <cellStyle name="Normal 3 9" xfId="713"/>
    <cellStyle name="Normal 3 9 2" xfId="1164"/>
    <cellStyle name="Normal 3 9 2 2" xfId="2147"/>
    <cellStyle name="Normal 3 9 2 2 2" xfId="3939"/>
    <cellStyle name="Normal 3 9 2 2 2 2" xfId="7598"/>
    <cellStyle name="Normal 3 9 2 2 2 2 2" xfId="14858"/>
    <cellStyle name="Normal 3 9 2 2 2 2 2 2" xfId="29236"/>
    <cellStyle name="Normal 3 9 2 2 2 2 2 2 2" xfId="57970"/>
    <cellStyle name="Normal 3 9 2 2 2 2 2 3" xfId="43646"/>
    <cellStyle name="Normal 3 9 2 2 2 2 3" xfId="22073"/>
    <cellStyle name="Normal 3 9 2 2 2 2 3 2" xfId="50808"/>
    <cellStyle name="Normal 3 9 2 2 2 2 4" xfId="36484"/>
    <cellStyle name="Normal 3 9 2 2 2 3" xfId="11271"/>
    <cellStyle name="Normal 3 9 2 2 2 3 2" xfId="25654"/>
    <cellStyle name="Normal 3 9 2 2 2 3 2 2" xfId="54389"/>
    <cellStyle name="Normal 3 9 2 2 2 3 3" xfId="40065"/>
    <cellStyle name="Normal 3 9 2 2 2 4" xfId="18491"/>
    <cellStyle name="Normal 3 9 2 2 2 4 2" xfId="47227"/>
    <cellStyle name="Normal 3 9 2 2 2 5" xfId="32903"/>
    <cellStyle name="Normal 3 9 2 2 3" xfId="5808"/>
    <cellStyle name="Normal 3 9 2 2 3 2" xfId="13068"/>
    <cellStyle name="Normal 3 9 2 2 3 2 2" xfId="27446"/>
    <cellStyle name="Normal 3 9 2 2 3 2 2 2" xfId="56180"/>
    <cellStyle name="Normal 3 9 2 2 3 2 3" xfId="41856"/>
    <cellStyle name="Normal 3 9 2 2 3 3" xfId="20283"/>
    <cellStyle name="Normal 3 9 2 2 3 3 2" xfId="49018"/>
    <cellStyle name="Normal 3 9 2 2 3 4" xfId="34694"/>
    <cellStyle name="Normal 3 9 2 2 4" xfId="9481"/>
    <cellStyle name="Normal 3 9 2 2 4 2" xfId="23864"/>
    <cellStyle name="Normal 3 9 2 2 4 2 2" xfId="52599"/>
    <cellStyle name="Normal 3 9 2 2 4 3" xfId="38275"/>
    <cellStyle name="Normal 3 9 2 2 5" xfId="16701"/>
    <cellStyle name="Normal 3 9 2 2 5 2" xfId="45437"/>
    <cellStyle name="Normal 3 9 2 2 6" xfId="31113"/>
    <cellStyle name="Normal 3 9 2 3" xfId="3043"/>
    <cellStyle name="Normal 3 9 2 3 2" xfId="6703"/>
    <cellStyle name="Normal 3 9 2 3 2 2" xfId="13963"/>
    <cellStyle name="Normal 3 9 2 3 2 2 2" xfId="28341"/>
    <cellStyle name="Normal 3 9 2 3 2 2 2 2" xfId="57075"/>
    <cellStyle name="Normal 3 9 2 3 2 2 3" xfId="42751"/>
    <cellStyle name="Normal 3 9 2 3 2 3" xfId="21178"/>
    <cellStyle name="Normal 3 9 2 3 2 3 2" xfId="49913"/>
    <cellStyle name="Normal 3 9 2 3 2 4" xfId="35589"/>
    <cellStyle name="Normal 3 9 2 3 3" xfId="10376"/>
    <cellStyle name="Normal 3 9 2 3 3 2" xfId="24759"/>
    <cellStyle name="Normal 3 9 2 3 3 2 2" xfId="53494"/>
    <cellStyle name="Normal 3 9 2 3 3 3" xfId="39170"/>
    <cellStyle name="Normal 3 9 2 3 4" xfId="17596"/>
    <cellStyle name="Normal 3 9 2 3 4 2" xfId="46332"/>
    <cellStyle name="Normal 3 9 2 3 5" xfId="32008"/>
    <cellStyle name="Normal 3 9 2 4" xfId="4908"/>
    <cellStyle name="Normal 3 9 2 4 2" xfId="12173"/>
    <cellStyle name="Normal 3 9 2 4 2 2" xfId="26551"/>
    <cellStyle name="Normal 3 9 2 4 2 2 2" xfId="55285"/>
    <cellStyle name="Normal 3 9 2 4 2 3" xfId="40961"/>
    <cellStyle name="Normal 3 9 2 4 3" xfId="19388"/>
    <cellStyle name="Normal 3 9 2 4 3 2" xfId="48123"/>
    <cellStyle name="Normal 3 9 2 4 4" xfId="33799"/>
    <cellStyle name="Normal 3 9 2 5" xfId="8580"/>
    <cellStyle name="Normal 3 9 2 5 2" xfId="22969"/>
    <cellStyle name="Normal 3 9 2 5 2 2" xfId="51704"/>
    <cellStyle name="Normal 3 9 2 5 3" xfId="37380"/>
    <cellStyle name="Normal 3 9 2 6" xfId="15806"/>
    <cellStyle name="Normal 3 9 2 6 2" xfId="44542"/>
    <cellStyle name="Normal 3 9 2 7" xfId="30218"/>
    <cellStyle name="Normal 3 9 3" xfId="1700"/>
    <cellStyle name="Normal 3 9 3 2" xfId="3492"/>
    <cellStyle name="Normal 3 9 3 2 2" xfId="7151"/>
    <cellStyle name="Normal 3 9 3 2 2 2" xfId="14411"/>
    <cellStyle name="Normal 3 9 3 2 2 2 2" xfId="28789"/>
    <cellStyle name="Normal 3 9 3 2 2 2 2 2" xfId="57523"/>
    <cellStyle name="Normal 3 9 3 2 2 2 3" xfId="43199"/>
    <cellStyle name="Normal 3 9 3 2 2 3" xfId="21626"/>
    <cellStyle name="Normal 3 9 3 2 2 3 2" xfId="50361"/>
    <cellStyle name="Normal 3 9 3 2 2 4" xfId="36037"/>
    <cellStyle name="Normal 3 9 3 2 3" xfId="10824"/>
    <cellStyle name="Normal 3 9 3 2 3 2" xfId="25207"/>
    <cellStyle name="Normal 3 9 3 2 3 2 2" xfId="53942"/>
    <cellStyle name="Normal 3 9 3 2 3 3" xfId="39618"/>
    <cellStyle name="Normal 3 9 3 2 4" xfId="18044"/>
    <cellStyle name="Normal 3 9 3 2 4 2" xfId="46780"/>
    <cellStyle name="Normal 3 9 3 2 5" xfId="32456"/>
    <cellStyle name="Normal 3 9 3 3" xfId="5361"/>
    <cellStyle name="Normal 3 9 3 3 2" xfId="12621"/>
    <cellStyle name="Normal 3 9 3 3 2 2" xfId="26999"/>
    <cellStyle name="Normal 3 9 3 3 2 2 2" xfId="55733"/>
    <cellStyle name="Normal 3 9 3 3 2 3" xfId="41409"/>
    <cellStyle name="Normal 3 9 3 3 3" xfId="19836"/>
    <cellStyle name="Normal 3 9 3 3 3 2" xfId="48571"/>
    <cellStyle name="Normal 3 9 3 3 4" xfId="34247"/>
    <cellStyle name="Normal 3 9 3 4" xfId="9034"/>
    <cellStyle name="Normal 3 9 3 4 2" xfId="23417"/>
    <cellStyle name="Normal 3 9 3 4 2 2" xfId="52152"/>
    <cellStyle name="Normal 3 9 3 4 3" xfId="37828"/>
    <cellStyle name="Normal 3 9 3 5" xfId="16254"/>
    <cellStyle name="Normal 3 9 3 5 2" xfId="44990"/>
    <cellStyle name="Normal 3 9 3 6" xfId="30666"/>
    <cellStyle name="Normal 3 9 4" xfId="2596"/>
    <cellStyle name="Normal 3 9 4 2" xfId="6256"/>
    <cellStyle name="Normal 3 9 4 2 2" xfId="13516"/>
    <cellStyle name="Normal 3 9 4 2 2 2" xfId="27894"/>
    <cellStyle name="Normal 3 9 4 2 2 2 2" xfId="56628"/>
    <cellStyle name="Normal 3 9 4 2 2 3" xfId="42304"/>
    <cellStyle name="Normal 3 9 4 2 3" xfId="20731"/>
    <cellStyle name="Normal 3 9 4 2 3 2" xfId="49466"/>
    <cellStyle name="Normal 3 9 4 2 4" xfId="35142"/>
    <cellStyle name="Normal 3 9 4 3" xfId="9929"/>
    <cellStyle name="Normal 3 9 4 3 2" xfId="24312"/>
    <cellStyle name="Normal 3 9 4 3 2 2" xfId="53047"/>
    <cellStyle name="Normal 3 9 4 3 3" xfId="38723"/>
    <cellStyle name="Normal 3 9 4 4" xfId="17149"/>
    <cellStyle name="Normal 3 9 4 4 2" xfId="45885"/>
    <cellStyle name="Normal 3 9 4 5" xfId="31561"/>
    <cellStyle name="Normal 3 9 5" xfId="4460"/>
    <cellStyle name="Normal 3 9 5 2" xfId="11726"/>
    <cellStyle name="Normal 3 9 5 2 2" xfId="26104"/>
    <cellStyle name="Normal 3 9 5 2 2 2" xfId="54838"/>
    <cellStyle name="Normal 3 9 5 2 3" xfId="40514"/>
    <cellStyle name="Normal 3 9 5 3" xfId="18941"/>
    <cellStyle name="Normal 3 9 5 3 2" xfId="47676"/>
    <cellStyle name="Normal 3 9 5 4" xfId="33352"/>
    <cellStyle name="Normal 3 9 6" xfId="8133"/>
    <cellStyle name="Normal 3 9 6 2" xfId="22522"/>
    <cellStyle name="Normal 3 9 6 2 2" xfId="51257"/>
    <cellStyle name="Normal 3 9 6 3" xfId="36933"/>
    <cellStyle name="Normal 3 9 7" xfId="15359"/>
    <cellStyle name="Normal 3 9 7 2" xfId="44095"/>
    <cellStyle name="Normal 3 9 8" xfId="29771"/>
    <cellStyle name="Normal 30" xfId="7894"/>
    <cellStyle name="Normal 31" xfId="15089"/>
    <cellStyle name="Normal 31 2" xfId="29479"/>
    <cellStyle name="Normal 32" xfId="15088"/>
    <cellStyle name="Normal 32 2" xfId="43870"/>
    <cellStyle name="Normal 33" xfId="29490"/>
    <cellStyle name="Normal 33 2" xfId="29501"/>
    <cellStyle name="Normal 34" xfId="29503"/>
    <cellStyle name="Normal 35" xfId="29502"/>
    <cellStyle name="Normal 36" xfId="58195"/>
    <cellStyle name="Normal 37" xfId="58242"/>
    <cellStyle name="Normal 38" xfId="58198"/>
    <cellStyle name="Normal 4" xfId="90"/>
    <cellStyle name="Normal 5" xfId="89"/>
    <cellStyle name="Normal 5 10" xfId="1437"/>
    <cellStyle name="Normal 5 10 2" xfId="3269"/>
    <cellStyle name="Normal 5 10 2 2" xfId="6928"/>
    <cellStyle name="Normal 5 10 2 2 2" xfId="14188"/>
    <cellStyle name="Normal 5 10 2 2 2 2" xfId="28566"/>
    <cellStyle name="Normal 5 10 2 2 2 2 2" xfId="57300"/>
    <cellStyle name="Normal 5 10 2 2 2 3" xfId="42976"/>
    <cellStyle name="Normal 5 10 2 2 3" xfId="21403"/>
    <cellStyle name="Normal 5 10 2 2 3 2" xfId="50138"/>
    <cellStyle name="Normal 5 10 2 2 4" xfId="35814"/>
    <cellStyle name="Normal 5 10 2 3" xfId="10601"/>
    <cellStyle name="Normal 5 10 2 3 2" xfId="24984"/>
    <cellStyle name="Normal 5 10 2 3 2 2" xfId="53719"/>
    <cellStyle name="Normal 5 10 2 3 3" xfId="39395"/>
    <cellStyle name="Normal 5 10 2 4" xfId="17821"/>
    <cellStyle name="Normal 5 10 2 4 2" xfId="46557"/>
    <cellStyle name="Normal 5 10 2 5" xfId="32233"/>
    <cellStyle name="Normal 5 10 3" xfId="5136"/>
    <cellStyle name="Normal 5 10 3 2" xfId="12398"/>
    <cellStyle name="Normal 5 10 3 2 2" xfId="26776"/>
    <cellStyle name="Normal 5 10 3 2 2 2" xfId="55510"/>
    <cellStyle name="Normal 5 10 3 2 3" xfId="41186"/>
    <cellStyle name="Normal 5 10 3 3" xfId="19613"/>
    <cellStyle name="Normal 5 10 3 3 2" xfId="48348"/>
    <cellStyle name="Normal 5 10 3 4" xfId="34024"/>
    <cellStyle name="Normal 5 10 4" xfId="8808"/>
    <cellStyle name="Normal 5 10 4 2" xfId="23194"/>
    <cellStyle name="Normal 5 10 4 2 2" xfId="51929"/>
    <cellStyle name="Normal 5 10 4 3" xfId="37605"/>
    <cellStyle name="Normal 5 10 5" xfId="16031"/>
    <cellStyle name="Normal 5 10 5 2" xfId="44767"/>
    <cellStyle name="Normal 5 10 6" xfId="30443"/>
    <cellStyle name="Normal 5 11" xfId="2373"/>
    <cellStyle name="Normal 5 11 2" xfId="6033"/>
    <cellStyle name="Normal 5 11 2 2" xfId="13293"/>
    <cellStyle name="Normal 5 11 2 2 2" xfId="27671"/>
    <cellStyle name="Normal 5 11 2 2 2 2" xfId="56405"/>
    <cellStyle name="Normal 5 11 2 2 3" xfId="42081"/>
    <cellStyle name="Normal 5 11 2 3" xfId="20508"/>
    <cellStyle name="Normal 5 11 2 3 2" xfId="49243"/>
    <cellStyle name="Normal 5 11 2 4" xfId="34919"/>
    <cellStyle name="Normal 5 11 3" xfId="9706"/>
    <cellStyle name="Normal 5 11 3 2" xfId="24089"/>
    <cellStyle name="Normal 5 11 3 2 2" xfId="52824"/>
    <cellStyle name="Normal 5 11 3 3" xfId="38500"/>
    <cellStyle name="Normal 5 11 4" xfId="16926"/>
    <cellStyle name="Normal 5 11 4 2" xfId="45662"/>
    <cellStyle name="Normal 5 11 5" xfId="31338"/>
    <cellStyle name="Normal 5 12" xfId="4213"/>
    <cellStyle name="Normal 5 12 2" xfId="11501"/>
    <cellStyle name="Normal 5 12 2 2" xfId="25881"/>
    <cellStyle name="Normal 5 12 2 2 2" xfId="54615"/>
    <cellStyle name="Normal 5 12 2 3" xfId="40291"/>
    <cellStyle name="Normal 5 12 3" xfId="18718"/>
    <cellStyle name="Normal 5 12 3 2" xfId="47453"/>
    <cellStyle name="Normal 5 12 4" xfId="33129"/>
    <cellStyle name="Normal 5 13" xfId="7881"/>
    <cellStyle name="Normal 5 13 2" xfId="22299"/>
    <cellStyle name="Normal 5 13 2 2" xfId="51034"/>
    <cellStyle name="Normal 5 13 3" xfId="36710"/>
    <cellStyle name="Normal 5 14" xfId="15134"/>
    <cellStyle name="Normal 5 14 2" xfId="43872"/>
    <cellStyle name="Normal 5 15" xfId="29548"/>
    <cellStyle name="Normal 5 2" xfId="137"/>
    <cellStyle name="Normal 5 2 10" xfId="2377"/>
    <cellStyle name="Normal 5 2 10 2" xfId="6037"/>
    <cellStyle name="Normal 5 2 10 2 2" xfId="13297"/>
    <cellStyle name="Normal 5 2 10 2 2 2" xfId="27675"/>
    <cellStyle name="Normal 5 2 10 2 2 2 2" xfId="56409"/>
    <cellStyle name="Normal 5 2 10 2 2 3" xfId="42085"/>
    <cellStyle name="Normal 5 2 10 2 3" xfId="20512"/>
    <cellStyle name="Normal 5 2 10 2 3 2" xfId="49247"/>
    <cellStyle name="Normal 5 2 10 2 4" xfId="34923"/>
    <cellStyle name="Normal 5 2 10 3" xfId="9710"/>
    <cellStyle name="Normal 5 2 10 3 2" xfId="24093"/>
    <cellStyle name="Normal 5 2 10 3 2 2" xfId="52828"/>
    <cellStyle name="Normal 5 2 10 3 3" xfId="38504"/>
    <cellStyle name="Normal 5 2 10 4" xfId="16930"/>
    <cellStyle name="Normal 5 2 10 4 2" xfId="45666"/>
    <cellStyle name="Normal 5 2 10 5" xfId="31342"/>
    <cellStyle name="Normal 5 2 11" xfId="4221"/>
    <cellStyle name="Normal 5 2 11 2" xfId="11505"/>
    <cellStyle name="Normal 5 2 11 2 2" xfId="25885"/>
    <cellStyle name="Normal 5 2 11 2 2 2" xfId="54619"/>
    <cellStyle name="Normal 5 2 11 2 3" xfId="40295"/>
    <cellStyle name="Normal 5 2 11 3" xfId="18722"/>
    <cellStyle name="Normal 5 2 11 3 2" xfId="47457"/>
    <cellStyle name="Normal 5 2 11 4" xfId="33133"/>
    <cellStyle name="Normal 5 2 12" xfId="7889"/>
    <cellStyle name="Normal 5 2 12 2" xfId="22303"/>
    <cellStyle name="Normal 5 2 12 2 2" xfId="51038"/>
    <cellStyle name="Normal 5 2 12 3" xfId="36714"/>
    <cellStyle name="Normal 5 2 13" xfId="15139"/>
    <cellStyle name="Normal 5 2 13 2" xfId="43876"/>
    <cellStyle name="Normal 5 2 14" xfId="29552"/>
    <cellStyle name="Normal 5 2 2" xfId="191"/>
    <cellStyle name="Normal 5 2 2 10" xfId="4231"/>
    <cellStyle name="Normal 5 2 2 10 2" xfId="11512"/>
    <cellStyle name="Normal 5 2 2 10 2 2" xfId="25892"/>
    <cellStyle name="Normal 5 2 2 10 2 2 2" xfId="54626"/>
    <cellStyle name="Normal 5 2 2 10 2 3" xfId="40302"/>
    <cellStyle name="Normal 5 2 2 10 3" xfId="18729"/>
    <cellStyle name="Normal 5 2 2 10 3 2" xfId="47464"/>
    <cellStyle name="Normal 5 2 2 10 4" xfId="33140"/>
    <cellStyle name="Normal 5 2 2 11" xfId="7900"/>
    <cellStyle name="Normal 5 2 2 11 2" xfId="22310"/>
    <cellStyle name="Normal 5 2 2 11 2 2" xfId="51045"/>
    <cellStyle name="Normal 5 2 2 11 3" xfId="36721"/>
    <cellStyle name="Normal 5 2 2 12" xfId="15147"/>
    <cellStyle name="Normal 5 2 2 12 2" xfId="43883"/>
    <cellStyle name="Normal 5 2 2 13" xfId="29559"/>
    <cellStyle name="Normal 5 2 2 2" xfId="293"/>
    <cellStyle name="Normal 5 2 2 2 10" xfId="7920"/>
    <cellStyle name="Normal 5 2 2 2 10 2" xfId="22324"/>
    <cellStyle name="Normal 5 2 2 2 10 2 2" xfId="51059"/>
    <cellStyle name="Normal 5 2 2 2 10 3" xfId="36735"/>
    <cellStyle name="Normal 5 2 2 2 11" xfId="15161"/>
    <cellStyle name="Normal 5 2 2 2 11 2" xfId="43897"/>
    <cellStyle name="Normal 5 2 2 2 12" xfId="29573"/>
    <cellStyle name="Normal 5 2 2 2 2" xfId="367"/>
    <cellStyle name="Normal 5 2 2 2 2 10" xfId="15189"/>
    <cellStyle name="Normal 5 2 2 2 2 10 2" xfId="43925"/>
    <cellStyle name="Normal 5 2 2 2 2 11" xfId="29601"/>
    <cellStyle name="Normal 5 2 2 2 2 2" xfId="467"/>
    <cellStyle name="Normal 5 2 2 2 2 2 10" xfId="29657"/>
    <cellStyle name="Normal 5 2 2 2 2 2 2" xfId="667"/>
    <cellStyle name="Normal 5 2 2 2 2 2 2 2" xfId="939"/>
    <cellStyle name="Normal 5 2 2 2 2 2 2 2 2" xfId="1386"/>
    <cellStyle name="Normal 5 2 2 2 2 2 2 2 2 2" xfId="2369"/>
    <cellStyle name="Normal 5 2 2 2 2 2 2 2 2 2 2" xfId="4161"/>
    <cellStyle name="Normal 5 2 2 2 2 2 2 2 2 2 2 2" xfId="7820"/>
    <cellStyle name="Normal 5 2 2 2 2 2 2 2 2 2 2 2 2" xfId="15080"/>
    <cellStyle name="Normal 5 2 2 2 2 2 2 2 2 2 2 2 2 2" xfId="29458"/>
    <cellStyle name="Normal 5 2 2 2 2 2 2 2 2 2 2 2 2 2 2" xfId="58192"/>
    <cellStyle name="Normal 5 2 2 2 2 2 2 2 2 2 2 2 2 3" xfId="43868"/>
    <cellStyle name="Normal 5 2 2 2 2 2 2 2 2 2 2 2 3" xfId="22295"/>
    <cellStyle name="Normal 5 2 2 2 2 2 2 2 2 2 2 2 3 2" xfId="51030"/>
    <cellStyle name="Normal 5 2 2 2 2 2 2 2 2 2 2 2 4" xfId="36706"/>
    <cellStyle name="Normal 5 2 2 2 2 2 2 2 2 2 2 3" xfId="11493"/>
    <cellStyle name="Normal 5 2 2 2 2 2 2 2 2 2 2 3 2" xfId="25876"/>
    <cellStyle name="Normal 5 2 2 2 2 2 2 2 2 2 2 3 2 2" xfId="54611"/>
    <cellStyle name="Normal 5 2 2 2 2 2 2 2 2 2 2 3 3" xfId="40287"/>
    <cellStyle name="Normal 5 2 2 2 2 2 2 2 2 2 2 4" xfId="18713"/>
    <cellStyle name="Normal 5 2 2 2 2 2 2 2 2 2 2 4 2" xfId="47449"/>
    <cellStyle name="Normal 5 2 2 2 2 2 2 2 2 2 2 5" xfId="33125"/>
    <cellStyle name="Normal 5 2 2 2 2 2 2 2 2 2 3" xfId="6030"/>
    <cellStyle name="Normal 5 2 2 2 2 2 2 2 2 2 3 2" xfId="13290"/>
    <cellStyle name="Normal 5 2 2 2 2 2 2 2 2 2 3 2 2" xfId="27668"/>
    <cellStyle name="Normal 5 2 2 2 2 2 2 2 2 2 3 2 2 2" xfId="56402"/>
    <cellStyle name="Normal 5 2 2 2 2 2 2 2 2 2 3 2 3" xfId="42078"/>
    <cellStyle name="Normal 5 2 2 2 2 2 2 2 2 2 3 3" xfId="20505"/>
    <cellStyle name="Normal 5 2 2 2 2 2 2 2 2 2 3 3 2" xfId="49240"/>
    <cellStyle name="Normal 5 2 2 2 2 2 2 2 2 2 3 4" xfId="34916"/>
    <cellStyle name="Normal 5 2 2 2 2 2 2 2 2 2 4" xfId="9703"/>
    <cellStyle name="Normal 5 2 2 2 2 2 2 2 2 2 4 2" xfId="24086"/>
    <cellStyle name="Normal 5 2 2 2 2 2 2 2 2 2 4 2 2" xfId="52821"/>
    <cellStyle name="Normal 5 2 2 2 2 2 2 2 2 2 4 3" xfId="38497"/>
    <cellStyle name="Normal 5 2 2 2 2 2 2 2 2 2 5" xfId="16923"/>
    <cellStyle name="Normal 5 2 2 2 2 2 2 2 2 2 5 2" xfId="45659"/>
    <cellStyle name="Normal 5 2 2 2 2 2 2 2 2 2 6" xfId="31335"/>
    <cellStyle name="Normal 5 2 2 2 2 2 2 2 2 3" xfId="3265"/>
    <cellStyle name="Normal 5 2 2 2 2 2 2 2 2 3 2" xfId="6925"/>
    <cellStyle name="Normal 5 2 2 2 2 2 2 2 2 3 2 2" xfId="14185"/>
    <cellStyle name="Normal 5 2 2 2 2 2 2 2 2 3 2 2 2" xfId="28563"/>
    <cellStyle name="Normal 5 2 2 2 2 2 2 2 2 3 2 2 2 2" xfId="57297"/>
    <cellStyle name="Normal 5 2 2 2 2 2 2 2 2 3 2 2 3" xfId="42973"/>
    <cellStyle name="Normal 5 2 2 2 2 2 2 2 2 3 2 3" xfId="21400"/>
    <cellStyle name="Normal 5 2 2 2 2 2 2 2 2 3 2 3 2" xfId="50135"/>
    <cellStyle name="Normal 5 2 2 2 2 2 2 2 2 3 2 4" xfId="35811"/>
    <cellStyle name="Normal 5 2 2 2 2 2 2 2 2 3 3" xfId="10598"/>
    <cellStyle name="Normal 5 2 2 2 2 2 2 2 2 3 3 2" xfId="24981"/>
    <cellStyle name="Normal 5 2 2 2 2 2 2 2 2 3 3 2 2" xfId="53716"/>
    <cellStyle name="Normal 5 2 2 2 2 2 2 2 2 3 3 3" xfId="39392"/>
    <cellStyle name="Normal 5 2 2 2 2 2 2 2 2 3 4" xfId="17818"/>
    <cellStyle name="Normal 5 2 2 2 2 2 2 2 2 3 4 2" xfId="46554"/>
    <cellStyle name="Normal 5 2 2 2 2 2 2 2 2 3 5" xfId="32230"/>
    <cellStyle name="Normal 5 2 2 2 2 2 2 2 2 4" xfId="5130"/>
    <cellStyle name="Normal 5 2 2 2 2 2 2 2 2 4 2" xfId="12395"/>
    <cellStyle name="Normal 5 2 2 2 2 2 2 2 2 4 2 2" xfId="26773"/>
    <cellStyle name="Normal 5 2 2 2 2 2 2 2 2 4 2 2 2" xfId="55507"/>
    <cellStyle name="Normal 5 2 2 2 2 2 2 2 2 4 2 3" xfId="41183"/>
    <cellStyle name="Normal 5 2 2 2 2 2 2 2 2 4 3" xfId="19610"/>
    <cellStyle name="Normal 5 2 2 2 2 2 2 2 2 4 3 2" xfId="48345"/>
    <cellStyle name="Normal 5 2 2 2 2 2 2 2 2 4 4" xfId="34021"/>
    <cellStyle name="Normal 5 2 2 2 2 2 2 2 2 5" xfId="8802"/>
    <cellStyle name="Normal 5 2 2 2 2 2 2 2 2 5 2" xfId="23191"/>
    <cellStyle name="Normal 5 2 2 2 2 2 2 2 2 5 2 2" xfId="51926"/>
    <cellStyle name="Normal 5 2 2 2 2 2 2 2 2 5 3" xfId="37602"/>
    <cellStyle name="Normal 5 2 2 2 2 2 2 2 2 6" xfId="16028"/>
    <cellStyle name="Normal 5 2 2 2 2 2 2 2 2 6 2" xfId="44764"/>
    <cellStyle name="Normal 5 2 2 2 2 2 2 2 2 7" xfId="30440"/>
    <cellStyle name="Normal 5 2 2 2 2 2 2 2 3" xfId="1922"/>
    <cellStyle name="Normal 5 2 2 2 2 2 2 2 3 2" xfId="3714"/>
    <cellStyle name="Normal 5 2 2 2 2 2 2 2 3 2 2" xfId="7373"/>
    <cellStyle name="Normal 5 2 2 2 2 2 2 2 3 2 2 2" xfId="14633"/>
    <cellStyle name="Normal 5 2 2 2 2 2 2 2 3 2 2 2 2" xfId="29011"/>
    <cellStyle name="Normal 5 2 2 2 2 2 2 2 3 2 2 2 2 2" xfId="57745"/>
    <cellStyle name="Normal 5 2 2 2 2 2 2 2 3 2 2 2 3" xfId="43421"/>
    <cellStyle name="Normal 5 2 2 2 2 2 2 2 3 2 2 3" xfId="21848"/>
    <cellStyle name="Normal 5 2 2 2 2 2 2 2 3 2 2 3 2" xfId="50583"/>
    <cellStyle name="Normal 5 2 2 2 2 2 2 2 3 2 2 4" xfId="36259"/>
    <cellStyle name="Normal 5 2 2 2 2 2 2 2 3 2 3" xfId="11046"/>
    <cellStyle name="Normal 5 2 2 2 2 2 2 2 3 2 3 2" xfId="25429"/>
    <cellStyle name="Normal 5 2 2 2 2 2 2 2 3 2 3 2 2" xfId="54164"/>
    <cellStyle name="Normal 5 2 2 2 2 2 2 2 3 2 3 3" xfId="39840"/>
    <cellStyle name="Normal 5 2 2 2 2 2 2 2 3 2 4" xfId="18266"/>
    <cellStyle name="Normal 5 2 2 2 2 2 2 2 3 2 4 2" xfId="47002"/>
    <cellStyle name="Normal 5 2 2 2 2 2 2 2 3 2 5" xfId="32678"/>
    <cellStyle name="Normal 5 2 2 2 2 2 2 2 3 3" xfId="5583"/>
    <cellStyle name="Normal 5 2 2 2 2 2 2 2 3 3 2" xfId="12843"/>
    <cellStyle name="Normal 5 2 2 2 2 2 2 2 3 3 2 2" xfId="27221"/>
    <cellStyle name="Normal 5 2 2 2 2 2 2 2 3 3 2 2 2" xfId="55955"/>
    <cellStyle name="Normal 5 2 2 2 2 2 2 2 3 3 2 3" xfId="41631"/>
    <cellStyle name="Normal 5 2 2 2 2 2 2 2 3 3 3" xfId="20058"/>
    <cellStyle name="Normal 5 2 2 2 2 2 2 2 3 3 3 2" xfId="48793"/>
    <cellStyle name="Normal 5 2 2 2 2 2 2 2 3 3 4" xfId="34469"/>
    <cellStyle name="Normal 5 2 2 2 2 2 2 2 3 4" xfId="9256"/>
    <cellStyle name="Normal 5 2 2 2 2 2 2 2 3 4 2" xfId="23639"/>
    <cellStyle name="Normal 5 2 2 2 2 2 2 2 3 4 2 2" xfId="52374"/>
    <cellStyle name="Normal 5 2 2 2 2 2 2 2 3 4 3" xfId="38050"/>
    <cellStyle name="Normal 5 2 2 2 2 2 2 2 3 5" xfId="16476"/>
    <cellStyle name="Normal 5 2 2 2 2 2 2 2 3 5 2" xfId="45212"/>
    <cellStyle name="Normal 5 2 2 2 2 2 2 2 3 6" xfId="30888"/>
    <cellStyle name="Normal 5 2 2 2 2 2 2 2 4" xfId="2818"/>
    <cellStyle name="Normal 5 2 2 2 2 2 2 2 4 2" xfId="6478"/>
    <cellStyle name="Normal 5 2 2 2 2 2 2 2 4 2 2" xfId="13738"/>
    <cellStyle name="Normal 5 2 2 2 2 2 2 2 4 2 2 2" xfId="28116"/>
    <cellStyle name="Normal 5 2 2 2 2 2 2 2 4 2 2 2 2" xfId="56850"/>
    <cellStyle name="Normal 5 2 2 2 2 2 2 2 4 2 2 3" xfId="42526"/>
    <cellStyle name="Normal 5 2 2 2 2 2 2 2 4 2 3" xfId="20953"/>
    <cellStyle name="Normal 5 2 2 2 2 2 2 2 4 2 3 2" xfId="49688"/>
    <cellStyle name="Normal 5 2 2 2 2 2 2 2 4 2 4" xfId="35364"/>
    <cellStyle name="Normal 5 2 2 2 2 2 2 2 4 3" xfId="10151"/>
    <cellStyle name="Normal 5 2 2 2 2 2 2 2 4 3 2" xfId="24534"/>
    <cellStyle name="Normal 5 2 2 2 2 2 2 2 4 3 2 2" xfId="53269"/>
    <cellStyle name="Normal 5 2 2 2 2 2 2 2 4 3 3" xfId="38945"/>
    <cellStyle name="Normal 5 2 2 2 2 2 2 2 4 4" xfId="17371"/>
    <cellStyle name="Normal 5 2 2 2 2 2 2 2 4 4 2" xfId="46107"/>
    <cellStyle name="Normal 5 2 2 2 2 2 2 2 4 5" xfId="31783"/>
    <cellStyle name="Normal 5 2 2 2 2 2 2 2 5" xfId="4683"/>
    <cellStyle name="Normal 5 2 2 2 2 2 2 2 5 2" xfId="11948"/>
    <cellStyle name="Normal 5 2 2 2 2 2 2 2 5 2 2" xfId="26326"/>
    <cellStyle name="Normal 5 2 2 2 2 2 2 2 5 2 2 2" xfId="55060"/>
    <cellStyle name="Normal 5 2 2 2 2 2 2 2 5 2 3" xfId="40736"/>
    <cellStyle name="Normal 5 2 2 2 2 2 2 2 5 3" xfId="19163"/>
    <cellStyle name="Normal 5 2 2 2 2 2 2 2 5 3 2" xfId="47898"/>
    <cellStyle name="Normal 5 2 2 2 2 2 2 2 5 4" xfId="33574"/>
    <cellStyle name="Normal 5 2 2 2 2 2 2 2 6" xfId="8355"/>
    <cellStyle name="Normal 5 2 2 2 2 2 2 2 6 2" xfId="22744"/>
    <cellStyle name="Normal 5 2 2 2 2 2 2 2 6 2 2" xfId="51479"/>
    <cellStyle name="Normal 5 2 2 2 2 2 2 2 6 3" xfId="37155"/>
    <cellStyle name="Normal 5 2 2 2 2 2 2 2 7" xfId="15581"/>
    <cellStyle name="Normal 5 2 2 2 2 2 2 2 7 2" xfId="44317"/>
    <cellStyle name="Normal 5 2 2 2 2 2 2 2 8" xfId="29993"/>
    <cellStyle name="Normal 5 2 2 2 2 2 2 3" xfId="1162"/>
    <cellStyle name="Normal 5 2 2 2 2 2 2 3 2" xfId="2145"/>
    <cellStyle name="Normal 5 2 2 2 2 2 2 3 2 2" xfId="3937"/>
    <cellStyle name="Normal 5 2 2 2 2 2 2 3 2 2 2" xfId="7596"/>
    <cellStyle name="Normal 5 2 2 2 2 2 2 3 2 2 2 2" xfId="14856"/>
    <cellStyle name="Normal 5 2 2 2 2 2 2 3 2 2 2 2 2" xfId="29234"/>
    <cellStyle name="Normal 5 2 2 2 2 2 2 3 2 2 2 2 2 2" xfId="57968"/>
    <cellStyle name="Normal 5 2 2 2 2 2 2 3 2 2 2 2 3" xfId="43644"/>
    <cellStyle name="Normal 5 2 2 2 2 2 2 3 2 2 2 3" xfId="22071"/>
    <cellStyle name="Normal 5 2 2 2 2 2 2 3 2 2 2 3 2" xfId="50806"/>
    <cellStyle name="Normal 5 2 2 2 2 2 2 3 2 2 2 4" xfId="36482"/>
    <cellStyle name="Normal 5 2 2 2 2 2 2 3 2 2 3" xfId="11269"/>
    <cellStyle name="Normal 5 2 2 2 2 2 2 3 2 2 3 2" xfId="25652"/>
    <cellStyle name="Normal 5 2 2 2 2 2 2 3 2 2 3 2 2" xfId="54387"/>
    <cellStyle name="Normal 5 2 2 2 2 2 2 3 2 2 3 3" xfId="40063"/>
    <cellStyle name="Normal 5 2 2 2 2 2 2 3 2 2 4" xfId="18489"/>
    <cellStyle name="Normal 5 2 2 2 2 2 2 3 2 2 4 2" xfId="47225"/>
    <cellStyle name="Normal 5 2 2 2 2 2 2 3 2 2 5" xfId="32901"/>
    <cellStyle name="Normal 5 2 2 2 2 2 2 3 2 3" xfId="5806"/>
    <cellStyle name="Normal 5 2 2 2 2 2 2 3 2 3 2" xfId="13066"/>
    <cellStyle name="Normal 5 2 2 2 2 2 2 3 2 3 2 2" xfId="27444"/>
    <cellStyle name="Normal 5 2 2 2 2 2 2 3 2 3 2 2 2" xfId="56178"/>
    <cellStyle name="Normal 5 2 2 2 2 2 2 3 2 3 2 3" xfId="41854"/>
    <cellStyle name="Normal 5 2 2 2 2 2 2 3 2 3 3" xfId="20281"/>
    <cellStyle name="Normal 5 2 2 2 2 2 2 3 2 3 3 2" xfId="49016"/>
    <cellStyle name="Normal 5 2 2 2 2 2 2 3 2 3 4" xfId="34692"/>
    <cellStyle name="Normal 5 2 2 2 2 2 2 3 2 4" xfId="9479"/>
    <cellStyle name="Normal 5 2 2 2 2 2 2 3 2 4 2" xfId="23862"/>
    <cellStyle name="Normal 5 2 2 2 2 2 2 3 2 4 2 2" xfId="52597"/>
    <cellStyle name="Normal 5 2 2 2 2 2 2 3 2 4 3" xfId="38273"/>
    <cellStyle name="Normal 5 2 2 2 2 2 2 3 2 5" xfId="16699"/>
    <cellStyle name="Normal 5 2 2 2 2 2 2 3 2 5 2" xfId="45435"/>
    <cellStyle name="Normal 5 2 2 2 2 2 2 3 2 6" xfId="31111"/>
    <cellStyle name="Normal 5 2 2 2 2 2 2 3 3" xfId="3041"/>
    <cellStyle name="Normal 5 2 2 2 2 2 2 3 3 2" xfId="6701"/>
    <cellStyle name="Normal 5 2 2 2 2 2 2 3 3 2 2" xfId="13961"/>
    <cellStyle name="Normal 5 2 2 2 2 2 2 3 3 2 2 2" xfId="28339"/>
    <cellStyle name="Normal 5 2 2 2 2 2 2 3 3 2 2 2 2" xfId="57073"/>
    <cellStyle name="Normal 5 2 2 2 2 2 2 3 3 2 2 3" xfId="42749"/>
    <cellStyle name="Normal 5 2 2 2 2 2 2 3 3 2 3" xfId="21176"/>
    <cellStyle name="Normal 5 2 2 2 2 2 2 3 3 2 3 2" xfId="49911"/>
    <cellStyle name="Normal 5 2 2 2 2 2 2 3 3 2 4" xfId="35587"/>
    <cellStyle name="Normal 5 2 2 2 2 2 2 3 3 3" xfId="10374"/>
    <cellStyle name="Normal 5 2 2 2 2 2 2 3 3 3 2" xfId="24757"/>
    <cellStyle name="Normal 5 2 2 2 2 2 2 3 3 3 2 2" xfId="53492"/>
    <cellStyle name="Normal 5 2 2 2 2 2 2 3 3 3 3" xfId="39168"/>
    <cellStyle name="Normal 5 2 2 2 2 2 2 3 3 4" xfId="17594"/>
    <cellStyle name="Normal 5 2 2 2 2 2 2 3 3 4 2" xfId="46330"/>
    <cellStyle name="Normal 5 2 2 2 2 2 2 3 3 5" xfId="32006"/>
    <cellStyle name="Normal 5 2 2 2 2 2 2 3 4" xfId="4906"/>
    <cellStyle name="Normal 5 2 2 2 2 2 2 3 4 2" xfId="12171"/>
    <cellStyle name="Normal 5 2 2 2 2 2 2 3 4 2 2" xfId="26549"/>
    <cellStyle name="Normal 5 2 2 2 2 2 2 3 4 2 2 2" xfId="55283"/>
    <cellStyle name="Normal 5 2 2 2 2 2 2 3 4 2 3" xfId="40959"/>
    <cellStyle name="Normal 5 2 2 2 2 2 2 3 4 3" xfId="19386"/>
    <cellStyle name="Normal 5 2 2 2 2 2 2 3 4 3 2" xfId="48121"/>
    <cellStyle name="Normal 5 2 2 2 2 2 2 3 4 4" xfId="33797"/>
    <cellStyle name="Normal 5 2 2 2 2 2 2 3 5" xfId="8578"/>
    <cellStyle name="Normal 5 2 2 2 2 2 2 3 5 2" xfId="22967"/>
    <cellStyle name="Normal 5 2 2 2 2 2 2 3 5 2 2" xfId="51702"/>
    <cellStyle name="Normal 5 2 2 2 2 2 2 3 5 3" xfId="37378"/>
    <cellStyle name="Normal 5 2 2 2 2 2 2 3 6" xfId="15804"/>
    <cellStyle name="Normal 5 2 2 2 2 2 2 3 6 2" xfId="44540"/>
    <cellStyle name="Normal 5 2 2 2 2 2 2 3 7" xfId="30216"/>
    <cellStyle name="Normal 5 2 2 2 2 2 2 4" xfId="1694"/>
    <cellStyle name="Normal 5 2 2 2 2 2 2 4 2" xfId="3490"/>
    <cellStyle name="Normal 5 2 2 2 2 2 2 4 2 2" xfId="7149"/>
    <cellStyle name="Normal 5 2 2 2 2 2 2 4 2 2 2" xfId="14409"/>
    <cellStyle name="Normal 5 2 2 2 2 2 2 4 2 2 2 2" xfId="28787"/>
    <cellStyle name="Normal 5 2 2 2 2 2 2 4 2 2 2 2 2" xfId="57521"/>
    <cellStyle name="Normal 5 2 2 2 2 2 2 4 2 2 2 3" xfId="43197"/>
    <cellStyle name="Normal 5 2 2 2 2 2 2 4 2 2 3" xfId="21624"/>
    <cellStyle name="Normal 5 2 2 2 2 2 2 4 2 2 3 2" xfId="50359"/>
    <cellStyle name="Normal 5 2 2 2 2 2 2 4 2 2 4" xfId="36035"/>
    <cellStyle name="Normal 5 2 2 2 2 2 2 4 2 3" xfId="10822"/>
    <cellStyle name="Normal 5 2 2 2 2 2 2 4 2 3 2" xfId="25205"/>
    <cellStyle name="Normal 5 2 2 2 2 2 2 4 2 3 2 2" xfId="53940"/>
    <cellStyle name="Normal 5 2 2 2 2 2 2 4 2 3 3" xfId="39616"/>
    <cellStyle name="Normal 5 2 2 2 2 2 2 4 2 4" xfId="18042"/>
    <cellStyle name="Normal 5 2 2 2 2 2 2 4 2 4 2" xfId="46778"/>
    <cellStyle name="Normal 5 2 2 2 2 2 2 4 2 5" xfId="32454"/>
    <cellStyle name="Normal 5 2 2 2 2 2 2 4 3" xfId="5359"/>
    <cellStyle name="Normal 5 2 2 2 2 2 2 4 3 2" xfId="12619"/>
    <cellStyle name="Normal 5 2 2 2 2 2 2 4 3 2 2" xfId="26997"/>
    <cellStyle name="Normal 5 2 2 2 2 2 2 4 3 2 2 2" xfId="55731"/>
    <cellStyle name="Normal 5 2 2 2 2 2 2 4 3 2 3" xfId="41407"/>
    <cellStyle name="Normal 5 2 2 2 2 2 2 4 3 3" xfId="19834"/>
    <cellStyle name="Normal 5 2 2 2 2 2 2 4 3 3 2" xfId="48569"/>
    <cellStyle name="Normal 5 2 2 2 2 2 2 4 3 4" xfId="34245"/>
    <cellStyle name="Normal 5 2 2 2 2 2 2 4 4" xfId="9032"/>
    <cellStyle name="Normal 5 2 2 2 2 2 2 4 4 2" xfId="23415"/>
    <cellStyle name="Normal 5 2 2 2 2 2 2 4 4 2 2" xfId="52150"/>
    <cellStyle name="Normal 5 2 2 2 2 2 2 4 4 3" xfId="37826"/>
    <cellStyle name="Normal 5 2 2 2 2 2 2 4 5" xfId="16252"/>
    <cellStyle name="Normal 5 2 2 2 2 2 2 4 5 2" xfId="44988"/>
    <cellStyle name="Normal 5 2 2 2 2 2 2 4 6" xfId="30664"/>
    <cellStyle name="Normal 5 2 2 2 2 2 2 5" xfId="2594"/>
    <cellStyle name="Normal 5 2 2 2 2 2 2 5 2" xfId="6254"/>
    <cellStyle name="Normal 5 2 2 2 2 2 2 5 2 2" xfId="13514"/>
    <cellStyle name="Normal 5 2 2 2 2 2 2 5 2 2 2" xfId="27892"/>
    <cellStyle name="Normal 5 2 2 2 2 2 2 5 2 2 2 2" xfId="56626"/>
    <cellStyle name="Normal 5 2 2 2 2 2 2 5 2 2 3" xfId="42302"/>
    <cellStyle name="Normal 5 2 2 2 2 2 2 5 2 3" xfId="20729"/>
    <cellStyle name="Normal 5 2 2 2 2 2 2 5 2 3 2" xfId="49464"/>
    <cellStyle name="Normal 5 2 2 2 2 2 2 5 2 4" xfId="35140"/>
    <cellStyle name="Normal 5 2 2 2 2 2 2 5 3" xfId="9927"/>
    <cellStyle name="Normal 5 2 2 2 2 2 2 5 3 2" xfId="24310"/>
    <cellStyle name="Normal 5 2 2 2 2 2 2 5 3 2 2" xfId="53045"/>
    <cellStyle name="Normal 5 2 2 2 2 2 2 5 3 3" xfId="38721"/>
    <cellStyle name="Normal 5 2 2 2 2 2 2 5 4" xfId="17147"/>
    <cellStyle name="Normal 5 2 2 2 2 2 2 5 4 2" xfId="45883"/>
    <cellStyle name="Normal 5 2 2 2 2 2 2 5 5" xfId="31559"/>
    <cellStyle name="Normal 5 2 2 2 2 2 2 6" xfId="4457"/>
    <cellStyle name="Normal 5 2 2 2 2 2 2 6 2" xfId="11724"/>
    <cellStyle name="Normal 5 2 2 2 2 2 2 6 2 2" xfId="26102"/>
    <cellStyle name="Normal 5 2 2 2 2 2 2 6 2 2 2" xfId="54836"/>
    <cellStyle name="Normal 5 2 2 2 2 2 2 6 2 3" xfId="40512"/>
    <cellStyle name="Normal 5 2 2 2 2 2 2 6 3" xfId="18939"/>
    <cellStyle name="Normal 5 2 2 2 2 2 2 6 3 2" xfId="47674"/>
    <cellStyle name="Normal 5 2 2 2 2 2 2 6 4" xfId="33350"/>
    <cellStyle name="Normal 5 2 2 2 2 2 2 7" xfId="8128"/>
    <cellStyle name="Normal 5 2 2 2 2 2 2 7 2" xfId="22520"/>
    <cellStyle name="Normal 5 2 2 2 2 2 2 7 2 2" xfId="51255"/>
    <cellStyle name="Normal 5 2 2 2 2 2 2 7 3" xfId="36931"/>
    <cellStyle name="Normal 5 2 2 2 2 2 2 8" xfId="15357"/>
    <cellStyle name="Normal 5 2 2 2 2 2 2 8 2" xfId="44093"/>
    <cellStyle name="Normal 5 2 2 2 2 2 2 9" xfId="29769"/>
    <cellStyle name="Normal 5 2 2 2 2 2 3" xfId="825"/>
    <cellStyle name="Normal 5 2 2 2 2 2 3 2" xfId="1274"/>
    <cellStyle name="Normal 5 2 2 2 2 2 3 2 2" xfId="2257"/>
    <cellStyle name="Normal 5 2 2 2 2 2 3 2 2 2" xfId="4049"/>
    <cellStyle name="Normal 5 2 2 2 2 2 3 2 2 2 2" xfId="7708"/>
    <cellStyle name="Normal 5 2 2 2 2 2 3 2 2 2 2 2" xfId="14968"/>
    <cellStyle name="Normal 5 2 2 2 2 2 3 2 2 2 2 2 2" xfId="29346"/>
    <cellStyle name="Normal 5 2 2 2 2 2 3 2 2 2 2 2 2 2" xfId="58080"/>
    <cellStyle name="Normal 5 2 2 2 2 2 3 2 2 2 2 2 3" xfId="43756"/>
    <cellStyle name="Normal 5 2 2 2 2 2 3 2 2 2 2 3" xfId="22183"/>
    <cellStyle name="Normal 5 2 2 2 2 2 3 2 2 2 2 3 2" xfId="50918"/>
    <cellStyle name="Normal 5 2 2 2 2 2 3 2 2 2 2 4" xfId="36594"/>
    <cellStyle name="Normal 5 2 2 2 2 2 3 2 2 2 3" xfId="11381"/>
    <cellStyle name="Normal 5 2 2 2 2 2 3 2 2 2 3 2" xfId="25764"/>
    <cellStyle name="Normal 5 2 2 2 2 2 3 2 2 2 3 2 2" xfId="54499"/>
    <cellStyle name="Normal 5 2 2 2 2 2 3 2 2 2 3 3" xfId="40175"/>
    <cellStyle name="Normal 5 2 2 2 2 2 3 2 2 2 4" xfId="18601"/>
    <cellStyle name="Normal 5 2 2 2 2 2 3 2 2 2 4 2" xfId="47337"/>
    <cellStyle name="Normal 5 2 2 2 2 2 3 2 2 2 5" xfId="33013"/>
    <cellStyle name="Normal 5 2 2 2 2 2 3 2 2 3" xfId="5918"/>
    <cellStyle name="Normal 5 2 2 2 2 2 3 2 2 3 2" xfId="13178"/>
    <cellStyle name="Normal 5 2 2 2 2 2 3 2 2 3 2 2" xfId="27556"/>
    <cellStyle name="Normal 5 2 2 2 2 2 3 2 2 3 2 2 2" xfId="56290"/>
    <cellStyle name="Normal 5 2 2 2 2 2 3 2 2 3 2 3" xfId="41966"/>
    <cellStyle name="Normal 5 2 2 2 2 2 3 2 2 3 3" xfId="20393"/>
    <cellStyle name="Normal 5 2 2 2 2 2 3 2 2 3 3 2" xfId="49128"/>
    <cellStyle name="Normal 5 2 2 2 2 2 3 2 2 3 4" xfId="34804"/>
    <cellStyle name="Normal 5 2 2 2 2 2 3 2 2 4" xfId="9591"/>
    <cellStyle name="Normal 5 2 2 2 2 2 3 2 2 4 2" xfId="23974"/>
    <cellStyle name="Normal 5 2 2 2 2 2 3 2 2 4 2 2" xfId="52709"/>
    <cellStyle name="Normal 5 2 2 2 2 2 3 2 2 4 3" xfId="38385"/>
    <cellStyle name="Normal 5 2 2 2 2 2 3 2 2 5" xfId="16811"/>
    <cellStyle name="Normal 5 2 2 2 2 2 3 2 2 5 2" xfId="45547"/>
    <cellStyle name="Normal 5 2 2 2 2 2 3 2 2 6" xfId="31223"/>
    <cellStyle name="Normal 5 2 2 2 2 2 3 2 3" xfId="3153"/>
    <cellStyle name="Normal 5 2 2 2 2 2 3 2 3 2" xfId="6813"/>
    <cellStyle name="Normal 5 2 2 2 2 2 3 2 3 2 2" xfId="14073"/>
    <cellStyle name="Normal 5 2 2 2 2 2 3 2 3 2 2 2" xfId="28451"/>
    <cellStyle name="Normal 5 2 2 2 2 2 3 2 3 2 2 2 2" xfId="57185"/>
    <cellStyle name="Normal 5 2 2 2 2 2 3 2 3 2 2 3" xfId="42861"/>
    <cellStyle name="Normal 5 2 2 2 2 2 3 2 3 2 3" xfId="21288"/>
    <cellStyle name="Normal 5 2 2 2 2 2 3 2 3 2 3 2" xfId="50023"/>
    <cellStyle name="Normal 5 2 2 2 2 2 3 2 3 2 4" xfId="35699"/>
    <cellStyle name="Normal 5 2 2 2 2 2 3 2 3 3" xfId="10486"/>
    <cellStyle name="Normal 5 2 2 2 2 2 3 2 3 3 2" xfId="24869"/>
    <cellStyle name="Normal 5 2 2 2 2 2 3 2 3 3 2 2" xfId="53604"/>
    <cellStyle name="Normal 5 2 2 2 2 2 3 2 3 3 3" xfId="39280"/>
    <cellStyle name="Normal 5 2 2 2 2 2 3 2 3 4" xfId="17706"/>
    <cellStyle name="Normal 5 2 2 2 2 2 3 2 3 4 2" xfId="46442"/>
    <cellStyle name="Normal 5 2 2 2 2 2 3 2 3 5" xfId="32118"/>
    <cellStyle name="Normal 5 2 2 2 2 2 3 2 4" xfId="5018"/>
    <cellStyle name="Normal 5 2 2 2 2 2 3 2 4 2" xfId="12283"/>
    <cellStyle name="Normal 5 2 2 2 2 2 3 2 4 2 2" xfId="26661"/>
    <cellStyle name="Normal 5 2 2 2 2 2 3 2 4 2 2 2" xfId="55395"/>
    <cellStyle name="Normal 5 2 2 2 2 2 3 2 4 2 3" xfId="41071"/>
    <cellStyle name="Normal 5 2 2 2 2 2 3 2 4 3" xfId="19498"/>
    <cellStyle name="Normal 5 2 2 2 2 2 3 2 4 3 2" xfId="48233"/>
    <cellStyle name="Normal 5 2 2 2 2 2 3 2 4 4" xfId="33909"/>
    <cellStyle name="Normal 5 2 2 2 2 2 3 2 5" xfId="8690"/>
    <cellStyle name="Normal 5 2 2 2 2 2 3 2 5 2" xfId="23079"/>
    <cellStyle name="Normal 5 2 2 2 2 2 3 2 5 2 2" xfId="51814"/>
    <cellStyle name="Normal 5 2 2 2 2 2 3 2 5 3" xfId="37490"/>
    <cellStyle name="Normal 5 2 2 2 2 2 3 2 6" xfId="15916"/>
    <cellStyle name="Normal 5 2 2 2 2 2 3 2 6 2" xfId="44652"/>
    <cellStyle name="Normal 5 2 2 2 2 2 3 2 7" xfId="30328"/>
    <cellStyle name="Normal 5 2 2 2 2 2 3 3" xfId="1810"/>
    <cellStyle name="Normal 5 2 2 2 2 2 3 3 2" xfId="3602"/>
    <cellStyle name="Normal 5 2 2 2 2 2 3 3 2 2" xfId="7261"/>
    <cellStyle name="Normal 5 2 2 2 2 2 3 3 2 2 2" xfId="14521"/>
    <cellStyle name="Normal 5 2 2 2 2 2 3 3 2 2 2 2" xfId="28899"/>
    <cellStyle name="Normal 5 2 2 2 2 2 3 3 2 2 2 2 2" xfId="57633"/>
    <cellStyle name="Normal 5 2 2 2 2 2 3 3 2 2 2 3" xfId="43309"/>
    <cellStyle name="Normal 5 2 2 2 2 2 3 3 2 2 3" xfId="21736"/>
    <cellStyle name="Normal 5 2 2 2 2 2 3 3 2 2 3 2" xfId="50471"/>
    <cellStyle name="Normal 5 2 2 2 2 2 3 3 2 2 4" xfId="36147"/>
    <cellStyle name="Normal 5 2 2 2 2 2 3 3 2 3" xfId="10934"/>
    <cellStyle name="Normal 5 2 2 2 2 2 3 3 2 3 2" xfId="25317"/>
    <cellStyle name="Normal 5 2 2 2 2 2 3 3 2 3 2 2" xfId="54052"/>
    <cellStyle name="Normal 5 2 2 2 2 2 3 3 2 3 3" xfId="39728"/>
    <cellStyle name="Normal 5 2 2 2 2 2 3 3 2 4" xfId="18154"/>
    <cellStyle name="Normal 5 2 2 2 2 2 3 3 2 4 2" xfId="46890"/>
    <cellStyle name="Normal 5 2 2 2 2 2 3 3 2 5" xfId="32566"/>
    <cellStyle name="Normal 5 2 2 2 2 2 3 3 3" xfId="5471"/>
    <cellStyle name="Normal 5 2 2 2 2 2 3 3 3 2" xfId="12731"/>
    <cellStyle name="Normal 5 2 2 2 2 2 3 3 3 2 2" xfId="27109"/>
    <cellStyle name="Normal 5 2 2 2 2 2 3 3 3 2 2 2" xfId="55843"/>
    <cellStyle name="Normal 5 2 2 2 2 2 3 3 3 2 3" xfId="41519"/>
    <cellStyle name="Normal 5 2 2 2 2 2 3 3 3 3" xfId="19946"/>
    <cellStyle name="Normal 5 2 2 2 2 2 3 3 3 3 2" xfId="48681"/>
    <cellStyle name="Normal 5 2 2 2 2 2 3 3 3 4" xfId="34357"/>
    <cellStyle name="Normal 5 2 2 2 2 2 3 3 4" xfId="9144"/>
    <cellStyle name="Normal 5 2 2 2 2 2 3 3 4 2" xfId="23527"/>
    <cellStyle name="Normal 5 2 2 2 2 2 3 3 4 2 2" xfId="52262"/>
    <cellStyle name="Normal 5 2 2 2 2 2 3 3 4 3" xfId="37938"/>
    <cellStyle name="Normal 5 2 2 2 2 2 3 3 5" xfId="16364"/>
    <cellStyle name="Normal 5 2 2 2 2 2 3 3 5 2" xfId="45100"/>
    <cellStyle name="Normal 5 2 2 2 2 2 3 3 6" xfId="30776"/>
    <cellStyle name="Normal 5 2 2 2 2 2 3 4" xfId="2706"/>
    <cellStyle name="Normal 5 2 2 2 2 2 3 4 2" xfId="6366"/>
    <cellStyle name="Normal 5 2 2 2 2 2 3 4 2 2" xfId="13626"/>
    <cellStyle name="Normal 5 2 2 2 2 2 3 4 2 2 2" xfId="28004"/>
    <cellStyle name="Normal 5 2 2 2 2 2 3 4 2 2 2 2" xfId="56738"/>
    <cellStyle name="Normal 5 2 2 2 2 2 3 4 2 2 3" xfId="42414"/>
    <cellStyle name="Normal 5 2 2 2 2 2 3 4 2 3" xfId="20841"/>
    <cellStyle name="Normal 5 2 2 2 2 2 3 4 2 3 2" xfId="49576"/>
    <cellStyle name="Normal 5 2 2 2 2 2 3 4 2 4" xfId="35252"/>
    <cellStyle name="Normal 5 2 2 2 2 2 3 4 3" xfId="10039"/>
    <cellStyle name="Normal 5 2 2 2 2 2 3 4 3 2" xfId="24422"/>
    <cellStyle name="Normal 5 2 2 2 2 2 3 4 3 2 2" xfId="53157"/>
    <cellStyle name="Normal 5 2 2 2 2 2 3 4 3 3" xfId="38833"/>
    <cellStyle name="Normal 5 2 2 2 2 2 3 4 4" xfId="17259"/>
    <cellStyle name="Normal 5 2 2 2 2 2 3 4 4 2" xfId="45995"/>
    <cellStyle name="Normal 5 2 2 2 2 2 3 4 5" xfId="31671"/>
    <cellStyle name="Normal 5 2 2 2 2 2 3 5" xfId="4570"/>
    <cellStyle name="Normal 5 2 2 2 2 2 3 5 2" xfId="11836"/>
    <cellStyle name="Normal 5 2 2 2 2 2 3 5 2 2" xfId="26214"/>
    <cellStyle name="Normal 5 2 2 2 2 2 3 5 2 2 2" xfId="54948"/>
    <cellStyle name="Normal 5 2 2 2 2 2 3 5 2 3" xfId="40624"/>
    <cellStyle name="Normal 5 2 2 2 2 2 3 5 3" xfId="19051"/>
    <cellStyle name="Normal 5 2 2 2 2 2 3 5 3 2" xfId="47786"/>
    <cellStyle name="Normal 5 2 2 2 2 2 3 5 4" xfId="33462"/>
    <cellStyle name="Normal 5 2 2 2 2 2 3 6" xfId="8243"/>
    <cellStyle name="Normal 5 2 2 2 2 2 3 6 2" xfId="22632"/>
    <cellStyle name="Normal 5 2 2 2 2 2 3 6 2 2" xfId="51367"/>
    <cellStyle name="Normal 5 2 2 2 2 2 3 6 3" xfId="37043"/>
    <cellStyle name="Normal 5 2 2 2 2 2 3 7" xfId="15469"/>
    <cellStyle name="Normal 5 2 2 2 2 2 3 7 2" xfId="44205"/>
    <cellStyle name="Normal 5 2 2 2 2 2 3 8" xfId="29881"/>
    <cellStyle name="Normal 5 2 2 2 2 2 4" xfId="1050"/>
    <cellStyle name="Normal 5 2 2 2 2 2 4 2" xfId="2033"/>
    <cellStyle name="Normal 5 2 2 2 2 2 4 2 2" xfId="3825"/>
    <cellStyle name="Normal 5 2 2 2 2 2 4 2 2 2" xfId="7484"/>
    <cellStyle name="Normal 5 2 2 2 2 2 4 2 2 2 2" xfId="14744"/>
    <cellStyle name="Normal 5 2 2 2 2 2 4 2 2 2 2 2" xfId="29122"/>
    <cellStyle name="Normal 5 2 2 2 2 2 4 2 2 2 2 2 2" xfId="57856"/>
    <cellStyle name="Normal 5 2 2 2 2 2 4 2 2 2 2 3" xfId="43532"/>
    <cellStyle name="Normal 5 2 2 2 2 2 4 2 2 2 3" xfId="21959"/>
    <cellStyle name="Normal 5 2 2 2 2 2 4 2 2 2 3 2" xfId="50694"/>
    <cellStyle name="Normal 5 2 2 2 2 2 4 2 2 2 4" xfId="36370"/>
    <cellStyle name="Normal 5 2 2 2 2 2 4 2 2 3" xfId="11157"/>
    <cellStyle name="Normal 5 2 2 2 2 2 4 2 2 3 2" xfId="25540"/>
    <cellStyle name="Normal 5 2 2 2 2 2 4 2 2 3 2 2" xfId="54275"/>
    <cellStyle name="Normal 5 2 2 2 2 2 4 2 2 3 3" xfId="39951"/>
    <cellStyle name="Normal 5 2 2 2 2 2 4 2 2 4" xfId="18377"/>
    <cellStyle name="Normal 5 2 2 2 2 2 4 2 2 4 2" xfId="47113"/>
    <cellStyle name="Normal 5 2 2 2 2 2 4 2 2 5" xfId="32789"/>
    <cellStyle name="Normal 5 2 2 2 2 2 4 2 3" xfId="5694"/>
    <cellStyle name="Normal 5 2 2 2 2 2 4 2 3 2" xfId="12954"/>
    <cellStyle name="Normal 5 2 2 2 2 2 4 2 3 2 2" xfId="27332"/>
    <cellStyle name="Normal 5 2 2 2 2 2 4 2 3 2 2 2" xfId="56066"/>
    <cellStyle name="Normal 5 2 2 2 2 2 4 2 3 2 3" xfId="41742"/>
    <cellStyle name="Normal 5 2 2 2 2 2 4 2 3 3" xfId="20169"/>
    <cellStyle name="Normal 5 2 2 2 2 2 4 2 3 3 2" xfId="48904"/>
    <cellStyle name="Normal 5 2 2 2 2 2 4 2 3 4" xfId="34580"/>
    <cellStyle name="Normal 5 2 2 2 2 2 4 2 4" xfId="9367"/>
    <cellStyle name="Normal 5 2 2 2 2 2 4 2 4 2" xfId="23750"/>
    <cellStyle name="Normal 5 2 2 2 2 2 4 2 4 2 2" xfId="52485"/>
    <cellStyle name="Normal 5 2 2 2 2 2 4 2 4 3" xfId="38161"/>
    <cellStyle name="Normal 5 2 2 2 2 2 4 2 5" xfId="16587"/>
    <cellStyle name="Normal 5 2 2 2 2 2 4 2 5 2" xfId="45323"/>
    <cellStyle name="Normal 5 2 2 2 2 2 4 2 6" xfId="30999"/>
    <cellStyle name="Normal 5 2 2 2 2 2 4 3" xfId="2929"/>
    <cellStyle name="Normal 5 2 2 2 2 2 4 3 2" xfId="6589"/>
    <cellStyle name="Normal 5 2 2 2 2 2 4 3 2 2" xfId="13849"/>
    <cellStyle name="Normal 5 2 2 2 2 2 4 3 2 2 2" xfId="28227"/>
    <cellStyle name="Normal 5 2 2 2 2 2 4 3 2 2 2 2" xfId="56961"/>
    <cellStyle name="Normal 5 2 2 2 2 2 4 3 2 2 3" xfId="42637"/>
    <cellStyle name="Normal 5 2 2 2 2 2 4 3 2 3" xfId="21064"/>
    <cellStyle name="Normal 5 2 2 2 2 2 4 3 2 3 2" xfId="49799"/>
    <cellStyle name="Normal 5 2 2 2 2 2 4 3 2 4" xfId="35475"/>
    <cellStyle name="Normal 5 2 2 2 2 2 4 3 3" xfId="10262"/>
    <cellStyle name="Normal 5 2 2 2 2 2 4 3 3 2" xfId="24645"/>
    <cellStyle name="Normal 5 2 2 2 2 2 4 3 3 2 2" xfId="53380"/>
    <cellStyle name="Normal 5 2 2 2 2 2 4 3 3 3" xfId="39056"/>
    <cellStyle name="Normal 5 2 2 2 2 2 4 3 4" xfId="17482"/>
    <cellStyle name="Normal 5 2 2 2 2 2 4 3 4 2" xfId="46218"/>
    <cellStyle name="Normal 5 2 2 2 2 2 4 3 5" xfId="31894"/>
    <cellStyle name="Normal 5 2 2 2 2 2 4 4" xfId="4794"/>
    <cellStyle name="Normal 5 2 2 2 2 2 4 4 2" xfId="12059"/>
    <cellStyle name="Normal 5 2 2 2 2 2 4 4 2 2" xfId="26437"/>
    <cellStyle name="Normal 5 2 2 2 2 2 4 4 2 2 2" xfId="55171"/>
    <cellStyle name="Normal 5 2 2 2 2 2 4 4 2 3" xfId="40847"/>
    <cellStyle name="Normal 5 2 2 2 2 2 4 4 3" xfId="19274"/>
    <cellStyle name="Normal 5 2 2 2 2 2 4 4 3 2" xfId="48009"/>
    <cellStyle name="Normal 5 2 2 2 2 2 4 4 4" xfId="33685"/>
    <cellStyle name="Normal 5 2 2 2 2 2 4 5" xfId="8466"/>
    <cellStyle name="Normal 5 2 2 2 2 2 4 5 2" xfId="22855"/>
    <cellStyle name="Normal 5 2 2 2 2 2 4 5 2 2" xfId="51590"/>
    <cellStyle name="Normal 5 2 2 2 2 2 4 5 3" xfId="37266"/>
    <cellStyle name="Normal 5 2 2 2 2 2 4 6" xfId="15692"/>
    <cellStyle name="Normal 5 2 2 2 2 2 4 6 2" xfId="44428"/>
    <cellStyle name="Normal 5 2 2 2 2 2 4 7" xfId="30104"/>
    <cellStyle name="Normal 5 2 2 2 2 2 5" xfId="1574"/>
    <cellStyle name="Normal 5 2 2 2 2 2 5 2" xfId="3378"/>
    <cellStyle name="Normal 5 2 2 2 2 2 5 2 2" xfId="7037"/>
    <cellStyle name="Normal 5 2 2 2 2 2 5 2 2 2" xfId="14297"/>
    <cellStyle name="Normal 5 2 2 2 2 2 5 2 2 2 2" xfId="28675"/>
    <cellStyle name="Normal 5 2 2 2 2 2 5 2 2 2 2 2" xfId="57409"/>
    <cellStyle name="Normal 5 2 2 2 2 2 5 2 2 2 3" xfId="43085"/>
    <cellStyle name="Normal 5 2 2 2 2 2 5 2 2 3" xfId="21512"/>
    <cellStyle name="Normal 5 2 2 2 2 2 5 2 2 3 2" xfId="50247"/>
    <cellStyle name="Normal 5 2 2 2 2 2 5 2 2 4" xfId="35923"/>
    <cellStyle name="Normal 5 2 2 2 2 2 5 2 3" xfId="10710"/>
    <cellStyle name="Normal 5 2 2 2 2 2 5 2 3 2" xfId="25093"/>
    <cellStyle name="Normal 5 2 2 2 2 2 5 2 3 2 2" xfId="53828"/>
    <cellStyle name="Normal 5 2 2 2 2 2 5 2 3 3" xfId="39504"/>
    <cellStyle name="Normal 5 2 2 2 2 2 5 2 4" xfId="17930"/>
    <cellStyle name="Normal 5 2 2 2 2 2 5 2 4 2" xfId="46666"/>
    <cellStyle name="Normal 5 2 2 2 2 2 5 2 5" xfId="32342"/>
    <cellStyle name="Normal 5 2 2 2 2 2 5 3" xfId="5247"/>
    <cellStyle name="Normal 5 2 2 2 2 2 5 3 2" xfId="12507"/>
    <cellStyle name="Normal 5 2 2 2 2 2 5 3 2 2" xfId="26885"/>
    <cellStyle name="Normal 5 2 2 2 2 2 5 3 2 2 2" xfId="55619"/>
    <cellStyle name="Normal 5 2 2 2 2 2 5 3 2 3" xfId="41295"/>
    <cellStyle name="Normal 5 2 2 2 2 2 5 3 3" xfId="19722"/>
    <cellStyle name="Normal 5 2 2 2 2 2 5 3 3 2" xfId="48457"/>
    <cellStyle name="Normal 5 2 2 2 2 2 5 3 4" xfId="34133"/>
    <cellStyle name="Normal 5 2 2 2 2 2 5 4" xfId="8920"/>
    <cellStyle name="Normal 5 2 2 2 2 2 5 4 2" xfId="23303"/>
    <cellStyle name="Normal 5 2 2 2 2 2 5 4 2 2" xfId="52038"/>
    <cellStyle name="Normal 5 2 2 2 2 2 5 4 3" xfId="37714"/>
    <cellStyle name="Normal 5 2 2 2 2 2 5 5" xfId="16140"/>
    <cellStyle name="Normal 5 2 2 2 2 2 5 5 2" xfId="44876"/>
    <cellStyle name="Normal 5 2 2 2 2 2 5 6" xfId="30552"/>
    <cellStyle name="Normal 5 2 2 2 2 2 6" xfId="2482"/>
    <cellStyle name="Normal 5 2 2 2 2 2 6 2" xfId="6142"/>
    <cellStyle name="Normal 5 2 2 2 2 2 6 2 2" xfId="13402"/>
    <cellStyle name="Normal 5 2 2 2 2 2 6 2 2 2" xfId="27780"/>
    <cellStyle name="Normal 5 2 2 2 2 2 6 2 2 2 2" xfId="56514"/>
    <cellStyle name="Normal 5 2 2 2 2 2 6 2 2 3" xfId="42190"/>
    <cellStyle name="Normal 5 2 2 2 2 2 6 2 3" xfId="20617"/>
    <cellStyle name="Normal 5 2 2 2 2 2 6 2 3 2" xfId="49352"/>
    <cellStyle name="Normal 5 2 2 2 2 2 6 2 4" xfId="35028"/>
    <cellStyle name="Normal 5 2 2 2 2 2 6 3" xfId="9815"/>
    <cellStyle name="Normal 5 2 2 2 2 2 6 3 2" xfId="24198"/>
    <cellStyle name="Normal 5 2 2 2 2 2 6 3 2 2" xfId="52933"/>
    <cellStyle name="Normal 5 2 2 2 2 2 6 3 3" xfId="38609"/>
    <cellStyle name="Normal 5 2 2 2 2 2 6 4" xfId="17035"/>
    <cellStyle name="Normal 5 2 2 2 2 2 6 4 2" xfId="45771"/>
    <cellStyle name="Normal 5 2 2 2 2 2 6 5" xfId="31447"/>
    <cellStyle name="Normal 5 2 2 2 2 2 7" xfId="4341"/>
    <cellStyle name="Normal 5 2 2 2 2 2 7 2" xfId="11611"/>
    <cellStyle name="Normal 5 2 2 2 2 2 7 2 2" xfId="25990"/>
    <cellStyle name="Normal 5 2 2 2 2 2 7 2 2 2" xfId="54724"/>
    <cellStyle name="Normal 5 2 2 2 2 2 7 2 3" xfId="40400"/>
    <cellStyle name="Normal 5 2 2 2 2 2 7 3" xfId="18827"/>
    <cellStyle name="Normal 5 2 2 2 2 2 7 3 2" xfId="47562"/>
    <cellStyle name="Normal 5 2 2 2 2 2 7 4" xfId="33238"/>
    <cellStyle name="Normal 5 2 2 2 2 2 8" xfId="8010"/>
    <cellStyle name="Normal 5 2 2 2 2 2 8 2" xfId="22408"/>
    <cellStyle name="Normal 5 2 2 2 2 2 8 2 2" xfId="51143"/>
    <cellStyle name="Normal 5 2 2 2 2 2 8 3" xfId="36819"/>
    <cellStyle name="Normal 5 2 2 2 2 2 9" xfId="15245"/>
    <cellStyle name="Normal 5 2 2 2 2 2 9 2" xfId="43981"/>
    <cellStyle name="Normal 5 2 2 2 2 3" xfId="606"/>
    <cellStyle name="Normal 5 2 2 2 2 3 2" xfId="883"/>
    <cellStyle name="Normal 5 2 2 2 2 3 2 2" xfId="1330"/>
    <cellStyle name="Normal 5 2 2 2 2 3 2 2 2" xfId="2313"/>
    <cellStyle name="Normal 5 2 2 2 2 3 2 2 2 2" xfId="4105"/>
    <cellStyle name="Normal 5 2 2 2 2 3 2 2 2 2 2" xfId="7764"/>
    <cellStyle name="Normal 5 2 2 2 2 3 2 2 2 2 2 2" xfId="15024"/>
    <cellStyle name="Normal 5 2 2 2 2 3 2 2 2 2 2 2 2" xfId="29402"/>
    <cellStyle name="Normal 5 2 2 2 2 3 2 2 2 2 2 2 2 2" xfId="58136"/>
    <cellStyle name="Normal 5 2 2 2 2 3 2 2 2 2 2 2 3" xfId="43812"/>
    <cellStyle name="Normal 5 2 2 2 2 3 2 2 2 2 2 3" xfId="22239"/>
    <cellStyle name="Normal 5 2 2 2 2 3 2 2 2 2 2 3 2" xfId="50974"/>
    <cellStyle name="Normal 5 2 2 2 2 3 2 2 2 2 2 4" xfId="36650"/>
    <cellStyle name="Normal 5 2 2 2 2 3 2 2 2 2 3" xfId="11437"/>
    <cellStyle name="Normal 5 2 2 2 2 3 2 2 2 2 3 2" xfId="25820"/>
    <cellStyle name="Normal 5 2 2 2 2 3 2 2 2 2 3 2 2" xfId="54555"/>
    <cellStyle name="Normal 5 2 2 2 2 3 2 2 2 2 3 3" xfId="40231"/>
    <cellStyle name="Normal 5 2 2 2 2 3 2 2 2 2 4" xfId="18657"/>
    <cellStyle name="Normal 5 2 2 2 2 3 2 2 2 2 4 2" xfId="47393"/>
    <cellStyle name="Normal 5 2 2 2 2 3 2 2 2 2 5" xfId="33069"/>
    <cellStyle name="Normal 5 2 2 2 2 3 2 2 2 3" xfId="5974"/>
    <cellStyle name="Normal 5 2 2 2 2 3 2 2 2 3 2" xfId="13234"/>
    <cellStyle name="Normal 5 2 2 2 2 3 2 2 2 3 2 2" xfId="27612"/>
    <cellStyle name="Normal 5 2 2 2 2 3 2 2 2 3 2 2 2" xfId="56346"/>
    <cellStyle name="Normal 5 2 2 2 2 3 2 2 2 3 2 3" xfId="42022"/>
    <cellStyle name="Normal 5 2 2 2 2 3 2 2 2 3 3" xfId="20449"/>
    <cellStyle name="Normal 5 2 2 2 2 3 2 2 2 3 3 2" xfId="49184"/>
    <cellStyle name="Normal 5 2 2 2 2 3 2 2 2 3 4" xfId="34860"/>
    <cellStyle name="Normal 5 2 2 2 2 3 2 2 2 4" xfId="9647"/>
    <cellStyle name="Normal 5 2 2 2 2 3 2 2 2 4 2" xfId="24030"/>
    <cellStyle name="Normal 5 2 2 2 2 3 2 2 2 4 2 2" xfId="52765"/>
    <cellStyle name="Normal 5 2 2 2 2 3 2 2 2 4 3" xfId="38441"/>
    <cellStyle name="Normal 5 2 2 2 2 3 2 2 2 5" xfId="16867"/>
    <cellStyle name="Normal 5 2 2 2 2 3 2 2 2 5 2" xfId="45603"/>
    <cellStyle name="Normal 5 2 2 2 2 3 2 2 2 6" xfId="31279"/>
    <cellStyle name="Normal 5 2 2 2 2 3 2 2 3" xfId="3209"/>
    <cellStyle name="Normal 5 2 2 2 2 3 2 2 3 2" xfId="6869"/>
    <cellStyle name="Normal 5 2 2 2 2 3 2 2 3 2 2" xfId="14129"/>
    <cellStyle name="Normal 5 2 2 2 2 3 2 2 3 2 2 2" xfId="28507"/>
    <cellStyle name="Normal 5 2 2 2 2 3 2 2 3 2 2 2 2" xfId="57241"/>
    <cellStyle name="Normal 5 2 2 2 2 3 2 2 3 2 2 3" xfId="42917"/>
    <cellStyle name="Normal 5 2 2 2 2 3 2 2 3 2 3" xfId="21344"/>
    <cellStyle name="Normal 5 2 2 2 2 3 2 2 3 2 3 2" xfId="50079"/>
    <cellStyle name="Normal 5 2 2 2 2 3 2 2 3 2 4" xfId="35755"/>
    <cellStyle name="Normal 5 2 2 2 2 3 2 2 3 3" xfId="10542"/>
    <cellStyle name="Normal 5 2 2 2 2 3 2 2 3 3 2" xfId="24925"/>
    <cellStyle name="Normal 5 2 2 2 2 3 2 2 3 3 2 2" xfId="53660"/>
    <cellStyle name="Normal 5 2 2 2 2 3 2 2 3 3 3" xfId="39336"/>
    <cellStyle name="Normal 5 2 2 2 2 3 2 2 3 4" xfId="17762"/>
    <cellStyle name="Normal 5 2 2 2 2 3 2 2 3 4 2" xfId="46498"/>
    <cellStyle name="Normal 5 2 2 2 2 3 2 2 3 5" xfId="32174"/>
    <cellStyle name="Normal 5 2 2 2 2 3 2 2 4" xfId="5074"/>
    <cellStyle name="Normal 5 2 2 2 2 3 2 2 4 2" xfId="12339"/>
    <cellStyle name="Normal 5 2 2 2 2 3 2 2 4 2 2" xfId="26717"/>
    <cellStyle name="Normal 5 2 2 2 2 3 2 2 4 2 2 2" xfId="55451"/>
    <cellStyle name="Normal 5 2 2 2 2 3 2 2 4 2 3" xfId="41127"/>
    <cellStyle name="Normal 5 2 2 2 2 3 2 2 4 3" xfId="19554"/>
    <cellStyle name="Normal 5 2 2 2 2 3 2 2 4 3 2" xfId="48289"/>
    <cellStyle name="Normal 5 2 2 2 2 3 2 2 4 4" xfId="33965"/>
    <cellStyle name="Normal 5 2 2 2 2 3 2 2 5" xfId="8746"/>
    <cellStyle name="Normal 5 2 2 2 2 3 2 2 5 2" xfId="23135"/>
    <cellStyle name="Normal 5 2 2 2 2 3 2 2 5 2 2" xfId="51870"/>
    <cellStyle name="Normal 5 2 2 2 2 3 2 2 5 3" xfId="37546"/>
    <cellStyle name="Normal 5 2 2 2 2 3 2 2 6" xfId="15972"/>
    <cellStyle name="Normal 5 2 2 2 2 3 2 2 6 2" xfId="44708"/>
    <cellStyle name="Normal 5 2 2 2 2 3 2 2 7" xfId="30384"/>
    <cellStyle name="Normal 5 2 2 2 2 3 2 3" xfId="1866"/>
    <cellStyle name="Normal 5 2 2 2 2 3 2 3 2" xfId="3658"/>
    <cellStyle name="Normal 5 2 2 2 2 3 2 3 2 2" xfId="7317"/>
    <cellStyle name="Normal 5 2 2 2 2 3 2 3 2 2 2" xfId="14577"/>
    <cellStyle name="Normal 5 2 2 2 2 3 2 3 2 2 2 2" xfId="28955"/>
    <cellStyle name="Normal 5 2 2 2 2 3 2 3 2 2 2 2 2" xfId="57689"/>
    <cellStyle name="Normal 5 2 2 2 2 3 2 3 2 2 2 3" xfId="43365"/>
    <cellStyle name="Normal 5 2 2 2 2 3 2 3 2 2 3" xfId="21792"/>
    <cellStyle name="Normal 5 2 2 2 2 3 2 3 2 2 3 2" xfId="50527"/>
    <cellStyle name="Normal 5 2 2 2 2 3 2 3 2 2 4" xfId="36203"/>
    <cellStyle name="Normal 5 2 2 2 2 3 2 3 2 3" xfId="10990"/>
    <cellStyle name="Normal 5 2 2 2 2 3 2 3 2 3 2" xfId="25373"/>
    <cellStyle name="Normal 5 2 2 2 2 3 2 3 2 3 2 2" xfId="54108"/>
    <cellStyle name="Normal 5 2 2 2 2 3 2 3 2 3 3" xfId="39784"/>
    <cellStyle name="Normal 5 2 2 2 2 3 2 3 2 4" xfId="18210"/>
    <cellStyle name="Normal 5 2 2 2 2 3 2 3 2 4 2" xfId="46946"/>
    <cellStyle name="Normal 5 2 2 2 2 3 2 3 2 5" xfId="32622"/>
    <cellStyle name="Normal 5 2 2 2 2 3 2 3 3" xfId="5527"/>
    <cellStyle name="Normal 5 2 2 2 2 3 2 3 3 2" xfId="12787"/>
    <cellStyle name="Normal 5 2 2 2 2 3 2 3 3 2 2" xfId="27165"/>
    <cellStyle name="Normal 5 2 2 2 2 3 2 3 3 2 2 2" xfId="55899"/>
    <cellStyle name="Normal 5 2 2 2 2 3 2 3 3 2 3" xfId="41575"/>
    <cellStyle name="Normal 5 2 2 2 2 3 2 3 3 3" xfId="20002"/>
    <cellStyle name="Normal 5 2 2 2 2 3 2 3 3 3 2" xfId="48737"/>
    <cellStyle name="Normal 5 2 2 2 2 3 2 3 3 4" xfId="34413"/>
    <cellStyle name="Normal 5 2 2 2 2 3 2 3 4" xfId="9200"/>
    <cellStyle name="Normal 5 2 2 2 2 3 2 3 4 2" xfId="23583"/>
    <cellStyle name="Normal 5 2 2 2 2 3 2 3 4 2 2" xfId="52318"/>
    <cellStyle name="Normal 5 2 2 2 2 3 2 3 4 3" xfId="37994"/>
    <cellStyle name="Normal 5 2 2 2 2 3 2 3 5" xfId="16420"/>
    <cellStyle name="Normal 5 2 2 2 2 3 2 3 5 2" xfId="45156"/>
    <cellStyle name="Normal 5 2 2 2 2 3 2 3 6" xfId="30832"/>
    <cellStyle name="Normal 5 2 2 2 2 3 2 4" xfId="2762"/>
    <cellStyle name="Normal 5 2 2 2 2 3 2 4 2" xfId="6422"/>
    <cellStyle name="Normal 5 2 2 2 2 3 2 4 2 2" xfId="13682"/>
    <cellStyle name="Normal 5 2 2 2 2 3 2 4 2 2 2" xfId="28060"/>
    <cellStyle name="Normal 5 2 2 2 2 3 2 4 2 2 2 2" xfId="56794"/>
    <cellStyle name="Normal 5 2 2 2 2 3 2 4 2 2 3" xfId="42470"/>
    <cellStyle name="Normal 5 2 2 2 2 3 2 4 2 3" xfId="20897"/>
    <cellStyle name="Normal 5 2 2 2 2 3 2 4 2 3 2" xfId="49632"/>
    <cellStyle name="Normal 5 2 2 2 2 3 2 4 2 4" xfId="35308"/>
    <cellStyle name="Normal 5 2 2 2 2 3 2 4 3" xfId="10095"/>
    <cellStyle name="Normal 5 2 2 2 2 3 2 4 3 2" xfId="24478"/>
    <cellStyle name="Normal 5 2 2 2 2 3 2 4 3 2 2" xfId="53213"/>
    <cellStyle name="Normal 5 2 2 2 2 3 2 4 3 3" xfId="38889"/>
    <cellStyle name="Normal 5 2 2 2 2 3 2 4 4" xfId="17315"/>
    <cellStyle name="Normal 5 2 2 2 2 3 2 4 4 2" xfId="46051"/>
    <cellStyle name="Normal 5 2 2 2 2 3 2 4 5" xfId="31727"/>
    <cellStyle name="Normal 5 2 2 2 2 3 2 5" xfId="4627"/>
    <cellStyle name="Normal 5 2 2 2 2 3 2 5 2" xfId="11892"/>
    <cellStyle name="Normal 5 2 2 2 2 3 2 5 2 2" xfId="26270"/>
    <cellStyle name="Normal 5 2 2 2 2 3 2 5 2 2 2" xfId="55004"/>
    <cellStyle name="Normal 5 2 2 2 2 3 2 5 2 3" xfId="40680"/>
    <cellStyle name="Normal 5 2 2 2 2 3 2 5 3" xfId="19107"/>
    <cellStyle name="Normal 5 2 2 2 2 3 2 5 3 2" xfId="47842"/>
    <cellStyle name="Normal 5 2 2 2 2 3 2 5 4" xfId="33518"/>
    <cellStyle name="Normal 5 2 2 2 2 3 2 6" xfId="8299"/>
    <cellStyle name="Normal 5 2 2 2 2 3 2 6 2" xfId="22688"/>
    <cellStyle name="Normal 5 2 2 2 2 3 2 6 2 2" xfId="51423"/>
    <cellStyle name="Normal 5 2 2 2 2 3 2 6 3" xfId="37099"/>
    <cellStyle name="Normal 5 2 2 2 2 3 2 7" xfId="15525"/>
    <cellStyle name="Normal 5 2 2 2 2 3 2 7 2" xfId="44261"/>
    <cellStyle name="Normal 5 2 2 2 2 3 2 8" xfId="29937"/>
    <cellStyle name="Normal 5 2 2 2 2 3 3" xfId="1106"/>
    <cellStyle name="Normal 5 2 2 2 2 3 3 2" xfId="2089"/>
    <cellStyle name="Normal 5 2 2 2 2 3 3 2 2" xfId="3881"/>
    <cellStyle name="Normal 5 2 2 2 2 3 3 2 2 2" xfId="7540"/>
    <cellStyle name="Normal 5 2 2 2 2 3 3 2 2 2 2" xfId="14800"/>
    <cellStyle name="Normal 5 2 2 2 2 3 3 2 2 2 2 2" xfId="29178"/>
    <cellStyle name="Normal 5 2 2 2 2 3 3 2 2 2 2 2 2" xfId="57912"/>
    <cellStyle name="Normal 5 2 2 2 2 3 3 2 2 2 2 3" xfId="43588"/>
    <cellStyle name="Normal 5 2 2 2 2 3 3 2 2 2 3" xfId="22015"/>
    <cellStyle name="Normal 5 2 2 2 2 3 3 2 2 2 3 2" xfId="50750"/>
    <cellStyle name="Normal 5 2 2 2 2 3 3 2 2 2 4" xfId="36426"/>
    <cellStyle name="Normal 5 2 2 2 2 3 3 2 2 3" xfId="11213"/>
    <cellStyle name="Normal 5 2 2 2 2 3 3 2 2 3 2" xfId="25596"/>
    <cellStyle name="Normal 5 2 2 2 2 3 3 2 2 3 2 2" xfId="54331"/>
    <cellStyle name="Normal 5 2 2 2 2 3 3 2 2 3 3" xfId="40007"/>
    <cellStyle name="Normal 5 2 2 2 2 3 3 2 2 4" xfId="18433"/>
    <cellStyle name="Normal 5 2 2 2 2 3 3 2 2 4 2" xfId="47169"/>
    <cellStyle name="Normal 5 2 2 2 2 3 3 2 2 5" xfId="32845"/>
    <cellStyle name="Normal 5 2 2 2 2 3 3 2 3" xfId="5750"/>
    <cellStyle name="Normal 5 2 2 2 2 3 3 2 3 2" xfId="13010"/>
    <cellStyle name="Normal 5 2 2 2 2 3 3 2 3 2 2" xfId="27388"/>
    <cellStyle name="Normal 5 2 2 2 2 3 3 2 3 2 2 2" xfId="56122"/>
    <cellStyle name="Normal 5 2 2 2 2 3 3 2 3 2 3" xfId="41798"/>
    <cellStyle name="Normal 5 2 2 2 2 3 3 2 3 3" xfId="20225"/>
    <cellStyle name="Normal 5 2 2 2 2 3 3 2 3 3 2" xfId="48960"/>
    <cellStyle name="Normal 5 2 2 2 2 3 3 2 3 4" xfId="34636"/>
    <cellStyle name="Normal 5 2 2 2 2 3 3 2 4" xfId="9423"/>
    <cellStyle name="Normal 5 2 2 2 2 3 3 2 4 2" xfId="23806"/>
    <cellStyle name="Normal 5 2 2 2 2 3 3 2 4 2 2" xfId="52541"/>
    <cellStyle name="Normal 5 2 2 2 2 3 3 2 4 3" xfId="38217"/>
    <cellStyle name="Normal 5 2 2 2 2 3 3 2 5" xfId="16643"/>
    <cellStyle name="Normal 5 2 2 2 2 3 3 2 5 2" xfId="45379"/>
    <cellStyle name="Normal 5 2 2 2 2 3 3 2 6" xfId="31055"/>
    <cellStyle name="Normal 5 2 2 2 2 3 3 3" xfId="2985"/>
    <cellStyle name="Normal 5 2 2 2 2 3 3 3 2" xfId="6645"/>
    <cellStyle name="Normal 5 2 2 2 2 3 3 3 2 2" xfId="13905"/>
    <cellStyle name="Normal 5 2 2 2 2 3 3 3 2 2 2" xfId="28283"/>
    <cellStyle name="Normal 5 2 2 2 2 3 3 3 2 2 2 2" xfId="57017"/>
    <cellStyle name="Normal 5 2 2 2 2 3 3 3 2 2 3" xfId="42693"/>
    <cellStyle name="Normal 5 2 2 2 2 3 3 3 2 3" xfId="21120"/>
    <cellStyle name="Normal 5 2 2 2 2 3 3 3 2 3 2" xfId="49855"/>
    <cellStyle name="Normal 5 2 2 2 2 3 3 3 2 4" xfId="35531"/>
    <cellStyle name="Normal 5 2 2 2 2 3 3 3 3" xfId="10318"/>
    <cellStyle name="Normal 5 2 2 2 2 3 3 3 3 2" xfId="24701"/>
    <cellStyle name="Normal 5 2 2 2 2 3 3 3 3 2 2" xfId="53436"/>
    <cellStyle name="Normal 5 2 2 2 2 3 3 3 3 3" xfId="39112"/>
    <cellStyle name="Normal 5 2 2 2 2 3 3 3 4" xfId="17538"/>
    <cellStyle name="Normal 5 2 2 2 2 3 3 3 4 2" xfId="46274"/>
    <cellStyle name="Normal 5 2 2 2 2 3 3 3 5" xfId="31950"/>
    <cellStyle name="Normal 5 2 2 2 2 3 3 4" xfId="4850"/>
    <cellStyle name="Normal 5 2 2 2 2 3 3 4 2" xfId="12115"/>
    <cellStyle name="Normal 5 2 2 2 2 3 3 4 2 2" xfId="26493"/>
    <cellStyle name="Normal 5 2 2 2 2 3 3 4 2 2 2" xfId="55227"/>
    <cellStyle name="Normal 5 2 2 2 2 3 3 4 2 3" xfId="40903"/>
    <cellStyle name="Normal 5 2 2 2 2 3 3 4 3" xfId="19330"/>
    <cellStyle name="Normal 5 2 2 2 2 3 3 4 3 2" xfId="48065"/>
    <cellStyle name="Normal 5 2 2 2 2 3 3 4 4" xfId="33741"/>
    <cellStyle name="Normal 5 2 2 2 2 3 3 5" xfId="8522"/>
    <cellStyle name="Normal 5 2 2 2 2 3 3 5 2" xfId="22911"/>
    <cellStyle name="Normal 5 2 2 2 2 3 3 5 2 2" xfId="51646"/>
    <cellStyle name="Normal 5 2 2 2 2 3 3 5 3" xfId="37322"/>
    <cellStyle name="Normal 5 2 2 2 2 3 3 6" xfId="15748"/>
    <cellStyle name="Normal 5 2 2 2 2 3 3 6 2" xfId="44484"/>
    <cellStyle name="Normal 5 2 2 2 2 3 3 7" xfId="30160"/>
    <cellStyle name="Normal 5 2 2 2 2 3 4" xfId="1638"/>
    <cellStyle name="Normal 5 2 2 2 2 3 4 2" xfId="3434"/>
    <cellStyle name="Normal 5 2 2 2 2 3 4 2 2" xfId="7093"/>
    <cellStyle name="Normal 5 2 2 2 2 3 4 2 2 2" xfId="14353"/>
    <cellStyle name="Normal 5 2 2 2 2 3 4 2 2 2 2" xfId="28731"/>
    <cellStyle name="Normal 5 2 2 2 2 3 4 2 2 2 2 2" xfId="57465"/>
    <cellStyle name="Normal 5 2 2 2 2 3 4 2 2 2 3" xfId="43141"/>
    <cellStyle name="Normal 5 2 2 2 2 3 4 2 2 3" xfId="21568"/>
    <cellStyle name="Normal 5 2 2 2 2 3 4 2 2 3 2" xfId="50303"/>
    <cellStyle name="Normal 5 2 2 2 2 3 4 2 2 4" xfId="35979"/>
    <cellStyle name="Normal 5 2 2 2 2 3 4 2 3" xfId="10766"/>
    <cellStyle name="Normal 5 2 2 2 2 3 4 2 3 2" xfId="25149"/>
    <cellStyle name="Normal 5 2 2 2 2 3 4 2 3 2 2" xfId="53884"/>
    <cellStyle name="Normal 5 2 2 2 2 3 4 2 3 3" xfId="39560"/>
    <cellStyle name="Normal 5 2 2 2 2 3 4 2 4" xfId="17986"/>
    <cellStyle name="Normal 5 2 2 2 2 3 4 2 4 2" xfId="46722"/>
    <cellStyle name="Normal 5 2 2 2 2 3 4 2 5" xfId="32398"/>
    <cellStyle name="Normal 5 2 2 2 2 3 4 3" xfId="5303"/>
    <cellStyle name="Normal 5 2 2 2 2 3 4 3 2" xfId="12563"/>
    <cellStyle name="Normal 5 2 2 2 2 3 4 3 2 2" xfId="26941"/>
    <cellStyle name="Normal 5 2 2 2 2 3 4 3 2 2 2" xfId="55675"/>
    <cellStyle name="Normal 5 2 2 2 2 3 4 3 2 3" xfId="41351"/>
    <cellStyle name="Normal 5 2 2 2 2 3 4 3 3" xfId="19778"/>
    <cellStyle name="Normal 5 2 2 2 2 3 4 3 3 2" xfId="48513"/>
    <cellStyle name="Normal 5 2 2 2 2 3 4 3 4" xfId="34189"/>
    <cellStyle name="Normal 5 2 2 2 2 3 4 4" xfId="8976"/>
    <cellStyle name="Normal 5 2 2 2 2 3 4 4 2" xfId="23359"/>
    <cellStyle name="Normal 5 2 2 2 2 3 4 4 2 2" xfId="52094"/>
    <cellStyle name="Normal 5 2 2 2 2 3 4 4 3" xfId="37770"/>
    <cellStyle name="Normal 5 2 2 2 2 3 4 5" xfId="16196"/>
    <cellStyle name="Normal 5 2 2 2 2 3 4 5 2" xfId="44932"/>
    <cellStyle name="Normal 5 2 2 2 2 3 4 6" xfId="30608"/>
    <cellStyle name="Normal 5 2 2 2 2 3 5" xfId="2538"/>
    <cellStyle name="Normal 5 2 2 2 2 3 5 2" xfId="6198"/>
    <cellStyle name="Normal 5 2 2 2 2 3 5 2 2" xfId="13458"/>
    <cellStyle name="Normal 5 2 2 2 2 3 5 2 2 2" xfId="27836"/>
    <cellStyle name="Normal 5 2 2 2 2 3 5 2 2 2 2" xfId="56570"/>
    <cellStyle name="Normal 5 2 2 2 2 3 5 2 2 3" xfId="42246"/>
    <cellStyle name="Normal 5 2 2 2 2 3 5 2 3" xfId="20673"/>
    <cellStyle name="Normal 5 2 2 2 2 3 5 2 3 2" xfId="49408"/>
    <cellStyle name="Normal 5 2 2 2 2 3 5 2 4" xfId="35084"/>
    <cellStyle name="Normal 5 2 2 2 2 3 5 3" xfId="9871"/>
    <cellStyle name="Normal 5 2 2 2 2 3 5 3 2" xfId="24254"/>
    <cellStyle name="Normal 5 2 2 2 2 3 5 3 2 2" xfId="52989"/>
    <cellStyle name="Normal 5 2 2 2 2 3 5 3 3" xfId="38665"/>
    <cellStyle name="Normal 5 2 2 2 2 3 5 4" xfId="17091"/>
    <cellStyle name="Normal 5 2 2 2 2 3 5 4 2" xfId="45827"/>
    <cellStyle name="Normal 5 2 2 2 2 3 5 5" xfId="31503"/>
    <cellStyle name="Normal 5 2 2 2 2 3 6" xfId="4401"/>
    <cellStyle name="Normal 5 2 2 2 2 3 6 2" xfId="11668"/>
    <cellStyle name="Normal 5 2 2 2 2 3 6 2 2" xfId="26046"/>
    <cellStyle name="Normal 5 2 2 2 2 3 6 2 2 2" xfId="54780"/>
    <cellStyle name="Normal 5 2 2 2 2 3 6 2 3" xfId="40456"/>
    <cellStyle name="Normal 5 2 2 2 2 3 6 3" xfId="18883"/>
    <cellStyle name="Normal 5 2 2 2 2 3 6 3 2" xfId="47618"/>
    <cellStyle name="Normal 5 2 2 2 2 3 6 4" xfId="33294"/>
    <cellStyle name="Normal 5 2 2 2 2 3 7" xfId="8072"/>
    <cellStyle name="Normal 5 2 2 2 2 3 7 2" xfId="22464"/>
    <cellStyle name="Normal 5 2 2 2 2 3 7 2 2" xfId="51199"/>
    <cellStyle name="Normal 5 2 2 2 2 3 7 3" xfId="36875"/>
    <cellStyle name="Normal 5 2 2 2 2 3 8" xfId="15301"/>
    <cellStyle name="Normal 5 2 2 2 2 3 8 2" xfId="44037"/>
    <cellStyle name="Normal 5 2 2 2 2 3 9" xfId="29713"/>
    <cellStyle name="Normal 5 2 2 2 2 4" xfId="768"/>
    <cellStyle name="Normal 5 2 2 2 2 4 2" xfId="1218"/>
    <cellStyle name="Normal 5 2 2 2 2 4 2 2" xfId="2201"/>
    <cellStyle name="Normal 5 2 2 2 2 4 2 2 2" xfId="3993"/>
    <cellStyle name="Normal 5 2 2 2 2 4 2 2 2 2" xfId="7652"/>
    <cellStyle name="Normal 5 2 2 2 2 4 2 2 2 2 2" xfId="14912"/>
    <cellStyle name="Normal 5 2 2 2 2 4 2 2 2 2 2 2" xfId="29290"/>
    <cellStyle name="Normal 5 2 2 2 2 4 2 2 2 2 2 2 2" xfId="58024"/>
    <cellStyle name="Normal 5 2 2 2 2 4 2 2 2 2 2 3" xfId="43700"/>
    <cellStyle name="Normal 5 2 2 2 2 4 2 2 2 2 3" xfId="22127"/>
    <cellStyle name="Normal 5 2 2 2 2 4 2 2 2 2 3 2" xfId="50862"/>
    <cellStyle name="Normal 5 2 2 2 2 4 2 2 2 2 4" xfId="36538"/>
    <cellStyle name="Normal 5 2 2 2 2 4 2 2 2 3" xfId="11325"/>
    <cellStyle name="Normal 5 2 2 2 2 4 2 2 2 3 2" xfId="25708"/>
    <cellStyle name="Normal 5 2 2 2 2 4 2 2 2 3 2 2" xfId="54443"/>
    <cellStyle name="Normal 5 2 2 2 2 4 2 2 2 3 3" xfId="40119"/>
    <cellStyle name="Normal 5 2 2 2 2 4 2 2 2 4" xfId="18545"/>
    <cellStyle name="Normal 5 2 2 2 2 4 2 2 2 4 2" xfId="47281"/>
    <cellStyle name="Normal 5 2 2 2 2 4 2 2 2 5" xfId="32957"/>
    <cellStyle name="Normal 5 2 2 2 2 4 2 2 3" xfId="5862"/>
    <cellStyle name="Normal 5 2 2 2 2 4 2 2 3 2" xfId="13122"/>
    <cellStyle name="Normal 5 2 2 2 2 4 2 2 3 2 2" xfId="27500"/>
    <cellStyle name="Normal 5 2 2 2 2 4 2 2 3 2 2 2" xfId="56234"/>
    <cellStyle name="Normal 5 2 2 2 2 4 2 2 3 2 3" xfId="41910"/>
    <cellStyle name="Normal 5 2 2 2 2 4 2 2 3 3" xfId="20337"/>
    <cellStyle name="Normal 5 2 2 2 2 4 2 2 3 3 2" xfId="49072"/>
    <cellStyle name="Normal 5 2 2 2 2 4 2 2 3 4" xfId="34748"/>
    <cellStyle name="Normal 5 2 2 2 2 4 2 2 4" xfId="9535"/>
    <cellStyle name="Normal 5 2 2 2 2 4 2 2 4 2" xfId="23918"/>
    <cellStyle name="Normal 5 2 2 2 2 4 2 2 4 2 2" xfId="52653"/>
    <cellStyle name="Normal 5 2 2 2 2 4 2 2 4 3" xfId="38329"/>
    <cellStyle name="Normal 5 2 2 2 2 4 2 2 5" xfId="16755"/>
    <cellStyle name="Normal 5 2 2 2 2 4 2 2 5 2" xfId="45491"/>
    <cellStyle name="Normal 5 2 2 2 2 4 2 2 6" xfId="31167"/>
    <cellStyle name="Normal 5 2 2 2 2 4 2 3" xfId="3097"/>
    <cellStyle name="Normal 5 2 2 2 2 4 2 3 2" xfId="6757"/>
    <cellStyle name="Normal 5 2 2 2 2 4 2 3 2 2" xfId="14017"/>
    <cellStyle name="Normal 5 2 2 2 2 4 2 3 2 2 2" xfId="28395"/>
    <cellStyle name="Normal 5 2 2 2 2 4 2 3 2 2 2 2" xfId="57129"/>
    <cellStyle name="Normal 5 2 2 2 2 4 2 3 2 2 3" xfId="42805"/>
    <cellStyle name="Normal 5 2 2 2 2 4 2 3 2 3" xfId="21232"/>
    <cellStyle name="Normal 5 2 2 2 2 4 2 3 2 3 2" xfId="49967"/>
    <cellStyle name="Normal 5 2 2 2 2 4 2 3 2 4" xfId="35643"/>
    <cellStyle name="Normal 5 2 2 2 2 4 2 3 3" xfId="10430"/>
    <cellStyle name="Normal 5 2 2 2 2 4 2 3 3 2" xfId="24813"/>
    <cellStyle name="Normal 5 2 2 2 2 4 2 3 3 2 2" xfId="53548"/>
    <cellStyle name="Normal 5 2 2 2 2 4 2 3 3 3" xfId="39224"/>
    <cellStyle name="Normal 5 2 2 2 2 4 2 3 4" xfId="17650"/>
    <cellStyle name="Normal 5 2 2 2 2 4 2 3 4 2" xfId="46386"/>
    <cellStyle name="Normal 5 2 2 2 2 4 2 3 5" xfId="32062"/>
    <cellStyle name="Normal 5 2 2 2 2 4 2 4" xfId="4962"/>
    <cellStyle name="Normal 5 2 2 2 2 4 2 4 2" xfId="12227"/>
    <cellStyle name="Normal 5 2 2 2 2 4 2 4 2 2" xfId="26605"/>
    <cellStyle name="Normal 5 2 2 2 2 4 2 4 2 2 2" xfId="55339"/>
    <cellStyle name="Normal 5 2 2 2 2 4 2 4 2 3" xfId="41015"/>
    <cellStyle name="Normal 5 2 2 2 2 4 2 4 3" xfId="19442"/>
    <cellStyle name="Normal 5 2 2 2 2 4 2 4 3 2" xfId="48177"/>
    <cellStyle name="Normal 5 2 2 2 2 4 2 4 4" xfId="33853"/>
    <cellStyle name="Normal 5 2 2 2 2 4 2 5" xfId="8634"/>
    <cellStyle name="Normal 5 2 2 2 2 4 2 5 2" xfId="23023"/>
    <cellStyle name="Normal 5 2 2 2 2 4 2 5 2 2" xfId="51758"/>
    <cellStyle name="Normal 5 2 2 2 2 4 2 5 3" xfId="37434"/>
    <cellStyle name="Normal 5 2 2 2 2 4 2 6" xfId="15860"/>
    <cellStyle name="Normal 5 2 2 2 2 4 2 6 2" xfId="44596"/>
    <cellStyle name="Normal 5 2 2 2 2 4 2 7" xfId="30272"/>
    <cellStyle name="Normal 5 2 2 2 2 4 3" xfId="1754"/>
    <cellStyle name="Normal 5 2 2 2 2 4 3 2" xfId="3546"/>
    <cellStyle name="Normal 5 2 2 2 2 4 3 2 2" xfId="7205"/>
    <cellStyle name="Normal 5 2 2 2 2 4 3 2 2 2" xfId="14465"/>
    <cellStyle name="Normal 5 2 2 2 2 4 3 2 2 2 2" xfId="28843"/>
    <cellStyle name="Normal 5 2 2 2 2 4 3 2 2 2 2 2" xfId="57577"/>
    <cellStyle name="Normal 5 2 2 2 2 4 3 2 2 2 3" xfId="43253"/>
    <cellStyle name="Normal 5 2 2 2 2 4 3 2 2 3" xfId="21680"/>
    <cellStyle name="Normal 5 2 2 2 2 4 3 2 2 3 2" xfId="50415"/>
    <cellStyle name="Normal 5 2 2 2 2 4 3 2 2 4" xfId="36091"/>
    <cellStyle name="Normal 5 2 2 2 2 4 3 2 3" xfId="10878"/>
    <cellStyle name="Normal 5 2 2 2 2 4 3 2 3 2" xfId="25261"/>
    <cellStyle name="Normal 5 2 2 2 2 4 3 2 3 2 2" xfId="53996"/>
    <cellStyle name="Normal 5 2 2 2 2 4 3 2 3 3" xfId="39672"/>
    <cellStyle name="Normal 5 2 2 2 2 4 3 2 4" xfId="18098"/>
    <cellStyle name="Normal 5 2 2 2 2 4 3 2 4 2" xfId="46834"/>
    <cellStyle name="Normal 5 2 2 2 2 4 3 2 5" xfId="32510"/>
    <cellStyle name="Normal 5 2 2 2 2 4 3 3" xfId="5415"/>
    <cellStyle name="Normal 5 2 2 2 2 4 3 3 2" xfId="12675"/>
    <cellStyle name="Normal 5 2 2 2 2 4 3 3 2 2" xfId="27053"/>
    <cellStyle name="Normal 5 2 2 2 2 4 3 3 2 2 2" xfId="55787"/>
    <cellStyle name="Normal 5 2 2 2 2 4 3 3 2 3" xfId="41463"/>
    <cellStyle name="Normal 5 2 2 2 2 4 3 3 3" xfId="19890"/>
    <cellStyle name="Normal 5 2 2 2 2 4 3 3 3 2" xfId="48625"/>
    <cellStyle name="Normal 5 2 2 2 2 4 3 3 4" xfId="34301"/>
    <cellStyle name="Normal 5 2 2 2 2 4 3 4" xfId="9088"/>
    <cellStyle name="Normal 5 2 2 2 2 4 3 4 2" xfId="23471"/>
    <cellStyle name="Normal 5 2 2 2 2 4 3 4 2 2" xfId="52206"/>
    <cellStyle name="Normal 5 2 2 2 2 4 3 4 3" xfId="37882"/>
    <cellStyle name="Normal 5 2 2 2 2 4 3 5" xfId="16308"/>
    <cellStyle name="Normal 5 2 2 2 2 4 3 5 2" xfId="45044"/>
    <cellStyle name="Normal 5 2 2 2 2 4 3 6" xfId="30720"/>
    <cellStyle name="Normal 5 2 2 2 2 4 4" xfId="2650"/>
    <cellStyle name="Normal 5 2 2 2 2 4 4 2" xfId="6310"/>
    <cellStyle name="Normal 5 2 2 2 2 4 4 2 2" xfId="13570"/>
    <cellStyle name="Normal 5 2 2 2 2 4 4 2 2 2" xfId="27948"/>
    <cellStyle name="Normal 5 2 2 2 2 4 4 2 2 2 2" xfId="56682"/>
    <cellStyle name="Normal 5 2 2 2 2 4 4 2 2 3" xfId="42358"/>
    <cellStyle name="Normal 5 2 2 2 2 4 4 2 3" xfId="20785"/>
    <cellStyle name="Normal 5 2 2 2 2 4 4 2 3 2" xfId="49520"/>
    <cellStyle name="Normal 5 2 2 2 2 4 4 2 4" xfId="35196"/>
    <cellStyle name="Normal 5 2 2 2 2 4 4 3" xfId="9983"/>
    <cellStyle name="Normal 5 2 2 2 2 4 4 3 2" xfId="24366"/>
    <cellStyle name="Normal 5 2 2 2 2 4 4 3 2 2" xfId="53101"/>
    <cellStyle name="Normal 5 2 2 2 2 4 4 3 3" xfId="38777"/>
    <cellStyle name="Normal 5 2 2 2 2 4 4 4" xfId="17203"/>
    <cellStyle name="Normal 5 2 2 2 2 4 4 4 2" xfId="45939"/>
    <cellStyle name="Normal 5 2 2 2 2 4 4 5" xfId="31615"/>
    <cellStyle name="Normal 5 2 2 2 2 4 5" xfId="4514"/>
    <cellStyle name="Normal 5 2 2 2 2 4 5 2" xfId="11780"/>
    <cellStyle name="Normal 5 2 2 2 2 4 5 2 2" xfId="26158"/>
    <cellStyle name="Normal 5 2 2 2 2 4 5 2 2 2" xfId="54892"/>
    <cellStyle name="Normal 5 2 2 2 2 4 5 2 3" xfId="40568"/>
    <cellStyle name="Normal 5 2 2 2 2 4 5 3" xfId="18995"/>
    <cellStyle name="Normal 5 2 2 2 2 4 5 3 2" xfId="47730"/>
    <cellStyle name="Normal 5 2 2 2 2 4 5 4" xfId="33406"/>
    <cellStyle name="Normal 5 2 2 2 2 4 6" xfId="8187"/>
    <cellStyle name="Normal 5 2 2 2 2 4 6 2" xfId="22576"/>
    <cellStyle name="Normal 5 2 2 2 2 4 6 2 2" xfId="51311"/>
    <cellStyle name="Normal 5 2 2 2 2 4 6 3" xfId="36987"/>
    <cellStyle name="Normal 5 2 2 2 2 4 7" xfId="15413"/>
    <cellStyle name="Normal 5 2 2 2 2 4 7 2" xfId="44149"/>
    <cellStyle name="Normal 5 2 2 2 2 4 8" xfId="29825"/>
    <cellStyle name="Normal 5 2 2 2 2 5" xfId="994"/>
    <cellStyle name="Normal 5 2 2 2 2 5 2" xfId="1977"/>
    <cellStyle name="Normal 5 2 2 2 2 5 2 2" xfId="3769"/>
    <cellStyle name="Normal 5 2 2 2 2 5 2 2 2" xfId="7428"/>
    <cellStyle name="Normal 5 2 2 2 2 5 2 2 2 2" xfId="14688"/>
    <cellStyle name="Normal 5 2 2 2 2 5 2 2 2 2 2" xfId="29066"/>
    <cellStyle name="Normal 5 2 2 2 2 5 2 2 2 2 2 2" xfId="57800"/>
    <cellStyle name="Normal 5 2 2 2 2 5 2 2 2 2 3" xfId="43476"/>
    <cellStyle name="Normal 5 2 2 2 2 5 2 2 2 3" xfId="21903"/>
    <cellStyle name="Normal 5 2 2 2 2 5 2 2 2 3 2" xfId="50638"/>
    <cellStyle name="Normal 5 2 2 2 2 5 2 2 2 4" xfId="36314"/>
    <cellStyle name="Normal 5 2 2 2 2 5 2 2 3" xfId="11101"/>
    <cellStyle name="Normal 5 2 2 2 2 5 2 2 3 2" xfId="25484"/>
    <cellStyle name="Normal 5 2 2 2 2 5 2 2 3 2 2" xfId="54219"/>
    <cellStyle name="Normal 5 2 2 2 2 5 2 2 3 3" xfId="39895"/>
    <cellStyle name="Normal 5 2 2 2 2 5 2 2 4" xfId="18321"/>
    <cellStyle name="Normal 5 2 2 2 2 5 2 2 4 2" xfId="47057"/>
    <cellStyle name="Normal 5 2 2 2 2 5 2 2 5" xfId="32733"/>
    <cellStyle name="Normal 5 2 2 2 2 5 2 3" xfId="5638"/>
    <cellStyle name="Normal 5 2 2 2 2 5 2 3 2" xfId="12898"/>
    <cellStyle name="Normal 5 2 2 2 2 5 2 3 2 2" xfId="27276"/>
    <cellStyle name="Normal 5 2 2 2 2 5 2 3 2 2 2" xfId="56010"/>
    <cellStyle name="Normal 5 2 2 2 2 5 2 3 2 3" xfId="41686"/>
    <cellStyle name="Normal 5 2 2 2 2 5 2 3 3" xfId="20113"/>
    <cellStyle name="Normal 5 2 2 2 2 5 2 3 3 2" xfId="48848"/>
    <cellStyle name="Normal 5 2 2 2 2 5 2 3 4" xfId="34524"/>
    <cellStyle name="Normal 5 2 2 2 2 5 2 4" xfId="9311"/>
    <cellStyle name="Normal 5 2 2 2 2 5 2 4 2" xfId="23694"/>
    <cellStyle name="Normal 5 2 2 2 2 5 2 4 2 2" xfId="52429"/>
    <cellStyle name="Normal 5 2 2 2 2 5 2 4 3" xfId="38105"/>
    <cellStyle name="Normal 5 2 2 2 2 5 2 5" xfId="16531"/>
    <cellStyle name="Normal 5 2 2 2 2 5 2 5 2" xfId="45267"/>
    <cellStyle name="Normal 5 2 2 2 2 5 2 6" xfId="30943"/>
    <cellStyle name="Normal 5 2 2 2 2 5 3" xfId="2873"/>
    <cellStyle name="Normal 5 2 2 2 2 5 3 2" xfId="6533"/>
    <cellStyle name="Normal 5 2 2 2 2 5 3 2 2" xfId="13793"/>
    <cellStyle name="Normal 5 2 2 2 2 5 3 2 2 2" xfId="28171"/>
    <cellStyle name="Normal 5 2 2 2 2 5 3 2 2 2 2" xfId="56905"/>
    <cellStyle name="Normal 5 2 2 2 2 5 3 2 2 3" xfId="42581"/>
    <cellStyle name="Normal 5 2 2 2 2 5 3 2 3" xfId="21008"/>
    <cellStyle name="Normal 5 2 2 2 2 5 3 2 3 2" xfId="49743"/>
    <cellStyle name="Normal 5 2 2 2 2 5 3 2 4" xfId="35419"/>
    <cellStyle name="Normal 5 2 2 2 2 5 3 3" xfId="10206"/>
    <cellStyle name="Normal 5 2 2 2 2 5 3 3 2" xfId="24589"/>
    <cellStyle name="Normal 5 2 2 2 2 5 3 3 2 2" xfId="53324"/>
    <cellStyle name="Normal 5 2 2 2 2 5 3 3 3" xfId="39000"/>
    <cellStyle name="Normal 5 2 2 2 2 5 3 4" xfId="17426"/>
    <cellStyle name="Normal 5 2 2 2 2 5 3 4 2" xfId="46162"/>
    <cellStyle name="Normal 5 2 2 2 2 5 3 5" xfId="31838"/>
    <cellStyle name="Normal 5 2 2 2 2 5 4" xfId="4738"/>
    <cellStyle name="Normal 5 2 2 2 2 5 4 2" xfId="12003"/>
    <cellStyle name="Normal 5 2 2 2 2 5 4 2 2" xfId="26381"/>
    <cellStyle name="Normal 5 2 2 2 2 5 4 2 2 2" xfId="55115"/>
    <cellStyle name="Normal 5 2 2 2 2 5 4 2 3" xfId="40791"/>
    <cellStyle name="Normal 5 2 2 2 2 5 4 3" xfId="19218"/>
    <cellStyle name="Normal 5 2 2 2 2 5 4 3 2" xfId="47953"/>
    <cellStyle name="Normal 5 2 2 2 2 5 4 4" xfId="33629"/>
    <cellStyle name="Normal 5 2 2 2 2 5 5" xfId="8410"/>
    <cellStyle name="Normal 5 2 2 2 2 5 5 2" xfId="22799"/>
    <cellStyle name="Normal 5 2 2 2 2 5 5 2 2" xfId="51534"/>
    <cellStyle name="Normal 5 2 2 2 2 5 5 3" xfId="37210"/>
    <cellStyle name="Normal 5 2 2 2 2 5 6" xfId="15636"/>
    <cellStyle name="Normal 5 2 2 2 2 5 6 2" xfId="44372"/>
    <cellStyle name="Normal 5 2 2 2 2 5 7" xfId="30048"/>
    <cellStyle name="Normal 5 2 2 2 2 6" xfId="1513"/>
    <cellStyle name="Normal 5 2 2 2 2 6 2" xfId="3322"/>
    <cellStyle name="Normal 5 2 2 2 2 6 2 2" xfId="6981"/>
    <cellStyle name="Normal 5 2 2 2 2 6 2 2 2" xfId="14241"/>
    <cellStyle name="Normal 5 2 2 2 2 6 2 2 2 2" xfId="28619"/>
    <cellStyle name="Normal 5 2 2 2 2 6 2 2 2 2 2" xfId="57353"/>
    <cellStyle name="Normal 5 2 2 2 2 6 2 2 2 3" xfId="43029"/>
    <cellStyle name="Normal 5 2 2 2 2 6 2 2 3" xfId="21456"/>
    <cellStyle name="Normal 5 2 2 2 2 6 2 2 3 2" xfId="50191"/>
    <cellStyle name="Normal 5 2 2 2 2 6 2 2 4" xfId="35867"/>
    <cellStyle name="Normal 5 2 2 2 2 6 2 3" xfId="10654"/>
    <cellStyle name="Normal 5 2 2 2 2 6 2 3 2" xfId="25037"/>
    <cellStyle name="Normal 5 2 2 2 2 6 2 3 2 2" xfId="53772"/>
    <cellStyle name="Normal 5 2 2 2 2 6 2 3 3" xfId="39448"/>
    <cellStyle name="Normal 5 2 2 2 2 6 2 4" xfId="17874"/>
    <cellStyle name="Normal 5 2 2 2 2 6 2 4 2" xfId="46610"/>
    <cellStyle name="Normal 5 2 2 2 2 6 2 5" xfId="32286"/>
    <cellStyle name="Normal 5 2 2 2 2 6 3" xfId="5190"/>
    <cellStyle name="Normal 5 2 2 2 2 6 3 2" xfId="12451"/>
    <cellStyle name="Normal 5 2 2 2 2 6 3 2 2" xfId="26829"/>
    <cellStyle name="Normal 5 2 2 2 2 6 3 2 2 2" xfId="55563"/>
    <cellStyle name="Normal 5 2 2 2 2 6 3 2 3" xfId="41239"/>
    <cellStyle name="Normal 5 2 2 2 2 6 3 3" xfId="19666"/>
    <cellStyle name="Normal 5 2 2 2 2 6 3 3 2" xfId="48401"/>
    <cellStyle name="Normal 5 2 2 2 2 6 3 4" xfId="34077"/>
    <cellStyle name="Normal 5 2 2 2 2 6 4" xfId="8864"/>
    <cellStyle name="Normal 5 2 2 2 2 6 4 2" xfId="23247"/>
    <cellStyle name="Normal 5 2 2 2 2 6 4 2 2" xfId="51982"/>
    <cellStyle name="Normal 5 2 2 2 2 6 4 3" xfId="37658"/>
    <cellStyle name="Normal 5 2 2 2 2 6 5" xfId="16084"/>
    <cellStyle name="Normal 5 2 2 2 2 6 5 2" xfId="44820"/>
    <cellStyle name="Normal 5 2 2 2 2 6 6" xfId="30496"/>
    <cellStyle name="Normal 5 2 2 2 2 7" xfId="2426"/>
    <cellStyle name="Normal 5 2 2 2 2 7 2" xfId="6086"/>
    <cellStyle name="Normal 5 2 2 2 2 7 2 2" xfId="13346"/>
    <cellStyle name="Normal 5 2 2 2 2 7 2 2 2" xfId="27724"/>
    <cellStyle name="Normal 5 2 2 2 2 7 2 2 2 2" xfId="56458"/>
    <cellStyle name="Normal 5 2 2 2 2 7 2 2 3" xfId="42134"/>
    <cellStyle name="Normal 5 2 2 2 2 7 2 3" xfId="20561"/>
    <cellStyle name="Normal 5 2 2 2 2 7 2 3 2" xfId="49296"/>
    <cellStyle name="Normal 5 2 2 2 2 7 2 4" xfId="34972"/>
    <cellStyle name="Normal 5 2 2 2 2 7 3" xfId="9759"/>
    <cellStyle name="Normal 5 2 2 2 2 7 3 2" xfId="24142"/>
    <cellStyle name="Normal 5 2 2 2 2 7 3 2 2" xfId="52877"/>
    <cellStyle name="Normal 5 2 2 2 2 7 3 3" xfId="38553"/>
    <cellStyle name="Normal 5 2 2 2 2 7 4" xfId="16979"/>
    <cellStyle name="Normal 5 2 2 2 2 7 4 2" xfId="45715"/>
    <cellStyle name="Normal 5 2 2 2 2 7 5" xfId="31391"/>
    <cellStyle name="Normal 5 2 2 2 2 8" xfId="4283"/>
    <cellStyle name="Normal 5 2 2 2 2 8 2" xfId="11555"/>
    <cellStyle name="Normal 5 2 2 2 2 8 2 2" xfId="25934"/>
    <cellStyle name="Normal 5 2 2 2 2 8 2 2 2" xfId="54668"/>
    <cellStyle name="Normal 5 2 2 2 2 8 2 3" xfId="40344"/>
    <cellStyle name="Normal 5 2 2 2 2 8 3" xfId="18771"/>
    <cellStyle name="Normal 5 2 2 2 2 8 3 2" xfId="47506"/>
    <cellStyle name="Normal 5 2 2 2 2 8 4" xfId="33182"/>
    <cellStyle name="Normal 5 2 2 2 2 9" xfId="7951"/>
    <cellStyle name="Normal 5 2 2 2 2 9 2" xfId="22352"/>
    <cellStyle name="Normal 5 2 2 2 2 9 2 2" xfId="51087"/>
    <cellStyle name="Normal 5 2 2 2 2 9 3" xfId="36763"/>
    <cellStyle name="Normal 5 2 2 2 3" xfId="439"/>
    <cellStyle name="Normal 5 2 2 2 3 10" xfId="29629"/>
    <cellStyle name="Normal 5 2 2 2 3 2" xfId="639"/>
    <cellStyle name="Normal 5 2 2 2 3 2 2" xfId="911"/>
    <cellStyle name="Normal 5 2 2 2 3 2 2 2" xfId="1358"/>
    <cellStyle name="Normal 5 2 2 2 3 2 2 2 2" xfId="2341"/>
    <cellStyle name="Normal 5 2 2 2 3 2 2 2 2 2" xfId="4133"/>
    <cellStyle name="Normal 5 2 2 2 3 2 2 2 2 2 2" xfId="7792"/>
    <cellStyle name="Normal 5 2 2 2 3 2 2 2 2 2 2 2" xfId="15052"/>
    <cellStyle name="Normal 5 2 2 2 3 2 2 2 2 2 2 2 2" xfId="29430"/>
    <cellStyle name="Normal 5 2 2 2 3 2 2 2 2 2 2 2 2 2" xfId="58164"/>
    <cellStyle name="Normal 5 2 2 2 3 2 2 2 2 2 2 2 3" xfId="43840"/>
    <cellStyle name="Normal 5 2 2 2 3 2 2 2 2 2 2 3" xfId="22267"/>
    <cellStyle name="Normal 5 2 2 2 3 2 2 2 2 2 2 3 2" xfId="51002"/>
    <cellStyle name="Normal 5 2 2 2 3 2 2 2 2 2 2 4" xfId="36678"/>
    <cellStyle name="Normal 5 2 2 2 3 2 2 2 2 2 3" xfId="11465"/>
    <cellStyle name="Normal 5 2 2 2 3 2 2 2 2 2 3 2" xfId="25848"/>
    <cellStyle name="Normal 5 2 2 2 3 2 2 2 2 2 3 2 2" xfId="54583"/>
    <cellStyle name="Normal 5 2 2 2 3 2 2 2 2 2 3 3" xfId="40259"/>
    <cellStyle name="Normal 5 2 2 2 3 2 2 2 2 2 4" xfId="18685"/>
    <cellStyle name="Normal 5 2 2 2 3 2 2 2 2 2 4 2" xfId="47421"/>
    <cellStyle name="Normal 5 2 2 2 3 2 2 2 2 2 5" xfId="33097"/>
    <cellStyle name="Normal 5 2 2 2 3 2 2 2 2 3" xfId="6002"/>
    <cellStyle name="Normal 5 2 2 2 3 2 2 2 2 3 2" xfId="13262"/>
    <cellStyle name="Normal 5 2 2 2 3 2 2 2 2 3 2 2" xfId="27640"/>
    <cellStyle name="Normal 5 2 2 2 3 2 2 2 2 3 2 2 2" xfId="56374"/>
    <cellStyle name="Normal 5 2 2 2 3 2 2 2 2 3 2 3" xfId="42050"/>
    <cellStyle name="Normal 5 2 2 2 3 2 2 2 2 3 3" xfId="20477"/>
    <cellStyle name="Normal 5 2 2 2 3 2 2 2 2 3 3 2" xfId="49212"/>
    <cellStyle name="Normal 5 2 2 2 3 2 2 2 2 3 4" xfId="34888"/>
    <cellStyle name="Normal 5 2 2 2 3 2 2 2 2 4" xfId="9675"/>
    <cellStyle name="Normal 5 2 2 2 3 2 2 2 2 4 2" xfId="24058"/>
    <cellStyle name="Normal 5 2 2 2 3 2 2 2 2 4 2 2" xfId="52793"/>
    <cellStyle name="Normal 5 2 2 2 3 2 2 2 2 4 3" xfId="38469"/>
    <cellStyle name="Normal 5 2 2 2 3 2 2 2 2 5" xfId="16895"/>
    <cellStyle name="Normal 5 2 2 2 3 2 2 2 2 5 2" xfId="45631"/>
    <cellStyle name="Normal 5 2 2 2 3 2 2 2 2 6" xfId="31307"/>
    <cellStyle name="Normal 5 2 2 2 3 2 2 2 3" xfId="3237"/>
    <cellStyle name="Normal 5 2 2 2 3 2 2 2 3 2" xfId="6897"/>
    <cellStyle name="Normal 5 2 2 2 3 2 2 2 3 2 2" xfId="14157"/>
    <cellStyle name="Normal 5 2 2 2 3 2 2 2 3 2 2 2" xfId="28535"/>
    <cellStyle name="Normal 5 2 2 2 3 2 2 2 3 2 2 2 2" xfId="57269"/>
    <cellStyle name="Normal 5 2 2 2 3 2 2 2 3 2 2 3" xfId="42945"/>
    <cellStyle name="Normal 5 2 2 2 3 2 2 2 3 2 3" xfId="21372"/>
    <cellStyle name="Normal 5 2 2 2 3 2 2 2 3 2 3 2" xfId="50107"/>
    <cellStyle name="Normal 5 2 2 2 3 2 2 2 3 2 4" xfId="35783"/>
    <cellStyle name="Normal 5 2 2 2 3 2 2 2 3 3" xfId="10570"/>
    <cellStyle name="Normal 5 2 2 2 3 2 2 2 3 3 2" xfId="24953"/>
    <cellStyle name="Normal 5 2 2 2 3 2 2 2 3 3 2 2" xfId="53688"/>
    <cellStyle name="Normal 5 2 2 2 3 2 2 2 3 3 3" xfId="39364"/>
    <cellStyle name="Normal 5 2 2 2 3 2 2 2 3 4" xfId="17790"/>
    <cellStyle name="Normal 5 2 2 2 3 2 2 2 3 4 2" xfId="46526"/>
    <cellStyle name="Normal 5 2 2 2 3 2 2 2 3 5" xfId="32202"/>
    <cellStyle name="Normal 5 2 2 2 3 2 2 2 4" xfId="5102"/>
    <cellStyle name="Normal 5 2 2 2 3 2 2 2 4 2" xfId="12367"/>
    <cellStyle name="Normal 5 2 2 2 3 2 2 2 4 2 2" xfId="26745"/>
    <cellStyle name="Normal 5 2 2 2 3 2 2 2 4 2 2 2" xfId="55479"/>
    <cellStyle name="Normal 5 2 2 2 3 2 2 2 4 2 3" xfId="41155"/>
    <cellStyle name="Normal 5 2 2 2 3 2 2 2 4 3" xfId="19582"/>
    <cellStyle name="Normal 5 2 2 2 3 2 2 2 4 3 2" xfId="48317"/>
    <cellStyle name="Normal 5 2 2 2 3 2 2 2 4 4" xfId="33993"/>
    <cellStyle name="Normal 5 2 2 2 3 2 2 2 5" xfId="8774"/>
    <cellStyle name="Normal 5 2 2 2 3 2 2 2 5 2" xfId="23163"/>
    <cellStyle name="Normal 5 2 2 2 3 2 2 2 5 2 2" xfId="51898"/>
    <cellStyle name="Normal 5 2 2 2 3 2 2 2 5 3" xfId="37574"/>
    <cellStyle name="Normal 5 2 2 2 3 2 2 2 6" xfId="16000"/>
    <cellStyle name="Normal 5 2 2 2 3 2 2 2 6 2" xfId="44736"/>
    <cellStyle name="Normal 5 2 2 2 3 2 2 2 7" xfId="30412"/>
    <cellStyle name="Normal 5 2 2 2 3 2 2 3" xfId="1894"/>
    <cellStyle name="Normal 5 2 2 2 3 2 2 3 2" xfId="3686"/>
    <cellStyle name="Normal 5 2 2 2 3 2 2 3 2 2" xfId="7345"/>
    <cellStyle name="Normal 5 2 2 2 3 2 2 3 2 2 2" xfId="14605"/>
    <cellStyle name="Normal 5 2 2 2 3 2 2 3 2 2 2 2" xfId="28983"/>
    <cellStyle name="Normal 5 2 2 2 3 2 2 3 2 2 2 2 2" xfId="57717"/>
    <cellStyle name="Normal 5 2 2 2 3 2 2 3 2 2 2 3" xfId="43393"/>
    <cellStyle name="Normal 5 2 2 2 3 2 2 3 2 2 3" xfId="21820"/>
    <cellStyle name="Normal 5 2 2 2 3 2 2 3 2 2 3 2" xfId="50555"/>
    <cellStyle name="Normal 5 2 2 2 3 2 2 3 2 2 4" xfId="36231"/>
    <cellStyle name="Normal 5 2 2 2 3 2 2 3 2 3" xfId="11018"/>
    <cellStyle name="Normal 5 2 2 2 3 2 2 3 2 3 2" xfId="25401"/>
    <cellStyle name="Normal 5 2 2 2 3 2 2 3 2 3 2 2" xfId="54136"/>
    <cellStyle name="Normal 5 2 2 2 3 2 2 3 2 3 3" xfId="39812"/>
    <cellStyle name="Normal 5 2 2 2 3 2 2 3 2 4" xfId="18238"/>
    <cellStyle name="Normal 5 2 2 2 3 2 2 3 2 4 2" xfId="46974"/>
    <cellStyle name="Normal 5 2 2 2 3 2 2 3 2 5" xfId="32650"/>
    <cellStyle name="Normal 5 2 2 2 3 2 2 3 3" xfId="5555"/>
    <cellStyle name="Normal 5 2 2 2 3 2 2 3 3 2" xfId="12815"/>
    <cellStyle name="Normal 5 2 2 2 3 2 2 3 3 2 2" xfId="27193"/>
    <cellStyle name="Normal 5 2 2 2 3 2 2 3 3 2 2 2" xfId="55927"/>
    <cellStyle name="Normal 5 2 2 2 3 2 2 3 3 2 3" xfId="41603"/>
    <cellStyle name="Normal 5 2 2 2 3 2 2 3 3 3" xfId="20030"/>
    <cellStyle name="Normal 5 2 2 2 3 2 2 3 3 3 2" xfId="48765"/>
    <cellStyle name="Normal 5 2 2 2 3 2 2 3 3 4" xfId="34441"/>
    <cellStyle name="Normal 5 2 2 2 3 2 2 3 4" xfId="9228"/>
    <cellStyle name="Normal 5 2 2 2 3 2 2 3 4 2" xfId="23611"/>
    <cellStyle name="Normal 5 2 2 2 3 2 2 3 4 2 2" xfId="52346"/>
    <cellStyle name="Normal 5 2 2 2 3 2 2 3 4 3" xfId="38022"/>
    <cellStyle name="Normal 5 2 2 2 3 2 2 3 5" xfId="16448"/>
    <cellStyle name="Normal 5 2 2 2 3 2 2 3 5 2" xfId="45184"/>
    <cellStyle name="Normal 5 2 2 2 3 2 2 3 6" xfId="30860"/>
    <cellStyle name="Normal 5 2 2 2 3 2 2 4" xfId="2790"/>
    <cellStyle name="Normal 5 2 2 2 3 2 2 4 2" xfId="6450"/>
    <cellStyle name="Normal 5 2 2 2 3 2 2 4 2 2" xfId="13710"/>
    <cellStyle name="Normal 5 2 2 2 3 2 2 4 2 2 2" xfId="28088"/>
    <cellStyle name="Normal 5 2 2 2 3 2 2 4 2 2 2 2" xfId="56822"/>
    <cellStyle name="Normal 5 2 2 2 3 2 2 4 2 2 3" xfId="42498"/>
    <cellStyle name="Normal 5 2 2 2 3 2 2 4 2 3" xfId="20925"/>
    <cellStyle name="Normal 5 2 2 2 3 2 2 4 2 3 2" xfId="49660"/>
    <cellStyle name="Normal 5 2 2 2 3 2 2 4 2 4" xfId="35336"/>
    <cellStyle name="Normal 5 2 2 2 3 2 2 4 3" xfId="10123"/>
    <cellStyle name="Normal 5 2 2 2 3 2 2 4 3 2" xfId="24506"/>
    <cellStyle name="Normal 5 2 2 2 3 2 2 4 3 2 2" xfId="53241"/>
    <cellStyle name="Normal 5 2 2 2 3 2 2 4 3 3" xfId="38917"/>
    <cellStyle name="Normal 5 2 2 2 3 2 2 4 4" xfId="17343"/>
    <cellStyle name="Normal 5 2 2 2 3 2 2 4 4 2" xfId="46079"/>
    <cellStyle name="Normal 5 2 2 2 3 2 2 4 5" xfId="31755"/>
    <cellStyle name="Normal 5 2 2 2 3 2 2 5" xfId="4655"/>
    <cellStyle name="Normal 5 2 2 2 3 2 2 5 2" xfId="11920"/>
    <cellStyle name="Normal 5 2 2 2 3 2 2 5 2 2" xfId="26298"/>
    <cellStyle name="Normal 5 2 2 2 3 2 2 5 2 2 2" xfId="55032"/>
    <cellStyle name="Normal 5 2 2 2 3 2 2 5 2 3" xfId="40708"/>
    <cellStyle name="Normal 5 2 2 2 3 2 2 5 3" xfId="19135"/>
    <cellStyle name="Normal 5 2 2 2 3 2 2 5 3 2" xfId="47870"/>
    <cellStyle name="Normal 5 2 2 2 3 2 2 5 4" xfId="33546"/>
    <cellStyle name="Normal 5 2 2 2 3 2 2 6" xfId="8327"/>
    <cellStyle name="Normal 5 2 2 2 3 2 2 6 2" xfId="22716"/>
    <cellStyle name="Normal 5 2 2 2 3 2 2 6 2 2" xfId="51451"/>
    <cellStyle name="Normal 5 2 2 2 3 2 2 6 3" xfId="37127"/>
    <cellStyle name="Normal 5 2 2 2 3 2 2 7" xfId="15553"/>
    <cellStyle name="Normal 5 2 2 2 3 2 2 7 2" xfId="44289"/>
    <cellStyle name="Normal 5 2 2 2 3 2 2 8" xfId="29965"/>
    <cellStyle name="Normal 5 2 2 2 3 2 3" xfId="1134"/>
    <cellStyle name="Normal 5 2 2 2 3 2 3 2" xfId="2117"/>
    <cellStyle name="Normal 5 2 2 2 3 2 3 2 2" xfId="3909"/>
    <cellStyle name="Normal 5 2 2 2 3 2 3 2 2 2" xfId="7568"/>
    <cellStyle name="Normal 5 2 2 2 3 2 3 2 2 2 2" xfId="14828"/>
    <cellStyle name="Normal 5 2 2 2 3 2 3 2 2 2 2 2" xfId="29206"/>
    <cellStyle name="Normal 5 2 2 2 3 2 3 2 2 2 2 2 2" xfId="57940"/>
    <cellStyle name="Normal 5 2 2 2 3 2 3 2 2 2 2 3" xfId="43616"/>
    <cellStyle name="Normal 5 2 2 2 3 2 3 2 2 2 3" xfId="22043"/>
    <cellStyle name="Normal 5 2 2 2 3 2 3 2 2 2 3 2" xfId="50778"/>
    <cellStyle name="Normal 5 2 2 2 3 2 3 2 2 2 4" xfId="36454"/>
    <cellStyle name="Normal 5 2 2 2 3 2 3 2 2 3" xfId="11241"/>
    <cellStyle name="Normal 5 2 2 2 3 2 3 2 2 3 2" xfId="25624"/>
    <cellStyle name="Normal 5 2 2 2 3 2 3 2 2 3 2 2" xfId="54359"/>
    <cellStyle name="Normal 5 2 2 2 3 2 3 2 2 3 3" xfId="40035"/>
    <cellStyle name="Normal 5 2 2 2 3 2 3 2 2 4" xfId="18461"/>
    <cellStyle name="Normal 5 2 2 2 3 2 3 2 2 4 2" xfId="47197"/>
    <cellStyle name="Normal 5 2 2 2 3 2 3 2 2 5" xfId="32873"/>
    <cellStyle name="Normal 5 2 2 2 3 2 3 2 3" xfId="5778"/>
    <cellStyle name="Normal 5 2 2 2 3 2 3 2 3 2" xfId="13038"/>
    <cellStyle name="Normal 5 2 2 2 3 2 3 2 3 2 2" xfId="27416"/>
    <cellStyle name="Normal 5 2 2 2 3 2 3 2 3 2 2 2" xfId="56150"/>
    <cellStyle name="Normal 5 2 2 2 3 2 3 2 3 2 3" xfId="41826"/>
    <cellStyle name="Normal 5 2 2 2 3 2 3 2 3 3" xfId="20253"/>
    <cellStyle name="Normal 5 2 2 2 3 2 3 2 3 3 2" xfId="48988"/>
    <cellStyle name="Normal 5 2 2 2 3 2 3 2 3 4" xfId="34664"/>
    <cellStyle name="Normal 5 2 2 2 3 2 3 2 4" xfId="9451"/>
    <cellStyle name="Normal 5 2 2 2 3 2 3 2 4 2" xfId="23834"/>
    <cellStyle name="Normal 5 2 2 2 3 2 3 2 4 2 2" xfId="52569"/>
    <cellStyle name="Normal 5 2 2 2 3 2 3 2 4 3" xfId="38245"/>
    <cellStyle name="Normal 5 2 2 2 3 2 3 2 5" xfId="16671"/>
    <cellStyle name="Normal 5 2 2 2 3 2 3 2 5 2" xfId="45407"/>
    <cellStyle name="Normal 5 2 2 2 3 2 3 2 6" xfId="31083"/>
    <cellStyle name="Normal 5 2 2 2 3 2 3 3" xfId="3013"/>
    <cellStyle name="Normal 5 2 2 2 3 2 3 3 2" xfId="6673"/>
    <cellStyle name="Normal 5 2 2 2 3 2 3 3 2 2" xfId="13933"/>
    <cellStyle name="Normal 5 2 2 2 3 2 3 3 2 2 2" xfId="28311"/>
    <cellStyle name="Normal 5 2 2 2 3 2 3 3 2 2 2 2" xfId="57045"/>
    <cellStyle name="Normal 5 2 2 2 3 2 3 3 2 2 3" xfId="42721"/>
    <cellStyle name="Normal 5 2 2 2 3 2 3 3 2 3" xfId="21148"/>
    <cellStyle name="Normal 5 2 2 2 3 2 3 3 2 3 2" xfId="49883"/>
    <cellStyle name="Normal 5 2 2 2 3 2 3 3 2 4" xfId="35559"/>
    <cellStyle name="Normal 5 2 2 2 3 2 3 3 3" xfId="10346"/>
    <cellStyle name="Normal 5 2 2 2 3 2 3 3 3 2" xfId="24729"/>
    <cellStyle name="Normal 5 2 2 2 3 2 3 3 3 2 2" xfId="53464"/>
    <cellStyle name="Normal 5 2 2 2 3 2 3 3 3 3" xfId="39140"/>
    <cellStyle name="Normal 5 2 2 2 3 2 3 3 4" xfId="17566"/>
    <cellStyle name="Normal 5 2 2 2 3 2 3 3 4 2" xfId="46302"/>
    <cellStyle name="Normal 5 2 2 2 3 2 3 3 5" xfId="31978"/>
    <cellStyle name="Normal 5 2 2 2 3 2 3 4" xfId="4878"/>
    <cellStyle name="Normal 5 2 2 2 3 2 3 4 2" xfId="12143"/>
    <cellStyle name="Normal 5 2 2 2 3 2 3 4 2 2" xfId="26521"/>
    <cellStyle name="Normal 5 2 2 2 3 2 3 4 2 2 2" xfId="55255"/>
    <cellStyle name="Normal 5 2 2 2 3 2 3 4 2 3" xfId="40931"/>
    <cellStyle name="Normal 5 2 2 2 3 2 3 4 3" xfId="19358"/>
    <cellStyle name="Normal 5 2 2 2 3 2 3 4 3 2" xfId="48093"/>
    <cellStyle name="Normal 5 2 2 2 3 2 3 4 4" xfId="33769"/>
    <cellStyle name="Normal 5 2 2 2 3 2 3 5" xfId="8550"/>
    <cellStyle name="Normal 5 2 2 2 3 2 3 5 2" xfId="22939"/>
    <cellStyle name="Normal 5 2 2 2 3 2 3 5 2 2" xfId="51674"/>
    <cellStyle name="Normal 5 2 2 2 3 2 3 5 3" xfId="37350"/>
    <cellStyle name="Normal 5 2 2 2 3 2 3 6" xfId="15776"/>
    <cellStyle name="Normal 5 2 2 2 3 2 3 6 2" xfId="44512"/>
    <cellStyle name="Normal 5 2 2 2 3 2 3 7" xfId="30188"/>
    <cellStyle name="Normal 5 2 2 2 3 2 4" xfId="1666"/>
    <cellStyle name="Normal 5 2 2 2 3 2 4 2" xfId="3462"/>
    <cellStyle name="Normal 5 2 2 2 3 2 4 2 2" xfId="7121"/>
    <cellStyle name="Normal 5 2 2 2 3 2 4 2 2 2" xfId="14381"/>
    <cellStyle name="Normal 5 2 2 2 3 2 4 2 2 2 2" xfId="28759"/>
    <cellStyle name="Normal 5 2 2 2 3 2 4 2 2 2 2 2" xfId="57493"/>
    <cellStyle name="Normal 5 2 2 2 3 2 4 2 2 2 3" xfId="43169"/>
    <cellStyle name="Normal 5 2 2 2 3 2 4 2 2 3" xfId="21596"/>
    <cellStyle name="Normal 5 2 2 2 3 2 4 2 2 3 2" xfId="50331"/>
    <cellStyle name="Normal 5 2 2 2 3 2 4 2 2 4" xfId="36007"/>
    <cellStyle name="Normal 5 2 2 2 3 2 4 2 3" xfId="10794"/>
    <cellStyle name="Normal 5 2 2 2 3 2 4 2 3 2" xfId="25177"/>
    <cellStyle name="Normal 5 2 2 2 3 2 4 2 3 2 2" xfId="53912"/>
    <cellStyle name="Normal 5 2 2 2 3 2 4 2 3 3" xfId="39588"/>
    <cellStyle name="Normal 5 2 2 2 3 2 4 2 4" xfId="18014"/>
    <cellStyle name="Normal 5 2 2 2 3 2 4 2 4 2" xfId="46750"/>
    <cellStyle name="Normal 5 2 2 2 3 2 4 2 5" xfId="32426"/>
    <cellStyle name="Normal 5 2 2 2 3 2 4 3" xfId="5331"/>
    <cellStyle name="Normal 5 2 2 2 3 2 4 3 2" xfId="12591"/>
    <cellStyle name="Normal 5 2 2 2 3 2 4 3 2 2" xfId="26969"/>
    <cellStyle name="Normal 5 2 2 2 3 2 4 3 2 2 2" xfId="55703"/>
    <cellStyle name="Normal 5 2 2 2 3 2 4 3 2 3" xfId="41379"/>
    <cellStyle name="Normal 5 2 2 2 3 2 4 3 3" xfId="19806"/>
    <cellStyle name="Normal 5 2 2 2 3 2 4 3 3 2" xfId="48541"/>
    <cellStyle name="Normal 5 2 2 2 3 2 4 3 4" xfId="34217"/>
    <cellStyle name="Normal 5 2 2 2 3 2 4 4" xfId="9004"/>
    <cellStyle name="Normal 5 2 2 2 3 2 4 4 2" xfId="23387"/>
    <cellStyle name="Normal 5 2 2 2 3 2 4 4 2 2" xfId="52122"/>
    <cellStyle name="Normal 5 2 2 2 3 2 4 4 3" xfId="37798"/>
    <cellStyle name="Normal 5 2 2 2 3 2 4 5" xfId="16224"/>
    <cellStyle name="Normal 5 2 2 2 3 2 4 5 2" xfId="44960"/>
    <cellStyle name="Normal 5 2 2 2 3 2 4 6" xfId="30636"/>
    <cellStyle name="Normal 5 2 2 2 3 2 5" xfId="2566"/>
    <cellStyle name="Normal 5 2 2 2 3 2 5 2" xfId="6226"/>
    <cellStyle name="Normal 5 2 2 2 3 2 5 2 2" xfId="13486"/>
    <cellStyle name="Normal 5 2 2 2 3 2 5 2 2 2" xfId="27864"/>
    <cellStyle name="Normal 5 2 2 2 3 2 5 2 2 2 2" xfId="56598"/>
    <cellStyle name="Normal 5 2 2 2 3 2 5 2 2 3" xfId="42274"/>
    <cellStyle name="Normal 5 2 2 2 3 2 5 2 3" xfId="20701"/>
    <cellStyle name="Normal 5 2 2 2 3 2 5 2 3 2" xfId="49436"/>
    <cellStyle name="Normal 5 2 2 2 3 2 5 2 4" xfId="35112"/>
    <cellStyle name="Normal 5 2 2 2 3 2 5 3" xfId="9899"/>
    <cellStyle name="Normal 5 2 2 2 3 2 5 3 2" xfId="24282"/>
    <cellStyle name="Normal 5 2 2 2 3 2 5 3 2 2" xfId="53017"/>
    <cellStyle name="Normal 5 2 2 2 3 2 5 3 3" xfId="38693"/>
    <cellStyle name="Normal 5 2 2 2 3 2 5 4" xfId="17119"/>
    <cellStyle name="Normal 5 2 2 2 3 2 5 4 2" xfId="45855"/>
    <cellStyle name="Normal 5 2 2 2 3 2 5 5" xfId="31531"/>
    <cellStyle name="Normal 5 2 2 2 3 2 6" xfId="4429"/>
    <cellStyle name="Normal 5 2 2 2 3 2 6 2" xfId="11696"/>
    <cellStyle name="Normal 5 2 2 2 3 2 6 2 2" xfId="26074"/>
    <cellStyle name="Normal 5 2 2 2 3 2 6 2 2 2" xfId="54808"/>
    <cellStyle name="Normal 5 2 2 2 3 2 6 2 3" xfId="40484"/>
    <cellStyle name="Normal 5 2 2 2 3 2 6 3" xfId="18911"/>
    <cellStyle name="Normal 5 2 2 2 3 2 6 3 2" xfId="47646"/>
    <cellStyle name="Normal 5 2 2 2 3 2 6 4" xfId="33322"/>
    <cellStyle name="Normal 5 2 2 2 3 2 7" xfId="8100"/>
    <cellStyle name="Normal 5 2 2 2 3 2 7 2" xfId="22492"/>
    <cellStyle name="Normal 5 2 2 2 3 2 7 2 2" xfId="51227"/>
    <cellStyle name="Normal 5 2 2 2 3 2 7 3" xfId="36903"/>
    <cellStyle name="Normal 5 2 2 2 3 2 8" xfId="15329"/>
    <cellStyle name="Normal 5 2 2 2 3 2 8 2" xfId="44065"/>
    <cellStyle name="Normal 5 2 2 2 3 2 9" xfId="29741"/>
    <cellStyle name="Normal 5 2 2 2 3 3" xfId="797"/>
    <cellStyle name="Normal 5 2 2 2 3 3 2" xfId="1246"/>
    <cellStyle name="Normal 5 2 2 2 3 3 2 2" xfId="2229"/>
    <cellStyle name="Normal 5 2 2 2 3 3 2 2 2" xfId="4021"/>
    <cellStyle name="Normal 5 2 2 2 3 3 2 2 2 2" xfId="7680"/>
    <cellStyle name="Normal 5 2 2 2 3 3 2 2 2 2 2" xfId="14940"/>
    <cellStyle name="Normal 5 2 2 2 3 3 2 2 2 2 2 2" xfId="29318"/>
    <cellStyle name="Normal 5 2 2 2 3 3 2 2 2 2 2 2 2" xfId="58052"/>
    <cellStyle name="Normal 5 2 2 2 3 3 2 2 2 2 2 3" xfId="43728"/>
    <cellStyle name="Normal 5 2 2 2 3 3 2 2 2 2 3" xfId="22155"/>
    <cellStyle name="Normal 5 2 2 2 3 3 2 2 2 2 3 2" xfId="50890"/>
    <cellStyle name="Normal 5 2 2 2 3 3 2 2 2 2 4" xfId="36566"/>
    <cellStyle name="Normal 5 2 2 2 3 3 2 2 2 3" xfId="11353"/>
    <cellStyle name="Normal 5 2 2 2 3 3 2 2 2 3 2" xfId="25736"/>
    <cellStyle name="Normal 5 2 2 2 3 3 2 2 2 3 2 2" xfId="54471"/>
    <cellStyle name="Normal 5 2 2 2 3 3 2 2 2 3 3" xfId="40147"/>
    <cellStyle name="Normal 5 2 2 2 3 3 2 2 2 4" xfId="18573"/>
    <cellStyle name="Normal 5 2 2 2 3 3 2 2 2 4 2" xfId="47309"/>
    <cellStyle name="Normal 5 2 2 2 3 3 2 2 2 5" xfId="32985"/>
    <cellStyle name="Normal 5 2 2 2 3 3 2 2 3" xfId="5890"/>
    <cellStyle name="Normal 5 2 2 2 3 3 2 2 3 2" xfId="13150"/>
    <cellStyle name="Normal 5 2 2 2 3 3 2 2 3 2 2" xfId="27528"/>
    <cellStyle name="Normal 5 2 2 2 3 3 2 2 3 2 2 2" xfId="56262"/>
    <cellStyle name="Normal 5 2 2 2 3 3 2 2 3 2 3" xfId="41938"/>
    <cellStyle name="Normal 5 2 2 2 3 3 2 2 3 3" xfId="20365"/>
    <cellStyle name="Normal 5 2 2 2 3 3 2 2 3 3 2" xfId="49100"/>
    <cellStyle name="Normal 5 2 2 2 3 3 2 2 3 4" xfId="34776"/>
    <cellStyle name="Normal 5 2 2 2 3 3 2 2 4" xfId="9563"/>
    <cellStyle name="Normal 5 2 2 2 3 3 2 2 4 2" xfId="23946"/>
    <cellStyle name="Normal 5 2 2 2 3 3 2 2 4 2 2" xfId="52681"/>
    <cellStyle name="Normal 5 2 2 2 3 3 2 2 4 3" xfId="38357"/>
    <cellStyle name="Normal 5 2 2 2 3 3 2 2 5" xfId="16783"/>
    <cellStyle name="Normal 5 2 2 2 3 3 2 2 5 2" xfId="45519"/>
    <cellStyle name="Normal 5 2 2 2 3 3 2 2 6" xfId="31195"/>
    <cellStyle name="Normal 5 2 2 2 3 3 2 3" xfId="3125"/>
    <cellStyle name="Normal 5 2 2 2 3 3 2 3 2" xfId="6785"/>
    <cellStyle name="Normal 5 2 2 2 3 3 2 3 2 2" xfId="14045"/>
    <cellStyle name="Normal 5 2 2 2 3 3 2 3 2 2 2" xfId="28423"/>
    <cellStyle name="Normal 5 2 2 2 3 3 2 3 2 2 2 2" xfId="57157"/>
    <cellStyle name="Normal 5 2 2 2 3 3 2 3 2 2 3" xfId="42833"/>
    <cellStyle name="Normal 5 2 2 2 3 3 2 3 2 3" xfId="21260"/>
    <cellStyle name="Normal 5 2 2 2 3 3 2 3 2 3 2" xfId="49995"/>
    <cellStyle name="Normal 5 2 2 2 3 3 2 3 2 4" xfId="35671"/>
    <cellStyle name="Normal 5 2 2 2 3 3 2 3 3" xfId="10458"/>
    <cellStyle name="Normal 5 2 2 2 3 3 2 3 3 2" xfId="24841"/>
    <cellStyle name="Normal 5 2 2 2 3 3 2 3 3 2 2" xfId="53576"/>
    <cellStyle name="Normal 5 2 2 2 3 3 2 3 3 3" xfId="39252"/>
    <cellStyle name="Normal 5 2 2 2 3 3 2 3 4" xfId="17678"/>
    <cellStyle name="Normal 5 2 2 2 3 3 2 3 4 2" xfId="46414"/>
    <cellStyle name="Normal 5 2 2 2 3 3 2 3 5" xfId="32090"/>
    <cellStyle name="Normal 5 2 2 2 3 3 2 4" xfId="4990"/>
    <cellStyle name="Normal 5 2 2 2 3 3 2 4 2" xfId="12255"/>
    <cellStyle name="Normal 5 2 2 2 3 3 2 4 2 2" xfId="26633"/>
    <cellStyle name="Normal 5 2 2 2 3 3 2 4 2 2 2" xfId="55367"/>
    <cellStyle name="Normal 5 2 2 2 3 3 2 4 2 3" xfId="41043"/>
    <cellStyle name="Normal 5 2 2 2 3 3 2 4 3" xfId="19470"/>
    <cellStyle name="Normal 5 2 2 2 3 3 2 4 3 2" xfId="48205"/>
    <cellStyle name="Normal 5 2 2 2 3 3 2 4 4" xfId="33881"/>
    <cellStyle name="Normal 5 2 2 2 3 3 2 5" xfId="8662"/>
    <cellStyle name="Normal 5 2 2 2 3 3 2 5 2" xfId="23051"/>
    <cellStyle name="Normal 5 2 2 2 3 3 2 5 2 2" xfId="51786"/>
    <cellStyle name="Normal 5 2 2 2 3 3 2 5 3" xfId="37462"/>
    <cellStyle name="Normal 5 2 2 2 3 3 2 6" xfId="15888"/>
    <cellStyle name="Normal 5 2 2 2 3 3 2 6 2" xfId="44624"/>
    <cellStyle name="Normal 5 2 2 2 3 3 2 7" xfId="30300"/>
    <cellStyle name="Normal 5 2 2 2 3 3 3" xfId="1782"/>
    <cellStyle name="Normal 5 2 2 2 3 3 3 2" xfId="3574"/>
    <cellStyle name="Normal 5 2 2 2 3 3 3 2 2" xfId="7233"/>
    <cellStyle name="Normal 5 2 2 2 3 3 3 2 2 2" xfId="14493"/>
    <cellStyle name="Normal 5 2 2 2 3 3 3 2 2 2 2" xfId="28871"/>
    <cellStyle name="Normal 5 2 2 2 3 3 3 2 2 2 2 2" xfId="57605"/>
    <cellStyle name="Normal 5 2 2 2 3 3 3 2 2 2 3" xfId="43281"/>
    <cellStyle name="Normal 5 2 2 2 3 3 3 2 2 3" xfId="21708"/>
    <cellStyle name="Normal 5 2 2 2 3 3 3 2 2 3 2" xfId="50443"/>
    <cellStyle name="Normal 5 2 2 2 3 3 3 2 2 4" xfId="36119"/>
    <cellStyle name="Normal 5 2 2 2 3 3 3 2 3" xfId="10906"/>
    <cellStyle name="Normal 5 2 2 2 3 3 3 2 3 2" xfId="25289"/>
    <cellStyle name="Normal 5 2 2 2 3 3 3 2 3 2 2" xfId="54024"/>
    <cellStyle name="Normal 5 2 2 2 3 3 3 2 3 3" xfId="39700"/>
    <cellStyle name="Normal 5 2 2 2 3 3 3 2 4" xfId="18126"/>
    <cellStyle name="Normal 5 2 2 2 3 3 3 2 4 2" xfId="46862"/>
    <cellStyle name="Normal 5 2 2 2 3 3 3 2 5" xfId="32538"/>
    <cellStyle name="Normal 5 2 2 2 3 3 3 3" xfId="5443"/>
    <cellStyle name="Normal 5 2 2 2 3 3 3 3 2" xfId="12703"/>
    <cellStyle name="Normal 5 2 2 2 3 3 3 3 2 2" xfId="27081"/>
    <cellStyle name="Normal 5 2 2 2 3 3 3 3 2 2 2" xfId="55815"/>
    <cellStyle name="Normal 5 2 2 2 3 3 3 3 2 3" xfId="41491"/>
    <cellStyle name="Normal 5 2 2 2 3 3 3 3 3" xfId="19918"/>
    <cellStyle name="Normal 5 2 2 2 3 3 3 3 3 2" xfId="48653"/>
    <cellStyle name="Normal 5 2 2 2 3 3 3 3 4" xfId="34329"/>
    <cellStyle name="Normal 5 2 2 2 3 3 3 4" xfId="9116"/>
    <cellStyle name="Normal 5 2 2 2 3 3 3 4 2" xfId="23499"/>
    <cellStyle name="Normal 5 2 2 2 3 3 3 4 2 2" xfId="52234"/>
    <cellStyle name="Normal 5 2 2 2 3 3 3 4 3" xfId="37910"/>
    <cellStyle name="Normal 5 2 2 2 3 3 3 5" xfId="16336"/>
    <cellStyle name="Normal 5 2 2 2 3 3 3 5 2" xfId="45072"/>
    <cellStyle name="Normal 5 2 2 2 3 3 3 6" xfId="30748"/>
    <cellStyle name="Normal 5 2 2 2 3 3 4" xfId="2678"/>
    <cellStyle name="Normal 5 2 2 2 3 3 4 2" xfId="6338"/>
    <cellStyle name="Normal 5 2 2 2 3 3 4 2 2" xfId="13598"/>
    <cellStyle name="Normal 5 2 2 2 3 3 4 2 2 2" xfId="27976"/>
    <cellStyle name="Normal 5 2 2 2 3 3 4 2 2 2 2" xfId="56710"/>
    <cellStyle name="Normal 5 2 2 2 3 3 4 2 2 3" xfId="42386"/>
    <cellStyle name="Normal 5 2 2 2 3 3 4 2 3" xfId="20813"/>
    <cellStyle name="Normal 5 2 2 2 3 3 4 2 3 2" xfId="49548"/>
    <cellStyle name="Normal 5 2 2 2 3 3 4 2 4" xfId="35224"/>
    <cellStyle name="Normal 5 2 2 2 3 3 4 3" xfId="10011"/>
    <cellStyle name="Normal 5 2 2 2 3 3 4 3 2" xfId="24394"/>
    <cellStyle name="Normal 5 2 2 2 3 3 4 3 2 2" xfId="53129"/>
    <cellStyle name="Normal 5 2 2 2 3 3 4 3 3" xfId="38805"/>
    <cellStyle name="Normal 5 2 2 2 3 3 4 4" xfId="17231"/>
    <cellStyle name="Normal 5 2 2 2 3 3 4 4 2" xfId="45967"/>
    <cellStyle name="Normal 5 2 2 2 3 3 4 5" xfId="31643"/>
    <cellStyle name="Normal 5 2 2 2 3 3 5" xfId="4542"/>
    <cellStyle name="Normal 5 2 2 2 3 3 5 2" xfId="11808"/>
    <cellStyle name="Normal 5 2 2 2 3 3 5 2 2" xfId="26186"/>
    <cellStyle name="Normal 5 2 2 2 3 3 5 2 2 2" xfId="54920"/>
    <cellStyle name="Normal 5 2 2 2 3 3 5 2 3" xfId="40596"/>
    <cellStyle name="Normal 5 2 2 2 3 3 5 3" xfId="19023"/>
    <cellStyle name="Normal 5 2 2 2 3 3 5 3 2" xfId="47758"/>
    <cellStyle name="Normal 5 2 2 2 3 3 5 4" xfId="33434"/>
    <cellStyle name="Normal 5 2 2 2 3 3 6" xfId="8215"/>
    <cellStyle name="Normal 5 2 2 2 3 3 6 2" xfId="22604"/>
    <cellStyle name="Normal 5 2 2 2 3 3 6 2 2" xfId="51339"/>
    <cellStyle name="Normal 5 2 2 2 3 3 6 3" xfId="37015"/>
    <cellStyle name="Normal 5 2 2 2 3 3 7" xfId="15441"/>
    <cellStyle name="Normal 5 2 2 2 3 3 7 2" xfId="44177"/>
    <cellStyle name="Normal 5 2 2 2 3 3 8" xfId="29853"/>
    <cellStyle name="Normal 5 2 2 2 3 4" xfId="1022"/>
    <cellStyle name="Normal 5 2 2 2 3 4 2" xfId="2005"/>
    <cellStyle name="Normal 5 2 2 2 3 4 2 2" xfId="3797"/>
    <cellStyle name="Normal 5 2 2 2 3 4 2 2 2" xfId="7456"/>
    <cellStyle name="Normal 5 2 2 2 3 4 2 2 2 2" xfId="14716"/>
    <cellStyle name="Normal 5 2 2 2 3 4 2 2 2 2 2" xfId="29094"/>
    <cellStyle name="Normal 5 2 2 2 3 4 2 2 2 2 2 2" xfId="57828"/>
    <cellStyle name="Normal 5 2 2 2 3 4 2 2 2 2 3" xfId="43504"/>
    <cellStyle name="Normal 5 2 2 2 3 4 2 2 2 3" xfId="21931"/>
    <cellStyle name="Normal 5 2 2 2 3 4 2 2 2 3 2" xfId="50666"/>
    <cellStyle name="Normal 5 2 2 2 3 4 2 2 2 4" xfId="36342"/>
    <cellStyle name="Normal 5 2 2 2 3 4 2 2 3" xfId="11129"/>
    <cellStyle name="Normal 5 2 2 2 3 4 2 2 3 2" xfId="25512"/>
    <cellStyle name="Normal 5 2 2 2 3 4 2 2 3 2 2" xfId="54247"/>
    <cellStyle name="Normal 5 2 2 2 3 4 2 2 3 3" xfId="39923"/>
    <cellStyle name="Normal 5 2 2 2 3 4 2 2 4" xfId="18349"/>
    <cellStyle name="Normal 5 2 2 2 3 4 2 2 4 2" xfId="47085"/>
    <cellStyle name="Normal 5 2 2 2 3 4 2 2 5" xfId="32761"/>
    <cellStyle name="Normal 5 2 2 2 3 4 2 3" xfId="5666"/>
    <cellStyle name="Normal 5 2 2 2 3 4 2 3 2" xfId="12926"/>
    <cellStyle name="Normal 5 2 2 2 3 4 2 3 2 2" xfId="27304"/>
    <cellStyle name="Normal 5 2 2 2 3 4 2 3 2 2 2" xfId="56038"/>
    <cellStyle name="Normal 5 2 2 2 3 4 2 3 2 3" xfId="41714"/>
    <cellStyle name="Normal 5 2 2 2 3 4 2 3 3" xfId="20141"/>
    <cellStyle name="Normal 5 2 2 2 3 4 2 3 3 2" xfId="48876"/>
    <cellStyle name="Normal 5 2 2 2 3 4 2 3 4" xfId="34552"/>
    <cellStyle name="Normal 5 2 2 2 3 4 2 4" xfId="9339"/>
    <cellStyle name="Normal 5 2 2 2 3 4 2 4 2" xfId="23722"/>
    <cellStyle name="Normal 5 2 2 2 3 4 2 4 2 2" xfId="52457"/>
    <cellStyle name="Normal 5 2 2 2 3 4 2 4 3" xfId="38133"/>
    <cellStyle name="Normal 5 2 2 2 3 4 2 5" xfId="16559"/>
    <cellStyle name="Normal 5 2 2 2 3 4 2 5 2" xfId="45295"/>
    <cellStyle name="Normal 5 2 2 2 3 4 2 6" xfId="30971"/>
    <cellStyle name="Normal 5 2 2 2 3 4 3" xfId="2901"/>
    <cellStyle name="Normal 5 2 2 2 3 4 3 2" xfId="6561"/>
    <cellStyle name="Normal 5 2 2 2 3 4 3 2 2" xfId="13821"/>
    <cellStyle name="Normal 5 2 2 2 3 4 3 2 2 2" xfId="28199"/>
    <cellStyle name="Normal 5 2 2 2 3 4 3 2 2 2 2" xfId="56933"/>
    <cellStyle name="Normal 5 2 2 2 3 4 3 2 2 3" xfId="42609"/>
    <cellStyle name="Normal 5 2 2 2 3 4 3 2 3" xfId="21036"/>
    <cellStyle name="Normal 5 2 2 2 3 4 3 2 3 2" xfId="49771"/>
    <cellStyle name="Normal 5 2 2 2 3 4 3 2 4" xfId="35447"/>
    <cellStyle name="Normal 5 2 2 2 3 4 3 3" xfId="10234"/>
    <cellStyle name="Normal 5 2 2 2 3 4 3 3 2" xfId="24617"/>
    <cellStyle name="Normal 5 2 2 2 3 4 3 3 2 2" xfId="53352"/>
    <cellStyle name="Normal 5 2 2 2 3 4 3 3 3" xfId="39028"/>
    <cellStyle name="Normal 5 2 2 2 3 4 3 4" xfId="17454"/>
    <cellStyle name="Normal 5 2 2 2 3 4 3 4 2" xfId="46190"/>
    <cellStyle name="Normal 5 2 2 2 3 4 3 5" xfId="31866"/>
    <cellStyle name="Normal 5 2 2 2 3 4 4" xfId="4766"/>
    <cellStyle name="Normal 5 2 2 2 3 4 4 2" xfId="12031"/>
    <cellStyle name="Normal 5 2 2 2 3 4 4 2 2" xfId="26409"/>
    <cellStyle name="Normal 5 2 2 2 3 4 4 2 2 2" xfId="55143"/>
    <cellStyle name="Normal 5 2 2 2 3 4 4 2 3" xfId="40819"/>
    <cellStyle name="Normal 5 2 2 2 3 4 4 3" xfId="19246"/>
    <cellStyle name="Normal 5 2 2 2 3 4 4 3 2" xfId="47981"/>
    <cellStyle name="Normal 5 2 2 2 3 4 4 4" xfId="33657"/>
    <cellStyle name="Normal 5 2 2 2 3 4 5" xfId="8438"/>
    <cellStyle name="Normal 5 2 2 2 3 4 5 2" xfId="22827"/>
    <cellStyle name="Normal 5 2 2 2 3 4 5 2 2" xfId="51562"/>
    <cellStyle name="Normal 5 2 2 2 3 4 5 3" xfId="37238"/>
    <cellStyle name="Normal 5 2 2 2 3 4 6" xfId="15664"/>
    <cellStyle name="Normal 5 2 2 2 3 4 6 2" xfId="44400"/>
    <cellStyle name="Normal 5 2 2 2 3 4 7" xfId="30076"/>
    <cellStyle name="Normal 5 2 2 2 3 5" xfId="1546"/>
    <cellStyle name="Normal 5 2 2 2 3 5 2" xfId="3350"/>
    <cellStyle name="Normal 5 2 2 2 3 5 2 2" xfId="7009"/>
    <cellStyle name="Normal 5 2 2 2 3 5 2 2 2" xfId="14269"/>
    <cellStyle name="Normal 5 2 2 2 3 5 2 2 2 2" xfId="28647"/>
    <cellStyle name="Normal 5 2 2 2 3 5 2 2 2 2 2" xfId="57381"/>
    <cellStyle name="Normal 5 2 2 2 3 5 2 2 2 3" xfId="43057"/>
    <cellStyle name="Normal 5 2 2 2 3 5 2 2 3" xfId="21484"/>
    <cellStyle name="Normal 5 2 2 2 3 5 2 2 3 2" xfId="50219"/>
    <cellStyle name="Normal 5 2 2 2 3 5 2 2 4" xfId="35895"/>
    <cellStyle name="Normal 5 2 2 2 3 5 2 3" xfId="10682"/>
    <cellStyle name="Normal 5 2 2 2 3 5 2 3 2" xfId="25065"/>
    <cellStyle name="Normal 5 2 2 2 3 5 2 3 2 2" xfId="53800"/>
    <cellStyle name="Normal 5 2 2 2 3 5 2 3 3" xfId="39476"/>
    <cellStyle name="Normal 5 2 2 2 3 5 2 4" xfId="17902"/>
    <cellStyle name="Normal 5 2 2 2 3 5 2 4 2" xfId="46638"/>
    <cellStyle name="Normal 5 2 2 2 3 5 2 5" xfId="32314"/>
    <cellStyle name="Normal 5 2 2 2 3 5 3" xfId="5219"/>
    <cellStyle name="Normal 5 2 2 2 3 5 3 2" xfId="12479"/>
    <cellStyle name="Normal 5 2 2 2 3 5 3 2 2" xfId="26857"/>
    <cellStyle name="Normal 5 2 2 2 3 5 3 2 2 2" xfId="55591"/>
    <cellStyle name="Normal 5 2 2 2 3 5 3 2 3" xfId="41267"/>
    <cellStyle name="Normal 5 2 2 2 3 5 3 3" xfId="19694"/>
    <cellStyle name="Normal 5 2 2 2 3 5 3 3 2" xfId="48429"/>
    <cellStyle name="Normal 5 2 2 2 3 5 3 4" xfId="34105"/>
    <cellStyle name="Normal 5 2 2 2 3 5 4" xfId="8892"/>
    <cellStyle name="Normal 5 2 2 2 3 5 4 2" xfId="23275"/>
    <cellStyle name="Normal 5 2 2 2 3 5 4 2 2" xfId="52010"/>
    <cellStyle name="Normal 5 2 2 2 3 5 4 3" xfId="37686"/>
    <cellStyle name="Normal 5 2 2 2 3 5 5" xfId="16112"/>
    <cellStyle name="Normal 5 2 2 2 3 5 5 2" xfId="44848"/>
    <cellStyle name="Normal 5 2 2 2 3 5 6" xfId="30524"/>
    <cellStyle name="Normal 5 2 2 2 3 6" xfId="2454"/>
    <cellStyle name="Normal 5 2 2 2 3 6 2" xfId="6114"/>
    <cellStyle name="Normal 5 2 2 2 3 6 2 2" xfId="13374"/>
    <cellStyle name="Normal 5 2 2 2 3 6 2 2 2" xfId="27752"/>
    <cellStyle name="Normal 5 2 2 2 3 6 2 2 2 2" xfId="56486"/>
    <cellStyle name="Normal 5 2 2 2 3 6 2 2 3" xfId="42162"/>
    <cellStyle name="Normal 5 2 2 2 3 6 2 3" xfId="20589"/>
    <cellStyle name="Normal 5 2 2 2 3 6 2 3 2" xfId="49324"/>
    <cellStyle name="Normal 5 2 2 2 3 6 2 4" xfId="35000"/>
    <cellStyle name="Normal 5 2 2 2 3 6 3" xfId="9787"/>
    <cellStyle name="Normal 5 2 2 2 3 6 3 2" xfId="24170"/>
    <cellStyle name="Normal 5 2 2 2 3 6 3 2 2" xfId="52905"/>
    <cellStyle name="Normal 5 2 2 2 3 6 3 3" xfId="38581"/>
    <cellStyle name="Normal 5 2 2 2 3 6 4" xfId="17007"/>
    <cellStyle name="Normal 5 2 2 2 3 6 4 2" xfId="45743"/>
    <cellStyle name="Normal 5 2 2 2 3 6 5" xfId="31419"/>
    <cellStyle name="Normal 5 2 2 2 3 7" xfId="4313"/>
    <cellStyle name="Normal 5 2 2 2 3 7 2" xfId="11583"/>
    <cellStyle name="Normal 5 2 2 2 3 7 2 2" xfId="25962"/>
    <cellStyle name="Normal 5 2 2 2 3 7 2 2 2" xfId="54696"/>
    <cellStyle name="Normal 5 2 2 2 3 7 2 3" xfId="40372"/>
    <cellStyle name="Normal 5 2 2 2 3 7 3" xfId="18799"/>
    <cellStyle name="Normal 5 2 2 2 3 7 3 2" xfId="47534"/>
    <cellStyle name="Normal 5 2 2 2 3 7 4" xfId="33210"/>
    <cellStyle name="Normal 5 2 2 2 3 8" xfId="7982"/>
    <cellStyle name="Normal 5 2 2 2 3 8 2" xfId="22380"/>
    <cellStyle name="Normal 5 2 2 2 3 8 2 2" xfId="51115"/>
    <cellStyle name="Normal 5 2 2 2 3 8 3" xfId="36791"/>
    <cellStyle name="Normal 5 2 2 2 3 9" xfId="15217"/>
    <cellStyle name="Normal 5 2 2 2 3 9 2" xfId="43953"/>
    <cellStyle name="Normal 5 2 2 2 4" xfId="572"/>
    <cellStyle name="Normal 5 2 2 2 4 2" xfId="855"/>
    <cellStyle name="Normal 5 2 2 2 4 2 2" xfId="1302"/>
    <cellStyle name="Normal 5 2 2 2 4 2 2 2" xfId="2285"/>
    <cellStyle name="Normal 5 2 2 2 4 2 2 2 2" xfId="4077"/>
    <cellStyle name="Normal 5 2 2 2 4 2 2 2 2 2" xfId="7736"/>
    <cellStyle name="Normal 5 2 2 2 4 2 2 2 2 2 2" xfId="14996"/>
    <cellStyle name="Normal 5 2 2 2 4 2 2 2 2 2 2 2" xfId="29374"/>
    <cellStyle name="Normal 5 2 2 2 4 2 2 2 2 2 2 2 2" xfId="58108"/>
    <cellStyle name="Normal 5 2 2 2 4 2 2 2 2 2 2 3" xfId="43784"/>
    <cellStyle name="Normal 5 2 2 2 4 2 2 2 2 2 3" xfId="22211"/>
    <cellStyle name="Normal 5 2 2 2 4 2 2 2 2 2 3 2" xfId="50946"/>
    <cellStyle name="Normal 5 2 2 2 4 2 2 2 2 2 4" xfId="36622"/>
    <cellStyle name="Normal 5 2 2 2 4 2 2 2 2 3" xfId="11409"/>
    <cellStyle name="Normal 5 2 2 2 4 2 2 2 2 3 2" xfId="25792"/>
    <cellStyle name="Normal 5 2 2 2 4 2 2 2 2 3 2 2" xfId="54527"/>
    <cellStyle name="Normal 5 2 2 2 4 2 2 2 2 3 3" xfId="40203"/>
    <cellStyle name="Normal 5 2 2 2 4 2 2 2 2 4" xfId="18629"/>
    <cellStyle name="Normal 5 2 2 2 4 2 2 2 2 4 2" xfId="47365"/>
    <cellStyle name="Normal 5 2 2 2 4 2 2 2 2 5" xfId="33041"/>
    <cellStyle name="Normal 5 2 2 2 4 2 2 2 3" xfId="5946"/>
    <cellStyle name="Normal 5 2 2 2 4 2 2 2 3 2" xfId="13206"/>
    <cellStyle name="Normal 5 2 2 2 4 2 2 2 3 2 2" xfId="27584"/>
    <cellStyle name="Normal 5 2 2 2 4 2 2 2 3 2 2 2" xfId="56318"/>
    <cellStyle name="Normal 5 2 2 2 4 2 2 2 3 2 3" xfId="41994"/>
    <cellStyle name="Normal 5 2 2 2 4 2 2 2 3 3" xfId="20421"/>
    <cellStyle name="Normal 5 2 2 2 4 2 2 2 3 3 2" xfId="49156"/>
    <cellStyle name="Normal 5 2 2 2 4 2 2 2 3 4" xfId="34832"/>
    <cellStyle name="Normal 5 2 2 2 4 2 2 2 4" xfId="9619"/>
    <cellStyle name="Normal 5 2 2 2 4 2 2 2 4 2" xfId="24002"/>
    <cellStyle name="Normal 5 2 2 2 4 2 2 2 4 2 2" xfId="52737"/>
    <cellStyle name="Normal 5 2 2 2 4 2 2 2 4 3" xfId="38413"/>
    <cellStyle name="Normal 5 2 2 2 4 2 2 2 5" xfId="16839"/>
    <cellStyle name="Normal 5 2 2 2 4 2 2 2 5 2" xfId="45575"/>
    <cellStyle name="Normal 5 2 2 2 4 2 2 2 6" xfId="31251"/>
    <cellStyle name="Normal 5 2 2 2 4 2 2 3" xfId="3181"/>
    <cellStyle name="Normal 5 2 2 2 4 2 2 3 2" xfId="6841"/>
    <cellStyle name="Normal 5 2 2 2 4 2 2 3 2 2" xfId="14101"/>
    <cellStyle name="Normal 5 2 2 2 4 2 2 3 2 2 2" xfId="28479"/>
    <cellStyle name="Normal 5 2 2 2 4 2 2 3 2 2 2 2" xfId="57213"/>
    <cellStyle name="Normal 5 2 2 2 4 2 2 3 2 2 3" xfId="42889"/>
    <cellStyle name="Normal 5 2 2 2 4 2 2 3 2 3" xfId="21316"/>
    <cellStyle name="Normal 5 2 2 2 4 2 2 3 2 3 2" xfId="50051"/>
    <cellStyle name="Normal 5 2 2 2 4 2 2 3 2 4" xfId="35727"/>
    <cellStyle name="Normal 5 2 2 2 4 2 2 3 3" xfId="10514"/>
    <cellStyle name="Normal 5 2 2 2 4 2 2 3 3 2" xfId="24897"/>
    <cellStyle name="Normal 5 2 2 2 4 2 2 3 3 2 2" xfId="53632"/>
    <cellStyle name="Normal 5 2 2 2 4 2 2 3 3 3" xfId="39308"/>
    <cellStyle name="Normal 5 2 2 2 4 2 2 3 4" xfId="17734"/>
    <cellStyle name="Normal 5 2 2 2 4 2 2 3 4 2" xfId="46470"/>
    <cellStyle name="Normal 5 2 2 2 4 2 2 3 5" xfId="32146"/>
    <cellStyle name="Normal 5 2 2 2 4 2 2 4" xfId="5046"/>
    <cellStyle name="Normal 5 2 2 2 4 2 2 4 2" xfId="12311"/>
    <cellStyle name="Normal 5 2 2 2 4 2 2 4 2 2" xfId="26689"/>
    <cellStyle name="Normal 5 2 2 2 4 2 2 4 2 2 2" xfId="55423"/>
    <cellStyle name="Normal 5 2 2 2 4 2 2 4 2 3" xfId="41099"/>
    <cellStyle name="Normal 5 2 2 2 4 2 2 4 3" xfId="19526"/>
    <cellStyle name="Normal 5 2 2 2 4 2 2 4 3 2" xfId="48261"/>
    <cellStyle name="Normal 5 2 2 2 4 2 2 4 4" xfId="33937"/>
    <cellStyle name="Normal 5 2 2 2 4 2 2 5" xfId="8718"/>
    <cellStyle name="Normal 5 2 2 2 4 2 2 5 2" xfId="23107"/>
    <cellStyle name="Normal 5 2 2 2 4 2 2 5 2 2" xfId="51842"/>
    <cellStyle name="Normal 5 2 2 2 4 2 2 5 3" xfId="37518"/>
    <cellStyle name="Normal 5 2 2 2 4 2 2 6" xfId="15944"/>
    <cellStyle name="Normal 5 2 2 2 4 2 2 6 2" xfId="44680"/>
    <cellStyle name="Normal 5 2 2 2 4 2 2 7" xfId="30356"/>
    <cellStyle name="Normal 5 2 2 2 4 2 3" xfId="1838"/>
    <cellStyle name="Normal 5 2 2 2 4 2 3 2" xfId="3630"/>
    <cellStyle name="Normal 5 2 2 2 4 2 3 2 2" xfId="7289"/>
    <cellStyle name="Normal 5 2 2 2 4 2 3 2 2 2" xfId="14549"/>
    <cellStyle name="Normal 5 2 2 2 4 2 3 2 2 2 2" xfId="28927"/>
    <cellStyle name="Normal 5 2 2 2 4 2 3 2 2 2 2 2" xfId="57661"/>
    <cellStyle name="Normal 5 2 2 2 4 2 3 2 2 2 3" xfId="43337"/>
    <cellStyle name="Normal 5 2 2 2 4 2 3 2 2 3" xfId="21764"/>
    <cellStyle name="Normal 5 2 2 2 4 2 3 2 2 3 2" xfId="50499"/>
    <cellStyle name="Normal 5 2 2 2 4 2 3 2 2 4" xfId="36175"/>
    <cellStyle name="Normal 5 2 2 2 4 2 3 2 3" xfId="10962"/>
    <cellStyle name="Normal 5 2 2 2 4 2 3 2 3 2" xfId="25345"/>
    <cellStyle name="Normal 5 2 2 2 4 2 3 2 3 2 2" xfId="54080"/>
    <cellStyle name="Normal 5 2 2 2 4 2 3 2 3 3" xfId="39756"/>
    <cellStyle name="Normal 5 2 2 2 4 2 3 2 4" xfId="18182"/>
    <cellStyle name="Normal 5 2 2 2 4 2 3 2 4 2" xfId="46918"/>
    <cellStyle name="Normal 5 2 2 2 4 2 3 2 5" xfId="32594"/>
    <cellStyle name="Normal 5 2 2 2 4 2 3 3" xfId="5499"/>
    <cellStyle name="Normal 5 2 2 2 4 2 3 3 2" xfId="12759"/>
    <cellStyle name="Normal 5 2 2 2 4 2 3 3 2 2" xfId="27137"/>
    <cellStyle name="Normal 5 2 2 2 4 2 3 3 2 2 2" xfId="55871"/>
    <cellStyle name="Normal 5 2 2 2 4 2 3 3 2 3" xfId="41547"/>
    <cellStyle name="Normal 5 2 2 2 4 2 3 3 3" xfId="19974"/>
    <cellStyle name="Normal 5 2 2 2 4 2 3 3 3 2" xfId="48709"/>
    <cellStyle name="Normal 5 2 2 2 4 2 3 3 4" xfId="34385"/>
    <cellStyle name="Normal 5 2 2 2 4 2 3 4" xfId="9172"/>
    <cellStyle name="Normal 5 2 2 2 4 2 3 4 2" xfId="23555"/>
    <cellStyle name="Normal 5 2 2 2 4 2 3 4 2 2" xfId="52290"/>
    <cellStyle name="Normal 5 2 2 2 4 2 3 4 3" xfId="37966"/>
    <cellStyle name="Normal 5 2 2 2 4 2 3 5" xfId="16392"/>
    <cellStyle name="Normal 5 2 2 2 4 2 3 5 2" xfId="45128"/>
    <cellStyle name="Normal 5 2 2 2 4 2 3 6" xfId="30804"/>
    <cellStyle name="Normal 5 2 2 2 4 2 4" xfId="2734"/>
    <cellStyle name="Normal 5 2 2 2 4 2 4 2" xfId="6394"/>
    <cellStyle name="Normal 5 2 2 2 4 2 4 2 2" xfId="13654"/>
    <cellStyle name="Normal 5 2 2 2 4 2 4 2 2 2" xfId="28032"/>
    <cellStyle name="Normal 5 2 2 2 4 2 4 2 2 2 2" xfId="56766"/>
    <cellStyle name="Normal 5 2 2 2 4 2 4 2 2 3" xfId="42442"/>
    <cellStyle name="Normal 5 2 2 2 4 2 4 2 3" xfId="20869"/>
    <cellStyle name="Normal 5 2 2 2 4 2 4 2 3 2" xfId="49604"/>
    <cellStyle name="Normal 5 2 2 2 4 2 4 2 4" xfId="35280"/>
    <cellStyle name="Normal 5 2 2 2 4 2 4 3" xfId="10067"/>
    <cellStyle name="Normal 5 2 2 2 4 2 4 3 2" xfId="24450"/>
    <cellStyle name="Normal 5 2 2 2 4 2 4 3 2 2" xfId="53185"/>
    <cellStyle name="Normal 5 2 2 2 4 2 4 3 3" xfId="38861"/>
    <cellStyle name="Normal 5 2 2 2 4 2 4 4" xfId="17287"/>
    <cellStyle name="Normal 5 2 2 2 4 2 4 4 2" xfId="46023"/>
    <cellStyle name="Normal 5 2 2 2 4 2 4 5" xfId="31699"/>
    <cellStyle name="Normal 5 2 2 2 4 2 5" xfId="4599"/>
    <cellStyle name="Normal 5 2 2 2 4 2 5 2" xfId="11864"/>
    <cellStyle name="Normal 5 2 2 2 4 2 5 2 2" xfId="26242"/>
    <cellStyle name="Normal 5 2 2 2 4 2 5 2 2 2" xfId="54976"/>
    <cellStyle name="Normal 5 2 2 2 4 2 5 2 3" xfId="40652"/>
    <cellStyle name="Normal 5 2 2 2 4 2 5 3" xfId="19079"/>
    <cellStyle name="Normal 5 2 2 2 4 2 5 3 2" xfId="47814"/>
    <cellStyle name="Normal 5 2 2 2 4 2 5 4" xfId="33490"/>
    <cellStyle name="Normal 5 2 2 2 4 2 6" xfId="8271"/>
    <cellStyle name="Normal 5 2 2 2 4 2 6 2" xfId="22660"/>
    <cellStyle name="Normal 5 2 2 2 4 2 6 2 2" xfId="51395"/>
    <cellStyle name="Normal 5 2 2 2 4 2 6 3" xfId="37071"/>
    <cellStyle name="Normal 5 2 2 2 4 2 7" xfId="15497"/>
    <cellStyle name="Normal 5 2 2 2 4 2 7 2" xfId="44233"/>
    <cellStyle name="Normal 5 2 2 2 4 2 8" xfId="29909"/>
    <cellStyle name="Normal 5 2 2 2 4 3" xfId="1078"/>
    <cellStyle name="Normal 5 2 2 2 4 3 2" xfId="2061"/>
    <cellStyle name="Normal 5 2 2 2 4 3 2 2" xfId="3853"/>
    <cellStyle name="Normal 5 2 2 2 4 3 2 2 2" xfId="7512"/>
    <cellStyle name="Normal 5 2 2 2 4 3 2 2 2 2" xfId="14772"/>
    <cellStyle name="Normal 5 2 2 2 4 3 2 2 2 2 2" xfId="29150"/>
    <cellStyle name="Normal 5 2 2 2 4 3 2 2 2 2 2 2" xfId="57884"/>
    <cellStyle name="Normal 5 2 2 2 4 3 2 2 2 2 3" xfId="43560"/>
    <cellStyle name="Normal 5 2 2 2 4 3 2 2 2 3" xfId="21987"/>
    <cellStyle name="Normal 5 2 2 2 4 3 2 2 2 3 2" xfId="50722"/>
    <cellStyle name="Normal 5 2 2 2 4 3 2 2 2 4" xfId="36398"/>
    <cellStyle name="Normal 5 2 2 2 4 3 2 2 3" xfId="11185"/>
    <cellStyle name="Normal 5 2 2 2 4 3 2 2 3 2" xfId="25568"/>
    <cellStyle name="Normal 5 2 2 2 4 3 2 2 3 2 2" xfId="54303"/>
    <cellStyle name="Normal 5 2 2 2 4 3 2 2 3 3" xfId="39979"/>
    <cellStyle name="Normal 5 2 2 2 4 3 2 2 4" xfId="18405"/>
    <cellStyle name="Normal 5 2 2 2 4 3 2 2 4 2" xfId="47141"/>
    <cellStyle name="Normal 5 2 2 2 4 3 2 2 5" xfId="32817"/>
    <cellStyle name="Normal 5 2 2 2 4 3 2 3" xfId="5722"/>
    <cellStyle name="Normal 5 2 2 2 4 3 2 3 2" xfId="12982"/>
    <cellStyle name="Normal 5 2 2 2 4 3 2 3 2 2" xfId="27360"/>
    <cellStyle name="Normal 5 2 2 2 4 3 2 3 2 2 2" xfId="56094"/>
    <cellStyle name="Normal 5 2 2 2 4 3 2 3 2 3" xfId="41770"/>
    <cellStyle name="Normal 5 2 2 2 4 3 2 3 3" xfId="20197"/>
    <cellStyle name="Normal 5 2 2 2 4 3 2 3 3 2" xfId="48932"/>
    <cellStyle name="Normal 5 2 2 2 4 3 2 3 4" xfId="34608"/>
    <cellStyle name="Normal 5 2 2 2 4 3 2 4" xfId="9395"/>
    <cellStyle name="Normal 5 2 2 2 4 3 2 4 2" xfId="23778"/>
    <cellStyle name="Normal 5 2 2 2 4 3 2 4 2 2" xfId="52513"/>
    <cellStyle name="Normal 5 2 2 2 4 3 2 4 3" xfId="38189"/>
    <cellStyle name="Normal 5 2 2 2 4 3 2 5" xfId="16615"/>
    <cellStyle name="Normal 5 2 2 2 4 3 2 5 2" xfId="45351"/>
    <cellStyle name="Normal 5 2 2 2 4 3 2 6" xfId="31027"/>
    <cellStyle name="Normal 5 2 2 2 4 3 3" xfId="2957"/>
    <cellStyle name="Normal 5 2 2 2 4 3 3 2" xfId="6617"/>
    <cellStyle name="Normal 5 2 2 2 4 3 3 2 2" xfId="13877"/>
    <cellStyle name="Normal 5 2 2 2 4 3 3 2 2 2" xfId="28255"/>
    <cellStyle name="Normal 5 2 2 2 4 3 3 2 2 2 2" xfId="56989"/>
    <cellStyle name="Normal 5 2 2 2 4 3 3 2 2 3" xfId="42665"/>
    <cellStyle name="Normal 5 2 2 2 4 3 3 2 3" xfId="21092"/>
    <cellStyle name="Normal 5 2 2 2 4 3 3 2 3 2" xfId="49827"/>
    <cellStyle name="Normal 5 2 2 2 4 3 3 2 4" xfId="35503"/>
    <cellStyle name="Normal 5 2 2 2 4 3 3 3" xfId="10290"/>
    <cellStyle name="Normal 5 2 2 2 4 3 3 3 2" xfId="24673"/>
    <cellStyle name="Normal 5 2 2 2 4 3 3 3 2 2" xfId="53408"/>
    <cellStyle name="Normal 5 2 2 2 4 3 3 3 3" xfId="39084"/>
    <cellStyle name="Normal 5 2 2 2 4 3 3 4" xfId="17510"/>
    <cellStyle name="Normal 5 2 2 2 4 3 3 4 2" xfId="46246"/>
    <cellStyle name="Normal 5 2 2 2 4 3 3 5" xfId="31922"/>
    <cellStyle name="Normal 5 2 2 2 4 3 4" xfId="4822"/>
    <cellStyle name="Normal 5 2 2 2 4 3 4 2" xfId="12087"/>
    <cellStyle name="Normal 5 2 2 2 4 3 4 2 2" xfId="26465"/>
    <cellStyle name="Normal 5 2 2 2 4 3 4 2 2 2" xfId="55199"/>
    <cellStyle name="Normal 5 2 2 2 4 3 4 2 3" xfId="40875"/>
    <cellStyle name="Normal 5 2 2 2 4 3 4 3" xfId="19302"/>
    <cellStyle name="Normal 5 2 2 2 4 3 4 3 2" xfId="48037"/>
    <cellStyle name="Normal 5 2 2 2 4 3 4 4" xfId="33713"/>
    <cellStyle name="Normal 5 2 2 2 4 3 5" xfId="8494"/>
    <cellStyle name="Normal 5 2 2 2 4 3 5 2" xfId="22883"/>
    <cellStyle name="Normal 5 2 2 2 4 3 5 2 2" xfId="51618"/>
    <cellStyle name="Normal 5 2 2 2 4 3 5 3" xfId="37294"/>
    <cellStyle name="Normal 5 2 2 2 4 3 6" xfId="15720"/>
    <cellStyle name="Normal 5 2 2 2 4 3 6 2" xfId="44456"/>
    <cellStyle name="Normal 5 2 2 2 4 3 7" xfId="30132"/>
    <cellStyle name="Normal 5 2 2 2 4 4" xfId="1609"/>
    <cellStyle name="Normal 5 2 2 2 4 4 2" xfId="3406"/>
    <cellStyle name="Normal 5 2 2 2 4 4 2 2" xfId="7065"/>
    <cellStyle name="Normal 5 2 2 2 4 4 2 2 2" xfId="14325"/>
    <cellStyle name="Normal 5 2 2 2 4 4 2 2 2 2" xfId="28703"/>
    <cellStyle name="Normal 5 2 2 2 4 4 2 2 2 2 2" xfId="57437"/>
    <cellStyle name="Normal 5 2 2 2 4 4 2 2 2 3" xfId="43113"/>
    <cellStyle name="Normal 5 2 2 2 4 4 2 2 3" xfId="21540"/>
    <cellStyle name="Normal 5 2 2 2 4 4 2 2 3 2" xfId="50275"/>
    <cellStyle name="Normal 5 2 2 2 4 4 2 2 4" xfId="35951"/>
    <cellStyle name="Normal 5 2 2 2 4 4 2 3" xfId="10738"/>
    <cellStyle name="Normal 5 2 2 2 4 4 2 3 2" xfId="25121"/>
    <cellStyle name="Normal 5 2 2 2 4 4 2 3 2 2" xfId="53856"/>
    <cellStyle name="Normal 5 2 2 2 4 4 2 3 3" xfId="39532"/>
    <cellStyle name="Normal 5 2 2 2 4 4 2 4" xfId="17958"/>
    <cellStyle name="Normal 5 2 2 2 4 4 2 4 2" xfId="46694"/>
    <cellStyle name="Normal 5 2 2 2 4 4 2 5" xfId="32370"/>
    <cellStyle name="Normal 5 2 2 2 4 4 3" xfId="5275"/>
    <cellStyle name="Normal 5 2 2 2 4 4 3 2" xfId="12535"/>
    <cellStyle name="Normal 5 2 2 2 4 4 3 2 2" xfId="26913"/>
    <cellStyle name="Normal 5 2 2 2 4 4 3 2 2 2" xfId="55647"/>
    <cellStyle name="Normal 5 2 2 2 4 4 3 2 3" xfId="41323"/>
    <cellStyle name="Normal 5 2 2 2 4 4 3 3" xfId="19750"/>
    <cellStyle name="Normal 5 2 2 2 4 4 3 3 2" xfId="48485"/>
    <cellStyle name="Normal 5 2 2 2 4 4 3 4" xfId="34161"/>
    <cellStyle name="Normal 5 2 2 2 4 4 4" xfId="8948"/>
    <cellStyle name="Normal 5 2 2 2 4 4 4 2" xfId="23331"/>
    <cellStyle name="Normal 5 2 2 2 4 4 4 2 2" xfId="52066"/>
    <cellStyle name="Normal 5 2 2 2 4 4 4 3" xfId="37742"/>
    <cellStyle name="Normal 5 2 2 2 4 4 5" xfId="16168"/>
    <cellStyle name="Normal 5 2 2 2 4 4 5 2" xfId="44904"/>
    <cellStyle name="Normal 5 2 2 2 4 4 6" xfId="30580"/>
    <cellStyle name="Normal 5 2 2 2 4 5" xfId="2510"/>
    <cellStyle name="Normal 5 2 2 2 4 5 2" xfId="6170"/>
    <cellStyle name="Normal 5 2 2 2 4 5 2 2" xfId="13430"/>
    <cellStyle name="Normal 5 2 2 2 4 5 2 2 2" xfId="27808"/>
    <cellStyle name="Normal 5 2 2 2 4 5 2 2 2 2" xfId="56542"/>
    <cellStyle name="Normal 5 2 2 2 4 5 2 2 3" xfId="42218"/>
    <cellStyle name="Normal 5 2 2 2 4 5 2 3" xfId="20645"/>
    <cellStyle name="Normal 5 2 2 2 4 5 2 3 2" xfId="49380"/>
    <cellStyle name="Normal 5 2 2 2 4 5 2 4" xfId="35056"/>
    <cellStyle name="Normal 5 2 2 2 4 5 3" xfId="9843"/>
    <cellStyle name="Normal 5 2 2 2 4 5 3 2" xfId="24226"/>
    <cellStyle name="Normal 5 2 2 2 4 5 3 2 2" xfId="52961"/>
    <cellStyle name="Normal 5 2 2 2 4 5 3 3" xfId="38637"/>
    <cellStyle name="Normal 5 2 2 2 4 5 4" xfId="17063"/>
    <cellStyle name="Normal 5 2 2 2 4 5 4 2" xfId="45799"/>
    <cellStyle name="Normal 5 2 2 2 4 5 5" xfId="31475"/>
    <cellStyle name="Normal 5 2 2 2 4 6" xfId="4373"/>
    <cellStyle name="Normal 5 2 2 2 4 6 2" xfId="11640"/>
    <cellStyle name="Normal 5 2 2 2 4 6 2 2" xfId="26018"/>
    <cellStyle name="Normal 5 2 2 2 4 6 2 2 2" xfId="54752"/>
    <cellStyle name="Normal 5 2 2 2 4 6 2 3" xfId="40428"/>
    <cellStyle name="Normal 5 2 2 2 4 6 3" xfId="18855"/>
    <cellStyle name="Normal 5 2 2 2 4 6 3 2" xfId="47590"/>
    <cellStyle name="Normal 5 2 2 2 4 6 4" xfId="33266"/>
    <cellStyle name="Normal 5 2 2 2 4 7" xfId="8043"/>
    <cellStyle name="Normal 5 2 2 2 4 7 2" xfId="22436"/>
    <cellStyle name="Normal 5 2 2 2 4 7 2 2" xfId="51171"/>
    <cellStyle name="Normal 5 2 2 2 4 7 3" xfId="36847"/>
    <cellStyle name="Normal 5 2 2 2 4 8" xfId="15273"/>
    <cellStyle name="Normal 5 2 2 2 4 8 2" xfId="44009"/>
    <cellStyle name="Normal 5 2 2 2 4 9" xfId="29685"/>
    <cellStyle name="Normal 5 2 2 2 5" xfId="739"/>
    <cellStyle name="Normal 5 2 2 2 5 2" xfId="1190"/>
    <cellStyle name="Normal 5 2 2 2 5 2 2" xfId="2173"/>
    <cellStyle name="Normal 5 2 2 2 5 2 2 2" xfId="3965"/>
    <cellStyle name="Normal 5 2 2 2 5 2 2 2 2" xfId="7624"/>
    <cellStyle name="Normal 5 2 2 2 5 2 2 2 2 2" xfId="14884"/>
    <cellStyle name="Normal 5 2 2 2 5 2 2 2 2 2 2" xfId="29262"/>
    <cellStyle name="Normal 5 2 2 2 5 2 2 2 2 2 2 2" xfId="57996"/>
    <cellStyle name="Normal 5 2 2 2 5 2 2 2 2 2 3" xfId="43672"/>
    <cellStyle name="Normal 5 2 2 2 5 2 2 2 2 3" xfId="22099"/>
    <cellStyle name="Normal 5 2 2 2 5 2 2 2 2 3 2" xfId="50834"/>
    <cellStyle name="Normal 5 2 2 2 5 2 2 2 2 4" xfId="36510"/>
    <cellStyle name="Normal 5 2 2 2 5 2 2 2 3" xfId="11297"/>
    <cellStyle name="Normal 5 2 2 2 5 2 2 2 3 2" xfId="25680"/>
    <cellStyle name="Normal 5 2 2 2 5 2 2 2 3 2 2" xfId="54415"/>
    <cellStyle name="Normal 5 2 2 2 5 2 2 2 3 3" xfId="40091"/>
    <cellStyle name="Normal 5 2 2 2 5 2 2 2 4" xfId="18517"/>
    <cellStyle name="Normal 5 2 2 2 5 2 2 2 4 2" xfId="47253"/>
    <cellStyle name="Normal 5 2 2 2 5 2 2 2 5" xfId="32929"/>
    <cellStyle name="Normal 5 2 2 2 5 2 2 3" xfId="5834"/>
    <cellStyle name="Normal 5 2 2 2 5 2 2 3 2" xfId="13094"/>
    <cellStyle name="Normal 5 2 2 2 5 2 2 3 2 2" xfId="27472"/>
    <cellStyle name="Normal 5 2 2 2 5 2 2 3 2 2 2" xfId="56206"/>
    <cellStyle name="Normal 5 2 2 2 5 2 2 3 2 3" xfId="41882"/>
    <cellStyle name="Normal 5 2 2 2 5 2 2 3 3" xfId="20309"/>
    <cellStyle name="Normal 5 2 2 2 5 2 2 3 3 2" xfId="49044"/>
    <cellStyle name="Normal 5 2 2 2 5 2 2 3 4" xfId="34720"/>
    <cellStyle name="Normal 5 2 2 2 5 2 2 4" xfId="9507"/>
    <cellStyle name="Normal 5 2 2 2 5 2 2 4 2" xfId="23890"/>
    <cellStyle name="Normal 5 2 2 2 5 2 2 4 2 2" xfId="52625"/>
    <cellStyle name="Normal 5 2 2 2 5 2 2 4 3" xfId="38301"/>
    <cellStyle name="Normal 5 2 2 2 5 2 2 5" xfId="16727"/>
    <cellStyle name="Normal 5 2 2 2 5 2 2 5 2" xfId="45463"/>
    <cellStyle name="Normal 5 2 2 2 5 2 2 6" xfId="31139"/>
    <cellStyle name="Normal 5 2 2 2 5 2 3" xfId="3069"/>
    <cellStyle name="Normal 5 2 2 2 5 2 3 2" xfId="6729"/>
    <cellStyle name="Normal 5 2 2 2 5 2 3 2 2" xfId="13989"/>
    <cellStyle name="Normal 5 2 2 2 5 2 3 2 2 2" xfId="28367"/>
    <cellStyle name="Normal 5 2 2 2 5 2 3 2 2 2 2" xfId="57101"/>
    <cellStyle name="Normal 5 2 2 2 5 2 3 2 2 3" xfId="42777"/>
    <cellStyle name="Normal 5 2 2 2 5 2 3 2 3" xfId="21204"/>
    <cellStyle name="Normal 5 2 2 2 5 2 3 2 3 2" xfId="49939"/>
    <cellStyle name="Normal 5 2 2 2 5 2 3 2 4" xfId="35615"/>
    <cellStyle name="Normal 5 2 2 2 5 2 3 3" xfId="10402"/>
    <cellStyle name="Normal 5 2 2 2 5 2 3 3 2" xfId="24785"/>
    <cellStyle name="Normal 5 2 2 2 5 2 3 3 2 2" xfId="53520"/>
    <cellStyle name="Normal 5 2 2 2 5 2 3 3 3" xfId="39196"/>
    <cellStyle name="Normal 5 2 2 2 5 2 3 4" xfId="17622"/>
    <cellStyle name="Normal 5 2 2 2 5 2 3 4 2" xfId="46358"/>
    <cellStyle name="Normal 5 2 2 2 5 2 3 5" xfId="32034"/>
    <cellStyle name="Normal 5 2 2 2 5 2 4" xfId="4934"/>
    <cellStyle name="Normal 5 2 2 2 5 2 4 2" xfId="12199"/>
    <cellStyle name="Normal 5 2 2 2 5 2 4 2 2" xfId="26577"/>
    <cellStyle name="Normal 5 2 2 2 5 2 4 2 2 2" xfId="55311"/>
    <cellStyle name="Normal 5 2 2 2 5 2 4 2 3" xfId="40987"/>
    <cellStyle name="Normal 5 2 2 2 5 2 4 3" xfId="19414"/>
    <cellStyle name="Normal 5 2 2 2 5 2 4 3 2" xfId="48149"/>
    <cellStyle name="Normal 5 2 2 2 5 2 4 4" xfId="33825"/>
    <cellStyle name="Normal 5 2 2 2 5 2 5" xfId="8606"/>
    <cellStyle name="Normal 5 2 2 2 5 2 5 2" xfId="22995"/>
    <cellStyle name="Normal 5 2 2 2 5 2 5 2 2" xfId="51730"/>
    <cellStyle name="Normal 5 2 2 2 5 2 5 3" xfId="37406"/>
    <cellStyle name="Normal 5 2 2 2 5 2 6" xfId="15832"/>
    <cellStyle name="Normal 5 2 2 2 5 2 6 2" xfId="44568"/>
    <cellStyle name="Normal 5 2 2 2 5 2 7" xfId="30244"/>
    <cellStyle name="Normal 5 2 2 2 5 3" xfId="1726"/>
    <cellStyle name="Normal 5 2 2 2 5 3 2" xfId="3518"/>
    <cellStyle name="Normal 5 2 2 2 5 3 2 2" xfId="7177"/>
    <cellStyle name="Normal 5 2 2 2 5 3 2 2 2" xfId="14437"/>
    <cellStyle name="Normal 5 2 2 2 5 3 2 2 2 2" xfId="28815"/>
    <cellStyle name="Normal 5 2 2 2 5 3 2 2 2 2 2" xfId="57549"/>
    <cellStyle name="Normal 5 2 2 2 5 3 2 2 2 3" xfId="43225"/>
    <cellStyle name="Normal 5 2 2 2 5 3 2 2 3" xfId="21652"/>
    <cellStyle name="Normal 5 2 2 2 5 3 2 2 3 2" xfId="50387"/>
    <cellStyle name="Normal 5 2 2 2 5 3 2 2 4" xfId="36063"/>
    <cellStyle name="Normal 5 2 2 2 5 3 2 3" xfId="10850"/>
    <cellStyle name="Normal 5 2 2 2 5 3 2 3 2" xfId="25233"/>
    <cellStyle name="Normal 5 2 2 2 5 3 2 3 2 2" xfId="53968"/>
    <cellStyle name="Normal 5 2 2 2 5 3 2 3 3" xfId="39644"/>
    <cellStyle name="Normal 5 2 2 2 5 3 2 4" xfId="18070"/>
    <cellStyle name="Normal 5 2 2 2 5 3 2 4 2" xfId="46806"/>
    <cellStyle name="Normal 5 2 2 2 5 3 2 5" xfId="32482"/>
    <cellStyle name="Normal 5 2 2 2 5 3 3" xfId="5387"/>
    <cellStyle name="Normal 5 2 2 2 5 3 3 2" xfId="12647"/>
    <cellStyle name="Normal 5 2 2 2 5 3 3 2 2" xfId="27025"/>
    <cellStyle name="Normal 5 2 2 2 5 3 3 2 2 2" xfId="55759"/>
    <cellStyle name="Normal 5 2 2 2 5 3 3 2 3" xfId="41435"/>
    <cellStyle name="Normal 5 2 2 2 5 3 3 3" xfId="19862"/>
    <cellStyle name="Normal 5 2 2 2 5 3 3 3 2" xfId="48597"/>
    <cellStyle name="Normal 5 2 2 2 5 3 3 4" xfId="34273"/>
    <cellStyle name="Normal 5 2 2 2 5 3 4" xfId="9060"/>
    <cellStyle name="Normal 5 2 2 2 5 3 4 2" xfId="23443"/>
    <cellStyle name="Normal 5 2 2 2 5 3 4 2 2" xfId="52178"/>
    <cellStyle name="Normal 5 2 2 2 5 3 4 3" xfId="37854"/>
    <cellStyle name="Normal 5 2 2 2 5 3 5" xfId="16280"/>
    <cellStyle name="Normal 5 2 2 2 5 3 5 2" xfId="45016"/>
    <cellStyle name="Normal 5 2 2 2 5 3 6" xfId="30692"/>
    <cellStyle name="Normal 5 2 2 2 5 4" xfId="2622"/>
    <cellStyle name="Normal 5 2 2 2 5 4 2" xfId="6282"/>
    <cellStyle name="Normal 5 2 2 2 5 4 2 2" xfId="13542"/>
    <cellStyle name="Normal 5 2 2 2 5 4 2 2 2" xfId="27920"/>
    <cellStyle name="Normal 5 2 2 2 5 4 2 2 2 2" xfId="56654"/>
    <cellStyle name="Normal 5 2 2 2 5 4 2 2 3" xfId="42330"/>
    <cellStyle name="Normal 5 2 2 2 5 4 2 3" xfId="20757"/>
    <cellStyle name="Normal 5 2 2 2 5 4 2 3 2" xfId="49492"/>
    <cellStyle name="Normal 5 2 2 2 5 4 2 4" xfId="35168"/>
    <cellStyle name="Normal 5 2 2 2 5 4 3" xfId="9955"/>
    <cellStyle name="Normal 5 2 2 2 5 4 3 2" xfId="24338"/>
    <cellStyle name="Normal 5 2 2 2 5 4 3 2 2" xfId="53073"/>
    <cellStyle name="Normal 5 2 2 2 5 4 3 3" xfId="38749"/>
    <cellStyle name="Normal 5 2 2 2 5 4 4" xfId="17175"/>
    <cellStyle name="Normal 5 2 2 2 5 4 4 2" xfId="45911"/>
    <cellStyle name="Normal 5 2 2 2 5 4 5" xfId="31587"/>
    <cellStyle name="Normal 5 2 2 2 5 5" xfId="4486"/>
    <cellStyle name="Normal 5 2 2 2 5 5 2" xfId="11752"/>
    <cellStyle name="Normal 5 2 2 2 5 5 2 2" xfId="26130"/>
    <cellStyle name="Normal 5 2 2 2 5 5 2 2 2" xfId="54864"/>
    <cellStyle name="Normal 5 2 2 2 5 5 2 3" xfId="40540"/>
    <cellStyle name="Normal 5 2 2 2 5 5 3" xfId="18967"/>
    <cellStyle name="Normal 5 2 2 2 5 5 3 2" xfId="47702"/>
    <cellStyle name="Normal 5 2 2 2 5 5 4" xfId="33378"/>
    <cellStyle name="Normal 5 2 2 2 5 6" xfId="8159"/>
    <cellStyle name="Normal 5 2 2 2 5 6 2" xfId="22548"/>
    <cellStyle name="Normal 5 2 2 2 5 6 2 2" xfId="51283"/>
    <cellStyle name="Normal 5 2 2 2 5 6 3" xfId="36959"/>
    <cellStyle name="Normal 5 2 2 2 5 7" xfId="15385"/>
    <cellStyle name="Normal 5 2 2 2 5 7 2" xfId="44121"/>
    <cellStyle name="Normal 5 2 2 2 5 8" xfId="29797"/>
    <cellStyle name="Normal 5 2 2 2 6" xfId="966"/>
    <cellStyle name="Normal 5 2 2 2 6 2" xfId="1949"/>
    <cellStyle name="Normal 5 2 2 2 6 2 2" xfId="3741"/>
    <cellStyle name="Normal 5 2 2 2 6 2 2 2" xfId="7400"/>
    <cellStyle name="Normal 5 2 2 2 6 2 2 2 2" xfId="14660"/>
    <cellStyle name="Normal 5 2 2 2 6 2 2 2 2 2" xfId="29038"/>
    <cellStyle name="Normal 5 2 2 2 6 2 2 2 2 2 2" xfId="57772"/>
    <cellStyle name="Normal 5 2 2 2 6 2 2 2 2 3" xfId="43448"/>
    <cellStyle name="Normal 5 2 2 2 6 2 2 2 3" xfId="21875"/>
    <cellStyle name="Normal 5 2 2 2 6 2 2 2 3 2" xfId="50610"/>
    <cellStyle name="Normal 5 2 2 2 6 2 2 2 4" xfId="36286"/>
    <cellStyle name="Normal 5 2 2 2 6 2 2 3" xfId="11073"/>
    <cellStyle name="Normal 5 2 2 2 6 2 2 3 2" xfId="25456"/>
    <cellStyle name="Normal 5 2 2 2 6 2 2 3 2 2" xfId="54191"/>
    <cellStyle name="Normal 5 2 2 2 6 2 2 3 3" xfId="39867"/>
    <cellStyle name="Normal 5 2 2 2 6 2 2 4" xfId="18293"/>
    <cellStyle name="Normal 5 2 2 2 6 2 2 4 2" xfId="47029"/>
    <cellStyle name="Normal 5 2 2 2 6 2 2 5" xfId="32705"/>
    <cellStyle name="Normal 5 2 2 2 6 2 3" xfId="5610"/>
    <cellStyle name="Normal 5 2 2 2 6 2 3 2" xfId="12870"/>
    <cellStyle name="Normal 5 2 2 2 6 2 3 2 2" xfId="27248"/>
    <cellStyle name="Normal 5 2 2 2 6 2 3 2 2 2" xfId="55982"/>
    <cellStyle name="Normal 5 2 2 2 6 2 3 2 3" xfId="41658"/>
    <cellStyle name="Normal 5 2 2 2 6 2 3 3" xfId="20085"/>
    <cellStyle name="Normal 5 2 2 2 6 2 3 3 2" xfId="48820"/>
    <cellStyle name="Normal 5 2 2 2 6 2 3 4" xfId="34496"/>
    <cellStyle name="Normal 5 2 2 2 6 2 4" xfId="9283"/>
    <cellStyle name="Normal 5 2 2 2 6 2 4 2" xfId="23666"/>
    <cellStyle name="Normal 5 2 2 2 6 2 4 2 2" xfId="52401"/>
    <cellStyle name="Normal 5 2 2 2 6 2 4 3" xfId="38077"/>
    <cellStyle name="Normal 5 2 2 2 6 2 5" xfId="16503"/>
    <cellStyle name="Normal 5 2 2 2 6 2 5 2" xfId="45239"/>
    <cellStyle name="Normal 5 2 2 2 6 2 6" xfId="30915"/>
    <cellStyle name="Normal 5 2 2 2 6 3" xfId="2845"/>
    <cellStyle name="Normal 5 2 2 2 6 3 2" xfId="6505"/>
    <cellStyle name="Normal 5 2 2 2 6 3 2 2" xfId="13765"/>
    <cellStyle name="Normal 5 2 2 2 6 3 2 2 2" xfId="28143"/>
    <cellStyle name="Normal 5 2 2 2 6 3 2 2 2 2" xfId="56877"/>
    <cellStyle name="Normal 5 2 2 2 6 3 2 2 3" xfId="42553"/>
    <cellStyle name="Normal 5 2 2 2 6 3 2 3" xfId="20980"/>
    <cellStyle name="Normal 5 2 2 2 6 3 2 3 2" xfId="49715"/>
    <cellStyle name="Normal 5 2 2 2 6 3 2 4" xfId="35391"/>
    <cellStyle name="Normal 5 2 2 2 6 3 3" xfId="10178"/>
    <cellStyle name="Normal 5 2 2 2 6 3 3 2" xfId="24561"/>
    <cellStyle name="Normal 5 2 2 2 6 3 3 2 2" xfId="53296"/>
    <cellStyle name="Normal 5 2 2 2 6 3 3 3" xfId="38972"/>
    <cellStyle name="Normal 5 2 2 2 6 3 4" xfId="17398"/>
    <cellStyle name="Normal 5 2 2 2 6 3 4 2" xfId="46134"/>
    <cellStyle name="Normal 5 2 2 2 6 3 5" xfId="31810"/>
    <cellStyle name="Normal 5 2 2 2 6 4" xfId="4710"/>
    <cellStyle name="Normal 5 2 2 2 6 4 2" xfId="11975"/>
    <cellStyle name="Normal 5 2 2 2 6 4 2 2" xfId="26353"/>
    <cellStyle name="Normal 5 2 2 2 6 4 2 2 2" xfId="55087"/>
    <cellStyle name="Normal 5 2 2 2 6 4 2 3" xfId="40763"/>
    <cellStyle name="Normal 5 2 2 2 6 4 3" xfId="19190"/>
    <cellStyle name="Normal 5 2 2 2 6 4 3 2" xfId="47925"/>
    <cellStyle name="Normal 5 2 2 2 6 4 4" xfId="33601"/>
    <cellStyle name="Normal 5 2 2 2 6 5" xfId="8382"/>
    <cellStyle name="Normal 5 2 2 2 6 5 2" xfId="22771"/>
    <cellStyle name="Normal 5 2 2 2 6 5 2 2" xfId="51506"/>
    <cellStyle name="Normal 5 2 2 2 6 5 3" xfId="37182"/>
    <cellStyle name="Normal 5 2 2 2 6 6" xfId="15608"/>
    <cellStyle name="Normal 5 2 2 2 6 6 2" xfId="44344"/>
    <cellStyle name="Normal 5 2 2 2 6 7" xfId="30020"/>
    <cellStyle name="Normal 5 2 2 2 7" xfId="1480"/>
    <cellStyle name="Normal 5 2 2 2 7 2" xfId="3294"/>
    <cellStyle name="Normal 5 2 2 2 7 2 2" xfId="6953"/>
    <cellStyle name="Normal 5 2 2 2 7 2 2 2" xfId="14213"/>
    <cellStyle name="Normal 5 2 2 2 7 2 2 2 2" xfId="28591"/>
    <cellStyle name="Normal 5 2 2 2 7 2 2 2 2 2" xfId="57325"/>
    <cellStyle name="Normal 5 2 2 2 7 2 2 2 3" xfId="43001"/>
    <cellStyle name="Normal 5 2 2 2 7 2 2 3" xfId="21428"/>
    <cellStyle name="Normal 5 2 2 2 7 2 2 3 2" xfId="50163"/>
    <cellStyle name="Normal 5 2 2 2 7 2 2 4" xfId="35839"/>
    <cellStyle name="Normal 5 2 2 2 7 2 3" xfId="10626"/>
    <cellStyle name="Normal 5 2 2 2 7 2 3 2" xfId="25009"/>
    <cellStyle name="Normal 5 2 2 2 7 2 3 2 2" xfId="53744"/>
    <cellStyle name="Normal 5 2 2 2 7 2 3 3" xfId="39420"/>
    <cellStyle name="Normal 5 2 2 2 7 2 4" xfId="17846"/>
    <cellStyle name="Normal 5 2 2 2 7 2 4 2" xfId="46582"/>
    <cellStyle name="Normal 5 2 2 2 7 2 5" xfId="32258"/>
    <cellStyle name="Normal 5 2 2 2 7 3" xfId="5162"/>
    <cellStyle name="Normal 5 2 2 2 7 3 2" xfId="12423"/>
    <cellStyle name="Normal 5 2 2 2 7 3 2 2" xfId="26801"/>
    <cellStyle name="Normal 5 2 2 2 7 3 2 2 2" xfId="55535"/>
    <cellStyle name="Normal 5 2 2 2 7 3 2 3" xfId="41211"/>
    <cellStyle name="Normal 5 2 2 2 7 3 3" xfId="19638"/>
    <cellStyle name="Normal 5 2 2 2 7 3 3 2" xfId="48373"/>
    <cellStyle name="Normal 5 2 2 2 7 3 4" xfId="34049"/>
    <cellStyle name="Normal 5 2 2 2 7 4" xfId="8835"/>
    <cellStyle name="Normal 5 2 2 2 7 4 2" xfId="23219"/>
    <cellStyle name="Normal 5 2 2 2 7 4 2 2" xfId="51954"/>
    <cellStyle name="Normal 5 2 2 2 7 4 3" xfId="37630"/>
    <cellStyle name="Normal 5 2 2 2 7 5" xfId="16056"/>
    <cellStyle name="Normal 5 2 2 2 7 5 2" xfId="44792"/>
    <cellStyle name="Normal 5 2 2 2 7 6" xfId="30468"/>
    <cellStyle name="Normal 5 2 2 2 8" xfId="2398"/>
    <cellStyle name="Normal 5 2 2 2 8 2" xfId="6058"/>
    <cellStyle name="Normal 5 2 2 2 8 2 2" xfId="13318"/>
    <cellStyle name="Normal 5 2 2 2 8 2 2 2" xfId="27696"/>
    <cellStyle name="Normal 5 2 2 2 8 2 2 2 2" xfId="56430"/>
    <cellStyle name="Normal 5 2 2 2 8 2 2 3" xfId="42106"/>
    <cellStyle name="Normal 5 2 2 2 8 2 3" xfId="20533"/>
    <cellStyle name="Normal 5 2 2 2 8 2 3 2" xfId="49268"/>
    <cellStyle name="Normal 5 2 2 2 8 2 4" xfId="34944"/>
    <cellStyle name="Normal 5 2 2 2 8 3" xfId="9731"/>
    <cellStyle name="Normal 5 2 2 2 8 3 2" xfId="24114"/>
    <cellStyle name="Normal 5 2 2 2 8 3 2 2" xfId="52849"/>
    <cellStyle name="Normal 5 2 2 2 8 3 3" xfId="38525"/>
    <cellStyle name="Normal 5 2 2 2 8 4" xfId="16951"/>
    <cellStyle name="Normal 5 2 2 2 8 4 2" xfId="45687"/>
    <cellStyle name="Normal 5 2 2 2 8 5" xfId="31363"/>
    <cellStyle name="Normal 5 2 2 2 9" xfId="4252"/>
    <cellStyle name="Normal 5 2 2 2 9 2" xfId="11527"/>
    <cellStyle name="Normal 5 2 2 2 9 2 2" xfId="25906"/>
    <cellStyle name="Normal 5 2 2 2 9 2 2 2" xfId="54640"/>
    <cellStyle name="Normal 5 2 2 2 9 2 3" xfId="40316"/>
    <cellStyle name="Normal 5 2 2 2 9 3" xfId="18743"/>
    <cellStyle name="Normal 5 2 2 2 9 3 2" xfId="47478"/>
    <cellStyle name="Normal 5 2 2 2 9 4" xfId="33154"/>
    <cellStyle name="Normal 5 2 2 3" xfId="353"/>
    <cellStyle name="Normal 5 2 2 3 10" xfId="15175"/>
    <cellStyle name="Normal 5 2 2 3 10 2" xfId="43911"/>
    <cellStyle name="Normal 5 2 2 3 11" xfId="29587"/>
    <cellStyle name="Normal 5 2 2 3 2" xfId="453"/>
    <cellStyle name="Normal 5 2 2 3 2 10" xfId="29643"/>
    <cellStyle name="Normal 5 2 2 3 2 2" xfId="653"/>
    <cellStyle name="Normal 5 2 2 3 2 2 2" xfId="925"/>
    <cellStyle name="Normal 5 2 2 3 2 2 2 2" xfId="1372"/>
    <cellStyle name="Normal 5 2 2 3 2 2 2 2 2" xfId="2355"/>
    <cellStyle name="Normal 5 2 2 3 2 2 2 2 2 2" xfId="4147"/>
    <cellStyle name="Normal 5 2 2 3 2 2 2 2 2 2 2" xfId="7806"/>
    <cellStyle name="Normal 5 2 2 3 2 2 2 2 2 2 2 2" xfId="15066"/>
    <cellStyle name="Normal 5 2 2 3 2 2 2 2 2 2 2 2 2" xfId="29444"/>
    <cellStyle name="Normal 5 2 2 3 2 2 2 2 2 2 2 2 2 2" xfId="58178"/>
    <cellStyle name="Normal 5 2 2 3 2 2 2 2 2 2 2 2 3" xfId="43854"/>
    <cellStyle name="Normal 5 2 2 3 2 2 2 2 2 2 2 3" xfId="22281"/>
    <cellStyle name="Normal 5 2 2 3 2 2 2 2 2 2 2 3 2" xfId="51016"/>
    <cellStyle name="Normal 5 2 2 3 2 2 2 2 2 2 2 4" xfId="36692"/>
    <cellStyle name="Normal 5 2 2 3 2 2 2 2 2 2 3" xfId="11479"/>
    <cellStyle name="Normal 5 2 2 3 2 2 2 2 2 2 3 2" xfId="25862"/>
    <cellStyle name="Normal 5 2 2 3 2 2 2 2 2 2 3 2 2" xfId="54597"/>
    <cellStyle name="Normal 5 2 2 3 2 2 2 2 2 2 3 3" xfId="40273"/>
    <cellStyle name="Normal 5 2 2 3 2 2 2 2 2 2 4" xfId="18699"/>
    <cellStyle name="Normal 5 2 2 3 2 2 2 2 2 2 4 2" xfId="47435"/>
    <cellStyle name="Normal 5 2 2 3 2 2 2 2 2 2 5" xfId="33111"/>
    <cellStyle name="Normal 5 2 2 3 2 2 2 2 2 3" xfId="6016"/>
    <cellStyle name="Normal 5 2 2 3 2 2 2 2 2 3 2" xfId="13276"/>
    <cellStyle name="Normal 5 2 2 3 2 2 2 2 2 3 2 2" xfId="27654"/>
    <cellStyle name="Normal 5 2 2 3 2 2 2 2 2 3 2 2 2" xfId="56388"/>
    <cellStyle name="Normal 5 2 2 3 2 2 2 2 2 3 2 3" xfId="42064"/>
    <cellStyle name="Normal 5 2 2 3 2 2 2 2 2 3 3" xfId="20491"/>
    <cellStyle name="Normal 5 2 2 3 2 2 2 2 2 3 3 2" xfId="49226"/>
    <cellStyle name="Normal 5 2 2 3 2 2 2 2 2 3 4" xfId="34902"/>
    <cellStyle name="Normal 5 2 2 3 2 2 2 2 2 4" xfId="9689"/>
    <cellStyle name="Normal 5 2 2 3 2 2 2 2 2 4 2" xfId="24072"/>
    <cellStyle name="Normal 5 2 2 3 2 2 2 2 2 4 2 2" xfId="52807"/>
    <cellStyle name="Normal 5 2 2 3 2 2 2 2 2 4 3" xfId="38483"/>
    <cellStyle name="Normal 5 2 2 3 2 2 2 2 2 5" xfId="16909"/>
    <cellStyle name="Normal 5 2 2 3 2 2 2 2 2 5 2" xfId="45645"/>
    <cellStyle name="Normal 5 2 2 3 2 2 2 2 2 6" xfId="31321"/>
    <cellStyle name="Normal 5 2 2 3 2 2 2 2 3" xfId="3251"/>
    <cellStyle name="Normal 5 2 2 3 2 2 2 2 3 2" xfId="6911"/>
    <cellStyle name="Normal 5 2 2 3 2 2 2 2 3 2 2" xfId="14171"/>
    <cellStyle name="Normal 5 2 2 3 2 2 2 2 3 2 2 2" xfId="28549"/>
    <cellStyle name="Normal 5 2 2 3 2 2 2 2 3 2 2 2 2" xfId="57283"/>
    <cellStyle name="Normal 5 2 2 3 2 2 2 2 3 2 2 3" xfId="42959"/>
    <cellStyle name="Normal 5 2 2 3 2 2 2 2 3 2 3" xfId="21386"/>
    <cellStyle name="Normal 5 2 2 3 2 2 2 2 3 2 3 2" xfId="50121"/>
    <cellStyle name="Normal 5 2 2 3 2 2 2 2 3 2 4" xfId="35797"/>
    <cellStyle name="Normal 5 2 2 3 2 2 2 2 3 3" xfId="10584"/>
    <cellStyle name="Normal 5 2 2 3 2 2 2 2 3 3 2" xfId="24967"/>
    <cellStyle name="Normal 5 2 2 3 2 2 2 2 3 3 2 2" xfId="53702"/>
    <cellStyle name="Normal 5 2 2 3 2 2 2 2 3 3 3" xfId="39378"/>
    <cellStyle name="Normal 5 2 2 3 2 2 2 2 3 4" xfId="17804"/>
    <cellStyle name="Normal 5 2 2 3 2 2 2 2 3 4 2" xfId="46540"/>
    <cellStyle name="Normal 5 2 2 3 2 2 2 2 3 5" xfId="32216"/>
    <cellStyle name="Normal 5 2 2 3 2 2 2 2 4" xfId="5116"/>
    <cellStyle name="Normal 5 2 2 3 2 2 2 2 4 2" xfId="12381"/>
    <cellStyle name="Normal 5 2 2 3 2 2 2 2 4 2 2" xfId="26759"/>
    <cellStyle name="Normal 5 2 2 3 2 2 2 2 4 2 2 2" xfId="55493"/>
    <cellStyle name="Normal 5 2 2 3 2 2 2 2 4 2 3" xfId="41169"/>
    <cellStyle name="Normal 5 2 2 3 2 2 2 2 4 3" xfId="19596"/>
    <cellStyle name="Normal 5 2 2 3 2 2 2 2 4 3 2" xfId="48331"/>
    <cellStyle name="Normal 5 2 2 3 2 2 2 2 4 4" xfId="34007"/>
    <cellStyle name="Normal 5 2 2 3 2 2 2 2 5" xfId="8788"/>
    <cellStyle name="Normal 5 2 2 3 2 2 2 2 5 2" xfId="23177"/>
    <cellStyle name="Normal 5 2 2 3 2 2 2 2 5 2 2" xfId="51912"/>
    <cellStyle name="Normal 5 2 2 3 2 2 2 2 5 3" xfId="37588"/>
    <cellStyle name="Normal 5 2 2 3 2 2 2 2 6" xfId="16014"/>
    <cellStyle name="Normal 5 2 2 3 2 2 2 2 6 2" xfId="44750"/>
    <cellStyle name="Normal 5 2 2 3 2 2 2 2 7" xfId="30426"/>
    <cellStyle name="Normal 5 2 2 3 2 2 2 3" xfId="1908"/>
    <cellStyle name="Normal 5 2 2 3 2 2 2 3 2" xfId="3700"/>
    <cellStyle name="Normal 5 2 2 3 2 2 2 3 2 2" xfId="7359"/>
    <cellStyle name="Normal 5 2 2 3 2 2 2 3 2 2 2" xfId="14619"/>
    <cellStyle name="Normal 5 2 2 3 2 2 2 3 2 2 2 2" xfId="28997"/>
    <cellStyle name="Normal 5 2 2 3 2 2 2 3 2 2 2 2 2" xfId="57731"/>
    <cellStyle name="Normal 5 2 2 3 2 2 2 3 2 2 2 3" xfId="43407"/>
    <cellStyle name="Normal 5 2 2 3 2 2 2 3 2 2 3" xfId="21834"/>
    <cellStyle name="Normal 5 2 2 3 2 2 2 3 2 2 3 2" xfId="50569"/>
    <cellStyle name="Normal 5 2 2 3 2 2 2 3 2 2 4" xfId="36245"/>
    <cellStyle name="Normal 5 2 2 3 2 2 2 3 2 3" xfId="11032"/>
    <cellStyle name="Normal 5 2 2 3 2 2 2 3 2 3 2" xfId="25415"/>
    <cellStyle name="Normal 5 2 2 3 2 2 2 3 2 3 2 2" xfId="54150"/>
    <cellStyle name="Normal 5 2 2 3 2 2 2 3 2 3 3" xfId="39826"/>
    <cellStyle name="Normal 5 2 2 3 2 2 2 3 2 4" xfId="18252"/>
    <cellStyle name="Normal 5 2 2 3 2 2 2 3 2 4 2" xfId="46988"/>
    <cellStyle name="Normal 5 2 2 3 2 2 2 3 2 5" xfId="32664"/>
    <cellStyle name="Normal 5 2 2 3 2 2 2 3 3" xfId="5569"/>
    <cellStyle name="Normal 5 2 2 3 2 2 2 3 3 2" xfId="12829"/>
    <cellStyle name="Normal 5 2 2 3 2 2 2 3 3 2 2" xfId="27207"/>
    <cellStyle name="Normal 5 2 2 3 2 2 2 3 3 2 2 2" xfId="55941"/>
    <cellStyle name="Normal 5 2 2 3 2 2 2 3 3 2 3" xfId="41617"/>
    <cellStyle name="Normal 5 2 2 3 2 2 2 3 3 3" xfId="20044"/>
    <cellStyle name="Normal 5 2 2 3 2 2 2 3 3 3 2" xfId="48779"/>
    <cellStyle name="Normal 5 2 2 3 2 2 2 3 3 4" xfId="34455"/>
    <cellStyle name="Normal 5 2 2 3 2 2 2 3 4" xfId="9242"/>
    <cellStyle name="Normal 5 2 2 3 2 2 2 3 4 2" xfId="23625"/>
    <cellStyle name="Normal 5 2 2 3 2 2 2 3 4 2 2" xfId="52360"/>
    <cellStyle name="Normal 5 2 2 3 2 2 2 3 4 3" xfId="38036"/>
    <cellStyle name="Normal 5 2 2 3 2 2 2 3 5" xfId="16462"/>
    <cellStyle name="Normal 5 2 2 3 2 2 2 3 5 2" xfId="45198"/>
    <cellStyle name="Normal 5 2 2 3 2 2 2 3 6" xfId="30874"/>
    <cellStyle name="Normal 5 2 2 3 2 2 2 4" xfId="2804"/>
    <cellStyle name="Normal 5 2 2 3 2 2 2 4 2" xfId="6464"/>
    <cellStyle name="Normal 5 2 2 3 2 2 2 4 2 2" xfId="13724"/>
    <cellStyle name="Normal 5 2 2 3 2 2 2 4 2 2 2" xfId="28102"/>
    <cellStyle name="Normal 5 2 2 3 2 2 2 4 2 2 2 2" xfId="56836"/>
    <cellStyle name="Normal 5 2 2 3 2 2 2 4 2 2 3" xfId="42512"/>
    <cellStyle name="Normal 5 2 2 3 2 2 2 4 2 3" xfId="20939"/>
    <cellStyle name="Normal 5 2 2 3 2 2 2 4 2 3 2" xfId="49674"/>
    <cellStyle name="Normal 5 2 2 3 2 2 2 4 2 4" xfId="35350"/>
    <cellStyle name="Normal 5 2 2 3 2 2 2 4 3" xfId="10137"/>
    <cellStyle name="Normal 5 2 2 3 2 2 2 4 3 2" xfId="24520"/>
    <cellStyle name="Normal 5 2 2 3 2 2 2 4 3 2 2" xfId="53255"/>
    <cellStyle name="Normal 5 2 2 3 2 2 2 4 3 3" xfId="38931"/>
    <cellStyle name="Normal 5 2 2 3 2 2 2 4 4" xfId="17357"/>
    <cellStyle name="Normal 5 2 2 3 2 2 2 4 4 2" xfId="46093"/>
    <cellStyle name="Normal 5 2 2 3 2 2 2 4 5" xfId="31769"/>
    <cellStyle name="Normal 5 2 2 3 2 2 2 5" xfId="4669"/>
    <cellStyle name="Normal 5 2 2 3 2 2 2 5 2" xfId="11934"/>
    <cellStyle name="Normal 5 2 2 3 2 2 2 5 2 2" xfId="26312"/>
    <cellStyle name="Normal 5 2 2 3 2 2 2 5 2 2 2" xfId="55046"/>
    <cellStyle name="Normal 5 2 2 3 2 2 2 5 2 3" xfId="40722"/>
    <cellStyle name="Normal 5 2 2 3 2 2 2 5 3" xfId="19149"/>
    <cellStyle name="Normal 5 2 2 3 2 2 2 5 3 2" xfId="47884"/>
    <cellStyle name="Normal 5 2 2 3 2 2 2 5 4" xfId="33560"/>
    <cellStyle name="Normal 5 2 2 3 2 2 2 6" xfId="8341"/>
    <cellStyle name="Normal 5 2 2 3 2 2 2 6 2" xfId="22730"/>
    <cellStyle name="Normal 5 2 2 3 2 2 2 6 2 2" xfId="51465"/>
    <cellStyle name="Normal 5 2 2 3 2 2 2 6 3" xfId="37141"/>
    <cellStyle name="Normal 5 2 2 3 2 2 2 7" xfId="15567"/>
    <cellStyle name="Normal 5 2 2 3 2 2 2 7 2" xfId="44303"/>
    <cellStyle name="Normal 5 2 2 3 2 2 2 8" xfId="29979"/>
    <cellStyle name="Normal 5 2 2 3 2 2 3" xfId="1148"/>
    <cellStyle name="Normal 5 2 2 3 2 2 3 2" xfId="2131"/>
    <cellStyle name="Normal 5 2 2 3 2 2 3 2 2" xfId="3923"/>
    <cellStyle name="Normal 5 2 2 3 2 2 3 2 2 2" xfId="7582"/>
    <cellStyle name="Normal 5 2 2 3 2 2 3 2 2 2 2" xfId="14842"/>
    <cellStyle name="Normal 5 2 2 3 2 2 3 2 2 2 2 2" xfId="29220"/>
    <cellStyle name="Normal 5 2 2 3 2 2 3 2 2 2 2 2 2" xfId="57954"/>
    <cellStyle name="Normal 5 2 2 3 2 2 3 2 2 2 2 3" xfId="43630"/>
    <cellStyle name="Normal 5 2 2 3 2 2 3 2 2 2 3" xfId="22057"/>
    <cellStyle name="Normal 5 2 2 3 2 2 3 2 2 2 3 2" xfId="50792"/>
    <cellStyle name="Normal 5 2 2 3 2 2 3 2 2 2 4" xfId="36468"/>
    <cellStyle name="Normal 5 2 2 3 2 2 3 2 2 3" xfId="11255"/>
    <cellStyle name="Normal 5 2 2 3 2 2 3 2 2 3 2" xfId="25638"/>
    <cellStyle name="Normal 5 2 2 3 2 2 3 2 2 3 2 2" xfId="54373"/>
    <cellStyle name="Normal 5 2 2 3 2 2 3 2 2 3 3" xfId="40049"/>
    <cellStyle name="Normal 5 2 2 3 2 2 3 2 2 4" xfId="18475"/>
    <cellStyle name="Normal 5 2 2 3 2 2 3 2 2 4 2" xfId="47211"/>
    <cellStyle name="Normal 5 2 2 3 2 2 3 2 2 5" xfId="32887"/>
    <cellStyle name="Normal 5 2 2 3 2 2 3 2 3" xfId="5792"/>
    <cellStyle name="Normal 5 2 2 3 2 2 3 2 3 2" xfId="13052"/>
    <cellStyle name="Normal 5 2 2 3 2 2 3 2 3 2 2" xfId="27430"/>
    <cellStyle name="Normal 5 2 2 3 2 2 3 2 3 2 2 2" xfId="56164"/>
    <cellStyle name="Normal 5 2 2 3 2 2 3 2 3 2 3" xfId="41840"/>
    <cellStyle name="Normal 5 2 2 3 2 2 3 2 3 3" xfId="20267"/>
    <cellStyle name="Normal 5 2 2 3 2 2 3 2 3 3 2" xfId="49002"/>
    <cellStyle name="Normal 5 2 2 3 2 2 3 2 3 4" xfId="34678"/>
    <cellStyle name="Normal 5 2 2 3 2 2 3 2 4" xfId="9465"/>
    <cellStyle name="Normal 5 2 2 3 2 2 3 2 4 2" xfId="23848"/>
    <cellStyle name="Normal 5 2 2 3 2 2 3 2 4 2 2" xfId="52583"/>
    <cellStyle name="Normal 5 2 2 3 2 2 3 2 4 3" xfId="38259"/>
    <cellStyle name="Normal 5 2 2 3 2 2 3 2 5" xfId="16685"/>
    <cellStyle name="Normal 5 2 2 3 2 2 3 2 5 2" xfId="45421"/>
    <cellStyle name="Normal 5 2 2 3 2 2 3 2 6" xfId="31097"/>
    <cellStyle name="Normal 5 2 2 3 2 2 3 3" xfId="3027"/>
    <cellStyle name="Normal 5 2 2 3 2 2 3 3 2" xfId="6687"/>
    <cellStyle name="Normal 5 2 2 3 2 2 3 3 2 2" xfId="13947"/>
    <cellStyle name="Normal 5 2 2 3 2 2 3 3 2 2 2" xfId="28325"/>
    <cellStyle name="Normal 5 2 2 3 2 2 3 3 2 2 2 2" xfId="57059"/>
    <cellStyle name="Normal 5 2 2 3 2 2 3 3 2 2 3" xfId="42735"/>
    <cellStyle name="Normal 5 2 2 3 2 2 3 3 2 3" xfId="21162"/>
    <cellStyle name="Normal 5 2 2 3 2 2 3 3 2 3 2" xfId="49897"/>
    <cellStyle name="Normal 5 2 2 3 2 2 3 3 2 4" xfId="35573"/>
    <cellStyle name="Normal 5 2 2 3 2 2 3 3 3" xfId="10360"/>
    <cellStyle name="Normal 5 2 2 3 2 2 3 3 3 2" xfId="24743"/>
    <cellStyle name="Normal 5 2 2 3 2 2 3 3 3 2 2" xfId="53478"/>
    <cellStyle name="Normal 5 2 2 3 2 2 3 3 3 3" xfId="39154"/>
    <cellStyle name="Normal 5 2 2 3 2 2 3 3 4" xfId="17580"/>
    <cellStyle name="Normal 5 2 2 3 2 2 3 3 4 2" xfId="46316"/>
    <cellStyle name="Normal 5 2 2 3 2 2 3 3 5" xfId="31992"/>
    <cellStyle name="Normal 5 2 2 3 2 2 3 4" xfId="4892"/>
    <cellStyle name="Normal 5 2 2 3 2 2 3 4 2" xfId="12157"/>
    <cellStyle name="Normal 5 2 2 3 2 2 3 4 2 2" xfId="26535"/>
    <cellStyle name="Normal 5 2 2 3 2 2 3 4 2 2 2" xfId="55269"/>
    <cellStyle name="Normal 5 2 2 3 2 2 3 4 2 3" xfId="40945"/>
    <cellStyle name="Normal 5 2 2 3 2 2 3 4 3" xfId="19372"/>
    <cellStyle name="Normal 5 2 2 3 2 2 3 4 3 2" xfId="48107"/>
    <cellStyle name="Normal 5 2 2 3 2 2 3 4 4" xfId="33783"/>
    <cellStyle name="Normal 5 2 2 3 2 2 3 5" xfId="8564"/>
    <cellStyle name="Normal 5 2 2 3 2 2 3 5 2" xfId="22953"/>
    <cellStyle name="Normal 5 2 2 3 2 2 3 5 2 2" xfId="51688"/>
    <cellStyle name="Normal 5 2 2 3 2 2 3 5 3" xfId="37364"/>
    <cellStyle name="Normal 5 2 2 3 2 2 3 6" xfId="15790"/>
    <cellStyle name="Normal 5 2 2 3 2 2 3 6 2" xfId="44526"/>
    <cellStyle name="Normal 5 2 2 3 2 2 3 7" xfId="30202"/>
    <cellStyle name="Normal 5 2 2 3 2 2 4" xfId="1680"/>
    <cellStyle name="Normal 5 2 2 3 2 2 4 2" xfId="3476"/>
    <cellStyle name="Normal 5 2 2 3 2 2 4 2 2" xfId="7135"/>
    <cellStyle name="Normal 5 2 2 3 2 2 4 2 2 2" xfId="14395"/>
    <cellStyle name="Normal 5 2 2 3 2 2 4 2 2 2 2" xfId="28773"/>
    <cellStyle name="Normal 5 2 2 3 2 2 4 2 2 2 2 2" xfId="57507"/>
    <cellStyle name="Normal 5 2 2 3 2 2 4 2 2 2 3" xfId="43183"/>
    <cellStyle name="Normal 5 2 2 3 2 2 4 2 2 3" xfId="21610"/>
    <cellStyle name="Normal 5 2 2 3 2 2 4 2 2 3 2" xfId="50345"/>
    <cellStyle name="Normal 5 2 2 3 2 2 4 2 2 4" xfId="36021"/>
    <cellStyle name="Normal 5 2 2 3 2 2 4 2 3" xfId="10808"/>
    <cellStyle name="Normal 5 2 2 3 2 2 4 2 3 2" xfId="25191"/>
    <cellStyle name="Normal 5 2 2 3 2 2 4 2 3 2 2" xfId="53926"/>
    <cellStyle name="Normal 5 2 2 3 2 2 4 2 3 3" xfId="39602"/>
    <cellStyle name="Normal 5 2 2 3 2 2 4 2 4" xfId="18028"/>
    <cellStyle name="Normal 5 2 2 3 2 2 4 2 4 2" xfId="46764"/>
    <cellStyle name="Normal 5 2 2 3 2 2 4 2 5" xfId="32440"/>
    <cellStyle name="Normal 5 2 2 3 2 2 4 3" xfId="5345"/>
    <cellStyle name="Normal 5 2 2 3 2 2 4 3 2" xfId="12605"/>
    <cellStyle name="Normal 5 2 2 3 2 2 4 3 2 2" xfId="26983"/>
    <cellStyle name="Normal 5 2 2 3 2 2 4 3 2 2 2" xfId="55717"/>
    <cellStyle name="Normal 5 2 2 3 2 2 4 3 2 3" xfId="41393"/>
    <cellStyle name="Normal 5 2 2 3 2 2 4 3 3" xfId="19820"/>
    <cellStyle name="Normal 5 2 2 3 2 2 4 3 3 2" xfId="48555"/>
    <cellStyle name="Normal 5 2 2 3 2 2 4 3 4" xfId="34231"/>
    <cellStyle name="Normal 5 2 2 3 2 2 4 4" xfId="9018"/>
    <cellStyle name="Normal 5 2 2 3 2 2 4 4 2" xfId="23401"/>
    <cellStyle name="Normal 5 2 2 3 2 2 4 4 2 2" xfId="52136"/>
    <cellStyle name="Normal 5 2 2 3 2 2 4 4 3" xfId="37812"/>
    <cellStyle name="Normal 5 2 2 3 2 2 4 5" xfId="16238"/>
    <cellStyle name="Normal 5 2 2 3 2 2 4 5 2" xfId="44974"/>
    <cellStyle name="Normal 5 2 2 3 2 2 4 6" xfId="30650"/>
    <cellStyle name="Normal 5 2 2 3 2 2 5" xfId="2580"/>
    <cellStyle name="Normal 5 2 2 3 2 2 5 2" xfId="6240"/>
    <cellStyle name="Normal 5 2 2 3 2 2 5 2 2" xfId="13500"/>
    <cellStyle name="Normal 5 2 2 3 2 2 5 2 2 2" xfId="27878"/>
    <cellStyle name="Normal 5 2 2 3 2 2 5 2 2 2 2" xfId="56612"/>
    <cellStyle name="Normal 5 2 2 3 2 2 5 2 2 3" xfId="42288"/>
    <cellStyle name="Normal 5 2 2 3 2 2 5 2 3" xfId="20715"/>
    <cellStyle name="Normal 5 2 2 3 2 2 5 2 3 2" xfId="49450"/>
    <cellStyle name="Normal 5 2 2 3 2 2 5 2 4" xfId="35126"/>
    <cellStyle name="Normal 5 2 2 3 2 2 5 3" xfId="9913"/>
    <cellStyle name="Normal 5 2 2 3 2 2 5 3 2" xfId="24296"/>
    <cellStyle name="Normal 5 2 2 3 2 2 5 3 2 2" xfId="53031"/>
    <cellStyle name="Normal 5 2 2 3 2 2 5 3 3" xfId="38707"/>
    <cellStyle name="Normal 5 2 2 3 2 2 5 4" xfId="17133"/>
    <cellStyle name="Normal 5 2 2 3 2 2 5 4 2" xfId="45869"/>
    <cellStyle name="Normal 5 2 2 3 2 2 5 5" xfId="31545"/>
    <cellStyle name="Normal 5 2 2 3 2 2 6" xfId="4443"/>
    <cellStyle name="Normal 5 2 2 3 2 2 6 2" xfId="11710"/>
    <cellStyle name="Normal 5 2 2 3 2 2 6 2 2" xfId="26088"/>
    <cellStyle name="Normal 5 2 2 3 2 2 6 2 2 2" xfId="54822"/>
    <cellStyle name="Normal 5 2 2 3 2 2 6 2 3" xfId="40498"/>
    <cellStyle name="Normal 5 2 2 3 2 2 6 3" xfId="18925"/>
    <cellStyle name="Normal 5 2 2 3 2 2 6 3 2" xfId="47660"/>
    <cellStyle name="Normal 5 2 2 3 2 2 6 4" xfId="33336"/>
    <cellStyle name="Normal 5 2 2 3 2 2 7" xfId="8114"/>
    <cellStyle name="Normal 5 2 2 3 2 2 7 2" xfId="22506"/>
    <cellStyle name="Normal 5 2 2 3 2 2 7 2 2" xfId="51241"/>
    <cellStyle name="Normal 5 2 2 3 2 2 7 3" xfId="36917"/>
    <cellStyle name="Normal 5 2 2 3 2 2 8" xfId="15343"/>
    <cellStyle name="Normal 5 2 2 3 2 2 8 2" xfId="44079"/>
    <cellStyle name="Normal 5 2 2 3 2 2 9" xfId="29755"/>
    <cellStyle name="Normal 5 2 2 3 2 3" xfId="811"/>
    <cellStyle name="Normal 5 2 2 3 2 3 2" xfId="1260"/>
    <cellStyle name="Normal 5 2 2 3 2 3 2 2" xfId="2243"/>
    <cellStyle name="Normal 5 2 2 3 2 3 2 2 2" xfId="4035"/>
    <cellStyle name="Normal 5 2 2 3 2 3 2 2 2 2" xfId="7694"/>
    <cellStyle name="Normal 5 2 2 3 2 3 2 2 2 2 2" xfId="14954"/>
    <cellStyle name="Normal 5 2 2 3 2 3 2 2 2 2 2 2" xfId="29332"/>
    <cellStyle name="Normal 5 2 2 3 2 3 2 2 2 2 2 2 2" xfId="58066"/>
    <cellStyle name="Normal 5 2 2 3 2 3 2 2 2 2 2 3" xfId="43742"/>
    <cellStyle name="Normal 5 2 2 3 2 3 2 2 2 2 3" xfId="22169"/>
    <cellStyle name="Normal 5 2 2 3 2 3 2 2 2 2 3 2" xfId="50904"/>
    <cellStyle name="Normal 5 2 2 3 2 3 2 2 2 2 4" xfId="36580"/>
    <cellStyle name="Normal 5 2 2 3 2 3 2 2 2 3" xfId="11367"/>
    <cellStyle name="Normal 5 2 2 3 2 3 2 2 2 3 2" xfId="25750"/>
    <cellStyle name="Normal 5 2 2 3 2 3 2 2 2 3 2 2" xfId="54485"/>
    <cellStyle name="Normal 5 2 2 3 2 3 2 2 2 3 3" xfId="40161"/>
    <cellStyle name="Normal 5 2 2 3 2 3 2 2 2 4" xfId="18587"/>
    <cellStyle name="Normal 5 2 2 3 2 3 2 2 2 4 2" xfId="47323"/>
    <cellStyle name="Normal 5 2 2 3 2 3 2 2 2 5" xfId="32999"/>
    <cellStyle name="Normal 5 2 2 3 2 3 2 2 3" xfId="5904"/>
    <cellStyle name="Normal 5 2 2 3 2 3 2 2 3 2" xfId="13164"/>
    <cellStyle name="Normal 5 2 2 3 2 3 2 2 3 2 2" xfId="27542"/>
    <cellStyle name="Normal 5 2 2 3 2 3 2 2 3 2 2 2" xfId="56276"/>
    <cellStyle name="Normal 5 2 2 3 2 3 2 2 3 2 3" xfId="41952"/>
    <cellStyle name="Normal 5 2 2 3 2 3 2 2 3 3" xfId="20379"/>
    <cellStyle name="Normal 5 2 2 3 2 3 2 2 3 3 2" xfId="49114"/>
    <cellStyle name="Normal 5 2 2 3 2 3 2 2 3 4" xfId="34790"/>
    <cellStyle name="Normal 5 2 2 3 2 3 2 2 4" xfId="9577"/>
    <cellStyle name="Normal 5 2 2 3 2 3 2 2 4 2" xfId="23960"/>
    <cellStyle name="Normal 5 2 2 3 2 3 2 2 4 2 2" xfId="52695"/>
    <cellStyle name="Normal 5 2 2 3 2 3 2 2 4 3" xfId="38371"/>
    <cellStyle name="Normal 5 2 2 3 2 3 2 2 5" xfId="16797"/>
    <cellStyle name="Normal 5 2 2 3 2 3 2 2 5 2" xfId="45533"/>
    <cellStyle name="Normal 5 2 2 3 2 3 2 2 6" xfId="31209"/>
    <cellStyle name="Normal 5 2 2 3 2 3 2 3" xfId="3139"/>
    <cellStyle name="Normal 5 2 2 3 2 3 2 3 2" xfId="6799"/>
    <cellStyle name="Normal 5 2 2 3 2 3 2 3 2 2" xfId="14059"/>
    <cellStyle name="Normal 5 2 2 3 2 3 2 3 2 2 2" xfId="28437"/>
    <cellStyle name="Normal 5 2 2 3 2 3 2 3 2 2 2 2" xfId="57171"/>
    <cellStyle name="Normal 5 2 2 3 2 3 2 3 2 2 3" xfId="42847"/>
    <cellStyle name="Normal 5 2 2 3 2 3 2 3 2 3" xfId="21274"/>
    <cellStyle name="Normal 5 2 2 3 2 3 2 3 2 3 2" xfId="50009"/>
    <cellStyle name="Normal 5 2 2 3 2 3 2 3 2 4" xfId="35685"/>
    <cellStyle name="Normal 5 2 2 3 2 3 2 3 3" xfId="10472"/>
    <cellStyle name="Normal 5 2 2 3 2 3 2 3 3 2" xfId="24855"/>
    <cellStyle name="Normal 5 2 2 3 2 3 2 3 3 2 2" xfId="53590"/>
    <cellStyle name="Normal 5 2 2 3 2 3 2 3 3 3" xfId="39266"/>
    <cellStyle name="Normal 5 2 2 3 2 3 2 3 4" xfId="17692"/>
    <cellStyle name="Normal 5 2 2 3 2 3 2 3 4 2" xfId="46428"/>
    <cellStyle name="Normal 5 2 2 3 2 3 2 3 5" xfId="32104"/>
    <cellStyle name="Normal 5 2 2 3 2 3 2 4" xfId="5004"/>
    <cellStyle name="Normal 5 2 2 3 2 3 2 4 2" xfId="12269"/>
    <cellStyle name="Normal 5 2 2 3 2 3 2 4 2 2" xfId="26647"/>
    <cellStyle name="Normal 5 2 2 3 2 3 2 4 2 2 2" xfId="55381"/>
    <cellStyle name="Normal 5 2 2 3 2 3 2 4 2 3" xfId="41057"/>
    <cellStyle name="Normal 5 2 2 3 2 3 2 4 3" xfId="19484"/>
    <cellStyle name="Normal 5 2 2 3 2 3 2 4 3 2" xfId="48219"/>
    <cellStyle name="Normal 5 2 2 3 2 3 2 4 4" xfId="33895"/>
    <cellStyle name="Normal 5 2 2 3 2 3 2 5" xfId="8676"/>
    <cellStyle name="Normal 5 2 2 3 2 3 2 5 2" xfId="23065"/>
    <cellStyle name="Normal 5 2 2 3 2 3 2 5 2 2" xfId="51800"/>
    <cellStyle name="Normal 5 2 2 3 2 3 2 5 3" xfId="37476"/>
    <cellStyle name="Normal 5 2 2 3 2 3 2 6" xfId="15902"/>
    <cellStyle name="Normal 5 2 2 3 2 3 2 6 2" xfId="44638"/>
    <cellStyle name="Normal 5 2 2 3 2 3 2 7" xfId="30314"/>
    <cellStyle name="Normal 5 2 2 3 2 3 3" xfId="1796"/>
    <cellStyle name="Normal 5 2 2 3 2 3 3 2" xfId="3588"/>
    <cellStyle name="Normal 5 2 2 3 2 3 3 2 2" xfId="7247"/>
    <cellStyle name="Normal 5 2 2 3 2 3 3 2 2 2" xfId="14507"/>
    <cellStyle name="Normal 5 2 2 3 2 3 3 2 2 2 2" xfId="28885"/>
    <cellStyle name="Normal 5 2 2 3 2 3 3 2 2 2 2 2" xfId="57619"/>
    <cellStyle name="Normal 5 2 2 3 2 3 3 2 2 2 3" xfId="43295"/>
    <cellStyle name="Normal 5 2 2 3 2 3 3 2 2 3" xfId="21722"/>
    <cellStyle name="Normal 5 2 2 3 2 3 3 2 2 3 2" xfId="50457"/>
    <cellStyle name="Normal 5 2 2 3 2 3 3 2 2 4" xfId="36133"/>
    <cellStyle name="Normal 5 2 2 3 2 3 3 2 3" xfId="10920"/>
    <cellStyle name="Normal 5 2 2 3 2 3 3 2 3 2" xfId="25303"/>
    <cellStyle name="Normal 5 2 2 3 2 3 3 2 3 2 2" xfId="54038"/>
    <cellStyle name="Normal 5 2 2 3 2 3 3 2 3 3" xfId="39714"/>
    <cellStyle name="Normal 5 2 2 3 2 3 3 2 4" xfId="18140"/>
    <cellStyle name="Normal 5 2 2 3 2 3 3 2 4 2" xfId="46876"/>
    <cellStyle name="Normal 5 2 2 3 2 3 3 2 5" xfId="32552"/>
    <cellStyle name="Normal 5 2 2 3 2 3 3 3" xfId="5457"/>
    <cellStyle name="Normal 5 2 2 3 2 3 3 3 2" xfId="12717"/>
    <cellStyle name="Normal 5 2 2 3 2 3 3 3 2 2" xfId="27095"/>
    <cellStyle name="Normal 5 2 2 3 2 3 3 3 2 2 2" xfId="55829"/>
    <cellStyle name="Normal 5 2 2 3 2 3 3 3 2 3" xfId="41505"/>
    <cellStyle name="Normal 5 2 2 3 2 3 3 3 3" xfId="19932"/>
    <cellStyle name="Normal 5 2 2 3 2 3 3 3 3 2" xfId="48667"/>
    <cellStyle name="Normal 5 2 2 3 2 3 3 3 4" xfId="34343"/>
    <cellStyle name="Normal 5 2 2 3 2 3 3 4" xfId="9130"/>
    <cellStyle name="Normal 5 2 2 3 2 3 3 4 2" xfId="23513"/>
    <cellStyle name="Normal 5 2 2 3 2 3 3 4 2 2" xfId="52248"/>
    <cellStyle name="Normal 5 2 2 3 2 3 3 4 3" xfId="37924"/>
    <cellStyle name="Normal 5 2 2 3 2 3 3 5" xfId="16350"/>
    <cellStyle name="Normal 5 2 2 3 2 3 3 5 2" xfId="45086"/>
    <cellStyle name="Normal 5 2 2 3 2 3 3 6" xfId="30762"/>
    <cellStyle name="Normal 5 2 2 3 2 3 4" xfId="2692"/>
    <cellStyle name="Normal 5 2 2 3 2 3 4 2" xfId="6352"/>
    <cellStyle name="Normal 5 2 2 3 2 3 4 2 2" xfId="13612"/>
    <cellStyle name="Normal 5 2 2 3 2 3 4 2 2 2" xfId="27990"/>
    <cellStyle name="Normal 5 2 2 3 2 3 4 2 2 2 2" xfId="56724"/>
    <cellStyle name="Normal 5 2 2 3 2 3 4 2 2 3" xfId="42400"/>
    <cellStyle name="Normal 5 2 2 3 2 3 4 2 3" xfId="20827"/>
    <cellStyle name="Normal 5 2 2 3 2 3 4 2 3 2" xfId="49562"/>
    <cellStyle name="Normal 5 2 2 3 2 3 4 2 4" xfId="35238"/>
    <cellStyle name="Normal 5 2 2 3 2 3 4 3" xfId="10025"/>
    <cellStyle name="Normal 5 2 2 3 2 3 4 3 2" xfId="24408"/>
    <cellStyle name="Normal 5 2 2 3 2 3 4 3 2 2" xfId="53143"/>
    <cellStyle name="Normal 5 2 2 3 2 3 4 3 3" xfId="38819"/>
    <cellStyle name="Normal 5 2 2 3 2 3 4 4" xfId="17245"/>
    <cellStyle name="Normal 5 2 2 3 2 3 4 4 2" xfId="45981"/>
    <cellStyle name="Normal 5 2 2 3 2 3 4 5" xfId="31657"/>
    <cellStyle name="Normal 5 2 2 3 2 3 5" xfId="4556"/>
    <cellStyle name="Normal 5 2 2 3 2 3 5 2" xfId="11822"/>
    <cellStyle name="Normal 5 2 2 3 2 3 5 2 2" xfId="26200"/>
    <cellStyle name="Normal 5 2 2 3 2 3 5 2 2 2" xfId="54934"/>
    <cellStyle name="Normal 5 2 2 3 2 3 5 2 3" xfId="40610"/>
    <cellStyle name="Normal 5 2 2 3 2 3 5 3" xfId="19037"/>
    <cellStyle name="Normal 5 2 2 3 2 3 5 3 2" xfId="47772"/>
    <cellStyle name="Normal 5 2 2 3 2 3 5 4" xfId="33448"/>
    <cellStyle name="Normal 5 2 2 3 2 3 6" xfId="8229"/>
    <cellStyle name="Normal 5 2 2 3 2 3 6 2" xfId="22618"/>
    <cellStyle name="Normal 5 2 2 3 2 3 6 2 2" xfId="51353"/>
    <cellStyle name="Normal 5 2 2 3 2 3 6 3" xfId="37029"/>
    <cellStyle name="Normal 5 2 2 3 2 3 7" xfId="15455"/>
    <cellStyle name="Normal 5 2 2 3 2 3 7 2" xfId="44191"/>
    <cellStyle name="Normal 5 2 2 3 2 3 8" xfId="29867"/>
    <cellStyle name="Normal 5 2 2 3 2 4" xfId="1036"/>
    <cellStyle name="Normal 5 2 2 3 2 4 2" xfId="2019"/>
    <cellStyle name="Normal 5 2 2 3 2 4 2 2" xfId="3811"/>
    <cellStyle name="Normal 5 2 2 3 2 4 2 2 2" xfId="7470"/>
    <cellStyle name="Normal 5 2 2 3 2 4 2 2 2 2" xfId="14730"/>
    <cellStyle name="Normal 5 2 2 3 2 4 2 2 2 2 2" xfId="29108"/>
    <cellStyle name="Normal 5 2 2 3 2 4 2 2 2 2 2 2" xfId="57842"/>
    <cellStyle name="Normal 5 2 2 3 2 4 2 2 2 2 3" xfId="43518"/>
    <cellStyle name="Normal 5 2 2 3 2 4 2 2 2 3" xfId="21945"/>
    <cellStyle name="Normal 5 2 2 3 2 4 2 2 2 3 2" xfId="50680"/>
    <cellStyle name="Normal 5 2 2 3 2 4 2 2 2 4" xfId="36356"/>
    <cellStyle name="Normal 5 2 2 3 2 4 2 2 3" xfId="11143"/>
    <cellStyle name="Normal 5 2 2 3 2 4 2 2 3 2" xfId="25526"/>
    <cellStyle name="Normal 5 2 2 3 2 4 2 2 3 2 2" xfId="54261"/>
    <cellStyle name="Normal 5 2 2 3 2 4 2 2 3 3" xfId="39937"/>
    <cellStyle name="Normal 5 2 2 3 2 4 2 2 4" xfId="18363"/>
    <cellStyle name="Normal 5 2 2 3 2 4 2 2 4 2" xfId="47099"/>
    <cellStyle name="Normal 5 2 2 3 2 4 2 2 5" xfId="32775"/>
    <cellStyle name="Normal 5 2 2 3 2 4 2 3" xfId="5680"/>
    <cellStyle name="Normal 5 2 2 3 2 4 2 3 2" xfId="12940"/>
    <cellStyle name="Normal 5 2 2 3 2 4 2 3 2 2" xfId="27318"/>
    <cellStyle name="Normal 5 2 2 3 2 4 2 3 2 2 2" xfId="56052"/>
    <cellStyle name="Normal 5 2 2 3 2 4 2 3 2 3" xfId="41728"/>
    <cellStyle name="Normal 5 2 2 3 2 4 2 3 3" xfId="20155"/>
    <cellStyle name="Normal 5 2 2 3 2 4 2 3 3 2" xfId="48890"/>
    <cellStyle name="Normal 5 2 2 3 2 4 2 3 4" xfId="34566"/>
    <cellStyle name="Normal 5 2 2 3 2 4 2 4" xfId="9353"/>
    <cellStyle name="Normal 5 2 2 3 2 4 2 4 2" xfId="23736"/>
    <cellStyle name="Normal 5 2 2 3 2 4 2 4 2 2" xfId="52471"/>
    <cellStyle name="Normal 5 2 2 3 2 4 2 4 3" xfId="38147"/>
    <cellStyle name="Normal 5 2 2 3 2 4 2 5" xfId="16573"/>
    <cellStyle name="Normal 5 2 2 3 2 4 2 5 2" xfId="45309"/>
    <cellStyle name="Normal 5 2 2 3 2 4 2 6" xfId="30985"/>
    <cellStyle name="Normal 5 2 2 3 2 4 3" xfId="2915"/>
    <cellStyle name="Normal 5 2 2 3 2 4 3 2" xfId="6575"/>
    <cellStyle name="Normal 5 2 2 3 2 4 3 2 2" xfId="13835"/>
    <cellStyle name="Normal 5 2 2 3 2 4 3 2 2 2" xfId="28213"/>
    <cellStyle name="Normal 5 2 2 3 2 4 3 2 2 2 2" xfId="56947"/>
    <cellStyle name="Normal 5 2 2 3 2 4 3 2 2 3" xfId="42623"/>
    <cellStyle name="Normal 5 2 2 3 2 4 3 2 3" xfId="21050"/>
    <cellStyle name="Normal 5 2 2 3 2 4 3 2 3 2" xfId="49785"/>
    <cellStyle name="Normal 5 2 2 3 2 4 3 2 4" xfId="35461"/>
    <cellStyle name="Normal 5 2 2 3 2 4 3 3" xfId="10248"/>
    <cellStyle name="Normal 5 2 2 3 2 4 3 3 2" xfId="24631"/>
    <cellStyle name="Normal 5 2 2 3 2 4 3 3 2 2" xfId="53366"/>
    <cellStyle name="Normal 5 2 2 3 2 4 3 3 3" xfId="39042"/>
    <cellStyle name="Normal 5 2 2 3 2 4 3 4" xfId="17468"/>
    <cellStyle name="Normal 5 2 2 3 2 4 3 4 2" xfId="46204"/>
    <cellStyle name="Normal 5 2 2 3 2 4 3 5" xfId="31880"/>
    <cellStyle name="Normal 5 2 2 3 2 4 4" xfId="4780"/>
    <cellStyle name="Normal 5 2 2 3 2 4 4 2" xfId="12045"/>
    <cellStyle name="Normal 5 2 2 3 2 4 4 2 2" xfId="26423"/>
    <cellStyle name="Normal 5 2 2 3 2 4 4 2 2 2" xfId="55157"/>
    <cellStyle name="Normal 5 2 2 3 2 4 4 2 3" xfId="40833"/>
    <cellStyle name="Normal 5 2 2 3 2 4 4 3" xfId="19260"/>
    <cellStyle name="Normal 5 2 2 3 2 4 4 3 2" xfId="47995"/>
    <cellStyle name="Normal 5 2 2 3 2 4 4 4" xfId="33671"/>
    <cellStyle name="Normal 5 2 2 3 2 4 5" xfId="8452"/>
    <cellStyle name="Normal 5 2 2 3 2 4 5 2" xfId="22841"/>
    <cellStyle name="Normal 5 2 2 3 2 4 5 2 2" xfId="51576"/>
    <cellStyle name="Normal 5 2 2 3 2 4 5 3" xfId="37252"/>
    <cellStyle name="Normal 5 2 2 3 2 4 6" xfId="15678"/>
    <cellStyle name="Normal 5 2 2 3 2 4 6 2" xfId="44414"/>
    <cellStyle name="Normal 5 2 2 3 2 4 7" xfId="30090"/>
    <cellStyle name="Normal 5 2 2 3 2 5" xfId="1560"/>
    <cellStyle name="Normal 5 2 2 3 2 5 2" xfId="3364"/>
    <cellStyle name="Normal 5 2 2 3 2 5 2 2" xfId="7023"/>
    <cellStyle name="Normal 5 2 2 3 2 5 2 2 2" xfId="14283"/>
    <cellStyle name="Normal 5 2 2 3 2 5 2 2 2 2" xfId="28661"/>
    <cellStyle name="Normal 5 2 2 3 2 5 2 2 2 2 2" xfId="57395"/>
    <cellStyle name="Normal 5 2 2 3 2 5 2 2 2 3" xfId="43071"/>
    <cellStyle name="Normal 5 2 2 3 2 5 2 2 3" xfId="21498"/>
    <cellStyle name="Normal 5 2 2 3 2 5 2 2 3 2" xfId="50233"/>
    <cellStyle name="Normal 5 2 2 3 2 5 2 2 4" xfId="35909"/>
    <cellStyle name="Normal 5 2 2 3 2 5 2 3" xfId="10696"/>
    <cellStyle name="Normal 5 2 2 3 2 5 2 3 2" xfId="25079"/>
    <cellStyle name="Normal 5 2 2 3 2 5 2 3 2 2" xfId="53814"/>
    <cellStyle name="Normal 5 2 2 3 2 5 2 3 3" xfId="39490"/>
    <cellStyle name="Normal 5 2 2 3 2 5 2 4" xfId="17916"/>
    <cellStyle name="Normal 5 2 2 3 2 5 2 4 2" xfId="46652"/>
    <cellStyle name="Normal 5 2 2 3 2 5 2 5" xfId="32328"/>
    <cellStyle name="Normal 5 2 2 3 2 5 3" xfId="5233"/>
    <cellStyle name="Normal 5 2 2 3 2 5 3 2" xfId="12493"/>
    <cellStyle name="Normal 5 2 2 3 2 5 3 2 2" xfId="26871"/>
    <cellStyle name="Normal 5 2 2 3 2 5 3 2 2 2" xfId="55605"/>
    <cellStyle name="Normal 5 2 2 3 2 5 3 2 3" xfId="41281"/>
    <cellStyle name="Normal 5 2 2 3 2 5 3 3" xfId="19708"/>
    <cellStyle name="Normal 5 2 2 3 2 5 3 3 2" xfId="48443"/>
    <cellStyle name="Normal 5 2 2 3 2 5 3 4" xfId="34119"/>
    <cellStyle name="Normal 5 2 2 3 2 5 4" xfId="8906"/>
    <cellStyle name="Normal 5 2 2 3 2 5 4 2" xfId="23289"/>
    <cellStyle name="Normal 5 2 2 3 2 5 4 2 2" xfId="52024"/>
    <cellStyle name="Normal 5 2 2 3 2 5 4 3" xfId="37700"/>
    <cellStyle name="Normal 5 2 2 3 2 5 5" xfId="16126"/>
    <cellStyle name="Normal 5 2 2 3 2 5 5 2" xfId="44862"/>
    <cellStyle name="Normal 5 2 2 3 2 5 6" xfId="30538"/>
    <cellStyle name="Normal 5 2 2 3 2 6" xfId="2468"/>
    <cellStyle name="Normal 5 2 2 3 2 6 2" xfId="6128"/>
    <cellStyle name="Normal 5 2 2 3 2 6 2 2" xfId="13388"/>
    <cellStyle name="Normal 5 2 2 3 2 6 2 2 2" xfId="27766"/>
    <cellStyle name="Normal 5 2 2 3 2 6 2 2 2 2" xfId="56500"/>
    <cellStyle name="Normal 5 2 2 3 2 6 2 2 3" xfId="42176"/>
    <cellStyle name="Normal 5 2 2 3 2 6 2 3" xfId="20603"/>
    <cellStyle name="Normal 5 2 2 3 2 6 2 3 2" xfId="49338"/>
    <cellStyle name="Normal 5 2 2 3 2 6 2 4" xfId="35014"/>
    <cellStyle name="Normal 5 2 2 3 2 6 3" xfId="9801"/>
    <cellStyle name="Normal 5 2 2 3 2 6 3 2" xfId="24184"/>
    <cellStyle name="Normal 5 2 2 3 2 6 3 2 2" xfId="52919"/>
    <cellStyle name="Normal 5 2 2 3 2 6 3 3" xfId="38595"/>
    <cellStyle name="Normal 5 2 2 3 2 6 4" xfId="17021"/>
    <cellStyle name="Normal 5 2 2 3 2 6 4 2" xfId="45757"/>
    <cellStyle name="Normal 5 2 2 3 2 6 5" xfId="31433"/>
    <cellStyle name="Normal 5 2 2 3 2 7" xfId="4327"/>
    <cellStyle name="Normal 5 2 2 3 2 7 2" xfId="11597"/>
    <cellStyle name="Normal 5 2 2 3 2 7 2 2" xfId="25976"/>
    <cellStyle name="Normal 5 2 2 3 2 7 2 2 2" xfId="54710"/>
    <cellStyle name="Normal 5 2 2 3 2 7 2 3" xfId="40386"/>
    <cellStyle name="Normal 5 2 2 3 2 7 3" xfId="18813"/>
    <cellStyle name="Normal 5 2 2 3 2 7 3 2" xfId="47548"/>
    <cellStyle name="Normal 5 2 2 3 2 7 4" xfId="33224"/>
    <cellStyle name="Normal 5 2 2 3 2 8" xfId="7996"/>
    <cellStyle name="Normal 5 2 2 3 2 8 2" xfId="22394"/>
    <cellStyle name="Normal 5 2 2 3 2 8 2 2" xfId="51129"/>
    <cellStyle name="Normal 5 2 2 3 2 8 3" xfId="36805"/>
    <cellStyle name="Normal 5 2 2 3 2 9" xfId="15231"/>
    <cellStyle name="Normal 5 2 2 3 2 9 2" xfId="43967"/>
    <cellStyle name="Normal 5 2 2 3 3" xfId="592"/>
    <cellStyle name="Normal 5 2 2 3 3 2" xfId="869"/>
    <cellStyle name="Normal 5 2 2 3 3 2 2" xfId="1316"/>
    <cellStyle name="Normal 5 2 2 3 3 2 2 2" xfId="2299"/>
    <cellStyle name="Normal 5 2 2 3 3 2 2 2 2" xfId="4091"/>
    <cellStyle name="Normal 5 2 2 3 3 2 2 2 2 2" xfId="7750"/>
    <cellStyle name="Normal 5 2 2 3 3 2 2 2 2 2 2" xfId="15010"/>
    <cellStyle name="Normal 5 2 2 3 3 2 2 2 2 2 2 2" xfId="29388"/>
    <cellStyle name="Normal 5 2 2 3 3 2 2 2 2 2 2 2 2" xfId="58122"/>
    <cellStyle name="Normal 5 2 2 3 3 2 2 2 2 2 2 3" xfId="43798"/>
    <cellStyle name="Normal 5 2 2 3 3 2 2 2 2 2 3" xfId="22225"/>
    <cellStyle name="Normal 5 2 2 3 3 2 2 2 2 2 3 2" xfId="50960"/>
    <cellStyle name="Normal 5 2 2 3 3 2 2 2 2 2 4" xfId="36636"/>
    <cellStyle name="Normal 5 2 2 3 3 2 2 2 2 3" xfId="11423"/>
    <cellStyle name="Normal 5 2 2 3 3 2 2 2 2 3 2" xfId="25806"/>
    <cellStyle name="Normal 5 2 2 3 3 2 2 2 2 3 2 2" xfId="54541"/>
    <cellStyle name="Normal 5 2 2 3 3 2 2 2 2 3 3" xfId="40217"/>
    <cellStyle name="Normal 5 2 2 3 3 2 2 2 2 4" xfId="18643"/>
    <cellStyle name="Normal 5 2 2 3 3 2 2 2 2 4 2" xfId="47379"/>
    <cellStyle name="Normal 5 2 2 3 3 2 2 2 2 5" xfId="33055"/>
    <cellStyle name="Normal 5 2 2 3 3 2 2 2 3" xfId="5960"/>
    <cellStyle name="Normal 5 2 2 3 3 2 2 2 3 2" xfId="13220"/>
    <cellStyle name="Normal 5 2 2 3 3 2 2 2 3 2 2" xfId="27598"/>
    <cellStyle name="Normal 5 2 2 3 3 2 2 2 3 2 2 2" xfId="56332"/>
    <cellStyle name="Normal 5 2 2 3 3 2 2 2 3 2 3" xfId="42008"/>
    <cellStyle name="Normal 5 2 2 3 3 2 2 2 3 3" xfId="20435"/>
    <cellStyle name="Normal 5 2 2 3 3 2 2 2 3 3 2" xfId="49170"/>
    <cellStyle name="Normal 5 2 2 3 3 2 2 2 3 4" xfId="34846"/>
    <cellStyle name="Normal 5 2 2 3 3 2 2 2 4" xfId="9633"/>
    <cellStyle name="Normal 5 2 2 3 3 2 2 2 4 2" xfId="24016"/>
    <cellStyle name="Normal 5 2 2 3 3 2 2 2 4 2 2" xfId="52751"/>
    <cellStyle name="Normal 5 2 2 3 3 2 2 2 4 3" xfId="38427"/>
    <cellStyle name="Normal 5 2 2 3 3 2 2 2 5" xfId="16853"/>
    <cellStyle name="Normal 5 2 2 3 3 2 2 2 5 2" xfId="45589"/>
    <cellStyle name="Normal 5 2 2 3 3 2 2 2 6" xfId="31265"/>
    <cellStyle name="Normal 5 2 2 3 3 2 2 3" xfId="3195"/>
    <cellStyle name="Normal 5 2 2 3 3 2 2 3 2" xfId="6855"/>
    <cellStyle name="Normal 5 2 2 3 3 2 2 3 2 2" xfId="14115"/>
    <cellStyle name="Normal 5 2 2 3 3 2 2 3 2 2 2" xfId="28493"/>
    <cellStyle name="Normal 5 2 2 3 3 2 2 3 2 2 2 2" xfId="57227"/>
    <cellStyle name="Normal 5 2 2 3 3 2 2 3 2 2 3" xfId="42903"/>
    <cellStyle name="Normal 5 2 2 3 3 2 2 3 2 3" xfId="21330"/>
    <cellStyle name="Normal 5 2 2 3 3 2 2 3 2 3 2" xfId="50065"/>
    <cellStyle name="Normal 5 2 2 3 3 2 2 3 2 4" xfId="35741"/>
    <cellStyle name="Normal 5 2 2 3 3 2 2 3 3" xfId="10528"/>
    <cellStyle name="Normal 5 2 2 3 3 2 2 3 3 2" xfId="24911"/>
    <cellStyle name="Normal 5 2 2 3 3 2 2 3 3 2 2" xfId="53646"/>
    <cellStyle name="Normal 5 2 2 3 3 2 2 3 3 3" xfId="39322"/>
    <cellStyle name="Normal 5 2 2 3 3 2 2 3 4" xfId="17748"/>
    <cellStyle name="Normal 5 2 2 3 3 2 2 3 4 2" xfId="46484"/>
    <cellStyle name="Normal 5 2 2 3 3 2 2 3 5" xfId="32160"/>
    <cellStyle name="Normal 5 2 2 3 3 2 2 4" xfId="5060"/>
    <cellStyle name="Normal 5 2 2 3 3 2 2 4 2" xfId="12325"/>
    <cellStyle name="Normal 5 2 2 3 3 2 2 4 2 2" xfId="26703"/>
    <cellStyle name="Normal 5 2 2 3 3 2 2 4 2 2 2" xfId="55437"/>
    <cellStyle name="Normal 5 2 2 3 3 2 2 4 2 3" xfId="41113"/>
    <cellStyle name="Normal 5 2 2 3 3 2 2 4 3" xfId="19540"/>
    <cellStyle name="Normal 5 2 2 3 3 2 2 4 3 2" xfId="48275"/>
    <cellStyle name="Normal 5 2 2 3 3 2 2 4 4" xfId="33951"/>
    <cellStyle name="Normal 5 2 2 3 3 2 2 5" xfId="8732"/>
    <cellStyle name="Normal 5 2 2 3 3 2 2 5 2" xfId="23121"/>
    <cellStyle name="Normal 5 2 2 3 3 2 2 5 2 2" xfId="51856"/>
    <cellStyle name="Normal 5 2 2 3 3 2 2 5 3" xfId="37532"/>
    <cellStyle name="Normal 5 2 2 3 3 2 2 6" xfId="15958"/>
    <cellStyle name="Normal 5 2 2 3 3 2 2 6 2" xfId="44694"/>
    <cellStyle name="Normal 5 2 2 3 3 2 2 7" xfId="30370"/>
    <cellStyle name="Normal 5 2 2 3 3 2 3" xfId="1852"/>
    <cellStyle name="Normal 5 2 2 3 3 2 3 2" xfId="3644"/>
    <cellStyle name="Normal 5 2 2 3 3 2 3 2 2" xfId="7303"/>
    <cellStyle name="Normal 5 2 2 3 3 2 3 2 2 2" xfId="14563"/>
    <cellStyle name="Normal 5 2 2 3 3 2 3 2 2 2 2" xfId="28941"/>
    <cellStyle name="Normal 5 2 2 3 3 2 3 2 2 2 2 2" xfId="57675"/>
    <cellStyle name="Normal 5 2 2 3 3 2 3 2 2 2 3" xfId="43351"/>
    <cellStyle name="Normal 5 2 2 3 3 2 3 2 2 3" xfId="21778"/>
    <cellStyle name="Normal 5 2 2 3 3 2 3 2 2 3 2" xfId="50513"/>
    <cellStyle name="Normal 5 2 2 3 3 2 3 2 2 4" xfId="36189"/>
    <cellStyle name="Normal 5 2 2 3 3 2 3 2 3" xfId="10976"/>
    <cellStyle name="Normal 5 2 2 3 3 2 3 2 3 2" xfId="25359"/>
    <cellStyle name="Normal 5 2 2 3 3 2 3 2 3 2 2" xfId="54094"/>
    <cellStyle name="Normal 5 2 2 3 3 2 3 2 3 3" xfId="39770"/>
    <cellStyle name="Normal 5 2 2 3 3 2 3 2 4" xfId="18196"/>
    <cellStyle name="Normal 5 2 2 3 3 2 3 2 4 2" xfId="46932"/>
    <cellStyle name="Normal 5 2 2 3 3 2 3 2 5" xfId="32608"/>
    <cellStyle name="Normal 5 2 2 3 3 2 3 3" xfId="5513"/>
    <cellStyle name="Normal 5 2 2 3 3 2 3 3 2" xfId="12773"/>
    <cellStyle name="Normal 5 2 2 3 3 2 3 3 2 2" xfId="27151"/>
    <cellStyle name="Normal 5 2 2 3 3 2 3 3 2 2 2" xfId="55885"/>
    <cellStyle name="Normal 5 2 2 3 3 2 3 3 2 3" xfId="41561"/>
    <cellStyle name="Normal 5 2 2 3 3 2 3 3 3" xfId="19988"/>
    <cellStyle name="Normal 5 2 2 3 3 2 3 3 3 2" xfId="48723"/>
    <cellStyle name="Normal 5 2 2 3 3 2 3 3 4" xfId="34399"/>
    <cellStyle name="Normal 5 2 2 3 3 2 3 4" xfId="9186"/>
    <cellStyle name="Normal 5 2 2 3 3 2 3 4 2" xfId="23569"/>
    <cellStyle name="Normal 5 2 2 3 3 2 3 4 2 2" xfId="52304"/>
    <cellStyle name="Normal 5 2 2 3 3 2 3 4 3" xfId="37980"/>
    <cellStyle name="Normal 5 2 2 3 3 2 3 5" xfId="16406"/>
    <cellStyle name="Normal 5 2 2 3 3 2 3 5 2" xfId="45142"/>
    <cellStyle name="Normal 5 2 2 3 3 2 3 6" xfId="30818"/>
    <cellStyle name="Normal 5 2 2 3 3 2 4" xfId="2748"/>
    <cellStyle name="Normal 5 2 2 3 3 2 4 2" xfId="6408"/>
    <cellStyle name="Normal 5 2 2 3 3 2 4 2 2" xfId="13668"/>
    <cellStyle name="Normal 5 2 2 3 3 2 4 2 2 2" xfId="28046"/>
    <cellStyle name="Normal 5 2 2 3 3 2 4 2 2 2 2" xfId="56780"/>
    <cellStyle name="Normal 5 2 2 3 3 2 4 2 2 3" xfId="42456"/>
    <cellStyle name="Normal 5 2 2 3 3 2 4 2 3" xfId="20883"/>
    <cellStyle name="Normal 5 2 2 3 3 2 4 2 3 2" xfId="49618"/>
    <cellStyle name="Normal 5 2 2 3 3 2 4 2 4" xfId="35294"/>
    <cellStyle name="Normal 5 2 2 3 3 2 4 3" xfId="10081"/>
    <cellStyle name="Normal 5 2 2 3 3 2 4 3 2" xfId="24464"/>
    <cellStyle name="Normal 5 2 2 3 3 2 4 3 2 2" xfId="53199"/>
    <cellStyle name="Normal 5 2 2 3 3 2 4 3 3" xfId="38875"/>
    <cellStyle name="Normal 5 2 2 3 3 2 4 4" xfId="17301"/>
    <cellStyle name="Normal 5 2 2 3 3 2 4 4 2" xfId="46037"/>
    <cellStyle name="Normal 5 2 2 3 3 2 4 5" xfId="31713"/>
    <cellStyle name="Normal 5 2 2 3 3 2 5" xfId="4613"/>
    <cellStyle name="Normal 5 2 2 3 3 2 5 2" xfId="11878"/>
    <cellStyle name="Normal 5 2 2 3 3 2 5 2 2" xfId="26256"/>
    <cellStyle name="Normal 5 2 2 3 3 2 5 2 2 2" xfId="54990"/>
    <cellStyle name="Normal 5 2 2 3 3 2 5 2 3" xfId="40666"/>
    <cellStyle name="Normal 5 2 2 3 3 2 5 3" xfId="19093"/>
    <cellStyle name="Normal 5 2 2 3 3 2 5 3 2" xfId="47828"/>
    <cellStyle name="Normal 5 2 2 3 3 2 5 4" xfId="33504"/>
    <cellStyle name="Normal 5 2 2 3 3 2 6" xfId="8285"/>
    <cellStyle name="Normal 5 2 2 3 3 2 6 2" xfId="22674"/>
    <cellStyle name="Normal 5 2 2 3 3 2 6 2 2" xfId="51409"/>
    <cellStyle name="Normal 5 2 2 3 3 2 6 3" xfId="37085"/>
    <cellStyle name="Normal 5 2 2 3 3 2 7" xfId="15511"/>
    <cellStyle name="Normal 5 2 2 3 3 2 7 2" xfId="44247"/>
    <cellStyle name="Normal 5 2 2 3 3 2 8" xfId="29923"/>
    <cellStyle name="Normal 5 2 2 3 3 3" xfId="1092"/>
    <cellStyle name="Normal 5 2 2 3 3 3 2" xfId="2075"/>
    <cellStyle name="Normal 5 2 2 3 3 3 2 2" xfId="3867"/>
    <cellStyle name="Normal 5 2 2 3 3 3 2 2 2" xfId="7526"/>
    <cellStyle name="Normal 5 2 2 3 3 3 2 2 2 2" xfId="14786"/>
    <cellStyle name="Normal 5 2 2 3 3 3 2 2 2 2 2" xfId="29164"/>
    <cellStyle name="Normal 5 2 2 3 3 3 2 2 2 2 2 2" xfId="57898"/>
    <cellStyle name="Normal 5 2 2 3 3 3 2 2 2 2 3" xfId="43574"/>
    <cellStyle name="Normal 5 2 2 3 3 3 2 2 2 3" xfId="22001"/>
    <cellStyle name="Normal 5 2 2 3 3 3 2 2 2 3 2" xfId="50736"/>
    <cellStyle name="Normal 5 2 2 3 3 3 2 2 2 4" xfId="36412"/>
    <cellStyle name="Normal 5 2 2 3 3 3 2 2 3" xfId="11199"/>
    <cellStyle name="Normal 5 2 2 3 3 3 2 2 3 2" xfId="25582"/>
    <cellStyle name="Normal 5 2 2 3 3 3 2 2 3 2 2" xfId="54317"/>
    <cellStyle name="Normal 5 2 2 3 3 3 2 2 3 3" xfId="39993"/>
    <cellStyle name="Normal 5 2 2 3 3 3 2 2 4" xfId="18419"/>
    <cellStyle name="Normal 5 2 2 3 3 3 2 2 4 2" xfId="47155"/>
    <cellStyle name="Normal 5 2 2 3 3 3 2 2 5" xfId="32831"/>
    <cellStyle name="Normal 5 2 2 3 3 3 2 3" xfId="5736"/>
    <cellStyle name="Normal 5 2 2 3 3 3 2 3 2" xfId="12996"/>
    <cellStyle name="Normal 5 2 2 3 3 3 2 3 2 2" xfId="27374"/>
    <cellStyle name="Normal 5 2 2 3 3 3 2 3 2 2 2" xfId="56108"/>
    <cellStyle name="Normal 5 2 2 3 3 3 2 3 2 3" xfId="41784"/>
    <cellStyle name="Normal 5 2 2 3 3 3 2 3 3" xfId="20211"/>
    <cellStyle name="Normal 5 2 2 3 3 3 2 3 3 2" xfId="48946"/>
    <cellStyle name="Normal 5 2 2 3 3 3 2 3 4" xfId="34622"/>
    <cellStyle name="Normal 5 2 2 3 3 3 2 4" xfId="9409"/>
    <cellStyle name="Normal 5 2 2 3 3 3 2 4 2" xfId="23792"/>
    <cellStyle name="Normal 5 2 2 3 3 3 2 4 2 2" xfId="52527"/>
    <cellStyle name="Normal 5 2 2 3 3 3 2 4 3" xfId="38203"/>
    <cellStyle name="Normal 5 2 2 3 3 3 2 5" xfId="16629"/>
    <cellStyle name="Normal 5 2 2 3 3 3 2 5 2" xfId="45365"/>
    <cellStyle name="Normal 5 2 2 3 3 3 2 6" xfId="31041"/>
    <cellStyle name="Normal 5 2 2 3 3 3 3" xfId="2971"/>
    <cellStyle name="Normal 5 2 2 3 3 3 3 2" xfId="6631"/>
    <cellStyle name="Normal 5 2 2 3 3 3 3 2 2" xfId="13891"/>
    <cellStyle name="Normal 5 2 2 3 3 3 3 2 2 2" xfId="28269"/>
    <cellStyle name="Normal 5 2 2 3 3 3 3 2 2 2 2" xfId="57003"/>
    <cellStyle name="Normal 5 2 2 3 3 3 3 2 2 3" xfId="42679"/>
    <cellStyle name="Normal 5 2 2 3 3 3 3 2 3" xfId="21106"/>
    <cellStyle name="Normal 5 2 2 3 3 3 3 2 3 2" xfId="49841"/>
    <cellStyle name="Normal 5 2 2 3 3 3 3 2 4" xfId="35517"/>
    <cellStyle name="Normal 5 2 2 3 3 3 3 3" xfId="10304"/>
    <cellStyle name="Normal 5 2 2 3 3 3 3 3 2" xfId="24687"/>
    <cellStyle name="Normal 5 2 2 3 3 3 3 3 2 2" xfId="53422"/>
    <cellStyle name="Normal 5 2 2 3 3 3 3 3 3" xfId="39098"/>
    <cellStyle name="Normal 5 2 2 3 3 3 3 4" xfId="17524"/>
    <cellStyle name="Normal 5 2 2 3 3 3 3 4 2" xfId="46260"/>
    <cellStyle name="Normal 5 2 2 3 3 3 3 5" xfId="31936"/>
    <cellStyle name="Normal 5 2 2 3 3 3 4" xfId="4836"/>
    <cellStyle name="Normal 5 2 2 3 3 3 4 2" xfId="12101"/>
    <cellStyle name="Normal 5 2 2 3 3 3 4 2 2" xfId="26479"/>
    <cellStyle name="Normal 5 2 2 3 3 3 4 2 2 2" xfId="55213"/>
    <cellStyle name="Normal 5 2 2 3 3 3 4 2 3" xfId="40889"/>
    <cellStyle name="Normal 5 2 2 3 3 3 4 3" xfId="19316"/>
    <cellStyle name="Normal 5 2 2 3 3 3 4 3 2" xfId="48051"/>
    <cellStyle name="Normal 5 2 2 3 3 3 4 4" xfId="33727"/>
    <cellStyle name="Normal 5 2 2 3 3 3 5" xfId="8508"/>
    <cellStyle name="Normal 5 2 2 3 3 3 5 2" xfId="22897"/>
    <cellStyle name="Normal 5 2 2 3 3 3 5 2 2" xfId="51632"/>
    <cellStyle name="Normal 5 2 2 3 3 3 5 3" xfId="37308"/>
    <cellStyle name="Normal 5 2 2 3 3 3 6" xfId="15734"/>
    <cellStyle name="Normal 5 2 2 3 3 3 6 2" xfId="44470"/>
    <cellStyle name="Normal 5 2 2 3 3 3 7" xfId="30146"/>
    <cellStyle name="Normal 5 2 2 3 3 4" xfId="1624"/>
    <cellStyle name="Normal 5 2 2 3 3 4 2" xfId="3420"/>
    <cellStyle name="Normal 5 2 2 3 3 4 2 2" xfId="7079"/>
    <cellStyle name="Normal 5 2 2 3 3 4 2 2 2" xfId="14339"/>
    <cellStyle name="Normal 5 2 2 3 3 4 2 2 2 2" xfId="28717"/>
    <cellStyle name="Normal 5 2 2 3 3 4 2 2 2 2 2" xfId="57451"/>
    <cellStyle name="Normal 5 2 2 3 3 4 2 2 2 3" xfId="43127"/>
    <cellStyle name="Normal 5 2 2 3 3 4 2 2 3" xfId="21554"/>
    <cellStyle name="Normal 5 2 2 3 3 4 2 2 3 2" xfId="50289"/>
    <cellStyle name="Normal 5 2 2 3 3 4 2 2 4" xfId="35965"/>
    <cellStyle name="Normal 5 2 2 3 3 4 2 3" xfId="10752"/>
    <cellStyle name="Normal 5 2 2 3 3 4 2 3 2" xfId="25135"/>
    <cellStyle name="Normal 5 2 2 3 3 4 2 3 2 2" xfId="53870"/>
    <cellStyle name="Normal 5 2 2 3 3 4 2 3 3" xfId="39546"/>
    <cellStyle name="Normal 5 2 2 3 3 4 2 4" xfId="17972"/>
    <cellStyle name="Normal 5 2 2 3 3 4 2 4 2" xfId="46708"/>
    <cellStyle name="Normal 5 2 2 3 3 4 2 5" xfId="32384"/>
    <cellStyle name="Normal 5 2 2 3 3 4 3" xfId="5289"/>
    <cellStyle name="Normal 5 2 2 3 3 4 3 2" xfId="12549"/>
    <cellStyle name="Normal 5 2 2 3 3 4 3 2 2" xfId="26927"/>
    <cellStyle name="Normal 5 2 2 3 3 4 3 2 2 2" xfId="55661"/>
    <cellStyle name="Normal 5 2 2 3 3 4 3 2 3" xfId="41337"/>
    <cellStyle name="Normal 5 2 2 3 3 4 3 3" xfId="19764"/>
    <cellStyle name="Normal 5 2 2 3 3 4 3 3 2" xfId="48499"/>
    <cellStyle name="Normal 5 2 2 3 3 4 3 4" xfId="34175"/>
    <cellStyle name="Normal 5 2 2 3 3 4 4" xfId="8962"/>
    <cellStyle name="Normal 5 2 2 3 3 4 4 2" xfId="23345"/>
    <cellStyle name="Normal 5 2 2 3 3 4 4 2 2" xfId="52080"/>
    <cellStyle name="Normal 5 2 2 3 3 4 4 3" xfId="37756"/>
    <cellStyle name="Normal 5 2 2 3 3 4 5" xfId="16182"/>
    <cellStyle name="Normal 5 2 2 3 3 4 5 2" xfId="44918"/>
    <cellStyle name="Normal 5 2 2 3 3 4 6" xfId="30594"/>
    <cellStyle name="Normal 5 2 2 3 3 5" xfId="2524"/>
    <cellStyle name="Normal 5 2 2 3 3 5 2" xfId="6184"/>
    <cellStyle name="Normal 5 2 2 3 3 5 2 2" xfId="13444"/>
    <cellStyle name="Normal 5 2 2 3 3 5 2 2 2" xfId="27822"/>
    <cellStyle name="Normal 5 2 2 3 3 5 2 2 2 2" xfId="56556"/>
    <cellStyle name="Normal 5 2 2 3 3 5 2 2 3" xfId="42232"/>
    <cellStyle name="Normal 5 2 2 3 3 5 2 3" xfId="20659"/>
    <cellStyle name="Normal 5 2 2 3 3 5 2 3 2" xfId="49394"/>
    <cellStyle name="Normal 5 2 2 3 3 5 2 4" xfId="35070"/>
    <cellStyle name="Normal 5 2 2 3 3 5 3" xfId="9857"/>
    <cellStyle name="Normal 5 2 2 3 3 5 3 2" xfId="24240"/>
    <cellStyle name="Normal 5 2 2 3 3 5 3 2 2" xfId="52975"/>
    <cellStyle name="Normal 5 2 2 3 3 5 3 3" xfId="38651"/>
    <cellStyle name="Normal 5 2 2 3 3 5 4" xfId="17077"/>
    <cellStyle name="Normal 5 2 2 3 3 5 4 2" xfId="45813"/>
    <cellStyle name="Normal 5 2 2 3 3 5 5" xfId="31489"/>
    <cellStyle name="Normal 5 2 2 3 3 6" xfId="4387"/>
    <cellStyle name="Normal 5 2 2 3 3 6 2" xfId="11654"/>
    <cellStyle name="Normal 5 2 2 3 3 6 2 2" xfId="26032"/>
    <cellStyle name="Normal 5 2 2 3 3 6 2 2 2" xfId="54766"/>
    <cellStyle name="Normal 5 2 2 3 3 6 2 3" xfId="40442"/>
    <cellStyle name="Normal 5 2 2 3 3 6 3" xfId="18869"/>
    <cellStyle name="Normal 5 2 2 3 3 6 3 2" xfId="47604"/>
    <cellStyle name="Normal 5 2 2 3 3 6 4" xfId="33280"/>
    <cellStyle name="Normal 5 2 2 3 3 7" xfId="8058"/>
    <cellStyle name="Normal 5 2 2 3 3 7 2" xfId="22450"/>
    <cellStyle name="Normal 5 2 2 3 3 7 2 2" xfId="51185"/>
    <cellStyle name="Normal 5 2 2 3 3 7 3" xfId="36861"/>
    <cellStyle name="Normal 5 2 2 3 3 8" xfId="15287"/>
    <cellStyle name="Normal 5 2 2 3 3 8 2" xfId="44023"/>
    <cellStyle name="Normal 5 2 2 3 3 9" xfId="29699"/>
    <cellStyle name="Normal 5 2 2 3 4" xfId="754"/>
    <cellStyle name="Normal 5 2 2 3 4 2" xfId="1204"/>
    <cellStyle name="Normal 5 2 2 3 4 2 2" xfId="2187"/>
    <cellStyle name="Normal 5 2 2 3 4 2 2 2" xfId="3979"/>
    <cellStyle name="Normal 5 2 2 3 4 2 2 2 2" xfId="7638"/>
    <cellStyle name="Normal 5 2 2 3 4 2 2 2 2 2" xfId="14898"/>
    <cellStyle name="Normal 5 2 2 3 4 2 2 2 2 2 2" xfId="29276"/>
    <cellStyle name="Normal 5 2 2 3 4 2 2 2 2 2 2 2" xfId="58010"/>
    <cellStyle name="Normal 5 2 2 3 4 2 2 2 2 2 3" xfId="43686"/>
    <cellStyle name="Normal 5 2 2 3 4 2 2 2 2 3" xfId="22113"/>
    <cellStyle name="Normal 5 2 2 3 4 2 2 2 2 3 2" xfId="50848"/>
    <cellStyle name="Normal 5 2 2 3 4 2 2 2 2 4" xfId="36524"/>
    <cellStyle name="Normal 5 2 2 3 4 2 2 2 3" xfId="11311"/>
    <cellStyle name="Normal 5 2 2 3 4 2 2 2 3 2" xfId="25694"/>
    <cellStyle name="Normal 5 2 2 3 4 2 2 2 3 2 2" xfId="54429"/>
    <cellStyle name="Normal 5 2 2 3 4 2 2 2 3 3" xfId="40105"/>
    <cellStyle name="Normal 5 2 2 3 4 2 2 2 4" xfId="18531"/>
    <cellStyle name="Normal 5 2 2 3 4 2 2 2 4 2" xfId="47267"/>
    <cellStyle name="Normal 5 2 2 3 4 2 2 2 5" xfId="32943"/>
    <cellStyle name="Normal 5 2 2 3 4 2 2 3" xfId="5848"/>
    <cellStyle name="Normal 5 2 2 3 4 2 2 3 2" xfId="13108"/>
    <cellStyle name="Normal 5 2 2 3 4 2 2 3 2 2" xfId="27486"/>
    <cellStyle name="Normal 5 2 2 3 4 2 2 3 2 2 2" xfId="56220"/>
    <cellStyle name="Normal 5 2 2 3 4 2 2 3 2 3" xfId="41896"/>
    <cellStyle name="Normal 5 2 2 3 4 2 2 3 3" xfId="20323"/>
    <cellStyle name="Normal 5 2 2 3 4 2 2 3 3 2" xfId="49058"/>
    <cellStyle name="Normal 5 2 2 3 4 2 2 3 4" xfId="34734"/>
    <cellStyle name="Normal 5 2 2 3 4 2 2 4" xfId="9521"/>
    <cellStyle name="Normal 5 2 2 3 4 2 2 4 2" xfId="23904"/>
    <cellStyle name="Normal 5 2 2 3 4 2 2 4 2 2" xfId="52639"/>
    <cellStyle name="Normal 5 2 2 3 4 2 2 4 3" xfId="38315"/>
    <cellStyle name="Normal 5 2 2 3 4 2 2 5" xfId="16741"/>
    <cellStyle name="Normal 5 2 2 3 4 2 2 5 2" xfId="45477"/>
    <cellStyle name="Normal 5 2 2 3 4 2 2 6" xfId="31153"/>
    <cellStyle name="Normal 5 2 2 3 4 2 3" xfId="3083"/>
    <cellStyle name="Normal 5 2 2 3 4 2 3 2" xfId="6743"/>
    <cellStyle name="Normal 5 2 2 3 4 2 3 2 2" xfId="14003"/>
    <cellStyle name="Normal 5 2 2 3 4 2 3 2 2 2" xfId="28381"/>
    <cellStyle name="Normal 5 2 2 3 4 2 3 2 2 2 2" xfId="57115"/>
    <cellStyle name="Normal 5 2 2 3 4 2 3 2 2 3" xfId="42791"/>
    <cellStyle name="Normal 5 2 2 3 4 2 3 2 3" xfId="21218"/>
    <cellStyle name="Normal 5 2 2 3 4 2 3 2 3 2" xfId="49953"/>
    <cellStyle name="Normal 5 2 2 3 4 2 3 2 4" xfId="35629"/>
    <cellStyle name="Normal 5 2 2 3 4 2 3 3" xfId="10416"/>
    <cellStyle name="Normal 5 2 2 3 4 2 3 3 2" xfId="24799"/>
    <cellStyle name="Normal 5 2 2 3 4 2 3 3 2 2" xfId="53534"/>
    <cellStyle name="Normal 5 2 2 3 4 2 3 3 3" xfId="39210"/>
    <cellStyle name="Normal 5 2 2 3 4 2 3 4" xfId="17636"/>
    <cellStyle name="Normal 5 2 2 3 4 2 3 4 2" xfId="46372"/>
    <cellStyle name="Normal 5 2 2 3 4 2 3 5" xfId="32048"/>
    <cellStyle name="Normal 5 2 2 3 4 2 4" xfId="4948"/>
    <cellStyle name="Normal 5 2 2 3 4 2 4 2" xfId="12213"/>
    <cellStyle name="Normal 5 2 2 3 4 2 4 2 2" xfId="26591"/>
    <cellStyle name="Normal 5 2 2 3 4 2 4 2 2 2" xfId="55325"/>
    <cellStyle name="Normal 5 2 2 3 4 2 4 2 3" xfId="41001"/>
    <cellStyle name="Normal 5 2 2 3 4 2 4 3" xfId="19428"/>
    <cellStyle name="Normal 5 2 2 3 4 2 4 3 2" xfId="48163"/>
    <cellStyle name="Normal 5 2 2 3 4 2 4 4" xfId="33839"/>
    <cellStyle name="Normal 5 2 2 3 4 2 5" xfId="8620"/>
    <cellStyle name="Normal 5 2 2 3 4 2 5 2" xfId="23009"/>
    <cellStyle name="Normal 5 2 2 3 4 2 5 2 2" xfId="51744"/>
    <cellStyle name="Normal 5 2 2 3 4 2 5 3" xfId="37420"/>
    <cellStyle name="Normal 5 2 2 3 4 2 6" xfId="15846"/>
    <cellStyle name="Normal 5 2 2 3 4 2 6 2" xfId="44582"/>
    <cellStyle name="Normal 5 2 2 3 4 2 7" xfId="30258"/>
    <cellStyle name="Normal 5 2 2 3 4 3" xfId="1740"/>
    <cellStyle name="Normal 5 2 2 3 4 3 2" xfId="3532"/>
    <cellStyle name="Normal 5 2 2 3 4 3 2 2" xfId="7191"/>
    <cellStyle name="Normal 5 2 2 3 4 3 2 2 2" xfId="14451"/>
    <cellStyle name="Normal 5 2 2 3 4 3 2 2 2 2" xfId="28829"/>
    <cellStyle name="Normal 5 2 2 3 4 3 2 2 2 2 2" xfId="57563"/>
    <cellStyle name="Normal 5 2 2 3 4 3 2 2 2 3" xfId="43239"/>
    <cellStyle name="Normal 5 2 2 3 4 3 2 2 3" xfId="21666"/>
    <cellStyle name="Normal 5 2 2 3 4 3 2 2 3 2" xfId="50401"/>
    <cellStyle name="Normal 5 2 2 3 4 3 2 2 4" xfId="36077"/>
    <cellStyle name="Normal 5 2 2 3 4 3 2 3" xfId="10864"/>
    <cellStyle name="Normal 5 2 2 3 4 3 2 3 2" xfId="25247"/>
    <cellStyle name="Normal 5 2 2 3 4 3 2 3 2 2" xfId="53982"/>
    <cellStyle name="Normal 5 2 2 3 4 3 2 3 3" xfId="39658"/>
    <cellStyle name="Normal 5 2 2 3 4 3 2 4" xfId="18084"/>
    <cellStyle name="Normal 5 2 2 3 4 3 2 4 2" xfId="46820"/>
    <cellStyle name="Normal 5 2 2 3 4 3 2 5" xfId="32496"/>
    <cellStyle name="Normal 5 2 2 3 4 3 3" xfId="5401"/>
    <cellStyle name="Normal 5 2 2 3 4 3 3 2" xfId="12661"/>
    <cellStyle name="Normal 5 2 2 3 4 3 3 2 2" xfId="27039"/>
    <cellStyle name="Normal 5 2 2 3 4 3 3 2 2 2" xfId="55773"/>
    <cellStyle name="Normal 5 2 2 3 4 3 3 2 3" xfId="41449"/>
    <cellStyle name="Normal 5 2 2 3 4 3 3 3" xfId="19876"/>
    <cellStyle name="Normal 5 2 2 3 4 3 3 3 2" xfId="48611"/>
    <cellStyle name="Normal 5 2 2 3 4 3 3 4" xfId="34287"/>
    <cellStyle name="Normal 5 2 2 3 4 3 4" xfId="9074"/>
    <cellStyle name="Normal 5 2 2 3 4 3 4 2" xfId="23457"/>
    <cellStyle name="Normal 5 2 2 3 4 3 4 2 2" xfId="52192"/>
    <cellStyle name="Normal 5 2 2 3 4 3 4 3" xfId="37868"/>
    <cellStyle name="Normal 5 2 2 3 4 3 5" xfId="16294"/>
    <cellStyle name="Normal 5 2 2 3 4 3 5 2" xfId="45030"/>
    <cellStyle name="Normal 5 2 2 3 4 3 6" xfId="30706"/>
    <cellStyle name="Normal 5 2 2 3 4 4" xfId="2636"/>
    <cellStyle name="Normal 5 2 2 3 4 4 2" xfId="6296"/>
    <cellStyle name="Normal 5 2 2 3 4 4 2 2" xfId="13556"/>
    <cellStyle name="Normal 5 2 2 3 4 4 2 2 2" xfId="27934"/>
    <cellStyle name="Normal 5 2 2 3 4 4 2 2 2 2" xfId="56668"/>
    <cellStyle name="Normal 5 2 2 3 4 4 2 2 3" xfId="42344"/>
    <cellStyle name="Normal 5 2 2 3 4 4 2 3" xfId="20771"/>
    <cellStyle name="Normal 5 2 2 3 4 4 2 3 2" xfId="49506"/>
    <cellStyle name="Normal 5 2 2 3 4 4 2 4" xfId="35182"/>
    <cellStyle name="Normal 5 2 2 3 4 4 3" xfId="9969"/>
    <cellStyle name="Normal 5 2 2 3 4 4 3 2" xfId="24352"/>
    <cellStyle name="Normal 5 2 2 3 4 4 3 2 2" xfId="53087"/>
    <cellStyle name="Normal 5 2 2 3 4 4 3 3" xfId="38763"/>
    <cellStyle name="Normal 5 2 2 3 4 4 4" xfId="17189"/>
    <cellStyle name="Normal 5 2 2 3 4 4 4 2" xfId="45925"/>
    <cellStyle name="Normal 5 2 2 3 4 4 5" xfId="31601"/>
    <cellStyle name="Normal 5 2 2 3 4 5" xfId="4500"/>
    <cellStyle name="Normal 5 2 2 3 4 5 2" xfId="11766"/>
    <cellStyle name="Normal 5 2 2 3 4 5 2 2" xfId="26144"/>
    <cellStyle name="Normal 5 2 2 3 4 5 2 2 2" xfId="54878"/>
    <cellStyle name="Normal 5 2 2 3 4 5 2 3" xfId="40554"/>
    <cellStyle name="Normal 5 2 2 3 4 5 3" xfId="18981"/>
    <cellStyle name="Normal 5 2 2 3 4 5 3 2" xfId="47716"/>
    <cellStyle name="Normal 5 2 2 3 4 5 4" xfId="33392"/>
    <cellStyle name="Normal 5 2 2 3 4 6" xfId="8173"/>
    <cellStyle name="Normal 5 2 2 3 4 6 2" xfId="22562"/>
    <cellStyle name="Normal 5 2 2 3 4 6 2 2" xfId="51297"/>
    <cellStyle name="Normal 5 2 2 3 4 6 3" xfId="36973"/>
    <cellStyle name="Normal 5 2 2 3 4 7" xfId="15399"/>
    <cellStyle name="Normal 5 2 2 3 4 7 2" xfId="44135"/>
    <cellStyle name="Normal 5 2 2 3 4 8" xfId="29811"/>
    <cellStyle name="Normal 5 2 2 3 5" xfId="980"/>
    <cellStyle name="Normal 5 2 2 3 5 2" xfId="1963"/>
    <cellStyle name="Normal 5 2 2 3 5 2 2" xfId="3755"/>
    <cellStyle name="Normal 5 2 2 3 5 2 2 2" xfId="7414"/>
    <cellStyle name="Normal 5 2 2 3 5 2 2 2 2" xfId="14674"/>
    <cellStyle name="Normal 5 2 2 3 5 2 2 2 2 2" xfId="29052"/>
    <cellStyle name="Normal 5 2 2 3 5 2 2 2 2 2 2" xfId="57786"/>
    <cellStyle name="Normal 5 2 2 3 5 2 2 2 2 3" xfId="43462"/>
    <cellStyle name="Normal 5 2 2 3 5 2 2 2 3" xfId="21889"/>
    <cellStyle name="Normal 5 2 2 3 5 2 2 2 3 2" xfId="50624"/>
    <cellStyle name="Normal 5 2 2 3 5 2 2 2 4" xfId="36300"/>
    <cellStyle name="Normal 5 2 2 3 5 2 2 3" xfId="11087"/>
    <cellStyle name="Normal 5 2 2 3 5 2 2 3 2" xfId="25470"/>
    <cellStyle name="Normal 5 2 2 3 5 2 2 3 2 2" xfId="54205"/>
    <cellStyle name="Normal 5 2 2 3 5 2 2 3 3" xfId="39881"/>
    <cellStyle name="Normal 5 2 2 3 5 2 2 4" xfId="18307"/>
    <cellStyle name="Normal 5 2 2 3 5 2 2 4 2" xfId="47043"/>
    <cellStyle name="Normal 5 2 2 3 5 2 2 5" xfId="32719"/>
    <cellStyle name="Normal 5 2 2 3 5 2 3" xfId="5624"/>
    <cellStyle name="Normal 5 2 2 3 5 2 3 2" xfId="12884"/>
    <cellStyle name="Normal 5 2 2 3 5 2 3 2 2" xfId="27262"/>
    <cellStyle name="Normal 5 2 2 3 5 2 3 2 2 2" xfId="55996"/>
    <cellStyle name="Normal 5 2 2 3 5 2 3 2 3" xfId="41672"/>
    <cellStyle name="Normal 5 2 2 3 5 2 3 3" xfId="20099"/>
    <cellStyle name="Normal 5 2 2 3 5 2 3 3 2" xfId="48834"/>
    <cellStyle name="Normal 5 2 2 3 5 2 3 4" xfId="34510"/>
    <cellStyle name="Normal 5 2 2 3 5 2 4" xfId="9297"/>
    <cellStyle name="Normal 5 2 2 3 5 2 4 2" xfId="23680"/>
    <cellStyle name="Normal 5 2 2 3 5 2 4 2 2" xfId="52415"/>
    <cellStyle name="Normal 5 2 2 3 5 2 4 3" xfId="38091"/>
    <cellStyle name="Normal 5 2 2 3 5 2 5" xfId="16517"/>
    <cellStyle name="Normal 5 2 2 3 5 2 5 2" xfId="45253"/>
    <cellStyle name="Normal 5 2 2 3 5 2 6" xfId="30929"/>
    <cellStyle name="Normal 5 2 2 3 5 3" xfId="2859"/>
    <cellStyle name="Normal 5 2 2 3 5 3 2" xfId="6519"/>
    <cellStyle name="Normal 5 2 2 3 5 3 2 2" xfId="13779"/>
    <cellStyle name="Normal 5 2 2 3 5 3 2 2 2" xfId="28157"/>
    <cellStyle name="Normal 5 2 2 3 5 3 2 2 2 2" xfId="56891"/>
    <cellStyle name="Normal 5 2 2 3 5 3 2 2 3" xfId="42567"/>
    <cellStyle name="Normal 5 2 2 3 5 3 2 3" xfId="20994"/>
    <cellStyle name="Normal 5 2 2 3 5 3 2 3 2" xfId="49729"/>
    <cellStyle name="Normal 5 2 2 3 5 3 2 4" xfId="35405"/>
    <cellStyle name="Normal 5 2 2 3 5 3 3" xfId="10192"/>
    <cellStyle name="Normal 5 2 2 3 5 3 3 2" xfId="24575"/>
    <cellStyle name="Normal 5 2 2 3 5 3 3 2 2" xfId="53310"/>
    <cellStyle name="Normal 5 2 2 3 5 3 3 3" xfId="38986"/>
    <cellStyle name="Normal 5 2 2 3 5 3 4" xfId="17412"/>
    <cellStyle name="Normal 5 2 2 3 5 3 4 2" xfId="46148"/>
    <cellStyle name="Normal 5 2 2 3 5 3 5" xfId="31824"/>
    <cellStyle name="Normal 5 2 2 3 5 4" xfId="4724"/>
    <cellStyle name="Normal 5 2 2 3 5 4 2" xfId="11989"/>
    <cellStyle name="Normal 5 2 2 3 5 4 2 2" xfId="26367"/>
    <cellStyle name="Normal 5 2 2 3 5 4 2 2 2" xfId="55101"/>
    <cellStyle name="Normal 5 2 2 3 5 4 2 3" xfId="40777"/>
    <cellStyle name="Normal 5 2 2 3 5 4 3" xfId="19204"/>
    <cellStyle name="Normal 5 2 2 3 5 4 3 2" xfId="47939"/>
    <cellStyle name="Normal 5 2 2 3 5 4 4" xfId="33615"/>
    <cellStyle name="Normal 5 2 2 3 5 5" xfId="8396"/>
    <cellStyle name="Normal 5 2 2 3 5 5 2" xfId="22785"/>
    <cellStyle name="Normal 5 2 2 3 5 5 2 2" xfId="51520"/>
    <cellStyle name="Normal 5 2 2 3 5 5 3" xfId="37196"/>
    <cellStyle name="Normal 5 2 2 3 5 6" xfId="15622"/>
    <cellStyle name="Normal 5 2 2 3 5 6 2" xfId="44358"/>
    <cellStyle name="Normal 5 2 2 3 5 7" xfId="30034"/>
    <cellStyle name="Normal 5 2 2 3 6" xfId="1499"/>
    <cellStyle name="Normal 5 2 2 3 6 2" xfId="3308"/>
    <cellStyle name="Normal 5 2 2 3 6 2 2" xfId="6967"/>
    <cellStyle name="Normal 5 2 2 3 6 2 2 2" xfId="14227"/>
    <cellStyle name="Normal 5 2 2 3 6 2 2 2 2" xfId="28605"/>
    <cellStyle name="Normal 5 2 2 3 6 2 2 2 2 2" xfId="57339"/>
    <cellStyle name="Normal 5 2 2 3 6 2 2 2 3" xfId="43015"/>
    <cellStyle name="Normal 5 2 2 3 6 2 2 3" xfId="21442"/>
    <cellStyle name="Normal 5 2 2 3 6 2 2 3 2" xfId="50177"/>
    <cellStyle name="Normal 5 2 2 3 6 2 2 4" xfId="35853"/>
    <cellStyle name="Normal 5 2 2 3 6 2 3" xfId="10640"/>
    <cellStyle name="Normal 5 2 2 3 6 2 3 2" xfId="25023"/>
    <cellStyle name="Normal 5 2 2 3 6 2 3 2 2" xfId="53758"/>
    <cellStyle name="Normal 5 2 2 3 6 2 3 3" xfId="39434"/>
    <cellStyle name="Normal 5 2 2 3 6 2 4" xfId="17860"/>
    <cellStyle name="Normal 5 2 2 3 6 2 4 2" xfId="46596"/>
    <cellStyle name="Normal 5 2 2 3 6 2 5" xfId="32272"/>
    <cellStyle name="Normal 5 2 2 3 6 3" xfId="5176"/>
    <cellStyle name="Normal 5 2 2 3 6 3 2" xfId="12437"/>
    <cellStyle name="Normal 5 2 2 3 6 3 2 2" xfId="26815"/>
    <cellStyle name="Normal 5 2 2 3 6 3 2 2 2" xfId="55549"/>
    <cellStyle name="Normal 5 2 2 3 6 3 2 3" xfId="41225"/>
    <cellStyle name="Normal 5 2 2 3 6 3 3" xfId="19652"/>
    <cellStyle name="Normal 5 2 2 3 6 3 3 2" xfId="48387"/>
    <cellStyle name="Normal 5 2 2 3 6 3 4" xfId="34063"/>
    <cellStyle name="Normal 5 2 2 3 6 4" xfId="8850"/>
    <cellStyle name="Normal 5 2 2 3 6 4 2" xfId="23233"/>
    <cellStyle name="Normal 5 2 2 3 6 4 2 2" xfId="51968"/>
    <cellStyle name="Normal 5 2 2 3 6 4 3" xfId="37644"/>
    <cellStyle name="Normal 5 2 2 3 6 5" xfId="16070"/>
    <cellStyle name="Normal 5 2 2 3 6 5 2" xfId="44806"/>
    <cellStyle name="Normal 5 2 2 3 6 6" xfId="30482"/>
    <cellStyle name="Normal 5 2 2 3 7" xfId="2412"/>
    <cellStyle name="Normal 5 2 2 3 7 2" xfId="6072"/>
    <cellStyle name="Normal 5 2 2 3 7 2 2" xfId="13332"/>
    <cellStyle name="Normal 5 2 2 3 7 2 2 2" xfId="27710"/>
    <cellStyle name="Normal 5 2 2 3 7 2 2 2 2" xfId="56444"/>
    <cellStyle name="Normal 5 2 2 3 7 2 2 3" xfId="42120"/>
    <cellStyle name="Normal 5 2 2 3 7 2 3" xfId="20547"/>
    <cellStyle name="Normal 5 2 2 3 7 2 3 2" xfId="49282"/>
    <cellStyle name="Normal 5 2 2 3 7 2 4" xfId="34958"/>
    <cellStyle name="Normal 5 2 2 3 7 3" xfId="9745"/>
    <cellStyle name="Normal 5 2 2 3 7 3 2" xfId="24128"/>
    <cellStyle name="Normal 5 2 2 3 7 3 2 2" xfId="52863"/>
    <cellStyle name="Normal 5 2 2 3 7 3 3" xfId="38539"/>
    <cellStyle name="Normal 5 2 2 3 7 4" xfId="16965"/>
    <cellStyle name="Normal 5 2 2 3 7 4 2" xfId="45701"/>
    <cellStyle name="Normal 5 2 2 3 7 5" xfId="31377"/>
    <cellStyle name="Normal 5 2 2 3 8" xfId="4269"/>
    <cellStyle name="Normal 5 2 2 3 8 2" xfId="11541"/>
    <cellStyle name="Normal 5 2 2 3 8 2 2" xfId="25920"/>
    <cellStyle name="Normal 5 2 2 3 8 2 2 2" xfId="54654"/>
    <cellStyle name="Normal 5 2 2 3 8 2 3" xfId="40330"/>
    <cellStyle name="Normal 5 2 2 3 8 3" xfId="18757"/>
    <cellStyle name="Normal 5 2 2 3 8 3 2" xfId="47492"/>
    <cellStyle name="Normal 5 2 2 3 8 4" xfId="33168"/>
    <cellStyle name="Normal 5 2 2 3 9" xfId="7937"/>
    <cellStyle name="Normal 5 2 2 3 9 2" xfId="22338"/>
    <cellStyle name="Normal 5 2 2 3 9 2 2" xfId="51073"/>
    <cellStyle name="Normal 5 2 2 3 9 3" xfId="36749"/>
    <cellStyle name="Normal 5 2 2 4" xfId="425"/>
    <cellStyle name="Normal 5 2 2 4 10" xfId="29615"/>
    <cellStyle name="Normal 5 2 2 4 2" xfId="625"/>
    <cellStyle name="Normal 5 2 2 4 2 2" xfId="897"/>
    <cellStyle name="Normal 5 2 2 4 2 2 2" xfId="1344"/>
    <cellStyle name="Normal 5 2 2 4 2 2 2 2" xfId="2327"/>
    <cellStyle name="Normal 5 2 2 4 2 2 2 2 2" xfId="4119"/>
    <cellStyle name="Normal 5 2 2 4 2 2 2 2 2 2" xfId="7778"/>
    <cellStyle name="Normal 5 2 2 4 2 2 2 2 2 2 2" xfId="15038"/>
    <cellStyle name="Normal 5 2 2 4 2 2 2 2 2 2 2 2" xfId="29416"/>
    <cellStyle name="Normal 5 2 2 4 2 2 2 2 2 2 2 2 2" xfId="58150"/>
    <cellStyle name="Normal 5 2 2 4 2 2 2 2 2 2 2 3" xfId="43826"/>
    <cellStyle name="Normal 5 2 2 4 2 2 2 2 2 2 3" xfId="22253"/>
    <cellStyle name="Normal 5 2 2 4 2 2 2 2 2 2 3 2" xfId="50988"/>
    <cellStyle name="Normal 5 2 2 4 2 2 2 2 2 2 4" xfId="36664"/>
    <cellStyle name="Normal 5 2 2 4 2 2 2 2 2 3" xfId="11451"/>
    <cellStyle name="Normal 5 2 2 4 2 2 2 2 2 3 2" xfId="25834"/>
    <cellStyle name="Normal 5 2 2 4 2 2 2 2 2 3 2 2" xfId="54569"/>
    <cellStyle name="Normal 5 2 2 4 2 2 2 2 2 3 3" xfId="40245"/>
    <cellStyle name="Normal 5 2 2 4 2 2 2 2 2 4" xfId="18671"/>
    <cellStyle name="Normal 5 2 2 4 2 2 2 2 2 4 2" xfId="47407"/>
    <cellStyle name="Normal 5 2 2 4 2 2 2 2 2 5" xfId="33083"/>
    <cellStyle name="Normal 5 2 2 4 2 2 2 2 3" xfId="5988"/>
    <cellStyle name="Normal 5 2 2 4 2 2 2 2 3 2" xfId="13248"/>
    <cellStyle name="Normal 5 2 2 4 2 2 2 2 3 2 2" xfId="27626"/>
    <cellStyle name="Normal 5 2 2 4 2 2 2 2 3 2 2 2" xfId="56360"/>
    <cellStyle name="Normal 5 2 2 4 2 2 2 2 3 2 3" xfId="42036"/>
    <cellStyle name="Normal 5 2 2 4 2 2 2 2 3 3" xfId="20463"/>
    <cellStyle name="Normal 5 2 2 4 2 2 2 2 3 3 2" xfId="49198"/>
    <cellStyle name="Normal 5 2 2 4 2 2 2 2 3 4" xfId="34874"/>
    <cellStyle name="Normal 5 2 2 4 2 2 2 2 4" xfId="9661"/>
    <cellStyle name="Normal 5 2 2 4 2 2 2 2 4 2" xfId="24044"/>
    <cellStyle name="Normal 5 2 2 4 2 2 2 2 4 2 2" xfId="52779"/>
    <cellStyle name="Normal 5 2 2 4 2 2 2 2 4 3" xfId="38455"/>
    <cellStyle name="Normal 5 2 2 4 2 2 2 2 5" xfId="16881"/>
    <cellStyle name="Normal 5 2 2 4 2 2 2 2 5 2" xfId="45617"/>
    <cellStyle name="Normal 5 2 2 4 2 2 2 2 6" xfId="31293"/>
    <cellStyle name="Normal 5 2 2 4 2 2 2 3" xfId="3223"/>
    <cellStyle name="Normal 5 2 2 4 2 2 2 3 2" xfId="6883"/>
    <cellStyle name="Normal 5 2 2 4 2 2 2 3 2 2" xfId="14143"/>
    <cellStyle name="Normal 5 2 2 4 2 2 2 3 2 2 2" xfId="28521"/>
    <cellStyle name="Normal 5 2 2 4 2 2 2 3 2 2 2 2" xfId="57255"/>
    <cellStyle name="Normal 5 2 2 4 2 2 2 3 2 2 3" xfId="42931"/>
    <cellStyle name="Normal 5 2 2 4 2 2 2 3 2 3" xfId="21358"/>
    <cellStyle name="Normal 5 2 2 4 2 2 2 3 2 3 2" xfId="50093"/>
    <cellStyle name="Normal 5 2 2 4 2 2 2 3 2 4" xfId="35769"/>
    <cellStyle name="Normal 5 2 2 4 2 2 2 3 3" xfId="10556"/>
    <cellStyle name="Normal 5 2 2 4 2 2 2 3 3 2" xfId="24939"/>
    <cellStyle name="Normal 5 2 2 4 2 2 2 3 3 2 2" xfId="53674"/>
    <cellStyle name="Normal 5 2 2 4 2 2 2 3 3 3" xfId="39350"/>
    <cellStyle name="Normal 5 2 2 4 2 2 2 3 4" xfId="17776"/>
    <cellStyle name="Normal 5 2 2 4 2 2 2 3 4 2" xfId="46512"/>
    <cellStyle name="Normal 5 2 2 4 2 2 2 3 5" xfId="32188"/>
    <cellStyle name="Normal 5 2 2 4 2 2 2 4" xfId="5088"/>
    <cellStyle name="Normal 5 2 2 4 2 2 2 4 2" xfId="12353"/>
    <cellStyle name="Normal 5 2 2 4 2 2 2 4 2 2" xfId="26731"/>
    <cellStyle name="Normal 5 2 2 4 2 2 2 4 2 2 2" xfId="55465"/>
    <cellStyle name="Normal 5 2 2 4 2 2 2 4 2 3" xfId="41141"/>
    <cellStyle name="Normal 5 2 2 4 2 2 2 4 3" xfId="19568"/>
    <cellStyle name="Normal 5 2 2 4 2 2 2 4 3 2" xfId="48303"/>
    <cellStyle name="Normal 5 2 2 4 2 2 2 4 4" xfId="33979"/>
    <cellStyle name="Normal 5 2 2 4 2 2 2 5" xfId="8760"/>
    <cellStyle name="Normal 5 2 2 4 2 2 2 5 2" xfId="23149"/>
    <cellStyle name="Normal 5 2 2 4 2 2 2 5 2 2" xfId="51884"/>
    <cellStyle name="Normal 5 2 2 4 2 2 2 5 3" xfId="37560"/>
    <cellStyle name="Normal 5 2 2 4 2 2 2 6" xfId="15986"/>
    <cellStyle name="Normal 5 2 2 4 2 2 2 6 2" xfId="44722"/>
    <cellStyle name="Normal 5 2 2 4 2 2 2 7" xfId="30398"/>
    <cellStyle name="Normal 5 2 2 4 2 2 3" xfId="1880"/>
    <cellStyle name="Normal 5 2 2 4 2 2 3 2" xfId="3672"/>
    <cellStyle name="Normal 5 2 2 4 2 2 3 2 2" xfId="7331"/>
    <cellStyle name="Normal 5 2 2 4 2 2 3 2 2 2" xfId="14591"/>
    <cellStyle name="Normal 5 2 2 4 2 2 3 2 2 2 2" xfId="28969"/>
    <cellStyle name="Normal 5 2 2 4 2 2 3 2 2 2 2 2" xfId="57703"/>
    <cellStyle name="Normal 5 2 2 4 2 2 3 2 2 2 3" xfId="43379"/>
    <cellStyle name="Normal 5 2 2 4 2 2 3 2 2 3" xfId="21806"/>
    <cellStyle name="Normal 5 2 2 4 2 2 3 2 2 3 2" xfId="50541"/>
    <cellStyle name="Normal 5 2 2 4 2 2 3 2 2 4" xfId="36217"/>
    <cellStyle name="Normal 5 2 2 4 2 2 3 2 3" xfId="11004"/>
    <cellStyle name="Normal 5 2 2 4 2 2 3 2 3 2" xfId="25387"/>
    <cellStyle name="Normal 5 2 2 4 2 2 3 2 3 2 2" xfId="54122"/>
    <cellStyle name="Normal 5 2 2 4 2 2 3 2 3 3" xfId="39798"/>
    <cellStyle name="Normal 5 2 2 4 2 2 3 2 4" xfId="18224"/>
    <cellStyle name="Normal 5 2 2 4 2 2 3 2 4 2" xfId="46960"/>
    <cellStyle name="Normal 5 2 2 4 2 2 3 2 5" xfId="32636"/>
    <cellStyle name="Normal 5 2 2 4 2 2 3 3" xfId="5541"/>
    <cellStyle name="Normal 5 2 2 4 2 2 3 3 2" xfId="12801"/>
    <cellStyle name="Normal 5 2 2 4 2 2 3 3 2 2" xfId="27179"/>
    <cellStyle name="Normal 5 2 2 4 2 2 3 3 2 2 2" xfId="55913"/>
    <cellStyle name="Normal 5 2 2 4 2 2 3 3 2 3" xfId="41589"/>
    <cellStyle name="Normal 5 2 2 4 2 2 3 3 3" xfId="20016"/>
    <cellStyle name="Normal 5 2 2 4 2 2 3 3 3 2" xfId="48751"/>
    <cellStyle name="Normal 5 2 2 4 2 2 3 3 4" xfId="34427"/>
    <cellStyle name="Normal 5 2 2 4 2 2 3 4" xfId="9214"/>
    <cellStyle name="Normal 5 2 2 4 2 2 3 4 2" xfId="23597"/>
    <cellStyle name="Normal 5 2 2 4 2 2 3 4 2 2" xfId="52332"/>
    <cellStyle name="Normal 5 2 2 4 2 2 3 4 3" xfId="38008"/>
    <cellStyle name="Normal 5 2 2 4 2 2 3 5" xfId="16434"/>
    <cellStyle name="Normal 5 2 2 4 2 2 3 5 2" xfId="45170"/>
    <cellStyle name="Normal 5 2 2 4 2 2 3 6" xfId="30846"/>
    <cellStyle name="Normal 5 2 2 4 2 2 4" xfId="2776"/>
    <cellStyle name="Normal 5 2 2 4 2 2 4 2" xfId="6436"/>
    <cellStyle name="Normal 5 2 2 4 2 2 4 2 2" xfId="13696"/>
    <cellStyle name="Normal 5 2 2 4 2 2 4 2 2 2" xfId="28074"/>
    <cellStyle name="Normal 5 2 2 4 2 2 4 2 2 2 2" xfId="56808"/>
    <cellStyle name="Normal 5 2 2 4 2 2 4 2 2 3" xfId="42484"/>
    <cellStyle name="Normal 5 2 2 4 2 2 4 2 3" xfId="20911"/>
    <cellStyle name="Normal 5 2 2 4 2 2 4 2 3 2" xfId="49646"/>
    <cellStyle name="Normal 5 2 2 4 2 2 4 2 4" xfId="35322"/>
    <cellStyle name="Normal 5 2 2 4 2 2 4 3" xfId="10109"/>
    <cellStyle name="Normal 5 2 2 4 2 2 4 3 2" xfId="24492"/>
    <cellStyle name="Normal 5 2 2 4 2 2 4 3 2 2" xfId="53227"/>
    <cellStyle name="Normal 5 2 2 4 2 2 4 3 3" xfId="38903"/>
    <cellStyle name="Normal 5 2 2 4 2 2 4 4" xfId="17329"/>
    <cellStyle name="Normal 5 2 2 4 2 2 4 4 2" xfId="46065"/>
    <cellStyle name="Normal 5 2 2 4 2 2 4 5" xfId="31741"/>
    <cellStyle name="Normal 5 2 2 4 2 2 5" xfId="4641"/>
    <cellStyle name="Normal 5 2 2 4 2 2 5 2" xfId="11906"/>
    <cellStyle name="Normal 5 2 2 4 2 2 5 2 2" xfId="26284"/>
    <cellStyle name="Normal 5 2 2 4 2 2 5 2 2 2" xfId="55018"/>
    <cellStyle name="Normal 5 2 2 4 2 2 5 2 3" xfId="40694"/>
    <cellStyle name="Normal 5 2 2 4 2 2 5 3" xfId="19121"/>
    <cellStyle name="Normal 5 2 2 4 2 2 5 3 2" xfId="47856"/>
    <cellStyle name="Normal 5 2 2 4 2 2 5 4" xfId="33532"/>
    <cellStyle name="Normal 5 2 2 4 2 2 6" xfId="8313"/>
    <cellStyle name="Normal 5 2 2 4 2 2 6 2" xfId="22702"/>
    <cellStyle name="Normal 5 2 2 4 2 2 6 2 2" xfId="51437"/>
    <cellStyle name="Normal 5 2 2 4 2 2 6 3" xfId="37113"/>
    <cellStyle name="Normal 5 2 2 4 2 2 7" xfId="15539"/>
    <cellStyle name="Normal 5 2 2 4 2 2 7 2" xfId="44275"/>
    <cellStyle name="Normal 5 2 2 4 2 2 8" xfId="29951"/>
    <cellStyle name="Normal 5 2 2 4 2 3" xfId="1120"/>
    <cellStyle name="Normal 5 2 2 4 2 3 2" xfId="2103"/>
    <cellStyle name="Normal 5 2 2 4 2 3 2 2" xfId="3895"/>
    <cellStyle name="Normal 5 2 2 4 2 3 2 2 2" xfId="7554"/>
    <cellStyle name="Normal 5 2 2 4 2 3 2 2 2 2" xfId="14814"/>
    <cellStyle name="Normal 5 2 2 4 2 3 2 2 2 2 2" xfId="29192"/>
    <cellStyle name="Normal 5 2 2 4 2 3 2 2 2 2 2 2" xfId="57926"/>
    <cellStyle name="Normal 5 2 2 4 2 3 2 2 2 2 3" xfId="43602"/>
    <cellStyle name="Normal 5 2 2 4 2 3 2 2 2 3" xfId="22029"/>
    <cellStyle name="Normal 5 2 2 4 2 3 2 2 2 3 2" xfId="50764"/>
    <cellStyle name="Normal 5 2 2 4 2 3 2 2 2 4" xfId="36440"/>
    <cellStyle name="Normal 5 2 2 4 2 3 2 2 3" xfId="11227"/>
    <cellStyle name="Normal 5 2 2 4 2 3 2 2 3 2" xfId="25610"/>
    <cellStyle name="Normal 5 2 2 4 2 3 2 2 3 2 2" xfId="54345"/>
    <cellStyle name="Normal 5 2 2 4 2 3 2 2 3 3" xfId="40021"/>
    <cellStyle name="Normal 5 2 2 4 2 3 2 2 4" xfId="18447"/>
    <cellStyle name="Normal 5 2 2 4 2 3 2 2 4 2" xfId="47183"/>
    <cellStyle name="Normal 5 2 2 4 2 3 2 2 5" xfId="32859"/>
    <cellStyle name="Normal 5 2 2 4 2 3 2 3" xfId="5764"/>
    <cellStyle name="Normal 5 2 2 4 2 3 2 3 2" xfId="13024"/>
    <cellStyle name="Normal 5 2 2 4 2 3 2 3 2 2" xfId="27402"/>
    <cellStyle name="Normal 5 2 2 4 2 3 2 3 2 2 2" xfId="56136"/>
    <cellStyle name="Normal 5 2 2 4 2 3 2 3 2 3" xfId="41812"/>
    <cellStyle name="Normal 5 2 2 4 2 3 2 3 3" xfId="20239"/>
    <cellStyle name="Normal 5 2 2 4 2 3 2 3 3 2" xfId="48974"/>
    <cellStyle name="Normal 5 2 2 4 2 3 2 3 4" xfId="34650"/>
    <cellStyle name="Normal 5 2 2 4 2 3 2 4" xfId="9437"/>
    <cellStyle name="Normal 5 2 2 4 2 3 2 4 2" xfId="23820"/>
    <cellStyle name="Normal 5 2 2 4 2 3 2 4 2 2" xfId="52555"/>
    <cellStyle name="Normal 5 2 2 4 2 3 2 4 3" xfId="38231"/>
    <cellStyle name="Normal 5 2 2 4 2 3 2 5" xfId="16657"/>
    <cellStyle name="Normal 5 2 2 4 2 3 2 5 2" xfId="45393"/>
    <cellStyle name="Normal 5 2 2 4 2 3 2 6" xfId="31069"/>
    <cellStyle name="Normal 5 2 2 4 2 3 3" xfId="2999"/>
    <cellStyle name="Normal 5 2 2 4 2 3 3 2" xfId="6659"/>
    <cellStyle name="Normal 5 2 2 4 2 3 3 2 2" xfId="13919"/>
    <cellStyle name="Normal 5 2 2 4 2 3 3 2 2 2" xfId="28297"/>
    <cellStyle name="Normal 5 2 2 4 2 3 3 2 2 2 2" xfId="57031"/>
    <cellStyle name="Normal 5 2 2 4 2 3 3 2 2 3" xfId="42707"/>
    <cellStyle name="Normal 5 2 2 4 2 3 3 2 3" xfId="21134"/>
    <cellStyle name="Normal 5 2 2 4 2 3 3 2 3 2" xfId="49869"/>
    <cellStyle name="Normal 5 2 2 4 2 3 3 2 4" xfId="35545"/>
    <cellStyle name="Normal 5 2 2 4 2 3 3 3" xfId="10332"/>
    <cellStyle name="Normal 5 2 2 4 2 3 3 3 2" xfId="24715"/>
    <cellStyle name="Normal 5 2 2 4 2 3 3 3 2 2" xfId="53450"/>
    <cellStyle name="Normal 5 2 2 4 2 3 3 3 3" xfId="39126"/>
    <cellStyle name="Normal 5 2 2 4 2 3 3 4" xfId="17552"/>
    <cellStyle name="Normal 5 2 2 4 2 3 3 4 2" xfId="46288"/>
    <cellStyle name="Normal 5 2 2 4 2 3 3 5" xfId="31964"/>
    <cellStyle name="Normal 5 2 2 4 2 3 4" xfId="4864"/>
    <cellStyle name="Normal 5 2 2 4 2 3 4 2" xfId="12129"/>
    <cellStyle name="Normal 5 2 2 4 2 3 4 2 2" xfId="26507"/>
    <cellStyle name="Normal 5 2 2 4 2 3 4 2 2 2" xfId="55241"/>
    <cellStyle name="Normal 5 2 2 4 2 3 4 2 3" xfId="40917"/>
    <cellStyle name="Normal 5 2 2 4 2 3 4 3" xfId="19344"/>
    <cellStyle name="Normal 5 2 2 4 2 3 4 3 2" xfId="48079"/>
    <cellStyle name="Normal 5 2 2 4 2 3 4 4" xfId="33755"/>
    <cellStyle name="Normal 5 2 2 4 2 3 5" xfId="8536"/>
    <cellStyle name="Normal 5 2 2 4 2 3 5 2" xfId="22925"/>
    <cellStyle name="Normal 5 2 2 4 2 3 5 2 2" xfId="51660"/>
    <cellStyle name="Normal 5 2 2 4 2 3 5 3" xfId="37336"/>
    <cellStyle name="Normal 5 2 2 4 2 3 6" xfId="15762"/>
    <cellStyle name="Normal 5 2 2 4 2 3 6 2" xfId="44498"/>
    <cellStyle name="Normal 5 2 2 4 2 3 7" xfId="30174"/>
    <cellStyle name="Normal 5 2 2 4 2 4" xfId="1652"/>
    <cellStyle name="Normal 5 2 2 4 2 4 2" xfId="3448"/>
    <cellStyle name="Normal 5 2 2 4 2 4 2 2" xfId="7107"/>
    <cellStyle name="Normal 5 2 2 4 2 4 2 2 2" xfId="14367"/>
    <cellStyle name="Normal 5 2 2 4 2 4 2 2 2 2" xfId="28745"/>
    <cellStyle name="Normal 5 2 2 4 2 4 2 2 2 2 2" xfId="57479"/>
    <cellStyle name="Normal 5 2 2 4 2 4 2 2 2 3" xfId="43155"/>
    <cellStyle name="Normal 5 2 2 4 2 4 2 2 3" xfId="21582"/>
    <cellStyle name="Normal 5 2 2 4 2 4 2 2 3 2" xfId="50317"/>
    <cellStyle name="Normal 5 2 2 4 2 4 2 2 4" xfId="35993"/>
    <cellStyle name="Normal 5 2 2 4 2 4 2 3" xfId="10780"/>
    <cellStyle name="Normal 5 2 2 4 2 4 2 3 2" xfId="25163"/>
    <cellStyle name="Normal 5 2 2 4 2 4 2 3 2 2" xfId="53898"/>
    <cellStyle name="Normal 5 2 2 4 2 4 2 3 3" xfId="39574"/>
    <cellStyle name="Normal 5 2 2 4 2 4 2 4" xfId="18000"/>
    <cellStyle name="Normal 5 2 2 4 2 4 2 4 2" xfId="46736"/>
    <cellStyle name="Normal 5 2 2 4 2 4 2 5" xfId="32412"/>
    <cellStyle name="Normal 5 2 2 4 2 4 3" xfId="5317"/>
    <cellStyle name="Normal 5 2 2 4 2 4 3 2" xfId="12577"/>
    <cellStyle name="Normal 5 2 2 4 2 4 3 2 2" xfId="26955"/>
    <cellStyle name="Normal 5 2 2 4 2 4 3 2 2 2" xfId="55689"/>
    <cellStyle name="Normal 5 2 2 4 2 4 3 2 3" xfId="41365"/>
    <cellStyle name="Normal 5 2 2 4 2 4 3 3" xfId="19792"/>
    <cellStyle name="Normal 5 2 2 4 2 4 3 3 2" xfId="48527"/>
    <cellStyle name="Normal 5 2 2 4 2 4 3 4" xfId="34203"/>
    <cellStyle name="Normal 5 2 2 4 2 4 4" xfId="8990"/>
    <cellStyle name="Normal 5 2 2 4 2 4 4 2" xfId="23373"/>
    <cellStyle name="Normal 5 2 2 4 2 4 4 2 2" xfId="52108"/>
    <cellStyle name="Normal 5 2 2 4 2 4 4 3" xfId="37784"/>
    <cellStyle name="Normal 5 2 2 4 2 4 5" xfId="16210"/>
    <cellStyle name="Normal 5 2 2 4 2 4 5 2" xfId="44946"/>
    <cellStyle name="Normal 5 2 2 4 2 4 6" xfId="30622"/>
    <cellStyle name="Normal 5 2 2 4 2 5" xfId="2552"/>
    <cellStyle name="Normal 5 2 2 4 2 5 2" xfId="6212"/>
    <cellStyle name="Normal 5 2 2 4 2 5 2 2" xfId="13472"/>
    <cellStyle name="Normal 5 2 2 4 2 5 2 2 2" xfId="27850"/>
    <cellStyle name="Normal 5 2 2 4 2 5 2 2 2 2" xfId="56584"/>
    <cellStyle name="Normal 5 2 2 4 2 5 2 2 3" xfId="42260"/>
    <cellStyle name="Normal 5 2 2 4 2 5 2 3" xfId="20687"/>
    <cellStyle name="Normal 5 2 2 4 2 5 2 3 2" xfId="49422"/>
    <cellStyle name="Normal 5 2 2 4 2 5 2 4" xfId="35098"/>
    <cellStyle name="Normal 5 2 2 4 2 5 3" xfId="9885"/>
    <cellStyle name="Normal 5 2 2 4 2 5 3 2" xfId="24268"/>
    <cellStyle name="Normal 5 2 2 4 2 5 3 2 2" xfId="53003"/>
    <cellStyle name="Normal 5 2 2 4 2 5 3 3" xfId="38679"/>
    <cellStyle name="Normal 5 2 2 4 2 5 4" xfId="17105"/>
    <cellStyle name="Normal 5 2 2 4 2 5 4 2" xfId="45841"/>
    <cellStyle name="Normal 5 2 2 4 2 5 5" xfId="31517"/>
    <cellStyle name="Normal 5 2 2 4 2 6" xfId="4415"/>
    <cellStyle name="Normal 5 2 2 4 2 6 2" xfId="11682"/>
    <cellStyle name="Normal 5 2 2 4 2 6 2 2" xfId="26060"/>
    <cellStyle name="Normal 5 2 2 4 2 6 2 2 2" xfId="54794"/>
    <cellStyle name="Normal 5 2 2 4 2 6 2 3" xfId="40470"/>
    <cellStyle name="Normal 5 2 2 4 2 6 3" xfId="18897"/>
    <cellStyle name="Normal 5 2 2 4 2 6 3 2" xfId="47632"/>
    <cellStyle name="Normal 5 2 2 4 2 6 4" xfId="33308"/>
    <cellStyle name="Normal 5 2 2 4 2 7" xfId="8086"/>
    <cellStyle name="Normal 5 2 2 4 2 7 2" xfId="22478"/>
    <cellStyle name="Normal 5 2 2 4 2 7 2 2" xfId="51213"/>
    <cellStyle name="Normal 5 2 2 4 2 7 3" xfId="36889"/>
    <cellStyle name="Normal 5 2 2 4 2 8" xfId="15315"/>
    <cellStyle name="Normal 5 2 2 4 2 8 2" xfId="44051"/>
    <cellStyle name="Normal 5 2 2 4 2 9" xfId="29727"/>
    <cellStyle name="Normal 5 2 2 4 3" xfId="783"/>
    <cellStyle name="Normal 5 2 2 4 3 2" xfId="1232"/>
    <cellStyle name="Normal 5 2 2 4 3 2 2" xfId="2215"/>
    <cellStyle name="Normal 5 2 2 4 3 2 2 2" xfId="4007"/>
    <cellStyle name="Normal 5 2 2 4 3 2 2 2 2" xfId="7666"/>
    <cellStyle name="Normal 5 2 2 4 3 2 2 2 2 2" xfId="14926"/>
    <cellStyle name="Normal 5 2 2 4 3 2 2 2 2 2 2" xfId="29304"/>
    <cellStyle name="Normal 5 2 2 4 3 2 2 2 2 2 2 2" xfId="58038"/>
    <cellStyle name="Normal 5 2 2 4 3 2 2 2 2 2 3" xfId="43714"/>
    <cellStyle name="Normal 5 2 2 4 3 2 2 2 2 3" xfId="22141"/>
    <cellStyle name="Normal 5 2 2 4 3 2 2 2 2 3 2" xfId="50876"/>
    <cellStyle name="Normal 5 2 2 4 3 2 2 2 2 4" xfId="36552"/>
    <cellStyle name="Normal 5 2 2 4 3 2 2 2 3" xfId="11339"/>
    <cellStyle name="Normal 5 2 2 4 3 2 2 2 3 2" xfId="25722"/>
    <cellStyle name="Normal 5 2 2 4 3 2 2 2 3 2 2" xfId="54457"/>
    <cellStyle name="Normal 5 2 2 4 3 2 2 2 3 3" xfId="40133"/>
    <cellStyle name="Normal 5 2 2 4 3 2 2 2 4" xfId="18559"/>
    <cellStyle name="Normal 5 2 2 4 3 2 2 2 4 2" xfId="47295"/>
    <cellStyle name="Normal 5 2 2 4 3 2 2 2 5" xfId="32971"/>
    <cellStyle name="Normal 5 2 2 4 3 2 2 3" xfId="5876"/>
    <cellStyle name="Normal 5 2 2 4 3 2 2 3 2" xfId="13136"/>
    <cellStyle name="Normal 5 2 2 4 3 2 2 3 2 2" xfId="27514"/>
    <cellStyle name="Normal 5 2 2 4 3 2 2 3 2 2 2" xfId="56248"/>
    <cellStyle name="Normal 5 2 2 4 3 2 2 3 2 3" xfId="41924"/>
    <cellStyle name="Normal 5 2 2 4 3 2 2 3 3" xfId="20351"/>
    <cellStyle name="Normal 5 2 2 4 3 2 2 3 3 2" xfId="49086"/>
    <cellStyle name="Normal 5 2 2 4 3 2 2 3 4" xfId="34762"/>
    <cellStyle name="Normal 5 2 2 4 3 2 2 4" xfId="9549"/>
    <cellStyle name="Normal 5 2 2 4 3 2 2 4 2" xfId="23932"/>
    <cellStyle name="Normal 5 2 2 4 3 2 2 4 2 2" xfId="52667"/>
    <cellStyle name="Normal 5 2 2 4 3 2 2 4 3" xfId="38343"/>
    <cellStyle name="Normal 5 2 2 4 3 2 2 5" xfId="16769"/>
    <cellStyle name="Normal 5 2 2 4 3 2 2 5 2" xfId="45505"/>
    <cellStyle name="Normal 5 2 2 4 3 2 2 6" xfId="31181"/>
    <cellStyle name="Normal 5 2 2 4 3 2 3" xfId="3111"/>
    <cellStyle name="Normal 5 2 2 4 3 2 3 2" xfId="6771"/>
    <cellStyle name="Normal 5 2 2 4 3 2 3 2 2" xfId="14031"/>
    <cellStyle name="Normal 5 2 2 4 3 2 3 2 2 2" xfId="28409"/>
    <cellStyle name="Normal 5 2 2 4 3 2 3 2 2 2 2" xfId="57143"/>
    <cellStyle name="Normal 5 2 2 4 3 2 3 2 2 3" xfId="42819"/>
    <cellStyle name="Normal 5 2 2 4 3 2 3 2 3" xfId="21246"/>
    <cellStyle name="Normal 5 2 2 4 3 2 3 2 3 2" xfId="49981"/>
    <cellStyle name="Normal 5 2 2 4 3 2 3 2 4" xfId="35657"/>
    <cellStyle name="Normal 5 2 2 4 3 2 3 3" xfId="10444"/>
    <cellStyle name="Normal 5 2 2 4 3 2 3 3 2" xfId="24827"/>
    <cellStyle name="Normal 5 2 2 4 3 2 3 3 2 2" xfId="53562"/>
    <cellStyle name="Normal 5 2 2 4 3 2 3 3 3" xfId="39238"/>
    <cellStyle name="Normal 5 2 2 4 3 2 3 4" xfId="17664"/>
    <cellStyle name="Normal 5 2 2 4 3 2 3 4 2" xfId="46400"/>
    <cellStyle name="Normal 5 2 2 4 3 2 3 5" xfId="32076"/>
    <cellStyle name="Normal 5 2 2 4 3 2 4" xfId="4976"/>
    <cellStyle name="Normal 5 2 2 4 3 2 4 2" xfId="12241"/>
    <cellStyle name="Normal 5 2 2 4 3 2 4 2 2" xfId="26619"/>
    <cellStyle name="Normal 5 2 2 4 3 2 4 2 2 2" xfId="55353"/>
    <cellStyle name="Normal 5 2 2 4 3 2 4 2 3" xfId="41029"/>
    <cellStyle name="Normal 5 2 2 4 3 2 4 3" xfId="19456"/>
    <cellStyle name="Normal 5 2 2 4 3 2 4 3 2" xfId="48191"/>
    <cellStyle name="Normal 5 2 2 4 3 2 4 4" xfId="33867"/>
    <cellStyle name="Normal 5 2 2 4 3 2 5" xfId="8648"/>
    <cellStyle name="Normal 5 2 2 4 3 2 5 2" xfId="23037"/>
    <cellStyle name="Normal 5 2 2 4 3 2 5 2 2" xfId="51772"/>
    <cellStyle name="Normal 5 2 2 4 3 2 5 3" xfId="37448"/>
    <cellStyle name="Normal 5 2 2 4 3 2 6" xfId="15874"/>
    <cellStyle name="Normal 5 2 2 4 3 2 6 2" xfId="44610"/>
    <cellStyle name="Normal 5 2 2 4 3 2 7" xfId="30286"/>
    <cellStyle name="Normal 5 2 2 4 3 3" xfId="1768"/>
    <cellStyle name="Normal 5 2 2 4 3 3 2" xfId="3560"/>
    <cellStyle name="Normal 5 2 2 4 3 3 2 2" xfId="7219"/>
    <cellStyle name="Normal 5 2 2 4 3 3 2 2 2" xfId="14479"/>
    <cellStyle name="Normal 5 2 2 4 3 3 2 2 2 2" xfId="28857"/>
    <cellStyle name="Normal 5 2 2 4 3 3 2 2 2 2 2" xfId="57591"/>
    <cellStyle name="Normal 5 2 2 4 3 3 2 2 2 3" xfId="43267"/>
    <cellStyle name="Normal 5 2 2 4 3 3 2 2 3" xfId="21694"/>
    <cellStyle name="Normal 5 2 2 4 3 3 2 2 3 2" xfId="50429"/>
    <cellStyle name="Normal 5 2 2 4 3 3 2 2 4" xfId="36105"/>
    <cellStyle name="Normal 5 2 2 4 3 3 2 3" xfId="10892"/>
    <cellStyle name="Normal 5 2 2 4 3 3 2 3 2" xfId="25275"/>
    <cellStyle name="Normal 5 2 2 4 3 3 2 3 2 2" xfId="54010"/>
    <cellStyle name="Normal 5 2 2 4 3 3 2 3 3" xfId="39686"/>
    <cellStyle name="Normal 5 2 2 4 3 3 2 4" xfId="18112"/>
    <cellStyle name="Normal 5 2 2 4 3 3 2 4 2" xfId="46848"/>
    <cellStyle name="Normal 5 2 2 4 3 3 2 5" xfId="32524"/>
    <cellStyle name="Normal 5 2 2 4 3 3 3" xfId="5429"/>
    <cellStyle name="Normal 5 2 2 4 3 3 3 2" xfId="12689"/>
    <cellStyle name="Normal 5 2 2 4 3 3 3 2 2" xfId="27067"/>
    <cellStyle name="Normal 5 2 2 4 3 3 3 2 2 2" xfId="55801"/>
    <cellStyle name="Normal 5 2 2 4 3 3 3 2 3" xfId="41477"/>
    <cellStyle name="Normal 5 2 2 4 3 3 3 3" xfId="19904"/>
    <cellStyle name="Normal 5 2 2 4 3 3 3 3 2" xfId="48639"/>
    <cellStyle name="Normal 5 2 2 4 3 3 3 4" xfId="34315"/>
    <cellStyle name="Normal 5 2 2 4 3 3 4" xfId="9102"/>
    <cellStyle name="Normal 5 2 2 4 3 3 4 2" xfId="23485"/>
    <cellStyle name="Normal 5 2 2 4 3 3 4 2 2" xfId="52220"/>
    <cellStyle name="Normal 5 2 2 4 3 3 4 3" xfId="37896"/>
    <cellStyle name="Normal 5 2 2 4 3 3 5" xfId="16322"/>
    <cellStyle name="Normal 5 2 2 4 3 3 5 2" xfId="45058"/>
    <cellStyle name="Normal 5 2 2 4 3 3 6" xfId="30734"/>
    <cellStyle name="Normal 5 2 2 4 3 4" xfId="2664"/>
    <cellStyle name="Normal 5 2 2 4 3 4 2" xfId="6324"/>
    <cellStyle name="Normal 5 2 2 4 3 4 2 2" xfId="13584"/>
    <cellStyle name="Normal 5 2 2 4 3 4 2 2 2" xfId="27962"/>
    <cellStyle name="Normal 5 2 2 4 3 4 2 2 2 2" xfId="56696"/>
    <cellStyle name="Normal 5 2 2 4 3 4 2 2 3" xfId="42372"/>
    <cellStyle name="Normal 5 2 2 4 3 4 2 3" xfId="20799"/>
    <cellStyle name="Normal 5 2 2 4 3 4 2 3 2" xfId="49534"/>
    <cellStyle name="Normal 5 2 2 4 3 4 2 4" xfId="35210"/>
    <cellStyle name="Normal 5 2 2 4 3 4 3" xfId="9997"/>
    <cellStyle name="Normal 5 2 2 4 3 4 3 2" xfId="24380"/>
    <cellStyle name="Normal 5 2 2 4 3 4 3 2 2" xfId="53115"/>
    <cellStyle name="Normal 5 2 2 4 3 4 3 3" xfId="38791"/>
    <cellStyle name="Normal 5 2 2 4 3 4 4" xfId="17217"/>
    <cellStyle name="Normal 5 2 2 4 3 4 4 2" xfId="45953"/>
    <cellStyle name="Normal 5 2 2 4 3 4 5" xfId="31629"/>
    <cellStyle name="Normal 5 2 2 4 3 5" xfId="4528"/>
    <cellStyle name="Normal 5 2 2 4 3 5 2" xfId="11794"/>
    <cellStyle name="Normal 5 2 2 4 3 5 2 2" xfId="26172"/>
    <cellStyle name="Normal 5 2 2 4 3 5 2 2 2" xfId="54906"/>
    <cellStyle name="Normal 5 2 2 4 3 5 2 3" xfId="40582"/>
    <cellStyle name="Normal 5 2 2 4 3 5 3" xfId="19009"/>
    <cellStyle name="Normal 5 2 2 4 3 5 3 2" xfId="47744"/>
    <cellStyle name="Normal 5 2 2 4 3 5 4" xfId="33420"/>
    <cellStyle name="Normal 5 2 2 4 3 6" xfId="8201"/>
    <cellStyle name="Normal 5 2 2 4 3 6 2" xfId="22590"/>
    <cellStyle name="Normal 5 2 2 4 3 6 2 2" xfId="51325"/>
    <cellStyle name="Normal 5 2 2 4 3 6 3" xfId="37001"/>
    <cellStyle name="Normal 5 2 2 4 3 7" xfId="15427"/>
    <cellStyle name="Normal 5 2 2 4 3 7 2" xfId="44163"/>
    <cellStyle name="Normal 5 2 2 4 3 8" xfId="29839"/>
    <cellStyle name="Normal 5 2 2 4 4" xfId="1008"/>
    <cellStyle name="Normal 5 2 2 4 4 2" xfId="1991"/>
    <cellStyle name="Normal 5 2 2 4 4 2 2" xfId="3783"/>
    <cellStyle name="Normal 5 2 2 4 4 2 2 2" xfId="7442"/>
    <cellStyle name="Normal 5 2 2 4 4 2 2 2 2" xfId="14702"/>
    <cellStyle name="Normal 5 2 2 4 4 2 2 2 2 2" xfId="29080"/>
    <cellStyle name="Normal 5 2 2 4 4 2 2 2 2 2 2" xfId="57814"/>
    <cellStyle name="Normal 5 2 2 4 4 2 2 2 2 3" xfId="43490"/>
    <cellStyle name="Normal 5 2 2 4 4 2 2 2 3" xfId="21917"/>
    <cellStyle name="Normal 5 2 2 4 4 2 2 2 3 2" xfId="50652"/>
    <cellStyle name="Normal 5 2 2 4 4 2 2 2 4" xfId="36328"/>
    <cellStyle name="Normal 5 2 2 4 4 2 2 3" xfId="11115"/>
    <cellStyle name="Normal 5 2 2 4 4 2 2 3 2" xfId="25498"/>
    <cellStyle name="Normal 5 2 2 4 4 2 2 3 2 2" xfId="54233"/>
    <cellStyle name="Normal 5 2 2 4 4 2 2 3 3" xfId="39909"/>
    <cellStyle name="Normal 5 2 2 4 4 2 2 4" xfId="18335"/>
    <cellStyle name="Normal 5 2 2 4 4 2 2 4 2" xfId="47071"/>
    <cellStyle name="Normal 5 2 2 4 4 2 2 5" xfId="32747"/>
    <cellStyle name="Normal 5 2 2 4 4 2 3" xfId="5652"/>
    <cellStyle name="Normal 5 2 2 4 4 2 3 2" xfId="12912"/>
    <cellStyle name="Normal 5 2 2 4 4 2 3 2 2" xfId="27290"/>
    <cellStyle name="Normal 5 2 2 4 4 2 3 2 2 2" xfId="56024"/>
    <cellStyle name="Normal 5 2 2 4 4 2 3 2 3" xfId="41700"/>
    <cellStyle name="Normal 5 2 2 4 4 2 3 3" xfId="20127"/>
    <cellStyle name="Normal 5 2 2 4 4 2 3 3 2" xfId="48862"/>
    <cellStyle name="Normal 5 2 2 4 4 2 3 4" xfId="34538"/>
    <cellStyle name="Normal 5 2 2 4 4 2 4" xfId="9325"/>
    <cellStyle name="Normal 5 2 2 4 4 2 4 2" xfId="23708"/>
    <cellStyle name="Normal 5 2 2 4 4 2 4 2 2" xfId="52443"/>
    <cellStyle name="Normal 5 2 2 4 4 2 4 3" xfId="38119"/>
    <cellStyle name="Normal 5 2 2 4 4 2 5" xfId="16545"/>
    <cellStyle name="Normal 5 2 2 4 4 2 5 2" xfId="45281"/>
    <cellStyle name="Normal 5 2 2 4 4 2 6" xfId="30957"/>
    <cellStyle name="Normal 5 2 2 4 4 3" xfId="2887"/>
    <cellStyle name="Normal 5 2 2 4 4 3 2" xfId="6547"/>
    <cellStyle name="Normal 5 2 2 4 4 3 2 2" xfId="13807"/>
    <cellStyle name="Normal 5 2 2 4 4 3 2 2 2" xfId="28185"/>
    <cellStyle name="Normal 5 2 2 4 4 3 2 2 2 2" xfId="56919"/>
    <cellStyle name="Normal 5 2 2 4 4 3 2 2 3" xfId="42595"/>
    <cellStyle name="Normal 5 2 2 4 4 3 2 3" xfId="21022"/>
    <cellStyle name="Normal 5 2 2 4 4 3 2 3 2" xfId="49757"/>
    <cellStyle name="Normal 5 2 2 4 4 3 2 4" xfId="35433"/>
    <cellStyle name="Normal 5 2 2 4 4 3 3" xfId="10220"/>
    <cellStyle name="Normal 5 2 2 4 4 3 3 2" xfId="24603"/>
    <cellStyle name="Normal 5 2 2 4 4 3 3 2 2" xfId="53338"/>
    <cellStyle name="Normal 5 2 2 4 4 3 3 3" xfId="39014"/>
    <cellStyle name="Normal 5 2 2 4 4 3 4" xfId="17440"/>
    <cellStyle name="Normal 5 2 2 4 4 3 4 2" xfId="46176"/>
    <cellStyle name="Normal 5 2 2 4 4 3 5" xfId="31852"/>
    <cellStyle name="Normal 5 2 2 4 4 4" xfId="4752"/>
    <cellStyle name="Normal 5 2 2 4 4 4 2" xfId="12017"/>
    <cellStyle name="Normal 5 2 2 4 4 4 2 2" xfId="26395"/>
    <cellStyle name="Normal 5 2 2 4 4 4 2 2 2" xfId="55129"/>
    <cellStyle name="Normal 5 2 2 4 4 4 2 3" xfId="40805"/>
    <cellStyle name="Normal 5 2 2 4 4 4 3" xfId="19232"/>
    <cellStyle name="Normal 5 2 2 4 4 4 3 2" xfId="47967"/>
    <cellStyle name="Normal 5 2 2 4 4 4 4" xfId="33643"/>
    <cellStyle name="Normal 5 2 2 4 4 5" xfId="8424"/>
    <cellStyle name="Normal 5 2 2 4 4 5 2" xfId="22813"/>
    <cellStyle name="Normal 5 2 2 4 4 5 2 2" xfId="51548"/>
    <cellStyle name="Normal 5 2 2 4 4 5 3" xfId="37224"/>
    <cellStyle name="Normal 5 2 2 4 4 6" xfId="15650"/>
    <cellStyle name="Normal 5 2 2 4 4 6 2" xfId="44386"/>
    <cellStyle name="Normal 5 2 2 4 4 7" xfId="30062"/>
    <cellStyle name="Normal 5 2 2 4 5" xfId="1532"/>
    <cellStyle name="Normal 5 2 2 4 5 2" xfId="3336"/>
    <cellStyle name="Normal 5 2 2 4 5 2 2" xfId="6995"/>
    <cellStyle name="Normal 5 2 2 4 5 2 2 2" xfId="14255"/>
    <cellStyle name="Normal 5 2 2 4 5 2 2 2 2" xfId="28633"/>
    <cellStyle name="Normal 5 2 2 4 5 2 2 2 2 2" xfId="57367"/>
    <cellStyle name="Normal 5 2 2 4 5 2 2 2 3" xfId="43043"/>
    <cellStyle name="Normal 5 2 2 4 5 2 2 3" xfId="21470"/>
    <cellStyle name="Normal 5 2 2 4 5 2 2 3 2" xfId="50205"/>
    <cellStyle name="Normal 5 2 2 4 5 2 2 4" xfId="35881"/>
    <cellStyle name="Normal 5 2 2 4 5 2 3" xfId="10668"/>
    <cellStyle name="Normal 5 2 2 4 5 2 3 2" xfId="25051"/>
    <cellStyle name="Normal 5 2 2 4 5 2 3 2 2" xfId="53786"/>
    <cellStyle name="Normal 5 2 2 4 5 2 3 3" xfId="39462"/>
    <cellStyle name="Normal 5 2 2 4 5 2 4" xfId="17888"/>
    <cellStyle name="Normal 5 2 2 4 5 2 4 2" xfId="46624"/>
    <cellStyle name="Normal 5 2 2 4 5 2 5" xfId="32300"/>
    <cellStyle name="Normal 5 2 2 4 5 3" xfId="5205"/>
    <cellStyle name="Normal 5 2 2 4 5 3 2" xfId="12465"/>
    <cellStyle name="Normal 5 2 2 4 5 3 2 2" xfId="26843"/>
    <cellStyle name="Normal 5 2 2 4 5 3 2 2 2" xfId="55577"/>
    <cellStyle name="Normal 5 2 2 4 5 3 2 3" xfId="41253"/>
    <cellStyle name="Normal 5 2 2 4 5 3 3" xfId="19680"/>
    <cellStyle name="Normal 5 2 2 4 5 3 3 2" xfId="48415"/>
    <cellStyle name="Normal 5 2 2 4 5 3 4" xfId="34091"/>
    <cellStyle name="Normal 5 2 2 4 5 4" xfId="8878"/>
    <cellStyle name="Normal 5 2 2 4 5 4 2" xfId="23261"/>
    <cellStyle name="Normal 5 2 2 4 5 4 2 2" xfId="51996"/>
    <cellStyle name="Normal 5 2 2 4 5 4 3" xfId="37672"/>
    <cellStyle name="Normal 5 2 2 4 5 5" xfId="16098"/>
    <cellStyle name="Normal 5 2 2 4 5 5 2" xfId="44834"/>
    <cellStyle name="Normal 5 2 2 4 5 6" xfId="30510"/>
    <cellStyle name="Normal 5 2 2 4 6" xfId="2440"/>
    <cellStyle name="Normal 5 2 2 4 6 2" xfId="6100"/>
    <cellStyle name="Normal 5 2 2 4 6 2 2" xfId="13360"/>
    <cellStyle name="Normal 5 2 2 4 6 2 2 2" xfId="27738"/>
    <cellStyle name="Normal 5 2 2 4 6 2 2 2 2" xfId="56472"/>
    <cellStyle name="Normal 5 2 2 4 6 2 2 3" xfId="42148"/>
    <cellStyle name="Normal 5 2 2 4 6 2 3" xfId="20575"/>
    <cellStyle name="Normal 5 2 2 4 6 2 3 2" xfId="49310"/>
    <cellStyle name="Normal 5 2 2 4 6 2 4" xfId="34986"/>
    <cellStyle name="Normal 5 2 2 4 6 3" xfId="9773"/>
    <cellStyle name="Normal 5 2 2 4 6 3 2" xfId="24156"/>
    <cellStyle name="Normal 5 2 2 4 6 3 2 2" xfId="52891"/>
    <cellStyle name="Normal 5 2 2 4 6 3 3" xfId="38567"/>
    <cellStyle name="Normal 5 2 2 4 6 4" xfId="16993"/>
    <cellStyle name="Normal 5 2 2 4 6 4 2" xfId="45729"/>
    <cellStyle name="Normal 5 2 2 4 6 5" xfId="31405"/>
    <cellStyle name="Normal 5 2 2 4 7" xfId="4299"/>
    <cellStyle name="Normal 5 2 2 4 7 2" xfId="11569"/>
    <cellStyle name="Normal 5 2 2 4 7 2 2" xfId="25948"/>
    <cellStyle name="Normal 5 2 2 4 7 2 2 2" xfId="54682"/>
    <cellStyle name="Normal 5 2 2 4 7 2 3" xfId="40358"/>
    <cellStyle name="Normal 5 2 2 4 7 3" xfId="18785"/>
    <cellStyle name="Normal 5 2 2 4 7 3 2" xfId="47520"/>
    <cellStyle name="Normal 5 2 2 4 7 4" xfId="33196"/>
    <cellStyle name="Normal 5 2 2 4 8" xfId="7968"/>
    <cellStyle name="Normal 5 2 2 4 8 2" xfId="22366"/>
    <cellStyle name="Normal 5 2 2 4 8 2 2" xfId="51101"/>
    <cellStyle name="Normal 5 2 2 4 8 3" xfId="36777"/>
    <cellStyle name="Normal 5 2 2 4 9" xfId="15203"/>
    <cellStyle name="Normal 5 2 2 4 9 2" xfId="43939"/>
    <cellStyle name="Normal 5 2 2 5" xfId="546"/>
    <cellStyle name="Normal 5 2 2 5 2" xfId="840"/>
    <cellStyle name="Normal 5 2 2 5 2 2" xfId="1288"/>
    <cellStyle name="Normal 5 2 2 5 2 2 2" xfId="2271"/>
    <cellStyle name="Normal 5 2 2 5 2 2 2 2" xfId="4063"/>
    <cellStyle name="Normal 5 2 2 5 2 2 2 2 2" xfId="7722"/>
    <cellStyle name="Normal 5 2 2 5 2 2 2 2 2 2" xfId="14982"/>
    <cellStyle name="Normal 5 2 2 5 2 2 2 2 2 2 2" xfId="29360"/>
    <cellStyle name="Normal 5 2 2 5 2 2 2 2 2 2 2 2" xfId="58094"/>
    <cellStyle name="Normal 5 2 2 5 2 2 2 2 2 2 3" xfId="43770"/>
    <cellStyle name="Normal 5 2 2 5 2 2 2 2 2 3" xfId="22197"/>
    <cellStyle name="Normal 5 2 2 5 2 2 2 2 2 3 2" xfId="50932"/>
    <cellStyle name="Normal 5 2 2 5 2 2 2 2 2 4" xfId="36608"/>
    <cellStyle name="Normal 5 2 2 5 2 2 2 2 3" xfId="11395"/>
    <cellStyle name="Normal 5 2 2 5 2 2 2 2 3 2" xfId="25778"/>
    <cellStyle name="Normal 5 2 2 5 2 2 2 2 3 2 2" xfId="54513"/>
    <cellStyle name="Normal 5 2 2 5 2 2 2 2 3 3" xfId="40189"/>
    <cellStyle name="Normal 5 2 2 5 2 2 2 2 4" xfId="18615"/>
    <cellStyle name="Normal 5 2 2 5 2 2 2 2 4 2" xfId="47351"/>
    <cellStyle name="Normal 5 2 2 5 2 2 2 2 5" xfId="33027"/>
    <cellStyle name="Normal 5 2 2 5 2 2 2 3" xfId="5932"/>
    <cellStyle name="Normal 5 2 2 5 2 2 2 3 2" xfId="13192"/>
    <cellStyle name="Normal 5 2 2 5 2 2 2 3 2 2" xfId="27570"/>
    <cellStyle name="Normal 5 2 2 5 2 2 2 3 2 2 2" xfId="56304"/>
    <cellStyle name="Normal 5 2 2 5 2 2 2 3 2 3" xfId="41980"/>
    <cellStyle name="Normal 5 2 2 5 2 2 2 3 3" xfId="20407"/>
    <cellStyle name="Normal 5 2 2 5 2 2 2 3 3 2" xfId="49142"/>
    <cellStyle name="Normal 5 2 2 5 2 2 2 3 4" xfId="34818"/>
    <cellStyle name="Normal 5 2 2 5 2 2 2 4" xfId="9605"/>
    <cellStyle name="Normal 5 2 2 5 2 2 2 4 2" xfId="23988"/>
    <cellStyle name="Normal 5 2 2 5 2 2 2 4 2 2" xfId="52723"/>
    <cellStyle name="Normal 5 2 2 5 2 2 2 4 3" xfId="38399"/>
    <cellStyle name="Normal 5 2 2 5 2 2 2 5" xfId="16825"/>
    <cellStyle name="Normal 5 2 2 5 2 2 2 5 2" xfId="45561"/>
    <cellStyle name="Normal 5 2 2 5 2 2 2 6" xfId="31237"/>
    <cellStyle name="Normal 5 2 2 5 2 2 3" xfId="3167"/>
    <cellStyle name="Normal 5 2 2 5 2 2 3 2" xfId="6827"/>
    <cellStyle name="Normal 5 2 2 5 2 2 3 2 2" xfId="14087"/>
    <cellStyle name="Normal 5 2 2 5 2 2 3 2 2 2" xfId="28465"/>
    <cellStyle name="Normal 5 2 2 5 2 2 3 2 2 2 2" xfId="57199"/>
    <cellStyle name="Normal 5 2 2 5 2 2 3 2 2 3" xfId="42875"/>
    <cellStyle name="Normal 5 2 2 5 2 2 3 2 3" xfId="21302"/>
    <cellStyle name="Normal 5 2 2 5 2 2 3 2 3 2" xfId="50037"/>
    <cellStyle name="Normal 5 2 2 5 2 2 3 2 4" xfId="35713"/>
    <cellStyle name="Normal 5 2 2 5 2 2 3 3" xfId="10500"/>
    <cellStyle name="Normal 5 2 2 5 2 2 3 3 2" xfId="24883"/>
    <cellStyle name="Normal 5 2 2 5 2 2 3 3 2 2" xfId="53618"/>
    <cellStyle name="Normal 5 2 2 5 2 2 3 3 3" xfId="39294"/>
    <cellStyle name="Normal 5 2 2 5 2 2 3 4" xfId="17720"/>
    <cellStyle name="Normal 5 2 2 5 2 2 3 4 2" xfId="46456"/>
    <cellStyle name="Normal 5 2 2 5 2 2 3 5" xfId="32132"/>
    <cellStyle name="Normal 5 2 2 5 2 2 4" xfId="5032"/>
    <cellStyle name="Normal 5 2 2 5 2 2 4 2" xfId="12297"/>
    <cellStyle name="Normal 5 2 2 5 2 2 4 2 2" xfId="26675"/>
    <cellStyle name="Normal 5 2 2 5 2 2 4 2 2 2" xfId="55409"/>
    <cellStyle name="Normal 5 2 2 5 2 2 4 2 3" xfId="41085"/>
    <cellStyle name="Normal 5 2 2 5 2 2 4 3" xfId="19512"/>
    <cellStyle name="Normal 5 2 2 5 2 2 4 3 2" xfId="48247"/>
    <cellStyle name="Normal 5 2 2 5 2 2 4 4" xfId="33923"/>
    <cellStyle name="Normal 5 2 2 5 2 2 5" xfId="8704"/>
    <cellStyle name="Normal 5 2 2 5 2 2 5 2" xfId="23093"/>
    <cellStyle name="Normal 5 2 2 5 2 2 5 2 2" xfId="51828"/>
    <cellStyle name="Normal 5 2 2 5 2 2 5 3" xfId="37504"/>
    <cellStyle name="Normal 5 2 2 5 2 2 6" xfId="15930"/>
    <cellStyle name="Normal 5 2 2 5 2 2 6 2" xfId="44666"/>
    <cellStyle name="Normal 5 2 2 5 2 2 7" xfId="30342"/>
    <cellStyle name="Normal 5 2 2 5 2 3" xfId="1824"/>
    <cellStyle name="Normal 5 2 2 5 2 3 2" xfId="3616"/>
    <cellStyle name="Normal 5 2 2 5 2 3 2 2" xfId="7275"/>
    <cellStyle name="Normal 5 2 2 5 2 3 2 2 2" xfId="14535"/>
    <cellStyle name="Normal 5 2 2 5 2 3 2 2 2 2" xfId="28913"/>
    <cellStyle name="Normal 5 2 2 5 2 3 2 2 2 2 2" xfId="57647"/>
    <cellStyle name="Normal 5 2 2 5 2 3 2 2 2 3" xfId="43323"/>
    <cellStyle name="Normal 5 2 2 5 2 3 2 2 3" xfId="21750"/>
    <cellStyle name="Normal 5 2 2 5 2 3 2 2 3 2" xfId="50485"/>
    <cellStyle name="Normal 5 2 2 5 2 3 2 2 4" xfId="36161"/>
    <cellStyle name="Normal 5 2 2 5 2 3 2 3" xfId="10948"/>
    <cellStyle name="Normal 5 2 2 5 2 3 2 3 2" xfId="25331"/>
    <cellStyle name="Normal 5 2 2 5 2 3 2 3 2 2" xfId="54066"/>
    <cellStyle name="Normal 5 2 2 5 2 3 2 3 3" xfId="39742"/>
    <cellStyle name="Normal 5 2 2 5 2 3 2 4" xfId="18168"/>
    <cellStyle name="Normal 5 2 2 5 2 3 2 4 2" xfId="46904"/>
    <cellStyle name="Normal 5 2 2 5 2 3 2 5" xfId="32580"/>
    <cellStyle name="Normal 5 2 2 5 2 3 3" xfId="5485"/>
    <cellStyle name="Normal 5 2 2 5 2 3 3 2" xfId="12745"/>
    <cellStyle name="Normal 5 2 2 5 2 3 3 2 2" xfId="27123"/>
    <cellStyle name="Normal 5 2 2 5 2 3 3 2 2 2" xfId="55857"/>
    <cellStyle name="Normal 5 2 2 5 2 3 3 2 3" xfId="41533"/>
    <cellStyle name="Normal 5 2 2 5 2 3 3 3" xfId="19960"/>
    <cellStyle name="Normal 5 2 2 5 2 3 3 3 2" xfId="48695"/>
    <cellStyle name="Normal 5 2 2 5 2 3 3 4" xfId="34371"/>
    <cellStyle name="Normal 5 2 2 5 2 3 4" xfId="9158"/>
    <cellStyle name="Normal 5 2 2 5 2 3 4 2" xfId="23541"/>
    <cellStyle name="Normal 5 2 2 5 2 3 4 2 2" xfId="52276"/>
    <cellStyle name="Normal 5 2 2 5 2 3 4 3" xfId="37952"/>
    <cellStyle name="Normal 5 2 2 5 2 3 5" xfId="16378"/>
    <cellStyle name="Normal 5 2 2 5 2 3 5 2" xfId="45114"/>
    <cellStyle name="Normal 5 2 2 5 2 3 6" xfId="30790"/>
    <cellStyle name="Normal 5 2 2 5 2 4" xfId="2720"/>
    <cellStyle name="Normal 5 2 2 5 2 4 2" xfId="6380"/>
    <cellStyle name="Normal 5 2 2 5 2 4 2 2" xfId="13640"/>
    <cellStyle name="Normal 5 2 2 5 2 4 2 2 2" xfId="28018"/>
    <cellStyle name="Normal 5 2 2 5 2 4 2 2 2 2" xfId="56752"/>
    <cellStyle name="Normal 5 2 2 5 2 4 2 2 3" xfId="42428"/>
    <cellStyle name="Normal 5 2 2 5 2 4 2 3" xfId="20855"/>
    <cellStyle name="Normal 5 2 2 5 2 4 2 3 2" xfId="49590"/>
    <cellStyle name="Normal 5 2 2 5 2 4 2 4" xfId="35266"/>
    <cellStyle name="Normal 5 2 2 5 2 4 3" xfId="10053"/>
    <cellStyle name="Normal 5 2 2 5 2 4 3 2" xfId="24436"/>
    <cellStyle name="Normal 5 2 2 5 2 4 3 2 2" xfId="53171"/>
    <cellStyle name="Normal 5 2 2 5 2 4 3 3" xfId="38847"/>
    <cellStyle name="Normal 5 2 2 5 2 4 4" xfId="17273"/>
    <cellStyle name="Normal 5 2 2 5 2 4 4 2" xfId="46009"/>
    <cellStyle name="Normal 5 2 2 5 2 4 5" xfId="31685"/>
    <cellStyle name="Normal 5 2 2 5 2 5" xfId="4585"/>
    <cellStyle name="Normal 5 2 2 5 2 5 2" xfId="11850"/>
    <cellStyle name="Normal 5 2 2 5 2 5 2 2" xfId="26228"/>
    <cellStyle name="Normal 5 2 2 5 2 5 2 2 2" xfId="54962"/>
    <cellStyle name="Normal 5 2 2 5 2 5 2 3" xfId="40638"/>
    <cellStyle name="Normal 5 2 2 5 2 5 3" xfId="19065"/>
    <cellStyle name="Normal 5 2 2 5 2 5 3 2" xfId="47800"/>
    <cellStyle name="Normal 5 2 2 5 2 5 4" xfId="33476"/>
    <cellStyle name="Normal 5 2 2 5 2 6" xfId="8257"/>
    <cellStyle name="Normal 5 2 2 5 2 6 2" xfId="22646"/>
    <cellStyle name="Normal 5 2 2 5 2 6 2 2" xfId="51381"/>
    <cellStyle name="Normal 5 2 2 5 2 6 3" xfId="37057"/>
    <cellStyle name="Normal 5 2 2 5 2 7" xfId="15483"/>
    <cellStyle name="Normal 5 2 2 5 2 7 2" xfId="44219"/>
    <cellStyle name="Normal 5 2 2 5 2 8" xfId="29895"/>
    <cellStyle name="Normal 5 2 2 5 3" xfId="1064"/>
    <cellStyle name="Normal 5 2 2 5 3 2" xfId="2047"/>
    <cellStyle name="Normal 5 2 2 5 3 2 2" xfId="3839"/>
    <cellStyle name="Normal 5 2 2 5 3 2 2 2" xfId="7498"/>
    <cellStyle name="Normal 5 2 2 5 3 2 2 2 2" xfId="14758"/>
    <cellStyle name="Normal 5 2 2 5 3 2 2 2 2 2" xfId="29136"/>
    <cellStyle name="Normal 5 2 2 5 3 2 2 2 2 2 2" xfId="57870"/>
    <cellStyle name="Normal 5 2 2 5 3 2 2 2 2 3" xfId="43546"/>
    <cellStyle name="Normal 5 2 2 5 3 2 2 2 3" xfId="21973"/>
    <cellStyle name="Normal 5 2 2 5 3 2 2 2 3 2" xfId="50708"/>
    <cellStyle name="Normal 5 2 2 5 3 2 2 2 4" xfId="36384"/>
    <cellStyle name="Normal 5 2 2 5 3 2 2 3" xfId="11171"/>
    <cellStyle name="Normal 5 2 2 5 3 2 2 3 2" xfId="25554"/>
    <cellStyle name="Normal 5 2 2 5 3 2 2 3 2 2" xfId="54289"/>
    <cellStyle name="Normal 5 2 2 5 3 2 2 3 3" xfId="39965"/>
    <cellStyle name="Normal 5 2 2 5 3 2 2 4" xfId="18391"/>
    <cellStyle name="Normal 5 2 2 5 3 2 2 4 2" xfId="47127"/>
    <cellStyle name="Normal 5 2 2 5 3 2 2 5" xfId="32803"/>
    <cellStyle name="Normal 5 2 2 5 3 2 3" xfId="5708"/>
    <cellStyle name="Normal 5 2 2 5 3 2 3 2" xfId="12968"/>
    <cellStyle name="Normal 5 2 2 5 3 2 3 2 2" xfId="27346"/>
    <cellStyle name="Normal 5 2 2 5 3 2 3 2 2 2" xfId="56080"/>
    <cellStyle name="Normal 5 2 2 5 3 2 3 2 3" xfId="41756"/>
    <cellStyle name="Normal 5 2 2 5 3 2 3 3" xfId="20183"/>
    <cellStyle name="Normal 5 2 2 5 3 2 3 3 2" xfId="48918"/>
    <cellStyle name="Normal 5 2 2 5 3 2 3 4" xfId="34594"/>
    <cellStyle name="Normal 5 2 2 5 3 2 4" xfId="9381"/>
    <cellStyle name="Normal 5 2 2 5 3 2 4 2" xfId="23764"/>
    <cellStyle name="Normal 5 2 2 5 3 2 4 2 2" xfId="52499"/>
    <cellStyle name="Normal 5 2 2 5 3 2 4 3" xfId="38175"/>
    <cellStyle name="Normal 5 2 2 5 3 2 5" xfId="16601"/>
    <cellStyle name="Normal 5 2 2 5 3 2 5 2" xfId="45337"/>
    <cellStyle name="Normal 5 2 2 5 3 2 6" xfId="31013"/>
    <cellStyle name="Normal 5 2 2 5 3 3" xfId="2943"/>
    <cellStyle name="Normal 5 2 2 5 3 3 2" xfId="6603"/>
    <cellStyle name="Normal 5 2 2 5 3 3 2 2" xfId="13863"/>
    <cellStyle name="Normal 5 2 2 5 3 3 2 2 2" xfId="28241"/>
    <cellStyle name="Normal 5 2 2 5 3 3 2 2 2 2" xfId="56975"/>
    <cellStyle name="Normal 5 2 2 5 3 3 2 2 3" xfId="42651"/>
    <cellStyle name="Normal 5 2 2 5 3 3 2 3" xfId="21078"/>
    <cellStyle name="Normal 5 2 2 5 3 3 2 3 2" xfId="49813"/>
    <cellStyle name="Normal 5 2 2 5 3 3 2 4" xfId="35489"/>
    <cellStyle name="Normal 5 2 2 5 3 3 3" xfId="10276"/>
    <cellStyle name="Normal 5 2 2 5 3 3 3 2" xfId="24659"/>
    <cellStyle name="Normal 5 2 2 5 3 3 3 2 2" xfId="53394"/>
    <cellStyle name="Normal 5 2 2 5 3 3 3 3" xfId="39070"/>
    <cellStyle name="Normal 5 2 2 5 3 3 4" xfId="17496"/>
    <cellStyle name="Normal 5 2 2 5 3 3 4 2" xfId="46232"/>
    <cellStyle name="Normal 5 2 2 5 3 3 5" xfId="31908"/>
    <cellStyle name="Normal 5 2 2 5 3 4" xfId="4808"/>
    <cellStyle name="Normal 5 2 2 5 3 4 2" xfId="12073"/>
    <cellStyle name="Normal 5 2 2 5 3 4 2 2" xfId="26451"/>
    <cellStyle name="Normal 5 2 2 5 3 4 2 2 2" xfId="55185"/>
    <cellStyle name="Normal 5 2 2 5 3 4 2 3" xfId="40861"/>
    <cellStyle name="Normal 5 2 2 5 3 4 3" xfId="19288"/>
    <cellStyle name="Normal 5 2 2 5 3 4 3 2" xfId="48023"/>
    <cellStyle name="Normal 5 2 2 5 3 4 4" xfId="33699"/>
    <cellStyle name="Normal 5 2 2 5 3 5" xfId="8480"/>
    <cellStyle name="Normal 5 2 2 5 3 5 2" xfId="22869"/>
    <cellStyle name="Normal 5 2 2 5 3 5 2 2" xfId="51604"/>
    <cellStyle name="Normal 5 2 2 5 3 5 3" xfId="37280"/>
    <cellStyle name="Normal 5 2 2 5 3 6" xfId="15706"/>
    <cellStyle name="Normal 5 2 2 5 3 6 2" xfId="44442"/>
    <cellStyle name="Normal 5 2 2 5 3 7" xfId="30118"/>
    <cellStyle name="Normal 5 2 2 5 4" xfId="1595"/>
    <cellStyle name="Normal 5 2 2 5 4 2" xfId="3392"/>
    <cellStyle name="Normal 5 2 2 5 4 2 2" xfId="7051"/>
    <cellStyle name="Normal 5 2 2 5 4 2 2 2" xfId="14311"/>
    <cellStyle name="Normal 5 2 2 5 4 2 2 2 2" xfId="28689"/>
    <cellStyle name="Normal 5 2 2 5 4 2 2 2 2 2" xfId="57423"/>
    <cellStyle name="Normal 5 2 2 5 4 2 2 2 3" xfId="43099"/>
    <cellStyle name="Normal 5 2 2 5 4 2 2 3" xfId="21526"/>
    <cellStyle name="Normal 5 2 2 5 4 2 2 3 2" xfId="50261"/>
    <cellStyle name="Normal 5 2 2 5 4 2 2 4" xfId="35937"/>
    <cellStyle name="Normal 5 2 2 5 4 2 3" xfId="10724"/>
    <cellStyle name="Normal 5 2 2 5 4 2 3 2" xfId="25107"/>
    <cellStyle name="Normal 5 2 2 5 4 2 3 2 2" xfId="53842"/>
    <cellStyle name="Normal 5 2 2 5 4 2 3 3" xfId="39518"/>
    <cellStyle name="Normal 5 2 2 5 4 2 4" xfId="17944"/>
    <cellStyle name="Normal 5 2 2 5 4 2 4 2" xfId="46680"/>
    <cellStyle name="Normal 5 2 2 5 4 2 5" xfId="32356"/>
    <cellStyle name="Normal 5 2 2 5 4 3" xfId="5261"/>
    <cellStyle name="Normal 5 2 2 5 4 3 2" xfId="12521"/>
    <cellStyle name="Normal 5 2 2 5 4 3 2 2" xfId="26899"/>
    <cellStyle name="Normal 5 2 2 5 4 3 2 2 2" xfId="55633"/>
    <cellStyle name="Normal 5 2 2 5 4 3 2 3" xfId="41309"/>
    <cellStyle name="Normal 5 2 2 5 4 3 3" xfId="19736"/>
    <cellStyle name="Normal 5 2 2 5 4 3 3 2" xfId="48471"/>
    <cellStyle name="Normal 5 2 2 5 4 3 4" xfId="34147"/>
    <cellStyle name="Normal 5 2 2 5 4 4" xfId="8934"/>
    <cellStyle name="Normal 5 2 2 5 4 4 2" xfId="23317"/>
    <cellStyle name="Normal 5 2 2 5 4 4 2 2" xfId="52052"/>
    <cellStyle name="Normal 5 2 2 5 4 4 3" xfId="37728"/>
    <cellStyle name="Normal 5 2 2 5 4 5" xfId="16154"/>
    <cellStyle name="Normal 5 2 2 5 4 5 2" xfId="44890"/>
    <cellStyle name="Normal 5 2 2 5 4 6" xfId="30566"/>
    <cellStyle name="Normal 5 2 2 5 5" xfId="2496"/>
    <cellStyle name="Normal 5 2 2 5 5 2" xfId="6156"/>
    <cellStyle name="Normal 5 2 2 5 5 2 2" xfId="13416"/>
    <cellStyle name="Normal 5 2 2 5 5 2 2 2" xfId="27794"/>
    <cellStyle name="Normal 5 2 2 5 5 2 2 2 2" xfId="56528"/>
    <cellStyle name="Normal 5 2 2 5 5 2 2 3" xfId="42204"/>
    <cellStyle name="Normal 5 2 2 5 5 2 3" xfId="20631"/>
    <cellStyle name="Normal 5 2 2 5 5 2 3 2" xfId="49366"/>
    <cellStyle name="Normal 5 2 2 5 5 2 4" xfId="35042"/>
    <cellStyle name="Normal 5 2 2 5 5 3" xfId="9829"/>
    <cellStyle name="Normal 5 2 2 5 5 3 2" xfId="24212"/>
    <cellStyle name="Normal 5 2 2 5 5 3 2 2" xfId="52947"/>
    <cellStyle name="Normal 5 2 2 5 5 3 3" xfId="38623"/>
    <cellStyle name="Normal 5 2 2 5 5 4" xfId="17049"/>
    <cellStyle name="Normal 5 2 2 5 5 4 2" xfId="45785"/>
    <cellStyle name="Normal 5 2 2 5 5 5" xfId="31461"/>
    <cellStyle name="Normal 5 2 2 5 6" xfId="4358"/>
    <cellStyle name="Normal 5 2 2 5 6 2" xfId="11626"/>
    <cellStyle name="Normal 5 2 2 5 6 2 2" xfId="26004"/>
    <cellStyle name="Normal 5 2 2 5 6 2 2 2" xfId="54738"/>
    <cellStyle name="Normal 5 2 2 5 6 2 3" xfId="40414"/>
    <cellStyle name="Normal 5 2 2 5 6 3" xfId="18841"/>
    <cellStyle name="Normal 5 2 2 5 6 3 2" xfId="47576"/>
    <cellStyle name="Normal 5 2 2 5 6 4" xfId="33252"/>
    <cellStyle name="Normal 5 2 2 5 7" xfId="8029"/>
    <cellStyle name="Normal 5 2 2 5 7 2" xfId="22422"/>
    <cellStyle name="Normal 5 2 2 5 7 2 2" xfId="51157"/>
    <cellStyle name="Normal 5 2 2 5 7 3" xfId="36833"/>
    <cellStyle name="Normal 5 2 2 5 8" xfId="15259"/>
    <cellStyle name="Normal 5 2 2 5 8 2" xfId="43995"/>
    <cellStyle name="Normal 5 2 2 5 9" xfId="29671"/>
    <cellStyle name="Normal 5 2 2 6" xfId="725"/>
    <cellStyle name="Normal 5 2 2 6 2" xfId="1176"/>
    <cellStyle name="Normal 5 2 2 6 2 2" xfId="2159"/>
    <cellStyle name="Normal 5 2 2 6 2 2 2" xfId="3951"/>
    <cellStyle name="Normal 5 2 2 6 2 2 2 2" xfId="7610"/>
    <cellStyle name="Normal 5 2 2 6 2 2 2 2 2" xfId="14870"/>
    <cellStyle name="Normal 5 2 2 6 2 2 2 2 2 2" xfId="29248"/>
    <cellStyle name="Normal 5 2 2 6 2 2 2 2 2 2 2" xfId="57982"/>
    <cellStyle name="Normal 5 2 2 6 2 2 2 2 2 3" xfId="43658"/>
    <cellStyle name="Normal 5 2 2 6 2 2 2 2 3" xfId="22085"/>
    <cellStyle name="Normal 5 2 2 6 2 2 2 2 3 2" xfId="50820"/>
    <cellStyle name="Normal 5 2 2 6 2 2 2 2 4" xfId="36496"/>
    <cellStyle name="Normal 5 2 2 6 2 2 2 3" xfId="11283"/>
    <cellStyle name="Normal 5 2 2 6 2 2 2 3 2" xfId="25666"/>
    <cellStyle name="Normal 5 2 2 6 2 2 2 3 2 2" xfId="54401"/>
    <cellStyle name="Normal 5 2 2 6 2 2 2 3 3" xfId="40077"/>
    <cellStyle name="Normal 5 2 2 6 2 2 2 4" xfId="18503"/>
    <cellStyle name="Normal 5 2 2 6 2 2 2 4 2" xfId="47239"/>
    <cellStyle name="Normal 5 2 2 6 2 2 2 5" xfId="32915"/>
    <cellStyle name="Normal 5 2 2 6 2 2 3" xfId="5820"/>
    <cellStyle name="Normal 5 2 2 6 2 2 3 2" xfId="13080"/>
    <cellStyle name="Normal 5 2 2 6 2 2 3 2 2" xfId="27458"/>
    <cellStyle name="Normal 5 2 2 6 2 2 3 2 2 2" xfId="56192"/>
    <cellStyle name="Normal 5 2 2 6 2 2 3 2 3" xfId="41868"/>
    <cellStyle name="Normal 5 2 2 6 2 2 3 3" xfId="20295"/>
    <cellStyle name="Normal 5 2 2 6 2 2 3 3 2" xfId="49030"/>
    <cellStyle name="Normal 5 2 2 6 2 2 3 4" xfId="34706"/>
    <cellStyle name="Normal 5 2 2 6 2 2 4" xfId="9493"/>
    <cellStyle name="Normal 5 2 2 6 2 2 4 2" xfId="23876"/>
    <cellStyle name="Normal 5 2 2 6 2 2 4 2 2" xfId="52611"/>
    <cellStyle name="Normal 5 2 2 6 2 2 4 3" xfId="38287"/>
    <cellStyle name="Normal 5 2 2 6 2 2 5" xfId="16713"/>
    <cellStyle name="Normal 5 2 2 6 2 2 5 2" xfId="45449"/>
    <cellStyle name="Normal 5 2 2 6 2 2 6" xfId="31125"/>
    <cellStyle name="Normal 5 2 2 6 2 3" xfId="3055"/>
    <cellStyle name="Normal 5 2 2 6 2 3 2" xfId="6715"/>
    <cellStyle name="Normal 5 2 2 6 2 3 2 2" xfId="13975"/>
    <cellStyle name="Normal 5 2 2 6 2 3 2 2 2" xfId="28353"/>
    <cellStyle name="Normal 5 2 2 6 2 3 2 2 2 2" xfId="57087"/>
    <cellStyle name="Normal 5 2 2 6 2 3 2 2 3" xfId="42763"/>
    <cellStyle name="Normal 5 2 2 6 2 3 2 3" xfId="21190"/>
    <cellStyle name="Normal 5 2 2 6 2 3 2 3 2" xfId="49925"/>
    <cellStyle name="Normal 5 2 2 6 2 3 2 4" xfId="35601"/>
    <cellStyle name="Normal 5 2 2 6 2 3 3" xfId="10388"/>
    <cellStyle name="Normal 5 2 2 6 2 3 3 2" xfId="24771"/>
    <cellStyle name="Normal 5 2 2 6 2 3 3 2 2" xfId="53506"/>
    <cellStyle name="Normal 5 2 2 6 2 3 3 3" xfId="39182"/>
    <cellStyle name="Normal 5 2 2 6 2 3 4" xfId="17608"/>
    <cellStyle name="Normal 5 2 2 6 2 3 4 2" xfId="46344"/>
    <cellStyle name="Normal 5 2 2 6 2 3 5" xfId="32020"/>
    <cellStyle name="Normal 5 2 2 6 2 4" xfId="4920"/>
    <cellStyle name="Normal 5 2 2 6 2 4 2" xfId="12185"/>
    <cellStyle name="Normal 5 2 2 6 2 4 2 2" xfId="26563"/>
    <cellStyle name="Normal 5 2 2 6 2 4 2 2 2" xfId="55297"/>
    <cellStyle name="Normal 5 2 2 6 2 4 2 3" xfId="40973"/>
    <cellStyle name="Normal 5 2 2 6 2 4 3" xfId="19400"/>
    <cellStyle name="Normal 5 2 2 6 2 4 3 2" xfId="48135"/>
    <cellStyle name="Normal 5 2 2 6 2 4 4" xfId="33811"/>
    <cellStyle name="Normal 5 2 2 6 2 5" xfId="8592"/>
    <cellStyle name="Normal 5 2 2 6 2 5 2" xfId="22981"/>
    <cellStyle name="Normal 5 2 2 6 2 5 2 2" xfId="51716"/>
    <cellStyle name="Normal 5 2 2 6 2 5 3" xfId="37392"/>
    <cellStyle name="Normal 5 2 2 6 2 6" xfId="15818"/>
    <cellStyle name="Normal 5 2 2 6 2 6 2" xfId="44554"/>
    <cellStyle name="Normal 5 2 2 6 2 7" xfId="30230"/>
    <cellStyle name="Normal 5 2 2 6 3" xfId="1712"/>
    <cellStyle name="Normal 5 2 2 6 3 2" xfId="3504"/>
    <cellStyle name="Normal 5 2 2 6 3 2 2" xfId="7163"/>
    <cellStyle name="Normal 5 2 2 6 3 2 2 2" xfId="14423"/>
    <cellStyle name="Normal 5 2 2 6 3 2 2 2 2" xfId="28801"/>
    <cellStyle name="Normal 5 2 2 6 3 2 2 2 2 2" xfId="57535"/>
    <cellStyle name="Normal 5 2 2 6 3 2 2 2 3" xfId="43211"/>
    <cellStyle name="Normal 5 2 2 6 3 2 2 3" xfId="21638"/>
    <cellStyle name="Normal 5 2 2 6 3 2 2 3 2" xfId="50373"/>
    <cellStyle name="Normal 5 2 2 6 3 2 2 4" xfId="36049"/>
    <cellStyle name="Normal 5 2 2 6 3 2 3" xfId="10836"/>
    <cellStyle name="Normal 5 2 2 6 3 2 3 2" xfId="25219"/>
    <cellStyle name="Normal 5 2 2 6 3 2 3 2 2" xfId="53954"/>
    <cellStyle name="Normal 5 2 2 6 3 2 3 3" xfId="39630"/>
    <cellStyle name="Normal 5 2 2 6 3 2 4" xfId="18056"/>
    <cellStyle name="Normal 5 2 2 6 3 2 4 2" xfId="46792"/>
    <cellStyle name="Normal 5 2 2 6 3 2 5" xfId="32468"/>
    <cellStyle name="Normal 5 2 2 6 3 3" xfId="5373"/>
    <cellStyle name="Normal 5 2 2 6 3 3 2" xfId="12633"/>
    <cellStyle name="Normal 5 2 2 6 3 3 2 2" xfId="27011"/>
    <cellStyle name="Normal 5 2 2 6 3 3 2 2 2" xfId="55745"/>
    <cellStyle name="Normal 5 2 2 6 3 3 2 3" xfId="41421"/>
    <cellStyle name="Normal 5 2 2 6 3 3 3" xfId="19848"/>
    <cellStyle name="Normal 5 2 2 6 3 3 3 2" xfId="48583"/>
    <cellStyle name="Normal 5 2 2 6 3 3 4" xfId="34259"/>
    <cellStyle name="Normal 5 2 2 6 3 4" xfId="9046"/>
    <cellStyle name="Normal 5 2 2 6 3 4 2" xfId="23429"/>
    <cellStyle name="Normal 5 2 2 6 3 4 2 2" xfId="52164"/>
    <cellStyle name="Normal 5 2 2 6 3 4 3" xfId="37840"/>
    <cellStyle name="Normal 5 2 2 6 3 5" xfId="16266"/>
    <cellStyle name="Normal 5 2 2 6 3 5 2" xfId="45002"/>
    <cellStyle name="Normal 5 2 2 6 3 6" xfId="30678"/>
    <cellStyle name="Normal 5 2 2 6 4" xfId="2608"/>
    <cellStyle name="Normal 5 2 2 6 4 2" xfId="6268"/>
    <cellStyle name="Normal 5 2 2 6 4 2 2" xfId="13528"/>
    <cellStyle name="Normal 5 2 2 6 4 2 2 2" xfId="27906"/>
    <cellStyle name="Normal 5 2 2 6 4 2 2 2 2" xfId="56640"/>
    <cellStyle name="Normal 5 2 2 6 4 2 2 3" xfId="42316"/>
    <cellStyle name="Normal 5 2 2 6 4 2 3" xfId="20743"/>
    <cellStyle name="Normal 5 2 2 6 4 2 3 2" xfId="49478"/>
    <cellStyle name="Normal 5 2 2 6 4 2 4" xfId="35154"/>
    <cellStyle name="Normal 5 2 2 6 4 3" xfId="9941"/>
    <cellStyle name="Normal 5 2 2 6 4 3 2" xfId="24324"/>
    <cellStyle name="Normal 5 2 2 6 4 3 2 2" xfId="53059"/>
    <cellStyle name="Normal 5 2 2 6 4 3 3" xfId="38735"/>
    <cellStyle name="Normal 5 2 2 6 4 4" xfId="17161"/>
    <cellStyle name="Normal 5 2 2 6 4 4 2" xfId="45897"/>
    <cellStyle name="Normal 5 2 2 6 4 5" xfId="31573"/>
    <cellStyle name="Normal 5 2 2 6 5" xfId="4472"/>
    <cellStyle name="Normal 5 2 2 6 5 2" xfId="11738"/>
    <cellStyle name="Normal 5 2 2 6 5 2 2" xfId="26116"/>
    <cellStyle name="Normal 5 2 2 6 5 2 2 2" xfId="54850"/>
    <cellStyle name="Normal 5 2 2 6 5 2 3" xfId="40526"/>
    <cellStyle name="Normal 5 2 2 6 5 3" xfId="18953"/>
    <cellStyle name="Normal 5 2 2 6 5 3 2" xfId="47688"/>
    <cellStyle name="Normal 5 2 2 6 5 4" xfId="33364"/>
    <cellStyle name="Normal 5 2 2 6 6" xfId="8145"/>
    <cellStyle name="Normal 5 2 2 6 6 2" xfId="22534"/>
    <cellStyle name="Normal 5 2 2 6 6 2 2" xfId="51269"/>
    <cellStyle name="Normal 5 2 2 6 6 3" xfId="36945"/>
    <cellStyle name="Normal 5 2 2 6 7" xfId="15371"/>
    <cellStyle name="Normal 5 2 2 6 7 2" xfId="44107"/>
    <cellStyle name="Normal 5 2 2 6 8" xfId="29783"/>
    <cellStyle name="Normal 5 2 2 7" xfId="952"/>
    <cellStyle name="Normal 5 2 2 7 2" xfId="1935"/>
    <cellStyle name="Normal 5 2 2 7 2 2" xfId="3727"/>
    <cellStyle name="Normal 5 2 2 7 2 2 2" xfId="7386"/>
    <cellStyle name="Normal 5 2 2 7 2 2 2 2" xfId="14646"/>
    <cellStyle name="Normal 5 2 2 7 2 2 2 2 2" xfId="29024"/>
    <cellStyle name="Normal 5 2 2 7 2 2 2 2 2 2" xfId="57758"/>
    <cellStyle name="Normal 5 2 2 7 2 2 2 2 3" xfId="43434"/>
    <cellStyle name="Normal 5 2 2 7 2 2 2 3" xfId="21861"/>
    <cellStyle name="Normal 5 2 2 7 2 2 2 3 2" xfId="50596"/>
    <cellStyle name="Normal 5 2 2 7 2 2 2 4" xfId="36272"/>
    <cellStyle name="Normal 5 2 2 7 2 2 3" xfId="11059"/>
    <cellStyle name="Normal 5 2 2 7 2 2 3 2" xfId="25442"/>
    <cellStyle name="Normal 5 2 2 7 2 2 3 2 2" xfId="54177"/>
    <cellStyle name="Normal 5 2 2 7 2 2 3 3" xfId="39853"/>
    <cellStyle name="Normal 5 2 2 7 2 2 4" xfId="18279"/>
    <cellStyle name="Normal 5 2 2 7 2 2 4 2" xfId="47015"/>
    <cellStyle name="Normal 5 2 2 7 2 2 5" xfId="32691"/>
    <cellStyle name="Normal 5 2 2 7 2 3" xfId="5596"/>
    <cellStyle name="Normal 5 2 2 7 2 3 2" xfId="12856"/>
    <cellStyle name="Normal 5 2 2 7 2 3 2 2" xfId="27234"/>
    <cellStyle name="Normal 5 2 2 7 2 3 2 2 2" xfId="55968"/>
    <cellStyle name="Normal 5 2 2 7 2 3 2 3" xfId="41644"/>
    <cellStyle name="Normal 5 2 2 7 2 3 3" xfId="20071"/>
    <cellStyle name="Normal 5 2 2 7 2 3 3 2" xfId="48806"/>
    <cellStyle name="Normal 5 2 2 7 2 3 4" xfId="34482"/>
    <cellStyle name="Normal 5 2 2 7 2 4" xfId="9269"/>
    <cellStyle name="Normal 5 2 2 7 2 4 2" xfId="23652"/>
    <cellStyle name="Normal 5 2 2 7 2 4 2 2" xfId="52387"/>
    <cellStyle name="Normal 5 2 2 7 2 4 3" xfId="38063"/>
    <cellStyle name="Normal 5 2 2 7 2 5" xfId="16489"/>
    <cellStyle name="Normal 5 2 2 7 2 5 2" xfId="45225"/>
    <cellStyle name="Normal 5 2 2 7 2 6" xfId="30901"/>
    <cellStyle name="Normal 5 2 2 7 3" xfId="2831"/>
    <cellStyle name="Normal 5 2 2 7 3 2" xfId="6491"/>
    <cellStyle name="Normal 5 2 2 7 3 2 2" xfId="13751"/>
    <cellStyle name="Normal 5 2 2 7 3 2 2 2" xfId="28129"/>
    <cellStyle name="Normal 5 2 2 7 3 2 2 2 2" xfId="56863"/>
    <cellStyle name="Normal 5 2 2 7 3 2 2 3" xfId="42539"/>
    <cellStyle name="Normal 5 2 2 7 3 2 3" xfId="20966"/>
    <cellStyle name="Normal 5 2 2 7 3 2 3 2" xfId="49701"/>
    <cellStyle name="Normal 5 2 2 7 3 2 4" xfId="35377"/>
    <cellStyle name="Normal 5 2 2 7 3 3" xfId="10164"/>
    <cellStyle name="Normal 5 2 2 7 3 3 2" xfId="24547"/>
    <cellStyle name="Normal 5 2 2 7 3 3 2 2" xfId="53282"/>
    <cellStyle name="Normal 5 2 2 7 3 3 3" xfId="38958"/>
    <cellStyle name="Normal 5 2 2 7 3 4" xfId="17384"/>
    <cellStyle name="Normal 5 2 2 7 3 4 2" xfId="46120"/>
    <cellStyle name="Normal 5 2 2 7 3 5" xfId="31796"/>
    <cellStyle name="Normal 5 2 2 7 4" xfId="4696"/>
    <cellStyle name="Normal 5 2 2 7 4 2" xfId="11961"/>
    <cellStyle name="Normal 5 2 2 7 4 2 2" xfId="26339"/>
    <cellStyle name="Normal 5 2 2 7 4 2 2 2" xfId="55073"/>
    <cellStyle name="Normal 5 2 2 7 4 2 3" xfId="40749"/>
    <cellStyle name="Normal 5 2 2 7 4 3" xfId="19176"/>
    <cellStyle name="Normal 5 2 2 7 4 3 2" xfId="47911"/>
    <cellStyle name="Normal 5 2 2 7 4 4" xfId="33587"/>
    <cellStyle name="Normal 5 2 2 7 5" xfId="8368"/>
    <cellStyle name="Normal 5 2 2 7 5 2" xfId="22757"/>
    <cellStyle name="Normal 5 2 2 7 5 2 2" xfId="51492"/>
    <cellStyle name="Normal 5 2 2 7 5 3" xfId="37168"/>
    <cellStyle name="Normal 5 2 2 7 6" xfId="15594"/>
    <cellStyle name="Normal 5 2 2 7 6 2" xfId="44330"/>
    <cellStyle name="Normal 5 2 2 7 7" xfId="30006"/>
    <cellStyle name="Normal 5 2 2 8" xfId="1456"/>
    <cellStyle name="Normal 5 2 2 8 2" xfId="3280"/>
    <cellStyle name="Normal 5 2 2 8 2 2" xfId="6939"/>
    <cellStyle name="Normal 5 2 2 8 2 2 2" xfId="14199"/>
    <cellStyle name="Normal 5 2 2 8 2 2 2 2" xfId="28577"/>
    <cellStyle name="Normal 5 2 2 8 2 2 2 2 2" xfId="57311"/>
    <cellStyle name="Normal 5 2 2 8 2 2 2 3" xfId="42987"/>
    <cellStyle name="Normal 5 2 2 8 2 2 3" xfId="21414"/>
    <cellStyle name="Normal 5 2 2 8 2 2 3 2" xfId="50149"/>
    <cellStyle name="Normal 5 2 2 8 2 2 4" xfId="35825"/>
    <cellStyle name="Normal 5 2 2 8 2 3" xfId="10612"/>
    <cellStyle name="Normal 5 2 2 8 2 3 2" xfId="24995"/>
    <cellStyle name="Normal 5 2 2 8 2 3 2 2" xfId="53730"/>
    <cellStyle name="Normal 5 2 2 8 2 3 3" xfId="39406"/>
    <cellStyle name="Normal 5 2 2 8 2 4" xfId="17832"/>
    <cellStyle name="Normal 5 2 2 8 2 4 2" xfId="46568"/>
    <cellStyle name="Normal 5 2 2 8 2 5" xfId="32244"/>
    <cellStyle name="Normal 5 2 2 8 3" xfId="5147"/>
    <cellStyle name="Normal 5 2 2 8 3 2" xfId="12409"/>
    <cellStyle name="Normal 5 2 2 8 3 2 2" xfId="26787"/>
    <cellStyle name="Normal 5 2 2 8 3 2 2 2" xfId="55521"/>
    <cellStyle name="Normal 5 2 2 8 3 2 3" xfId="41197"/>
    <cellStyle name="Normal 5 2 2 8 3 3" xfId="19624"/>
    <cellStyle name="Normal 5 2 2 8 3 3 2" xfId="48359"/>
    <cellStyle name="Normal 5 2 2 8 3 4" xfId="34035"/>
    <cellStyle name="Normal 5 2 2 8 4" xfId="8819"/>
    <cellStyle name="Normal 5 2 2 8 4 2" xfId="23205"/>
    <cellStyle name="Normal 5 2 2 8 4 2 2" xfId="51940"/>
    <cellStyle name="Normal 5 2 2 8 4 3" xfId="37616"/>
    <cellStyle name="Normal 5 2 2 8 5" xfId="16042"/>
    <cellStyle name="Normal 5 2 2 8 5 2" xfId="44778"/>
    <cellStyle name="Normal 5 2 2 8 6" xfId="30454"/>
    <cellStyle name="Normal 5 2 2 9" xfId="2384"/>
    <cellStyle name="Normal 5 2 2 9 2" xfId="6044"/>
    <cellStyle name="Normal 5 2 2 9 2 2" xfId="13304"/>
    <cellStyle name="Normal 5 2 2 9 2 2 2" xfId="27682"/>
    <cellStyle name="Normal 5 2 2 9 2 2 2 2" xfId="56416"/>
    <cellStyle name="Normal 5 2 2 9 2 2 3" xfId="42092"/>
    <cellStyle name="Normal 5 2 2 9 2 3" xfId="20519"/>
    <cellStyle name="Normal 5 2 2 9 2 3 2" xfId="49254"/>
    <cellStyle name="Normal 5 2 2 9 2 4" xfId="34930"/>
    <cellStyle name="Normal 5 2 2 9 3" xfId="9717"/>
    <cellStyle name="Normal 5 2 2 9 3 2" xfId="24100"/>
    <cellStyle name="Normal 5 2 2 9 3 2 2" xfId="52835"/>
    <cellStyle name="Normal 5 2 2 9 3 3" xfId="38511"/>
    <cellStyle name="Normal 5 2 2 9 4" xfId="16937"/>
    <cellStyle name="Normal 5 2 2 9 4 2" xfId="45673"/>
    <cellStyle name="Normal 5 2 2 9 5" xfId="31349"/>
    <cellStyle name="Normal 5 2 3" xfId="270"/>
    <cellStyle name="Normal 5 2 3 10" xfId="7912"/>
    <cellStyle name="Normal 5 2 3 10 2" xfId="22317"/>
    <cellStyle name="Normal 5 2 3 10 2 2" xfId="51052"/>
    <cellStyle name="Normal 5 2 3 10 3" xfId="36728"/>
    <cellStyle name="Normal 5 2 3 11" xfId="15154"/>
    <cellStyle name="Normal 5 2 3 11 2" xfId="43890"/>
    <cellStyle name="Normal 5 2 3 12" xfId="29566"/>
    <cellStyle name="Normal 5 2 3 2" xfId="360"/>
    <cellStyle name="Normal 5 2 3 2 10" xfId="15182"/>
    <cellStyle name="Normal 5 2 3 2 10 2" xfId="43918"/>
    <cellStyle name="Normal 5 2 3 2 11" xfId="29594"/>
    <cellStyle name="Normal 5 2 3 2 2" xfId="460"/>
    <cellStyle name="Normal 5 2 3 2 2 10" xfId="29650"/>
    <cellStyle name="Normal 5 2 3 2 2 2" xfId="660"/>
    <cellStyle name="Normal 5 2 3 2 2 2 2" xfId="932"/>
    <cellStyle name="Normal 5 2 3 2 2 2 2 2" xfId="1379"/>
    <cellStyle name="Normal 5 2 3 2 2 2 2 2 2" xfId="2362"/>
    <cellStyle name="Normal 5 2 3 2 2 2 2 2 2 2" xfId="4154"/>
    <cellStyle name="Normal 5 2 3 2 2 2 2 2 2 2 2" xfId="7813"/>
    <cellStyle name="Normal 5 2 3 2 2 2 2 2 2 2 2 2" xfId="15073"/>
    <cellStyle name="Normal 5 2 3 2 2 2 2 2 2 2 2 2 2" xfId="29451"/>
    <cellStyle name="Normal 5 2 3 2 2 2 2 2 2 2 2 2 2 2" xfId="58185"/>
    <cellStyle name="Normal 5 2 3 2 2 2 2 2 2 2 2 2 3" xfId="43861"/>
    <cellStyle name="Normal 5 2 3 2 2 2 2 2 2 2 2 3" xfId="22288"/>
    <cellStyle name="Normal 5 2 3 2 2 2 2 2 2 2 2 3 2" xfId="51023"/>
    <cellStyle name="Normal 5 2 3 2 2 2 2 2 2 2 2 4" xfId="36699"/>
    <cellStyle name="Normal 5 2 3 2 2 2 2 2 2 2 3" xfId="11486"/>
    <cellStyle name="Normal 5 2 3 2 2 2 2 2 2 2 3 2" xfId="25869"/>
    <cellStyle name="Normal 5 2 3 2 2 2 2 2 2 2 3 2 2" xfId="54604"/>
    <cellStyle name="Normal 5 2 3 2 2 2 2 2 2 2 3 3" xfId="40280"/>
    <cellStyle name="Normal 5 2 3 2 2 2 2 2 2 2 4" xfId="18706"/>
    <cellStyle name="Normal 5 2 3 2 2 2 2 2 2 2 4 2" xfId="47442"/>
    <cellStyle name="Normal 5 2 3 2 2 2 2 2 2 2 5" xfId="33118"/>
    <cellStyle name="Normal 5 2 3 2 2 2 2 2 2 3" xfId="6023"/>
    <cellStyle name="Normal 5 2 3 2 2 2 2 2 2 3 2" xfId="13283"/>
    <cellStyle name="Normal 5 2 3 2 2 2 2 2 2 3 2 2" xfId="27661"/>
    <cellStyle name="Normal 5 2 3 2 2 2 2 2 2 3 2 2 2" xfId="56395"/>
    <cellStyle name="Normal 5 2 3 2 2 2 2 2 2 3 2 3" xfId="42071"/>
    <cellStyle name="Normal 5 2 3 2 2 2 2 2 2 3 3" xfId="20498"/>
    <cellStyle name="Normal 5 2 3 2 2 2 2 2 2 3 3 2" xfId="49233"/>
    <cellStyle name="Normal 5 2 3 2 2 2 2 2 2 3 4" xfId="34909"/>
    <cellStyle name="Normal 5 2 3 2 2 2 2 2 2 4" xfId="9696"/>
    <cellStyle name="Normal 5 2 3 2 2 2 2 2 2 4 2" xfId="24079"/>
    <cellStyle name="Normal 5 2 3 2 2 2 2 2 2 4 2 2" xfId="52814"/>
    <cellStyle name="Normal 5 2 3 2 2 2 2 2 2 4 3" xfId="38490"/>
    <cellStyle name="Normal 5 2 3 2 2 2 2 2 2 5" xfId="16916"/>
    <cellStyle name="Normal 5 2 3 2 2 2 2 2 2 5 2" xfId="45652"/>
    <cellStyle name="Normal 5 2 3 2 2 2 2 2 2 6" xfId="31328"/>
    <cellStyle name="Normal 5 2 3 2 2 2 2 2 3" xfId="3258"/>
    <cellStyle name="Normal 5 2 3 2 2 2 2 2 3 2" xfId="6918"/>
    <cellStyle name="Normal 5 2 3 2 2 2 2 2 3 2 2" xfId="14178"/>
    <cellStyle name="Normal 5 2 3 2 2 2 2 2 3 2 2 2" xfId="28556"/>
    <cellStyle name="Normal 5 2 3 2 2 2 2 2 3 2 2 2 2" xfId="57290"/>
    <cellStyle name="Normal 5 2 3 2 2 2 2 2 3 2 2 3" xfId="42966"/>
    <cellStyle name="Normal 5 2 3 2 2 2 2 2 3 2 3" xfId="21393"/>
    <cellStyle name="Normal 5 2 3 2 2 2 2 2 3 2 3 2" xfId="50128"/>
    <cellStyle name="Normal 5 2 3 2 2 2 2 2 3 2 4" xfId="35804"/>
    <cellStyle name="Normal 5 2 3 2 2 2 2 2 3 3" xfId="10591"/>
    <cellStyle name="Normal 5 2 3 2 2 2 2 2 3 3 2" xfId="24974"/>
    <cellStyle name="Normal 5 2 3 2 2 2 2 2 3 3 2 2" xfId="53709"/>
    <cellStyle name="Normal 5 2 3 2 2 2 2 2 3 3 3" xfId="39385"/>
    <cellStyle name="Normal 5 2 3 2 2 2 2 2 3 4" xfId="17811"/>
    <cellStyle name="Normal 5 2 3 2 2 2 2 2 3 4 2" xfId="46547"/>
    <cellStyle name="Normal 5 2 3 2 2 2 2 2 3 5" xfId="32223"/>
    <cellStyle name="Normal 5 2 3 2 2 2 2 2 4" xfId="5123"/>
    <cellStyle name="Normal 5 2 3 2 2 2 2 2 4 2" xfId="12388"/>
    <cellStyle name="Normal 5 2 3 2 2 2 2 2 4 2 2" xfId="26766"/>
    <cellStyle name="Normal 5 2 3 2 2 2 2 2 4 2 2 2" xfId="55500"/>
    <cellStyle name="Normal 5 2 3 2 2 2 2 2 4 2 3" xfId="41176"/>
    <cellStyle name="Normal 5 2 3 2 2 2 2 2 4 3" xfId="19603"/>
    <cellStyle name="Normal 5 2 3 2 2 2 2 2 4 3 2" xfId="48338"/>
    <cellStyle name="Normal 5 2 3 2 2 2 2 2 4 4" xfId="34014"/>
    <cellStyle name="Normal 5 2 3 2 2 2 2 2 5" xfId="8795"/>
    <cellStyle name="Normal 5 2 3 2 2 2 2 2 5 2" xfId="23184"/>
    <cellStyle name="Normal 5 2 3 2 2 2 2 2 5 2 2" xfId="51919"/>
    <cellStyle name="Normal 5 2 3 2 2 2 2 2 5 3" xfId="37595"/>
    <cellStyle name="Normal 5 2 3 2 2 2 2 2 6" xfId="16021"/>
    <cellStyle name="Normal 5 2 3 2 2 2 2 2 6 2" xfId="44757"/>
    <cellStyle name="Normal 5 2 3 2 2 2 2 2 7" xfId="30433"/>
    <cellStyle name="Normal 5 2 3 2 2 2 2 3" xfId="1915"/>
    <cellStyle name="Normal 5 2 3 2 2 2 2 3 2" xfId="3707"/>
    <cellStyle name="Normal 5 2 3 2 2 2 2 3 2 2" xfId="7366"/>
    <cellStyle name="Normal 5 2 3 2 2 2 2 3 2 2 2" xfId="14626"/>
    <cellStyle name="Normal 5 2 3 2 2 2 2 3 2 2 2 2" xfId="29004"/>
    <cellStyle name="Normal 5 2 3 2 2 2 2 3 2 2 2 2 2" xfId="57738"/>
    <cellStyle name="Normal 5 2 3 2 2 2 2 3 2 2 2 3" xfId="43414"/>
    <cellStyle name="Normal 5 2 3 2 2 2 2 3 2 2 3" xfId="21841"/>
    <cellStyle name="Normal 5 2 3 2 2 2 2 3 2 2 3 2" xfId="50576"/>
    <cellStyle name="Normal 5 2 3 2 2 2 2 3 2 2 4" xfId="36252"/>
    <cellStyle name="Normal 5 2 3 2 2 2 2 3 2 3" xfId="11039"/>
    <cellStyle name="Normal 5 2 3 2 2 2 2 3 2 3 2" xfId="25422"/>
    <cellStyle name="Normal 5 2 3 2 2 2 2 3 2 3 2 2" xfId="54157"/>
    <cellStyle name="Normal 5 2 3 2 2 2 2 3 2 3 3" xfId="39833"/>
    <cellStyle name="Normal 5 2 3 2 2 2 2 3 2 4" xfId="18259"/>
    <cellStyle name="Normal 5 2 3 2 2 2 2 3 2 4 2" xfId="46995"/>
    <cellStyle name="Normal 5 2 3 2 2 2 2 3 2 5" xfId="32671"/>
    <cellStyle name="Normal 5 2 3 2 2 2 2 3 3" xfId="5576"/>
    <cellStyle name="Normal 5 2 3 2 2 2 2 3 3 2" xfId="12836"/>
    <cellStyle name="Normal 5 2 3 2 2 2 2 3 3 2 2" xfId="27214"/>
    <cellStyle name="Normal 5 2 3 2 2 2 2 3 3 2 2 2" xfId="55948"/>
    <cellStyle name="Normal 5 2 3 2 2 2 2 3 3 2 3" xfId="41624"/>
    <cellStyle name="Normal 5 2 3 2 2 2 2 3 3 3" xfId="20051"/>
    <cellStyle name="Normal 5 2 3 2 2 2 2 3 3 3 2" xfId="48786"/>
    <cellStyle name="Normal 5 2 3 2 2 2 2 3 3 4" xfId="34462"/>
    <cellStyle name="Normal 5 2 3 2 2 2 2 3 4" xfId="9249"/>
    <cellStyle name="Normal 5 2 3 2 2 2 2 3 4 2" xfId="23632"/>
    <cellStyle name="Normal 5 2 3 2 2 2 2 3 4 2 2" xfId="52367"/>
    <cellStyle name="Normal 5 2 3 2 2 2 2 3 4 3" xfId="38043"/>
    <cellStyle name="Normal 5 2 3 2 2 2 2 3 5" xfId="16469"/>
    <cellStyle name="Normal 5 2 3 2 2 2 2 3 5 2" xfId="45205"/>
    <cellStyle name="Normal 5 2 3 2 2 2 2 3 6" xfId="30881"/>
    <cellStyle name="Normal 5 2 3 2 2 2 2 4" xfId="2811"/>
    <cellStyle name="Normal 5 2 3 2 2 2 2 4 2" xfId="6471"/>
    <cellStyle name="Normal 5 2 3 2 2 2 2 4 2 2" xfId="13731"/>
    <cellStyle name="Normal 5 2 3 2 2 2 2 4 2 2 2" xfId="28109"/>
    <cellStyle name="Normal 5 2 3 2 2 2 2 4 2 2 2 2" xfId="56843"/>
    <cellStyle name="Normal 5 2 3 2 2 2 2 4 2 2 3" xfId="42519"/>
    <cellStyle name="Normal 5 2 3 2 2 2 2 4 2 3" xfId="20946"/>
    <cellStyle name="Normal 5 2 3 2 2 2 2 4 2 3 2" xfId="49681"/>
    <cellStyle name="Normal 5 2 3 2 2 2 2 4 2 4" xfId="35357"/>
    <cellStyle name="Normal 5 2 3 2 2 2 2 4 3" xfId="10144"/>
    <cellStyle name="Normal 5 2 3 2 2 2 2 4 3 2" xfId="24527"/>
    <cellStyle name="Normal 5 2 3 2 2 2 2 4 3 2 2" xfId="53262"/>
    <cellStyle name="Normal 5 2 3 2 2 2 2 4 3 3" xfId="38938"/>
    <cellStyle name="Normal 5 2 3 2 2 2 2 4 4" xfId="17364"/>
    <cellStyle name="Normal 5 2 3 2 2 2 2 4 4 2" xfId="46100"/>
    <cellStyle name="Normal 5 2 3 2 2 2 2 4 5" xfId="31776"/>
    <cellStyle name="Normal 5 2 3 2 2 2 2 5" xfId="4676"/>
    <cellStyle name="Normal 5 2 3 2 2 2 2 5 2" xfId="11941"/>
    <cellStyle name="Normal 5 2 3 2 2 2 2 5 2 2" xfId="26319"/>
    <cellStyle name="Normal 5 2 3 2 2 2 2 5 2 2 2" xfId="55053"/>
    <cellStyle name="Normal 5 2 3 2 2 2 2 5 2 3" xfId="40729"/>
    <cellStyle name="Normal 5 2 3 2 2 2 2 5 3" xfId="19156"/>
    <cellStyle name="Normal 5 2 3 2 2 2 2 5 3 2" xfId="47891"/>
    <cellStyle name="Normal 5 2 3 2 2 2 2 5 4" xfId="33567"/>
    <cellStyle name="Normal 5 2 3 2 2 2 2 6" xfId="8348"/>
    <cellStyle name="Normal 5 2 3 2 2 2 2 6 2" xfId="22737"/>
    <cellStyle name="Normal 5 2 3 2 2 2 2 6 2 2" xfId="51472"/>
    <cellStyle name="Normal 5 2 3 2 2 2 2 6 3" xfId="37148"/>
    <cellStyle name="Normal 5 2 3 2 2 2 2 7" xfId="15574"/>
    <cellStyle name="Normal 5 2 3 2 2 2 2 7 2" xfId="44310"/>
    <cellStyle name="Normal 5 2 3 2 2 2 2 8" xfId="29986"/>
    <cellStyle name="Normal 5 2 3 2 2 2 3" xfId="1155"/>
    <cellStyle name="Normal 5 2 3 2 2 2 3 2" xfId="2138"/>
    <cellStyle name="Normal 5 2 3 2 2 2 3 2 2" xfId="3930"/>
    <cellStyle name="Normal 5 2 3 2 2 2 3 2 2 2" xfId="7589"/>
    <cellStyle name="Normal 5 2 3 2 2 2 3 2 2 2 2" xfId="14849"/>
    <cellStyle name="Normal 5 2 3 2 2 2 3 2 2 2 2 2" xfId="29227"/>
    <cellStyle name="Normal 5 2 3 2 2 2 3 2 2 2 2 2 2" xfId="57961"/>
    <cellStyle name="Normal 5 2 3 2 2 2 3 2 2 2 2 3" xfId="43637"/>
    <cellStyle name="Normal 5 2 3 2 2 2 3 2 2 2 3" xfId="22064"/>
    <cellStyle name="Normal 5 2 3 2 2 2 3 2 2 2 3 2" xfId="50799"/>
    <cellStyle name="Normal 5 2 3 2 2 2 3 2 2 2 4" xfId="36475"/>
    <cellStyle name="Normal 5 2 3 2 2 2 3 2 2 3" xfId="11262"/>
    <cellStyle name="Normal 5 2 3 2 2 2 3 2 2 3 2" xfId="25645"/>
    <cellStyle name="Normal 5 2 3 2 2 2 3 2 2 3 2 2" xfId="54380"/>
    <cellStyle name="Normal 5 2 3 2 2 2 3 2 2 3 3" xfId="40056"/>
    <cellStyle name="Normal 5 2 3 2 2 2 3 2 2 4" xfId="18482"/>
    <cellStyle name="Normal 5 2 3 2 2 2 3 2 2 4 2" xfId="47218"/>
    <cellStyle name="Normal 5 2 3 2 2 2 3 2 2 5" xfId="32894"/>
    <cellStyle name="Normal 5 2 3 2 2 2 3 2 3" xfId="5799"/>
    <cellStyle name="Normal 5 2 3 2 2 2 3 2 3 2" xfId="13059"/>
    <cellStyle name="Normal 5 2 3 2 2 2 3 2 3 2 2" xfId="27437"/>
    <cellStyle name="Normal 5 2 3 2 2 2 3 2 3 2 2 2" xfId="56171"/>
    <cellStyle name="Normal 5 2 3 2 2 2 3 2 3 2 3" xfId="41847"/>
    <cellStyle name="Normal 5 2 3 2 2 2 3 2 3 3" xfId="20274"/>
    <cellStyle name="Normal 5 2 3 2 2 2 3 2 3 3 2" xfId="49009"/>
    <cellStyle name="Normal 5 2 3 2 2 2 3 2 3 4" xfId="34685"/>
    <cellStyle name="Normal 5 2 3 2 2 2 3 2 4" xfId="9472"/>
    <cellStyle name="Normal 5 2 3 2 2 2 3 2 4 2" xfId="23855"/>
    <cellStyle name="Normal 5 2 3 2 2 2 3 2 4 2 2" xfId="52590"/>
    <cellStyle name="Normal 5 2 3 2 2 2 3 2 4 3" xfId="38266"/>
    <cellStyle name="Normal 5 2 3 2 2 2 3 2 5" xfId="16692"/>
    <cellStyle name="Normal 5 2 3 2 2 2 3 2 5 2" xfId="45428"/>
    <cellStyle name="Normal 5 2 3 2 2 2 3 2 6" xfId="31104"/>
    <cellStyle name="Normal 5 2 3 2 2 2 3 3" xfId="3034"/>
    <cellStyle name="Normal 5 2 3 2 2 2 3 3 2" xfId="6694"/>
    <cellStyle name="Normal 5 2 3 2 2 2 3 3 2 2" xfId="13954"/>
    <cellStyle name="Normal 5 2 3 2 2 2 3 3 2 2 2" xfId="28332"/>
    <cellStyle name="Normal 5 2 3 2 2 2 3 3 2 2 2 2" xfId="57066"/>
    <cellStyle name="Normal 5 2 3 2 2 2 3 3 2 2 3" xfId="42742"/>
    <cellStyle name="Normal 5 2 3 2 2 2 3 3 2 3" xfId="21169"/>
    <cellStyle name="Normal 5 2 3 2 2 2 3 3 2 3 2" xfId="49904"/>
    <cellStyle name="Normal 5 2 3 2 2 2 3 3 2 4" xfId="35580"/>
    <cellStyle name="Normal 5 2 3 2 2 2 3 3 3" xfId="10367"/>
    <cellStyle name="Normal 5 2 3 2 2 2 3 3 3 2" xfId="24750"/>
    <cellStyle name="Normal 5 2 3 2 2 2 3 3 3 2 2" xfId="53485"/>
    <cellStyle name="Normal 5 2 3 2 2 2 3 3 3 3" xfId="39161"/>
    <cellStyle name="Normal 5 2 3 2 2 2 3 3 4" xfId="17587"/>
    <cellStyle name="Normal 5 2 3 2 2 2 3 3 4 2" xfId="46323"/>
    <cellStyle name="Normal 5 2 3 2 2 2 3 3 5" xfId="31999"/>
    <cellStyle name="Normal 5 2 3 2 2 2 3 4" xfId="4899"/>
    <cellStyle name="Normal 5 2 3 2 2 2 3 4 2" xfId="12164"/>
    <cellStyle name="Normal 5 2 3 2 2 2 3 4 2 2" xfId="26542"/>
    <cellStyle name="Normal 5 2 3 2 2 2 3 4 2 2 2" xfId="55276"/>
    <cellStyle name="Normal 5 2 3 2 2 2 3 4 2 3" xfId="40952"/>
    <cellStyle name="Normal 5 2 3 2 2 2 3 4 3" xfId="19379"/>
    <cellStyle name="Normal 5 2 3 2 2 2 3 4 3 2" xfId="48114"/>
    <cellStyle name="Normal 5 2 3 2 2 2 3 4 4" xfId="33790"/>
    <cellStyle name="Normal 5 2 3 2 2 2 3 5" xfId="8571"/>
    <cellStyle name="Normal 5 2 3 2 2 2 3 5 2" xfId="22960"/>
    <cellStyle name="Normal 5 2 3 2 2 2 3 5 2 2" xfId="51695"/>
    <cellStyle name="Normal 5 2 3 2 2 2 3 5 3" xfId="37371"/>
    <cellStyle name="Normal 5 2 3 2 2 2 3 6" xfId="15797"/>
    <cellStyle name="Normal 5 2 3 2 2 2 3 6 2" xfId="44533"/>
    <cellStyle name="Normal 5 2 3 2 2 2 3 7" xfId="30209"/>
    <cellStyle name="Normal 5 2 3 2 2 2 4" xfId="1687"/>
    <cellStyle name="Normal 5 2 3 2 2 2 4 2" xfId="3483"/>
    <cellStyle name="Normal 5 2 3 2 2 2 4 2 2" xfId="7142"/>
    <cellStyle name="Normal 5 2 3 2 2 2 4 2 2 2" xfId="14402"/>
    <cellStyle name="Normal 5 2 3 2 2 2 4 2 2 2 2" xfId="28780"/>
    <cellStyle name="Normal 5 2 3 2 2 2 4 2 2 2 2 2" xfId="57514"/>
    <cellStyle name="Normal 5 2 3 2 2 2 4 2 2 2 3" xfId="43190"/>
    <cellStyle name="Normal 5 2 3 2 2 2 4 2 2 3" xfId="21617"/>
    <cellStyle name="Normal 5 2 3 2 2 2 4 2 2 3 2" xfId="50352"/>
    <cellStyle name="Normal 5 2 3 2 2 2 4 2 2 4" xfId="36028"/>
    <cellStyle name="Normal 5 2 3 2 2 2 4 2 3" xfId="10815"/>
    <cellStyle name="Normal 5 2 3 2 2 2 4 2 3 2" xfId="25198"/>
    <cellStyle name="Normal 5 2 3 2 2 2 4 2 3 2 2" xfId="53933"/>
    <cellStyle name="Normal 5 2 3 2 2 2 4 2 3 3" xfId="39609"/>
    <cellStyle name="Normal 5 2 3 2 2 2 4 2 4" xfId="18035"/>
    <cellStyle name="Normal 5 2 3 2 2 2 4 2 4 2" xfId="46771"/>
    <cellStyle name="Normal 5 2 3 2 2 2 4 2 5" xfId="32447"/>
    <cellStyle name="Normal 5 2 3 2 2 2 4 3" xfId="5352"/>
    <cellStyle name="Normal 5 2 3 2 2 2 4 3 2" xfId="12612"/>
    <cellStyle name="Normal 5 2 3 2 2 2 4 3 2 2" xfId="26990"/>
    <cellStyle name="Normal 5 2 3 2 2 2 4 3 2 2 2" xfId="55724"/>
    <cellStyle name="Normal 5 2 3 2 2 2 4 3 2 3" xfId="41400"/>
    <cellStyle name="Normal 5 2 3 2 2 2 4 3 3" xfId="19827"/>
    <cellStyle name="Normal 5 2 3 2 2 2 4 3 3 2" xfId="48562"/>
    <cellStyle name="Normal 5 2 3 2 2 2 4 3 4" xfId="34238"/>
    <cellStyle name="Normal 5 2 3 2 2 2 4 4" xfId="9025"/>
    <cellStyle name="Normal 5 2 3 2 2 2 4 4 2" xfId="23408"/>
    <cellStyle name="Normal 5 2 3 2 2 2 4 4 2 2" xfId="52143"/>
    <cellStyle name="Normal 5 2 3 2 2 2 4 4 3" xfId="37819"/>
    <cellStyle name="Normal 5 2 3 2 2 2 4 5" xfId="16245"/>
    <cellStyle name="Normal 5 2 3 2 2 2 4 5 2" xfId="44981"/>
    <cellStyle name="Normal 5 2 3 2 2 2 4 6" xfId="30657"/>
    <cellStyle name="Normal 5 2 3 2 2 2 5" xfId="2587"/>
    <cellStyle name="Normal 5 2 3 2 2 2 5 2" xfId="6247"/>
    <cellStyle name="Normal 5 2 3 2 2 2 5 2 2" xfId="13507"/>
    <cellStyle name="Normal 5 2 3 2 2 2 5 2 2 2" xfId="27885"/>
    <cellStyle name="Normal 5 2 3 2 2 2 5 2 2 2 2" xfId="56619"/>
    <cellStyle name="Normal 5 2 3 2 2 2 5 2 2 3" xfId="42295"/>
    <cellStyle name="Normal 5 2 3 2 2 2 5 2 3" xfId="20722"/>
    <cellStyle name="Normal 5 2 3 2 2 2 5 2 3 2" xfId="49457"/>
    <cellStyle name="Normal 5 2 3 2 2 2 5 2 4" xfId="35133"/>
    <cellStyle name="Normal 5 2 3 2 2 2 5 3" xfId="9920"/>
    <cellStyle name="Normal 5 2 3 2 2 2 5 3 2" xfId="24303"/>
    <cellStyle name="Normal 5 2 3 2 2 2 5 3 2 2" xfId="53038"/>
    <cellStyle name="Normal 5 2 3 2 2 2 5 3 3" xfId="38714"/>
    <cellStyle name="Normal 5 2 3 2 2 2 5 4" xfId="17140"/>
    <cellStyle name="Normal 5 2 3 2 2 2 5 4 2" xfId="45876"/>
    <cellStyle name="Normal 5 2 3 2 2 2 5 5" xfId="31552"/>
    <cellStyle name="Normal 5 2 3 2 2 2 6" xfId="4450"/>
    <cellStyle name="Normal 5 2 3 2 2 2 6 2" xfId="11717"/>
    <cellStyle name="Normal 5 2 3 2 2 2 6 2 2" xfId="26095"/>
    <cellStyle name="Normal 5 2 3 2 2 2 6 2 2 2" xfId="54829"/>
    <cellStyle name="Normal 5 2 3 2 2 2 6 2 3" xfId="40505"/>
    <cellStyle name="Normal 5 2 3 2 2 2 6 3" xfId="18932"/>
    <cellStyle name="Normal 5 2 3 2 2 2 6 3 2" xfId="47667"/>
    <cellStyle name="Normal 5 2 3 2 2 2 6 4" xfId="33343"/>
    <cellStyle name="Normal 5 2 3 2 2 2 7" xfId="8121"/>
    <cellStyle name="Normal 5 2 3 2 2 2 7 2" xfId="22513"/>
    <cellStyle name="Normal 5 2 3 2 2 2 7 2 2" xfId="51248"/>
    <cellStyle name="Normal 5 2 3 2 2 2 7 3" xfId="36924"/>
    <cellStyle name="Normal 5 2 3 2 2 2 8" xfId="15350"/>
    <cellStyle name="Normal 5 2 3 2 2 2 8 2" xfId="44086"/>
    <cellStyle name="Normal 5 2 3 2 2 2 9" xfId="29762"/>
    <cellStyle name="Normal 5 2 3 2 2 3" xfId="818"/>
    <cellStyle name="Normal 5 2 3 2 2 3 2" xfId="1267"/>
    <cellStyle name="Normal 5 2 3 2 2 3 2 2" xfId="2250"/>
    <cellStyle name="Normal 5 2 3 2 2 3 2 2 2" xfId="4042"/>
    <cellStyle name="Normal 5 2 3 2 2 3 2 2 2 2" xfId="7701"/>
    <cellStyle name="Normal 5 2 3 2 2 3 2 2 2 2 2" xfId="14961"/>
    <cellStyle name="Normal 5 2 3 2 2 3 2 2 2 2 2 2" xfId="29339"/>
    <cellStyle name="Normal 5 2 3 2 2 3 2 2 2 2 2 2 2" xfId="58073"/>
    <cellStyle name="Normal 5 2 3 2 2 3 2 2 2 2 2 3" xfId="43749"/>
    <cellStyle name="Normal 5 2 3 2 2 3 2 2 2 2 3" xfId="22176"/>
    <cellStyle name="Normal 5 2 3 2 2 3 2 2 2 2 3 2" xfId="50911"/>
    <cellStyle name="Normal 5 2 3 2 2 3 2 2 2 2 4" xfId="36587"/>
    <cellStyle name="Normal 5 2 3 2 2 3 2 2 2 3" xfId="11374"/>
    <cellStyle name="Normal 5 2 3 2 2 3 2 2 2 3 2" xfId="25757"/>
    <cellStyle name="Normal 5 2 3 2 2 3 2 2 2 3 2 2" xfId="54492"/>
    <cellStyle name="Normal 5 2 3 2 2 3 2 2 2 3 3" xfId="40168"/>
    <cellStyle name="Normal 5 2 3 2 2 3 2 2 2 4" xfId="18594"/>
    <cellStyle name="Normal 5 2 3 2 2 3 2 2 2 4 2" xfId="47330"/>
    <cellStyle name="Normal 5 2 3 2 2 3 2 2 2 5" xfId="33006"/>
    <cellStyle name="Normal 5 2 3 2 2 3 2 2 3" xfId="5911"/>
    <cellStyle name="Normal 5 2 3 2 2 3 2 2 3 2" xfId="13171"/>
    <cellStyle name="Normal 5 2 3 2 2 3 2 2 3 2 2" xfId="27549"/>
    <cellStyle name="Normal 5 2 3 2 2 3 2 2 3 2 2 2" xfId="56283"/>
    <cellStyle name="Normal 5 2 3 2 2 3 2 2 3 2 3" xfId="41959"/>
    <cellStyle name="Normal 5 2 3 2 2 3 2 2 3 3" xfId="20386"/>
    <cellStyle name="Normal 5 2 3 2 2 3 2 2 3 3 2" xfId="49121"/>
    <cellStyle name="Normal 5 2 3 2 2 3 2 2 3 4" xfId="34797"/>
    <cellStyle name="Normal 5 2 3 2 2 3 2 2 4" xfId="9584"/>
    <cellStyle name="Normal 5 2 3 2 2 3 2 2 4 2" xfId="23967"/>
    <cellStyle name="Normal 5 2 3 2 2 3 2 2 4 2 2" xfId="52702"/>
    <cellStyle name="Normal 5 2 3 2 2 3 2 2 4 3" xfId="38378"/>
    <cellStyle name="Normal 5 2 3 2 2 3 2 2 5" xfId="16804"/>
    <cellStyle name="Normal 5 2 3 2 2 3 2 2 5 2" xfId="45540"/>
    <cellStyle name="Normal 5 2 3 2 2 3 2 2 6" xfId="31216"/>
    <cellStyle name="Normal 5 2 3 2 2 3 2 3" xfId="3146"/>
    <cellStyle name="Normal 5 2 3 2 2 3 2 3 2" xfId="6806"/>
    <cellStyle name="Normal 5 2 3 2 2 3 2 3 2 2" xfId="14066"/>
    <cellStyle name="Normal 5 2 3 2 2 3 2 3 2 2 2" xfId="28444"/>
    <cellStyle name="Normal 5 2 3 2 2 3 2 3 2 2 2 2" xfId="57178"/>
    <cellStyle name="Normal 5 2 3 2 2 3 2 3 2 2 3" xfId="42854"/>
    <cellStyle name="Normal 5 2 3 2 2 3 2 3 2 3" xfId="21281"/>
    <cellStyle name="Normal 5 2 3 2 2 3 2 3 2 3 2" xfId="50016"/>
    <cellStyle name="Normal 5 2 3 2 2 3 2 3 2 4" xfId="35692"/>
    <cellStyle name="Normal 5 2 3 2 2 3 2 3 3" xfId="10479"/>
    <cellStyle name="Normal 5 2 3 2 2 3 2 3 3 2" xfId="24862"/>
    <cellStyle name="Normal 5 2 3 2 2 3 2 3 3 2 2" xfId="53597"/>
    <cellStyle name="Normal 5 2 3 2 2 3 2 3 3 3" xfId="39273"/>
    <cellStyle name="Normal 5 2 3 2 2 3 2 3 4" xfId="17699"/>
    <cellStyle name="Normal 5 2 3 2 2 3 2 3 4 2" xfId="46435"/>
    <cellStyle name="Normal 5 2 3 2 2 3 2 3 5" xfId="32111"/>
    <cellStyle name="Normal 5 2 3 2 2 3 2 4" xfId="5011"/>
    <cellStyle name="Normal 5 2 3 2 2 3 2 4 2" xfId="12276"/>
    <cellStyle name="Normal 5 2 3 2 2 3 2 4 2 2" xfId="26654"/>
    <cellStyle name="Normal 5 2 3 2 2 3 2 4 2 2 2" xfId="55388"/>
    <cellStyle name="Normal 5 2 3 2 2 3 2 4 2 3" xfId="41064"/>
    <cellStyle name="Normal 5 2 3 2 2 3 2 4 3" xfId="19491"/>
    <cellStyle name="Normal 5 2 3 2 2 3 2 4 3 2" xfId="48226"/>
    <cellStyle name="Normal 5 2 3 2 2 3 2 4 4" xfId="33902"/>
    <cellStyle name="Normal 5 2 3 2 2 3 2 5" xfId="8683"/>
    <cellStyle name="Normal 5 2 3 2 2 3 2 5 2" xfId="23072"/>
    <cellStyle name="Normal 5 2 3 2 2 3 2 5 2 2" xfId="51807"/>
    <cellStyle name="Normal 5 2 3 2 2 3 2 5 3" xfId="37483"/>
    <cellStyle name="Normal 5 2 3 2 2 3 2 6" xfId="15909"/>
    <cellStyle name="Normal 5 2 3 2 2 3 2 6 2" xfId="44645"/>
    <cellStyle name="Normal 5 2 3 2 2 3 2 7" xfId="30321"/>
    <cellStyle name="Normal 5 2 3 2 2 3 3" xfId="1803"/>
    <cellStyle name="Normal 5 2 3 2 2 3 3 2" xfId="3595"/>
    <cellStyle name="Normal 5 2 3 2 2 3 3 2 2" xfId="7254"/>
    <cellStyle name="Normal 5 2 3 2 2 3 3 2 2 2" xfId="14514"/>
    <cellStyle name="Normal 5 2 3 2 2 3 3 2 2 2 2" xfId="28892"/>
    <cellStyle name="Normal 5 2 3 2 2 3 3 2 2 2 2 2" xfId="57626"/>
    <cellStyle name="Normal 5 2 3 2 2 3 3 2 2 2 3" xfId="43302"/>
    <cellStyle name="Normal 5 2 3 2 2 3 3 2 2 3" xfId="21729"/>
    <cellStyle name="Normal 5 2 3 2 2 3 3 2 2 3 2" xfId="50464"/>
    <cellStyle name="Normal 5 2 3 2 2 3 3 2 2 4" xfId="36140"/>
    <cellStyle name="Normal 5 2 3 2 2 3 3 2 3" xfId="10927"/>
    <cellStyle name="Normal 5 2 3 2 2 3 3 2 3 2" xfId="25310"/>
    <cellStyle name="Normal 5 2 3 2 2 3 3 2 3 2 2" xfId="54045"/>
    <cellStyle name="Normal 5 2 3 2 2 3 3 2 3 3" xfId="39721"/>
    <cellStyle name="Normal 5 2 3 2 2 3 3 2 4" xfId="18147"/>
    <cellStyle name="Normal 5 2 3 2 2 3 3 2 4 2" xfId="46883"/>
    <cellStyle name="Normal 5 2 3 2 2 3 3 2 5" xfId="32559"/>
    <cellStyle name="Normal 5 2 3 2 2 3 3 3" xfId="5464"/>
    <cellStyle name="Normal 5 2 3 2 2 3 3 3 2" xfId="12724"/>
    <cellStyle name="Normal 5 2 3 2 2 3 3 3 2 2" xfId="27102"/>
    <cellStyle name="Normal 5 2 3 2 2 3 3 3 2 2 2" xfId="55836"/>
    <cellStyle name="Normal 5 2 3 2 2 3 3 3 2 3" xfId="41512"/>
    <cellStyle name="Normal 5 2 3 2 2 3 3 3 3" xfId="19939"/>
    <cellStyle name="Normal 5 2 3 2 2 3 3 3 3 2" xfId="48674"/>
    <cellStyle name="Normal 5 2 3 2 2 3 3 3 4" xfId="34350"/>
    <cellStyle name="Normal 5 2 3 2 2 3 3 4" xfId="9137"/>
    <cellStyle name="Normal 5 2 3 2 2 3 3 4 2" xfId="23520"/>
    <cellStyle name="Normal 5 2 3 2 2 3 3 4 2 2" xfId="52255"/>
    <cellStyle name="Normal 5 2 3 2 2 3 3 4 3" xfId="37931"/>
    <cellStyle name="Normal 5 2 3 2 2 3 3 5" xfId="16357"/>
    <cellStyle name="Normal 5 2 3 2 2 3 3 5 2" xfId="45093"/>
    <cellStyle name="Normal 5 2 3 2 2 3 3 6" xfId="30769"/>
    <cellStyle name="Normal 5 2 3 2 2 3 4" xfId="2699"/>
    <cellStyle name="Normal 5 2 3 2 2 3 4 2" xfId="6359"/>
    <cellStyle name="Normal 5 2 3 2 2 3 4 2 2" xfId="13619"/>
    <cellStyle name="Normal 5 2 3 2 2 3 4 2 2 2" xfId="27997"/>
    <cellStyle name="Normal 5 2 3 2 2 3 4 2 2 2 2" xfId="56731"/>
    <cellStyle name="Normal 5 2 3 2 2 3 4 2 2 3" xfId="42407"/>
    <cellStyle name="Normal 5 2 3 2 2 3 4 2 3" xfId="20834"/>
    <cellStyle name="Normal 5 2 3 2 2 3 4 2 3 2" xfId="49569"/>
    <cellStyle name="Normal 5 2 3 2 2 3 4 2 4" xfId="35245"/>
    <cellStyle name="Normal 5 2 3 2 2 3 4 3" xfId="10032"/>
    <cellStyle name="Normal 5 2 3 2 2 3 4 3 2" xfId="24415"/>
    <cellStyle name="Normal 5 2 3 2 2 3 4 3 2 2" xfId="53150"/>
    <cellStyle name="Normal 5 2 3 2 2 3 4 3 3" xfId="38826"/>
    <cellStyle name="Normal 5 2 3 2 2 3 4 4" xfId="17252"/>
    <cellStyle name="Normal 5 2 3 2 2 3 4 4 2" xfId="45988"/>
    <cellStyle name="Normal 5 2 3 2 2 3 4 5" xfId="31664"/>
    <cellStyle name="Normal 5 2 3 2 2 3 5" xfId="4563"/>
    <cellStyle name="Normal 5 2 3 2 2 3 5 2" xfId="11829"/>
    <cellStyle name="Normal 5 2 3 2 2 3 5 2 2" xfId="26207"/>
    <cellStyle name="Normal 5 2 3 2 2 3 5 2 2 2" xfId="54941"/>
    <cellStyle name="Normal 5 2 3 2 2 3 5 2 3" xfId="40617"/>
    <cellStyle name="Normal 5 2 3 2 2 3 5 3" xfId="19044"/>
    <cellStyle name="Normal 5 2 3 2 2 3 5 3 2" xfId="47779"/>
    <cellStyle name="Normal 5 2 3 2 2 3 5 4" xfId="33455"/>
    <cellStyle name="Normal 5 2 3 2 2 3 6" xfId="8236"/>
    <cellStyle name="Normal 5 2 3 2 2 3 6 2" xfId="22625"/>
    <cellStyle name="Normal 5 2 3 2 2 3 6 2 2" xfId="51360"/>
    <cellStyle name="Normal 5 2 3 2 2 3 6 3" xfId="37036"/>
    <cellStyle name="Normal 5 2 3 2 2 3 7" xfId="15462"/>
    <cellStyle name="Normal 5 2 3 2 2 3 7 2" xfId="44198"/>
    <cellStyle name="Normal 5 2 3 2 2 3 8" xfId="29874"/>
    <cellStyle name="Normal 5 2 3 2 2 4" xfId="1043"/>
    <cellStyle name="Normal 5 2 3 2 2 4 2" xfId="2026"/>
    <cellStyle name="Normal 5 2 3 2 2 4 2 2" xfId="3818"/>
    <cellStyle name="Normal 5 2 3 2 2 4 2 2 2" xfId="7477"/>
    <cellStyle name="Normal 5 2 3 2 2 4 2 2 2 2" xfId="14737"/>
    <cellStyle name="Normal 5 2 3 2 2 4 2 2 2 2 2" xfId="29115"/>
    <cellStyle name="Normal 5 2 3 2 2 4 2 2 2 2 2 2" xfId="57849"/>
    <cellStyle name="Normal 5 2 3 2 2 4 2 2 2 2 3" xfId="43525"/>
    <cellStyle name="Normal 5 2 3 2 2 4 2 2 2 3" xfId="21952"/>
    <cellStyle name="Normal 5 2 3 2 2 4 2 2 2 3 2" xfId="50687"/>
    <cellStyle name="Normal 5 2 3 2 2 4 2 2 2 4" xfId="36363"/>
    <cellStyle name="Normal 5 2 3 2 2 4 2 2 3" xfId="11150"/>
    <cellStyle name="Normal 5 2 3 2 2 4 2 2 3 2" xfId="25533"/>
    <cellStyle name="Normal 5 2 3 2 2 4 2 2 3 2 2" xfId="54268"/>
    <cellStyle name="Normal 5 2 3 2 2 4 2 2 3 3" xfId="39944"/>
    <cellStyle name="Normal 5 2 3 2 2 4 2 2 4" xfId="18370"/>
    <cellStyle name="Normal 5 2 3 2 2 4 2 2 4 2" xfId="47106"/>
    <cellStyle name="Normal 5 2 3 2 2 4 2 2 5" xfId="32782"/>
    <cellStyle name="Normal 5 2 3 2 2 4 2 3" xfId="5687"/>
    <cellStyle name="Normal 5 2 3 2 2 4 2 3 2" xfId="12947"/>
    <cellStyle name="Normal 5 2 3 2 2 4 2 3 2 2" xfId="27325"/>
    <cellStyle name="Normal 5 2 3 2 2 4 2 3 2 2 2" xfId="56059"/>
    <cellStyle name="Normal 5 2 3 2 2 4 2 3 2 3" xfId="41735"/>
    <cellStyle name="Normal 5 2 3 2 2 4 2 3 3" xfId="20162"/>
    <cellStyle name="Normal 5 2 3 2 2 4 2 3 3 2" xfId="48897"/>
    <cellStyle name="Normal 5 2 3 2 2 4 2 3 4" xfId="34573"/>
    <cellStyle name="Normal 5 2 3 2 2 4 2 4" xfId="9360"/>
    <cellStyle name="Normal 5 2 3 2 2 4 2 4 2" xfId="23743"/>
    <cellStyle name="Normal 5 2 3 2 2 4 2 4 2 2" xfId="52478"/>
    <cellStyle name="Normal 5 2 3 2 2 4 2 4 3" xfId="38154"/>
    <cellStyle name="Normal 5 2 3 2 2 4 2 5" xfId="16580"/>
    <cellStyle name="Normal 5 2 3 2 2 4 2 5 2" xfId="45316"/>
    <cellStyle name="Normal 5 2 3 2 2 4 2 6" xfId="30992"/>
    <cellStyle name="Normal 5 2 3 2 2 4 3" xfId="2922"/>
    <cellStyle name="Normal 5 2 3 2 2 4 3 2" xfId="6582"/>
    <cellStyle name="Normal 5 2 3 2 2 4 3 2 2" xfId="13842"/>
    <cellStyle name="Normal 5 2 3 2 2 4 3 2 2 2" xfId="28220"/>
    <cellStyle name="Normal 5 2 3 2 2 4 3 2 2 2 2" xfId="56954"/>
    <cellStyle name="Normal 5 2 3 2 2 4 3 2 2 3" xfId="42630"/>
    <cellStyle name="Normal 5 2 3 2 2 4 3 2 3" xfId="21057"/>
    <cellStyle name="Normal 5 2 3 2 2 4 3 2 3 2" xfId="49792"/>
    <cellStyle name="Normal 5 2 3 2 2 4 3 2 4" xfId="35468"/>
    <cellStyle name="Normal 5 2 3 2 2 4 3 3" xfId="10255"/>
    <cellStyle name="Normal 5 2 3 2 2 4 3 3 2" xfId="24638"/>
    <cellStyle name="Normal 5 2 3 2 2 4 3 3 2 2" xfId="53373"/>
    <cellStyle name="Normal 5 2 3 2 2 4 3 3 3" xfId="39049"/>
    <cellStyle name="Normal 5 2 3 2 2 4 3 4" xfId="17475"/>
    <cellStyle name="Normal 5 2 3 2 2 4 3 4 2" xfId="46211"/>
    <cellStyle name="Normal 5 2 3 2 2 4 3 5" xfId="31887"/>
    <cellStyle name="Normal 5 2 3 2 2 4 4" xfId="4787"/>
    <cellStyle name="Normal 5 2 3 2 2 4 4 2" xfId="12052"/>
    <cellStyle name="Normal 5 2 3 2 2 4 4 2 2" xfId="26430"/>
    <cellStyle name="Normal 5 2 3 2 2 4 4 2 2 2" xfId="55164"/>
    <cellStyle name="Normal 5 2 3 2 2 4 4 2 3" xfId="40840"/>
    <cellStyle name="Normal 5 2 3 2 2 4 4 3" xfId="19267"/>
    <cellStyle name="Normal 5 2 3 2 2 4 4 3 2" xfId="48002"/>
    <cellStyle name="Normal 5 2 3 2 2 4 4 4" xfId="33678"/>
    <cellStyle name="Normal 5 2 3 2 2 4 5" xfId="8459"/>
    <cellStyle name="Normal 5 2 3 2 2 4 5 2" xfId="22848"/>
    <cellStyle name="Normal 5 2 3 2 2 4 5 2 2" xfId="51583"/>
    <cellStyle name="Normal 5 2 3 2 2 4 5 3" xfId="37259"/>
    <cellStyle name="Normal 5 2 3 2 2 4 6" xfId="15685"/>
    <cellStyle name="Normal 5 2 3 2 2 4 6 2" xfId="44421"/>
    <cellStyle name="Normal 5 2 3 2 2 4 7" xfId="30097"/>
    <cellStyle name="Normal 5 2 3 2 2 5" xfId="1567"/>
    <cellStyle name="Normal 5 2 3 2 2 5 2" xfId="3371"/>
    <cellStyle name="Normal 5 2 3 2 2 5 2 2" xfId="7030"/>
    <cellStyle name="Normal 5 2 3 2 2 5 2 2 2" xfId="14290"/>
    <cellStyle name="Normal 5 2 3 2 2 5 2 2 2 2" xfId="28668"/>
    <cellStyle name="Normal 5 2 3 2 2 5 2 2 2 2 2" xfId="57402"/>
    <cellStyle name="Normal 5 2 3 2 2 5 2 2 2 3" xfId="43078"/>
    <cellStyle name="Normal 5 2 3 2 2 5 2 2 3" xfId="21505"/>
    <cellStyle name="Normal 5 2 3 2 2 5 2 2 3 2" xfId="50240"/>
    <cellStyle name="Normal 5 2 3 2 2 5 2 2 4" xfId="35916"/>
    <cellStyle name="Normal 5 2 3 2 2 5 2 3" xfId="10703"/>
    <cellStyle name="Normal 5 2 3 2 2 5 2 3 2" xfId="25086"/>
    <cellStyle name="Normal 5 2 3 2 2 5 2 3 2 2" xfId="53821"/>
    <cellStyle name="Normal 5 2 3 2 2 5 2 3 3" xfId="39497"/>
    <cellStyle name="Normal 5 2 3 2 2 5 2 4" xfId="17923"/>
    <cellStyle name="Normal 5 2 3 2 2 5 2 4 2" xfId="46659"/>
    <cellStyle name="Normal 5 2 3 2 2 5 2 5" xfId="32335"/>
    <cellStyle name="Normal 5 2 3 2 2 5 3" xfId="5240"/>
    <cellStyle name="Normal 5 2 3 2 2 5 3 2" xfId="12500"/>
    <cellStyle name="Normal 5 2 3 2 2 5 3 2 2" xfId="26878"/>
    <cellStyle name="Normal 5 2 3 2 2 5 3 2 2 2" xfId="55612"/>
    <cellStyle name="Normal 5 2 3 2 2 5 3 2 3" xfId="41288"/>
    <cellStyle name="Normal 5 2 3 2 2 5 3 3" xfId="19715"/>
    <cellStyle name="Normal 5 2 3 2 2 5 3 3 2" xfId="48450"/>
    <cellStyle name="Normal 5 2 3 2 2 5 3 4" xfId="34126"/>
    <cellStyle name="Normal 5 2 3 2 2 5 4" xfId="8913"/>
    <cellStyle name="Normal 5 2 3 2 2 5 4 2" xfId="23296"/>
    <cellStyle name="Normal 5 2 3 2 2 5 4 2 2" xfId="52031"/>
    <cellStyle name="Normal 5 2 3 2 2 5 4 3" xfId="37707"/>
    <cellStyle name="Normal 5 2 3 2 2 5 5" xfId="16133"/>
    <cellStyle name="Normal 5 2 3 2 2 5 5 2" xfId="44869"/>
    <cellStyle name="Normal 5 2 3 2 2 5 6" xfId="30545"/>
    <cellStyle name="Normal 5 2 3 2 2 6" xfId="2475"/>
    <cellStyle name="Normal 5 2 3 2 2 6 2" xfId="6135"/>
    <cellStyle name="Normal 5 2 3 2 2 6 2 2" xfId="13395"/>
    <cellStyle name="Normal 5 2 3 2 2 6 2 2 2" xfId="27773"/>
    <cellStyle name="Normal 5 2 3 2 2 6 2 2 2 2" xfId="56507"/>
    <cellStyle name="Normal 5 2 3 2 2 6 2 2 3" xfId="42183"/>
    <cellStyle name="Normal 5 2 3 2 2 6 2 3" xfId="20610"/>
    <cellStyle name="Normal 5 2 3 2 2 6 2 3 2" xfId="49345"/>
    <cellStyle name="Normal 5 2 3 2 2 6 2 4" xfId="35021"/>
    <cellStyle name="Normal 5 2 3 2 2 6 3" xfId="9808"/>
    <cellStyle name="Normal 5 2 3 2 2 6 3 2" xfId="24191"/>
    <cellStyle name="Normal 5 2 3 2 2 6 3 2 2" xfId="52926"/>
    <cellStyle name="Normal 5 2 3 2 2 6 3 3" xfId="38602"/>
    <cellStyle name="Normal 5 2 3 2 2 6 4" xfId="17028"/>
    <cellStyle name="Normal 5 2 3 2 2 6 4 2" xfId="45764"/>
    <cellStyle name="Normal 5 2 3 2 2 6 5" xfId="31440"/>
    <cellStyle name="Normal 5 2 3 2 2 7" xfId="4334"/>
    <cellStyle name="Normal 5 2 3 2 2 7 2" xfId="11604"/>
    <cellStyle name="Normal 5 2 3 2 2 7 2 2" xfId="25983"/>
    <cellStyle name="Normal 5 2 3 2 2 7 2 2 2" xfId="54717"/>
    <cellStyle name="Normal 5 2 3 2 2 7 2 3" xfId="40393"/>
    <cellStyle name="Normal 5 2 3 2 2 7 3" xfId="18820"/>
    <cellStyle name="Normal 5 2 3 2 2 7 3 2" xfId="47555"/>
    <cellStyle name="Normal 5 2 3 2 2 7 4" xfId="33231"/>
    <cellStyle name="Normal 5 2 3 2 2 8" xfId="8003"/>
    <cellStyle name="Normal 5 2 3 2 2 8 2" xfId="22401"/>
    <cellStyle name="Normal 5 2 3 2 2 8 2 2" xfId="51136"/>
    <cellStyle name="Normal 5 2 3 2 2 8 3" xfId="36812"/>
    <cellStyle name="Normal 5 2 3 2 2 9" xfId="15238"/>
    <cellStyle name="Normal 5 2 3 2 2 9 2" xfId="43974"/>
    <cellStyle name="Normal 5 2 3 2 3" xfId="599"/>
    <cellStyle name="Normal 5 2 3 2 3 2" xfId="876"/>
    <cellStyle name="Normal 5 2 3 2 3 2 2" xfId="1323"/>
    <cellStyle name="Normal 5 2 3 2 3 2 2 2" xfId="2306"/>
    <cellStyle name="Normal 5 2 3 2 3 2 2 2 2" xfId="4098"/>
    <cellStyle name="Normal 5 2 3 2 3 2 2 2 2 2" xfId="7757"/>
    <cellStyle name="Normal 5 2 3 2 3 2 2 2 2 2 2" xfId="15017"/>
    <cellStyle name="Normal 5 2 3 2 3 2 2 2 2 2 2 2" xfId="29395"/>
    <cellStyle name="Normal 5 2 3 2 3 2 2 2 2 2 2 2 2" xfId="58129"/>
    <cellStyle name="Normal 5 2 3 2 3 2 2 2 2 2 2 3" xfId="43805"/>
    <cellStyle name="Normal 5 2 3 2 3 2 2 2 2 2 3" xfId="22232"/>
    <cellStyle name="Normal 5 2 3 2 3 2 2 2 2 2 3 2" xfId="50967"/>
    <cellStyle name="Normal 5 2 3 2 3 2 2 2 2 2 4" xfId="36643"/>
    <cellStyle name="Normal 5 2 3 2 3 2 2 2 2 3" xfId="11430"/>
    <cellStyle name="Normal 5 2 3 2 3 2 2 2 2 3 2" xfId="25813"/>
    <cellStyle name="Normal 5 2 3 2 3 2 2 2 2 3 2 2" xfId="54548"/>
    <cellStyle name="Normal 5 2 3 2 3 2 2 2 2 3 3" xfId="40224"/>
    <cellStyle name="Normal 5 2 3 2 3 2 2 2 2 4" xfId="18650"/>
    <cellStyle name="Normal 5 2 3 2 3 2 2 2 2 4 2" xfId="47386"/>
    <cellStyle name="Normal 5 2 3 2 3 2 2 2 2 5" xfId="33062"/>
    <cellStyle name="Normal 5 2 3 2 3 2 2 2 3" xfId="5967"/>
    <cellStyle name="Normal 5 2 3 2 3 2 2 2 3 2" xfId="13227"/>
    <cellStyle name="Normal 5 2 3 2 3 2 2 2 3 2 2" xfId="27605"/>
    <cellStyle name="Normal 5 2 3 2 3 2 2 2 3 2 2 2" xfId="56339"/>
    <cellStyle name="Normal 5 2 3 2 3 2 2 2 3 2 3" xfId="42015"/>
    <cellStyle name="Normal 5 2 3 2 3 2 2 2 3 3" xfId="20442"/>
    <cellStyle name="Normal 5 2 3 2 3 2 2 2 3 3 2" xfId="49177"/>
    <cellStyle name="Normal 5 2 3 2 3 2 2 2 3 4" xfId="34853"/>
    <cellStyle name="Normal 5 2 3 2 3 2 2 2 4" xfId="9640"/>
    <cellStyle name="Normal 5 2 3 2 3 2 2 2 4 2" xfId="24023"/>
    <cellStyle name="Normal 5 2 3 2 3 2 2 2 4 2 2" xfId="52758"/>
    <cellStyle name="Normal 5 2 3 2 3 2 2 2 4 3" xfId="38434"/>
    <cellStyle name="Normal 5 2 3 2 3 2 2 2 5" xfId="16860"/>
    <cellStyle name="Normal 5 2 3 2 3 2 2 2 5 2" xfId="45596"/>
    <cellStyle name="Normal 5 2 3 2 3 2 2 2 6" xfId="31272"/>
    <cellStyle name="Normal 5 2 3 2 3 2 2 3" xfId="3202"/>
    <cellStyle name="Normal 5 2 3 2 3 2 2 3 2" xfId="6862"/>
    <cellStyle name="Normal 5 2 3 2 3 2 2 3 2 2" xfId="14122"/>
    <cellStyle name="Normal 5 2 3 2 3 2 2 3 2 2 2" xfId="28500"/>
    <cellStyle name="Normal 5 2 3 2 3 2 2 3 2 2 2 2" xfId="57234"/>
    <cellStyle name="Normal 5 2 3 2 3 2 2 3 2 2 3" xfId="42910"/>
    <cellStyle name="Normal 5 2 3 2 3 2 2 3 2 3" xfId="21337"/>
    <cellStyle name="Normal 5 2 3 2 3 2 2 3 2 3 2" xfId="50072"/>
    <cellStyle name="Normal 5 2 3 2 3 2 2 3 2 4" xfId="35748"/>
    <cellStyle name="Normal 5 2 3 2 3 2 2 3 3" xfId="10535"/>
    <cellStyle name="Normal 5 2 3 2 3 2 2 3 3 2" xfId="24918"/>
    <cellStyle name="Normal 5 2 3 2 3 2 2 3 3 2 2" xfId="53653"/>
    <cellStyle name="Normal 5 2 3 2 3 2 2 3 3 3" xfId="39329"/>
    <cellStyle name="Normal 5 2 3 2 3 2 2 3 4" xfId="17755"/>
    <cellStyle name="Normal 5 2 3 2 3 2 2 3 4 2" xfId="46491"/>
    <cellStyle name="Normal 5 2 3 2 3 2 2 3 5" xfId="32167"/>
    <cellStyle name="Normal 5 2 3 2 3 2 2 4" xfId="5067"/>
    <cellStyle name="Normal 5 2 3 2 3 2 2 4 2" xfId="12332"/>
    <cellStyle name="Normal 5 2 3 2 3 2 2 4 2 2" xfId="26710"/>
    <cellStyle name="Normal 5 2 3 2 3 2 2 4 2 2 2" xfId="55444"/>
    <cellStyle name="Normal 5 2 3 2 3 2 2 4 2 3" xfId="41120"/>
    <cellStyle name="Normal 5 2 3 2 3 2 2 4 3" xfId="19547"/>
    <cellStyle name="Normal 5 2 3 2 3 2 2 4 3 2" xfId="48282"/>
    <cellStyle name="Normal 5 2 3 2 3 2 2 4 4" xfId="33958"/>
    <cellStyle name="Normal 5 2 3 2 3 2 2 5" xfId="8739"/>
    <cellStyle name="Normal 5 2 3 2 3 2 2 5 2" xfId="23128"/>
    <cellStyle name="Normal 5 2 3 2 3 2 2 5 2 2" xfId="51863"/>
    <cellStyle name="Normal 5 2 3 2 3 2 2 5 3" xfId="37539"/>
    <cellStyle name="Normal 5 2 3 2 3 2 2 6" xfId="15965"/>
    <cellStyle name="Normal 5 2 3 2 3 2 2 6 2" xfId="44701"/>
    <cellStyle name="Normal 5 2 3 2 3 2 2 7" xfId="30377"/>
    <cellStyle name="Normal 5 2 3 2 3 2 3" xfId="1859"/>
    <cellStyle name="Normal 5 2 3 2 3 2 3 2" xfId="3651"/>
    <cellStyle name="Normal 5 2 3 2 3 2 3 2 2" xfId="7310"/>
    <cellStyle name="Normal 5 2 3 2 3 2 3 2 2 2" xfId="14570"/>
    <cellStyle name="Normal 5 2 3 2 3 2 3 2 2 2 2" xfId="28948"/>
    <cellStyle name="Normal 5 2 3 2 3 2 3 2 2 2 2 2" xfId="57682"/>
    <cellStyle name="Normal 5 2 3 2 3 2 3 2 2 2 3" xfId="43358"/>
    <cellStyle name="Normal 5 2 3 2 3 2 3 2 2 3" xfId="21785"/>
    <cellStyle name="Normal 5 2 3 2 3 2 3 2 2 3 2" xfId="50520"/>
    <cellStyle name="Normal 5 2 3 2 3 2 3 2 2 4" xfId="36196"/>
    <cellStyle name="Normal 5 2 3 2 3 2 3 2 3" xfId="10983"/>
    <cellStyle name="Normal 5 2 3 2 3 2 3 2 3 2" xfId="25366"/>
    <cellStyle name="Normal 5 2 3 2 3 2 3 2 3 2 2" xfId="54101"/>
    <cellStyle name="Normal 5 2 3 2 3 2 3 2 3 3" xfId="39777"/>
    <cellStyle name="Normal 5 2 3 2 3 2 3 2 4" xfId="18203"/>
    <cellStyle name="Normal 5 2 3 2 3 2 3 2 4 2" xfId="46939"/>
    <cellStyle name="Normal 5 2 3 2 3 2 3 2 5" xfId="32615"/>
    <cellStyle name="Normal 5 2 3 2 3 2 3 3" xfId="5520"/>
    <cellStyle name="Normal 5 2 3 2 3 2 3 3 2" xfId="12780"/>
    <cellStyle name="Normal 5 2 3 2 3 2 3 3 2 2" xfId="27158"/>
    <cellStyle name="Normal 5 2 3 2 3 2 3 3 2 2 2" xfId="55892"/>
    <cellStyle name="Normal 5 2 3 2 3 2 3 3 2 3" xfId="41568"/>
    <cellStyle name="Normal 5 2 3 2 3 2 3 3 3" xfId="19995"/>
    <cellStyle name="Normal 5 2 3 2 3 2 3 3 3 2" xfId="48730"/>
    <cellStyle name="Normal 5 2 3 2 3 2 3 3 4" xfId="34406"/>
    <cellStyle name="Normal 5 2 3 2 3 2 3 4" xfId="9193"/>
    <cellStyle name="Normal 5 2 3 2 3 2 3 4 2" xfId="23576"/>
    <cellStyle name="Normal 5 2 3 2 3 2 3 4 2 2" xfId="52311"/>
    <cellStyle name="Normal 5 2 3 2 3 2 3 4 3" xfId="37987"/>
    <cellStyle name="Normal 5 2 3 2 3 2 3 5" xfId="16413"/>
    <cellStyle name="Normal 5 2 3 2 3 2 3 5 2" xfId="45149"/>
    <cellStyle name="Normal 5 2 3 2 3 2 3 6" xfId="30825"/>
    <cellStyle name="Normal 5 2 3 2 3 2 4" xfId="2755"/>
    <cellStyle name="Normal 5 2 3 2 3 2 4 2" xfId="6415"/>
    <cellStyle name="Normal 5 2 3 2 3 2 4 2 2" xfId="13675"/>
    <cellStyle name="Normal 5 2 3 2 3 2 4 2 2 2" xfId="28053"/>
    <cellStyle name="Normal 5 2 3 2 3 2 4 2 2 2 2" xfId="56787"/>
    <cellStyle name="Normal 5 2 3 2 3 2 4 2 2 3" xfId="42463"/>
    <cellStyle name="Normal 5 2 3 2 3 2 4 2 3" xfId="20890"/>
    <cellStyle name="Normal 5 2 3 2 3 2 4 2 3 2" xfId="49625"/>
    <cellStyle name="Normal 5 2 3 2 3 2 4 2 4" xfId="35301"/>
    <cellStyle name="Normal 5 2 3 2 3 2 4 3" xfId="10088"/>
    <cellStyle name="Normal 5 2 3 2 3 2 4 3 2" xfId="24471"/>
    <cellStyle name="Normal 5 2 3 2 3 2 4 3 2 2" xfId="53206"/>
    <cellStyle name="Normal 5 2 3 2 3 2 4 3 3" xfId="38882"/>
    <cellStyle name="Normal 5 2 3 2 3 2 4 4" xfId="17308"/>
    <cellStyle name="Normal 5 2 3 2 3 2 4 4 2" xfId="46044"/>
    <cellStyle name="Normal 5 2 3 2 3 2 4 5" xfId="31720"/>
    <cellStyle name="Normal 5 2 3 2 3 2 5" xfId="4620"/>
    <cellStyle name="Normal 5 2 3 2 3 2 5 2" xfId="11885"/>
    <cellStyle name="Normal 5 2 3 2 3 2 5 2 2" xfId="26263"/>
    <cellStyle name="Normal 5 2 3 2 3 2 5 2 2 2" xfId="54997"/>
    <cellStyle name="Normal 5 2 3 2 3 2 5 2 3" xfId="40673"/>
    <cellStyle name="Normal 5 2 3 2 3 2 5 3" xfId="19100"/>
    <cellStyle name="Normal 5 2 3 2 3 2 5 3 2" xfId="47835"/>
    <cellStyle name="Normal 5 2 3 2 3 2 5 4" xfId="33511"/>
    <cellStyle name="Normal 5 2 3 2 3 2 6" xfId="8292"/>
    <cellStyle name="Normal 5 2 3 2 3 2 6 2" xfId="22681"/>
    <cellStyle name="Normal 5 2 3 2 3 2 6 2 2" xfId="51416"/>
    <cellStyle name="Normal 5 2 3 2 3 2 6 3" xfId="37092"/>
    <cellStyle name="Normal 5 2 3 2 3 2 7" xfId="15518"/>
    <cellStyle name="Normal 5 2 3 2 3 2 7 2" xfId="44254"/>
    <cellStyle name="Normal 5 2 3 2 3 2 8" xfId="29930"/>
    <cellStyle name="Normal 5 2 3 2 3 3" xfId="1099"/>
    <cellStyle name="Normal 5 2 3 2 3 3 2" xfId="2082"/>
    <cellStyle name="Normal 5 2 3 2 3 3 2 2" xfId="3874"/>
    <cellStyle name="Normal 5 2 3 2 3 3 2 2 2" xfId="7533"/>
    <cellStyle name="Normal 5 2 3 2 3 3 2 2 2 2" xfId="14793"/>
    <cellStyle name="Normal 5 2 3 2 3 3 2 2 2 2 2" xfId="29171"/>
    <cellStyle name="Normal 5 2 3 2 3 3 2 2 2 2 2 2" xfId="57905"/>
    <cellStyle name="Normal 5 2 3 2 3 3 2 2 2 2 3" xfId="43581"/>
    <cellStyle name="Normal 5 2 3 2 3 3 2 2 2 3" xfId="22008"/>
    <cellStyle name="Normal 5 2 3 2 3 3 2 2 2 3 2" xfId="50743"/>
    <cellStyle name="Normal 5 2 3 2 3 3 2 2 2 4" xfId="36419"/>
    <cellStyle name="Normal 5 2 3 2 3 3 2 2 3" xfId="11206"/>
    <cellStyle name="Normal 5 2 3 2 3 3 2 2 3 2" xfId="25589"/>
    <cellStyle name="Normal 5 2 3 2 3 3 2 2 3 2 2" xfId="54324"/>
    <cellStyle name="Normal 5 2 3 2 3 3 2 2 3 3" xfId="40000"/>
    <cellStyle name="Normal 5 2 3 2 3 3 2 2 4" xfId="18426"/>
    <cellStyle name="Normal 5 2 3 2 3 3 2 2 4 2" xfId="47162"/>
    <cellStyle name="Normal 5 2 3 2 3 3 2 2 5" xfId="32838"/>
    <cellStyle name="Normal 5 2 3 2 3 3 2 3" xfId="5743"/>
    <cellStyle name="Normal 5 2 3 2 3 3 2 3 2" xfId="13003"/>
    <cellStyle name="Normal 5 2 3 2 3 3 2 3 2 2" xfId="27381"/>
    <cellStyle name="Normal 5 2 3 2 3 3 2 3 2 2 2" xfId="56115"/>
    <cellStyle name="Normal 5 2 3 2 3 3 2 3 2 3" xfId="41791"/>
    <cellStyle name="Normal 5 2 3 2 3 3 2 3 3" xfId="20218"/>
    <cellStyle name="Normal 5 2 3 2 3 3 2 3 3 2" xfId="48953"/>
    <cellStyle name="Normal 5 2 3 2 3 3 2 3 4" xfId="34629"/>
    <cellStyle name="Normal 5 2 3 2 3 3 2 4" xfId="9416"/>
    <cellStyle name="Normal 5 2 3 2 3 3 2 4 2" xfId="23799"/>
    <cellStyle name="Normal 5 2 3 2 3 3 2 4 2 2" xfId="52534"/>
    <cellStyle name="Normal 5 2 3 2 3 3 2 4 3" xfId="38210"/>
    <cellStyle name="Normal 5 2 3 2 3 3 2 5" xfId="16636"/>
    <cellStyle name="Normal 5 2 3 2 3 3 2 5 2" xfId="45372"/>
    <cellStyle name="Normal 5 2 3 2 3 3 2 6" xfId="31048"/>
    <cellStyle name="Normal 5 2 3 2 3 3 3" xfId="2978"/>
    <cellStyle name="Normal 5 2 3 2 3 3 3 2" xfId="6638"/>
    <cellStyle name="Normal 5 2 3 2 3 3 3 2 2" xfId="13898"/>
    <cellStyle name="Normal 5 2 3 2 3 3 3 2 2 2" xfId="28276"/>
    <cellStyle name="Normal 5 2 3 2 3 3 3 2 2 2 2" xfId="57010"/>
    <cellStyle name="Normal 5 2 3 2 3 3 3 2 2 3" xfId="42686"/>
    <cellStyle name="Normal 5 2 3 2 3 3 3 2 3" xfId="21113"/>
    <cellStyle name="Normal 5 2 3 2 3 3 3 2 3 2" xfId="49848"/>
    <cellStyle name="Normal 5 2 3 2 3 3 3 2 4" xfId="35524"/>
    <cellStyle name="Normal 5 2 3 2 3 3 3 3" xfId="10311"/>
    <cellStyle name="Normal 5 2 3 2 3 3 3 3 2" xfId="24694"/>
    <cellStyle name="Normal 5 2 3 2 3 3 3 3 2 2" xfId="53429"/>
    <cellStyle name="Normal 5 2 3 2 3 3 3 3 3" xfId="39105"/>
    <cellStyle name="Normal 5 2 3 2 3 3 3 4" xfId="17531"/>
    <cellStyle name="Normal 5 2 3 2 3 3 3 4 2" xfId="46267"/>
    <cellStyle name="Normal 5 2 3 2 3 3 3 5" xfId="31943"/>
    <cellStyle name="Normal 5 2 3 2 3 3 4" xfId="4843"/>
    <cellStyle name="Normal 5 2 3 2 3 3 4 2" xfId="12108"/>
    <cellStyle name="Normal 5 2 3 2 3 3 4 2 2" xfId="26486"/>
    <cellStyle name="Normal 5 2 3 2 3 3 4 2 2 2" xfId="55220"/>
    <cellStyle name="Normal 5 2 3 2 3 3 4 2 3" xfId="40896"/>
    <cellStyle name="Normal 5 2 3 2 3 3 4 3" xfId="19323"/>
    <cellStyle name="Normal 5 2 3 2 3 3 4 3 2" xfId="48058"/>
    <cellStyle name="Normal 5 2 3 2 3 3 4 4" xfId="33734"/>
    <cellStyle name="Normal 5 2 3 2 3 3 5" xfId="8515"/>
    <cellStyle name="Normal 5 2 3 2 3 3 5 2" xfId="22904"/>
    <cellStyle name="Normal 5 2 3 2 3 3 5 2 2" xfId="51639"/>
    <cellStyle name="Normal 5 2 3 2 3 3 5 3" xfId="37315"/>
    <cellStyle name="Normal 5 2 3 2 3 3 6" xfId="15741"/>
    <cellStyle name="Normal 5 2 3 2 3 3 6 2" xfId="44477"/>
    <cellStyle name="Normal 5 2 3 2 3 3 7" xfId="30153"/>
    <cellStyle name="Normal 5 2 3 2 3 4" xfId="1631"/>
    <cellStyle name="Normal 5 2 3 2 3 4 2" xfId="3427"/>
    <cellStyle name="Normal 5 2 3 2 3 4 2 2" xfId="7086"/>
    <cellStyle name="Normal 5 2 3 2 3 4 2 2 2" xfId="14346"/>
    <cellStyle name="Normal 5 2 3 2 3 4 2 2 2 2" xfId="28724"/>
    <cellStyle name="Normal 5 2 3 2 3 4 2 2 2 2 2" xfId="57458"/>
    <cellStyle name="Normal 5 2 3 2 3 4 2 2 2 3" xfId="43134"/>
    <cellStyle name="Normal 5 2 3 2 3 4 2 2 3" xfId="21561"/>
    <cellStyle name="Normal 5 2 3 2 3 4 2 2 3 2" xfId="50296"/>
    <cellStyle name="Normal 5 2 3 2 3 4 2 2 4" xfId="35972"/>
    <cellStyle name="Normal 5 2 3 2 3 4 2 3" xfId="10759"/>
    <cellStyle name="Normal 5 2 3 2 3 4 2 3 2" xfId="25142"/>
    <cellStyle name="Normal 5 2 3 2 3 4 2 3 2 2" xfId="53877"/>
    <cellStyle name="Normal 5 2 3 2 3 4 2 3 3" xfId="39553"/>
    <cellStyle name="Normal 5 2 3 2 3 4 2 4" xfId="17979"/>
    <cellStyle name="Normal 5 2 3 2 3 4 2 4 2" xfId="46715"/>
    <cellStyle name="Normal 5 2 3 2 3 4 2 5" xfId="32391"/>
    <cellStyle name="Normal 5 2 3 2 3 4 3" xfId="5296"/>
    <cellStyle name="Normal 5 2 3 2 3 4 3 2" xfId="12556"/>
    <cellStyle name="Normal 5 2 3 2 3 4 3 2 2" xfId="26934"/>
    <cellStyle name="Normal 5 2 3 2 3 4 3 2 2 2" xfId="55668"/>
    <cellStyle name="Normal 5 2 3 2 3 4 3 2 3" xfId="41344"/>
    <cellStyle name="Normal 5 2 3 2 3 4 3 3" xfId="19771"/>
    <cellStyle name="Normal 5 2 3 2 3 4 3 3 2" xfId="48506"/>
    <cellStyle name="Normal 5 2 3 2 3 4 3 4" xfId="34182"/>
    <cellStyle name="Normal 5 2 3 2 3 4 4" xfId="8969"/>
    <cellStyle name="Normal 5 2 3 2 3 4 4 2" xfId="23352"/>
    <cellStyle name="Normal 5 2 3 2 3 4 4 2 2" xfId="52087"/>
    <cellStyle name="Normal 5 2 3 2 3 4 4 3" xfId="37763"/>
    <cellStyle name="Normal 5 2 3 2 3 4 5" xfId="16189"/>
    <cellStyle name="Normal 5 2 3 2 3 4 5 2" xfId="44925"/>
    <cellStyle name="Normal 5 2 3 2 3 4 6" xfId="30601"/>
    <cellStyle name="Normal 5 2 3 2 3 5" xfId="2531"/>
    <cellStyle name="Normal 5 2 3 2 3 5 2" xfId="6191"/>
    <cellStyle name="Normal 5 2 3 2 3 5 2 2" xfId="13451"/>
    <cellStyle name="Normal 5 2 3 2 3 5 2 2 2" xfId="27829"/>
    <cellStyle name="Normal 5 2 3 2 3 5 2 2 2 2" xfId="56563"/>
    <cellStyle name="Normal 5 2 3 2 3 5 2 2 3" xfId="42239"/>
    <cellStyle name="Normal 5 2 3 2 3 5 2 3" xfId="20666"/>
    <cellStyle name="Normal 5 2 3 2 3 5 2 3 2" xfId="49401"/>
    <cellStyle name="Normal 5 2 3 2 3 5 2 4" xfId="35077"/>
    <cellStyle name="Normal 5 2 3 2 3 5 3" xfId="9864"/>
    <cellStyle name="Normal 5 2 3 2 3 5 3 2" xfId="24247"/>
    <cellStyle name="Normal 5 2 3 2 3 5 3 2 2" xfId="52982"/>
    <cellStyle name="Normal 5 2 3 2 3 5 3 3" xfId="38658"/>
    <cellStyle name="Normal 5 2 3 2 3 5 4" xfId="17084"/>
    <cellStyle name="Normal 5 2 3 2 3 5 4 2" xfId="45820"/>
    <cellStyle name="Normal 5 2 3 2 3 5 5" xfId="31496"/>
    <cellStyle name="Normal 5 2 3 2 3 6" xfId="4394"/>
    <cellStyle name="Normal 5 2 3 2 3 6 2" xfId="11661"/>
    <cellStyle name="Normal 5 2 3 2 3 6 2 2" xfId="26039"/>
    <cellStyle name="Normal 5 2 3 2 3 6 2 2 2" xfId="54773"/>
    <cellStyle name="Normal 5 2 3 2 3 6 2 3" xfId="40449"/>
    <cellStyle name="Normal 5 2 3 2 3 6 3" xfId="18876"/>
    <cellStyle name="Normal 5 2 3 2 3 6 3 2" xfId="47611"/>
    <cellStyle name="Normal 5 2 3 2 3 6 4" xfId="33287"/>
    <cellStyle name="Normal 5 2 3 2 3 7" xfId="8065"/>
    <cellStyle name="Normal 5 2 3 2 3 7 2" xfId="22457"/>
    <cellStyle name="Normal 5 2 3 2 3 7 2 2" xfId="51192"/>
    <cellStyle name="Normal 5 2 3 2 3 7 3" xfId="36868"/>
    <cellStyle name="Normal 5 2 3 2 3 8" xfId="15294"/>
    <cellStyle name="Normal 5 2 3 2 3 8 2" xfId="44030"/>
    <cellStyle name="Normal 5 2 3 2 3 9" xfId="29706"/>
    <cellStyle name="Normal 5 2 3 2 4" xfId="761"/>
    <cellStyle name="Normal 5 2 3 2 4 2" xfId="1211"/>
    <cellStyle name="Normal 5 2 3 2 4 2 2" xfId="2194"/>
    <cellStyle name="Normal 5 2 3 2 4 2 2 2" xfId="3986"/>
    <cellStyle name="Normal 5 2 3 2 4 2 2 2 2" xfId="7645"/>
    <cellStyle name="Normal 5 2 3 2 4 2 2 2 2 2" xfId="14905"/>
    <cellStyle name="Normal 5 2 3 2 4 2 2 2 2 2 2" xfId="29283"/>
    <cellStyle name="Normal 5 2 3 2 4 2 2 2 2 2 2 2" xfId="58017"/>
    <cellStyle name="Normal 5 2 3 2 4 2 2 2 2 2 3" xfId="43693"/>
    <cellStyle name="Normal 5 2 3 2 4 2 2 2 2 3" xfId="22120"/>
    <cellStyle name="Normal 5 2 3 2 4 2 2 2 2 3 2" xfId="50855"/>
    <cellStyle name="Normal 5 2 3 2 4 2 2 2 2 4" xfId="36531"/>
    <cellStyle name="Normal 5 2 3 2 4 2 2 2 3" xfId="11318"/>
    <cellStyle name="Normal 5 2 3 2 4 2 2 2 3 2" xfId="25701"/>
    <cellStyle name="Normal 5 2 3 2 4 2 2 2 3 2 2" xfId="54436"/>
    <cellStyle name="Normal 5 2 3 2 4 2 2 2 3 3" xfId="40112"/>
    <cellStyle name="Normal 5 2 3 2 4 2 2 2 4" xfId="18538"/>
    <cellStyle name="Normal 5 2 3 2 4 2 2 2 4 2" xfId="47274"/>
    <cellStyle name="Normal 5 2 3 2 4 2 2 2 5" xfId="32950"/>
    <cellStyle name="Normal 5 2 3 2 4 2 2 3" xfId="5855"/>
    <cellStyle name="Normal 5 2 3 2 4 2 2 3 2" xfId="13115"/>
    <cellStyle name="Normal 5 2 3 2 4 2 2 3 2 2" xfId="27493"/>
    <cellStyle name="Normal 5 2 3 2 4 2 2 3 2 2 2" xfId="56227"/>
    <cellStyle name="Normal 5 2 3 2 4 2 2 3 2 3" xfId="41903"/>
    <cellStyle name="Normal 5 2 3 2 4 2 2 3 3" xfId="20330"/>
    <cellStyle name="Normal 5 2 3 2 4 2 2 3 3 2" xfId="49065"/>
    <cellStyle name="Normal 5 2 3 2 4 2 2 3 4" xfId="34741"/>
    <cellStyle name="Normal 5 2 3 2 4 2 2 4" xfId="9528"/>
    <cellStyle name="Normal 5 2 3 2 4 2 2 4 2" xfId="23911"/>
    <cellStyle name="Normal 5 2 3 2 4 2 2 4 2 2" xfId="52646"/>
    <cellStyle name="Normal 5 2 3 2 4 2 2 4 3" xfId="38322"/>
    <cellStyle name="Normal 5 2 3 2 4 2 2 5" xfId="16748"/>
    <cellStyle name="Normal 5 2 3 2 4 2 2 5 2" xfId="45484"/>
    <cellStyle name="Normal 5 2 3 2 4 2 2 6" xfId="31160"/>
    <cellStyle name="Normal 5 2 3 2 4 2 3" xfId="3090"/>
    <cellStyle name="Normal 5 2 3 2 4 2 3 2" xfId="6750"/>
    <cellStyle name="Normal 5 2 3 2 4 2 3 2 2" xfId="14010"/>
    <cellStyle name="Normal 5 2 3 2 4 2 3 2 2 2" xfId="28388"/>
    <cellStyle name="Normal 5 2 3 2 4 2 3 2 2 2 2" xfId="57122"/>
    <cellStyle name="Normal 5 2 3 2 4 2 3 2 2 3" xfId="42798"/>
    <cellStyle name="Normal 5 2 3 2 4 2 3 2 3" xfId="21225"/>
    <cellStyle name="Normal 5 2 3 2 4 2 3 2 3 2" xfId="49960"/>
    <cellStyle name="Normal 5 2 3 2 4 2 3 2 4" xfId="35636"/>
    <cellStyle name="Normal 5 2 3 2 4 2 3 3" xfId="10423"/>
    <cellStyle name="Normal 5 2 3 2 4 2 3 3 2" xfId="24806"/>
    <cellStyle name="Normal 5 2 3 2 4 2 3 3 2 2" xfId="53541"/>
    <cellStyle name="Normal 5 2 3 2 4 2 3 3 3" xfId="39217"/>
    <cellStyle name="Normal 5 2 3 2 4 2 3 4" xfId="17643"/>
    <cellStyle name="Normal 5 2 3 2 4 2 3 4 2" xfId="46379"/>
    <cellStyle name="Normal 5 2 3 2 4 2 3 5" xfId="32055"/>
    <cellStyle name="Normal 5 2 3 2 4 2 4" xfId="4955"/>
    <cellStyle name="Normal 5 2 3 2 4 2 4 2" xfId="12220"/>
    <cellStyle name="Normal 5 2 3 2 4 2 4 2 2" xfId="26598"/>
    <cellStyle name="Normal 5 2 3 2 4 2 4 2 2 2" xfId="55332"/>
    <cellStyle name="Normal 5 2 3 2 4 2 4 2 3" xfId="41008"/>
    <cellStyle name="Normal 5 2 3 2 4 2 4 3" xfId="19435"/>
    <cellStyle name="Normal 5 2 3 2 4 2 4 3 2" xfId="48170"/>
    <cellStyle name="Normal 5 2 3 2 4 2 4 4" xfId="33846"/>
    <cellStyle name="Normal 5 2 3 2 4 2 5" xfId="8627"/>
    <cellStyle name="Normal 5 2 3 2 4 2 5 2" xfId="23016"/>
    <cellStyle name="Normal 5 2 3 2 4 2 5 2 2" xfId="51751"/>
    <cellStyle name="Normal 5 2 3 2 4 2 5 3" xfId="37427"/>
    <cellStyle name="Normal 5 2 3 2 4 2 6" xfId="15853"/>
    <cellStyle name="Normal 5 2 3 2 4 2 6 2" xfId="44589"/>
    <cellStyle name="Normal 5 2 3 2 4 2 7" xfId="30265"/>
    <cellStyle name="Normal 5 2 3 2 4 3" xfId="1747"/>
    <cellStyle name="Normal 5 2 3 2 4 3 2" xfId="3539"/>
    <cellStyle name="Normal 5 2 3 2 4 3 2 2" xfId="7198"/>
    <cellStyle name="Normal 5 2 3 2 4 3 2 2 2" xfId="14458"/>
    <cellStyle name="Normal 5 2 3 2 4 3 2 2 2 2" xfId="28836"/>
    <cellStyle name="Normal 5 2 3 2 4 3 2 2 2 2 2" xfId="57570"/>
    <cellStyle name="Normal 5 2 3 2 4 3 2 2 2 3" xfId="43246"/>
    <cellStyle name="Normal 5 2 3 2 4 3 2 2 3" xfId="21673"/>
    <cellStyle name="Normal 5 2 3 2 4 3 2 2 3 2" xfId="50408"/>
    <cellStyle name="Normal 5 2 3 2 4 3 2 2 4" xfId="36084"/>
    <cellStyle name="Normal 5 2 3 2 4 3 2 3" xfId="10871"/>
    <cellStyle name="Normal 5 2 3 2 4 3 2 3 2" xfId="25254"/>
    <cellStyle name="Normal 5 2 3 2 4 3 2 3 2 2" xfId="53989"/>
    <cellStyle name="Normal 5 2 3 2 4 3 2 3 3" xfId="39665"/>
    <cellStyle name="Normal 5 2 3 2 4 3 2 4" xfId="18091"/>
    <cellStyle name="Normal 5 2 3 2 4 3 2 4 2" xfId="46827"/>
    <cellStyle name="Normal 5 2 3 2 4 3 2 5" xfId="32503"/>
    <cellStyle name="Normal 5 2 3 2 4 3 3" xfId="5408"/>
    <cellStyle name="Normal 5 2 3 2 4 3 3 2" xfId="12668"/>
    <cellStyle name="Normal 5 2 3 2 4 3 3 2 2" xfId="27046"/>
    <cellStyle name="Normal 5 2 3 2 4 3 3 2 2 2" xfId="55780"/>
    <cellStyle name="Normal 5 2 3 2 4 3 3 2 3" xfId="41456"/>
    <cellStyle name="Normal 5 2 3 2 4 3 3 3" xfId="19883"/>
    <cellStyle name="Normal 5 2 3 2 4 3 3 3 2" xfId="48618"/>
    <cellStyle name="Normal 5 2 3 2 4 3 3 4" xfId="34294"/>
    <cellStyle name="Normal 5 2 3 2 4 3 4" xfId="9081"/>
    <cellStyle name="Normal 5 2 3 2 4 3 4 2" xfId="23464"/>
    <cellStyle name="Normal 5 2 3 2 4 3 4 2 2" xfId="52199"/>
    <cellStyle name="Normal 5 2 3 2 4 3 4 3" xfId="37875"/>
    <cellStyle name="Normal 5 2 3 2 4 3 5" xfId="16301"/>
    <cellStyle name="Normal 5 2 3 2 4 3 5 2" xfId="45037"/>
    <cellStyle name="Normal 5 2 3 2 4 3 6" xfId="30713"/>
    <cellStyle name="Normal 5 2 3 2 4 4" xfId="2643"/>
    <cellStyle name="Normal 5 2 3 2 4 4 2" xfId="6303"/>
    <cellStyle name="Normal 5 2 3 2 4 4 2 2" xfId="13563"/>
    <cellStyle name="Normal 5 2 3 2 4 4 2 2 2" xfId="27941"/>
    <cellStyle name="Normal 5 2 3 2 4 4 2 2 2 2" xfId="56675"/>
    <cellStyle name="Normal 5 2 3 2 4 4 2 2 3" xfId="42351"/>
    <cellStyle name="Normal 5 2 3 2 4 4 2 3" xfId="20778"/>
    <cellStyle name="Normal 5 2 3 2 4 4 2 3 2" xfId="49513"/>
    <cellStyle name="Normal 5 2 3 2 4 4 2 4" xfId="35189"/>
    <cellStyle name="Normal 5 2 3 2 4 4 3" xfId="9976"/>
    <cellStyle name="Normal 5 2 3 2 4 4 3 2" xfId="24359"/>
    <cellStyle name="Normal 5 2 3 2 4 4 3 2 2" xfId="53094"/>
    <cellStyle name="Normal 5 2 3 2 4 4 3 3" xfId="38770"/>
    <cellStyle name="Normal 5 2 3 2 4 4 4" xfId="17196"/>
    <cellStyle name="Normal 5 2 3 2 4 4 4 2" xfId="45932"/>
    <cellStyle name="Normal 5 2 3 2 4 4 5" xfId="31608"/>
    <cellStyle name="Normal 5 2 3 2 4 5" xfId="4507"/>
    <cellStyle name="Normal 5 2 3 2 4 5 2" xfId="11773"/>
    <cellStyle name="Normal 5 2 3 2 4 5 2 2" xfId="26151"/>
    <cellStyle name="Normal 5 2 3 2 4 5 2 2 2" xfId="54885"/>
    <cellStyle name="Normal 5 2 3 2 4 5 2 3" xfId="40561"/>
    <cellStyle name="Normal 5 2 3 2 4 5 3" xfId="18988"/>
    <cellStyle name="Normal 5 2 3 2 4 5 3 2" xfId="47723"/>
    <cellStyle name="Normal 5 2 3 2 4 5 4" xfId="33399"/>
    <cellStyle name="Normal 5 2 3 2 4 6" xfId="8180"/>
    <cellStyle name="Normal 5 2 3 2 4 6 2" xfId="22569"/>
    <cellStyle name="Normal 5 2 3 2 4 6 2 2" xfId="51304"/>
    <cellStyle name="Normal 5 2 3 2 4 6 3" xfId="36980"/>
    <cellStyle name="Normal 5 2 3 2 4 7" xfId="15406"/>
    <cellStyle name="Normal 5 2 3 2 4 7 2" xfId="44142"/>
    <cellStyle name="Normal 5 2 3 2 4 8" xfId="29818"/>
    <cellStyle name="Normal 5 2 3 2 5" xfId="987"/>
    <cellStyle name="Normal 5 2 3 2 5 2" xfId="1970"/>
    <cellStyle name="Normal 5 2 3 2 5 2 2" xfId="3762"/>
    <cellStyle name="Normal 5 2 3 2 5 2 2 2" xfId="7421"/>
    <cellStyle name="Normal 5 2 3 2 5 2 2 2 2" xfId="14681"/>
    <cellStyle name="Normal 5 2 3 2 5 2 2 2 2 2" xfId="29059"/>
    <cellStyle name="Normal 5 2 3 2 5 2 2 2 2 2 2" xfId="57793"/>
    <cellStyle name="Normal 5 2 3 2 5 2 2 2 2 3" xfId="43469"/>
    <cellStyle name="Normal 5 2 3 2 5 2 2 2 3" xfId="21896"/>
    <cellStyle name="Normal 5 2 3 2 5 2 2 2 3 2" xfId="50631"/>
    <cellStyle name="Normal 5 2 3 2 5 2 2 2 4" xfId="36307"/>
    <cellStyle name="Normal 5 2 3 2 5 2 2 3" xfId="11094"/>
    <cellStyle name="Normal 5 2 3 2 5 2 2 3 2" xfId="25477"/>
    <cellStyle name="Normal 5 2 3 2 5 2 2 3 2 2" xfId="54212"/>
    <cellStyle name="Normal 5 2 3 2 5 2 2 3 3" xfId="39888"/>
    <cellStyle name="Normal 5 2 3 2 5 2 2 4" xfId="18314"/>
    <cellStyle name="Normal 5 2 3 2 5 2 2 4 2" xfId="47050"/>
    <cellStyle name="Normal 5 2 3 2 5 2 2 5" xfId="32726"/>
    <cellStyle name="Normal 5 2 3 2 5 2 3" xfId="5631"/>
    <cellStyle name="Normal 5 2 3 2 5 2 3 2" xfId="12891"/>
    <cellStyle name="Normal 5 2 3 2 5 2 3 2 2" xfId="27269"/>
    <cellStyle name="Normal 5 2 3 2 5 2 3 2 2 2" xfId="56003"/>
    <cellStyle name="Normal 5 2 3 2 5 2 3 2 3" xfId="41679"/>
    <cellStyle name="Normal 5 2 3 2 5 2 3 3" xfId="20106"/>
    <cellStyle name="Normal 5 2 3 2 5 2 3 3 2" xfId="48841"/>
    <cellStyle name="Normal 5 2 3 2 5 2 3 4" xfId="34517"/>
    <cellStyle name="Normal 5 2 3 2 5 2 4" xfId="9304"/>
    <cellStyle name="Normal 5 2 3 2 5 2 4 2" xfId="23687"/>
    <cellStyle name="Normal 5 2 3 2 5 2 4 2 2" xfId="52422"/>
    <cellStyle name="Normal 5 2 3 2 5 2 4 3" xfId="38098"/>
    <cellStyle name="Normal 5 2 3 2 5 2 5" xfId="16524"/>
    <cellStyle name="Normal 5 2 3 2 5 2 5 2" xfId="45260"/>
    <cellStyle name="Normal 5 2 3 2 5 2 6" xfId="30936"/>
    <cellStyle name="Normal 5 2 3 2 5 3" xfId="2866"/>
    <cellStyle name="Normal 5 2 3 2 5 3 2" xfId="6526"/>
    <cellStyle name="Normal 5 2 3 2 5 3 2 2" xfId="13786"/>
    <cellStyle name="Normal 5 2 3 2 5 3 2 2 2" xfId="28164"/>
    <cellStyle name="Normal 5 2 3 2 5 3 2 2 2 2" xfId="56898"/>
    <cellStyle name="Normal 5 2 3 2 5 3 2 2 3" xfId="42574"/>
    <cellStyle name="Normal 5 2 3 2 5 3 2 3" xfId="21001"/>
    <cellStyle name="Normal 5 2 3 2 5 3 2 3 2" xfId="49736"/>
    <cellStyle name="Normal 5 2 3 2 5 3 2 4" xfId="35412"/>
    <cellStyle name="Normal 5 2 3 2 5 3 3" xfId="10199"/>
    <cellStyle name="Normal 5 2 3 2 5 3 3 2" xfId="24582"/>
    <cellStyle name="Normal 5 2 3 2 5 3 3 2 2" xfId="53317"/>
    <cellStyle name="Normal 5 2 3 2 5 3 3 3" xfId="38993"/>
    <cellStyle name="Normal 5 2 3 2 5 3 4" xfId="17419"/>
    <cellStyle name="Normal 5 2 3 2 5 3 4 2" xfId="46155"/>
    <cellStyle name="Normal 5 2 3 2 5 3 5" xfId="31831"/>
    <cellStyle name="Normal 5 2 3 2 5 4" xfId="4731"/>
    <cellStyle name="Normal 5 2 3 2 5 4 2" xfId="11996"/>
    <cellStyle name="Normal 5 2 3 2 5 4 2 2" xfId="26374"/>
    <cellStyle name="Normal 5 2 3 2 5 4 2 2 2" xfId="55108"/>
    <cellStyle name="Normal 5 2 3 2 5 4 2 3" xfId="40784"/>
    <cellStyle name="Normal 5 2 3 2 5 4 3" xfId="19211"/>
    <cellStyle name="Normal 5 2 3 2 5 4 3 2" xfId="47946"/>
    <cellStyle name="Normal 5 2 3 2 5 4 4" xfId="33622"/>
    <cellStyle name="Normal 5 2 3 2 5 5" xfId="8403"/>
    <cellStyle name="Normal 5 2 3 2 5 5 2" xfId="22792"/>
    <cellStyle name="Normal 5 2 3 2 5 5 2 2" xfId="51527"/>
    <cellStyle name="Normal 5 2 3 2 5 5 3" xfId="37203"/>
    <cellStyle name="Normal 5 2 3 2 5 6" xfId="15629"/>
    <cellStyle name="Normal 5 2 3 2 5 6 2" xfId="44365"/>
    <cellStyle name="Normal 5 2 3 2 5 7" xfId="30041"/>
    <cellStyle name="Normal 5 2 3 2 6" xfId="1506"/>
    <cellStyle name="Normal 5 2 3 2 6 2" xfId="3315"/>
    <cellStyle name="Normal 5 2 3 2 6 2 2" xfId="6974"/>
    <cellStyle name="Normal 5 2 3 2 6 2 2 2" xfId="14234"/>
    <cellStyle name="Normal 5 2 3 2 6 2 2 2 2" xfId="28612"/>
    <cellStyle name="Normal 5 2 3 2 6 2 2 2 2 2" xfId="57346"/>
    <cellStyle name="Normal 5 2 3 2 6 2 2 2 3" xfId="43022"/>
    <cellStyle name="Normal 5 2 3 2 6 2 2 3" xfId="21449"/>
    <cellStyle name="Normal 5 2 3 2 6 2 2 3 2" xfId="50184"/>
    <cellStyle name="Normal 5 2 3 2 6 2 2 4" xfId="35860"/>
    <cellStyle name="Normal 5 2 3 2 6 2 3" xfId="10647"/>
    <cellStyle name="Normal 5 2 3 2 6 2 3 2" xfId="25030"/>
    <cellStyle name="Normal 5 2 3 2 6 2 3 2 2" xfId="53765"/>
    <cellStyle name="Normal 5 2 3 2 6 2 3 3" xfId="39441"/>
    <cellStyle name="Normal 5 2 3 2 6 2 4" xfId="17867"/>
    <cellStyle name="Normal 5 2 3 2 6 2 4 2" xfId="46603"/>
    <cellStyle name="Normal 5 2 3 2 6 2 5" xfId="32279"/>
    <cellStyle name="Normal 5 2 3 2 6 3" xfId="5183"/>
    <cellStyle name="Normal 5 2 3 2 6 3 2" xfId="12444"/>
    <cellStyle name="Normal 5 2 3 2 6 3 2 2" xfId="26822"/>
    <cellStyle name="Normal 5 2 3 2 6 3 2 2 2" xfId="55556"/>
    <cellStyle name="Normal 5 2 3 2 6 3 2 3" xfId="41232"/>
    <cellStyle name="Normal 5 2 3 2 6 3 3" xfId="19659"/>
    <cellStyle name="Normal 5 2 3 2 6 3 3 2" xfId="48394"/>
    <cellStyle name="Normal 5 2 3 2 6 3 4" xfId="34070"/>
    <cellStyle name="Normal 5 2 3 2 6 4" xfId="8857"/>
    <cellStyle name="Normal 5 2 3 2 6 4 2" xfId="23240"/>
    <cellStyle name="Normal 5 2 3 2 6 4 2 2" xfId="51975"/>
    <cellStyle name="Normal 5 2 3 2 6 4 3" xfId="37651"/>
    <cellStyle name="Normal 5 2 3 2 6 5" xfId="16077"/>
    <cellStyle name="Normal 5 2 3 2 6 5 2" xfId="44813"/>
    <cellStyle name="Normal 5 2 3 2 6 6" xfId="30489"/>
    <cellStyle name="Normal 5 2 3 2 7" xfId="2419"/>
    <cellStyle name="Normal 5 2 3 2 7 2" xfId="6079"/>
    <cellStyle name="Normal 5 2 3 2 7 2 2" xfId="13339"/>
    <cellStyle name="Normal 5 2 3 2 7 2 2 2" xfId="27717"/>
    <cellStyle name="Normal 5 2 3 2 7 2 2 2 2" xfId="56451"/>
    <cellStyle name="Normal 5 2 3 2 7 2 2 3" xfId="42127"/>
    <cellStyle name="Normal 5 2 3 2 7 2 3" xfId="20554"/>
    <cellStyle name="Normal 5 2 3 2 7 2 3 2" xfId="49289"/>
    <cellStyle name="Normal 5 2 3 2 7 2 4" xfId="34965"/>
    <cellStyle name="Normal 5 2 3 2 7 3" xfId="9752"/>
    <cellStyle name="Normal 5 2 3 2 7 3 2" xfId="24135"/>
    <cellStyle name="Normal 5 2 3 2 7 3 2 2" xfId="52870"/>
    <cellStyle name="Normal 5 2 3 2 7 3 3" xfId="38546"/>
    <cellStyle name="Normal 5 2 3 2 7 4" xfId="16972"/>
    <cellStyle name="Normal 5 2 3 2 7 4 2" xfId="45708"/>
    <cellStyle name="Normal 5 2 3 2 7 5" xfId="31384"/>
    <cellStyle name="Normal 5 2 3 2 8" xfId="4276"/>
    <cellStyle name="Normal 5 2 3 2 8 2" xfId="11548"/>
    <cellStyle name="Normal 5 2 3 2 8 2 2" xfId="25927"/>
    <cellStyle name="Normal 5 2 3 2 8 2 2 2" xfId="54661"/>
    <cellStyle name="Normal 5 2 3 2 8 2 3" xfId="40337"/>
    <cellStyle name="Normal 5 2 3 2 8 3" xfId="18764"/>
    <cellStyle name="Normal 5 2 3 2 8 3 2" xfId="47499"/>
    <cellStyle name="Normal 5 2 3 2 8 4" xfId="33175"/>
    <cellStyle name="Normal 5 2 3 2 9" xfId="7944"/>
    <cellStyle name="Normal 5 2 3 2 9 2" xfId="22345"/>
    <cellStyle name="Normal 5 2 3 2 9 2 2" xfId="51080"/>
    <cellStyle name="Normal 5 2 3 2 9 3" xfId="36756"/>
    <cellStyle name="Normal 5 2 3 3" xfId="432"/>
    <cellStyle name="Normal 5 2 3 3 10" xfId="29622"/>
    <cellStyle name="Normal 5 2 3 3 2" xfId="632"/>
    <cellStyle name="Normal 5 2 3 3 2 2" xfId="904"/>
    <cellStyle name="Normal 5 2 3 3 2 2 2" xfId="1351"/>
    <cellStyle name="Normal 5 2 3 3 2 2 2 2" xfId="2334"/>
    <cellStyle name="Normal 5 2 3 3 2 2 2 2 2" xfId="4126"/>
    <cellStyle name="Normal 5 2 3 3 2 2 2 2 2 2" xfId="7785"/>
    <cellStyle name="Normal 5 2 3 3 2 2 2 2 2 2 2" xfId="15045"/>
    <cellStyle name="Normal 5 2 3 3 2 2 2 2 2 2 2 2" xfId="29423"/>
    <cellStyle name="Normal 5 2 3 3 2 2 2 2 2 2 2 2 2" xfId="58157"/>
    <cellStyle name="Normal 5 2 3 3 2 2 2 2 2 2 2 3" xfId="43833"/>
    <cellStyle name="Normal 5 2 3 3 2 2 2 2 2 2 3" xfId="22260"/>
    <cellStyle name="Normal 5 2 3 3 2 2 2 2 2 2 3 2" xfId="50995"/>
    <cellStyle name="Normal 5 2 3 3 2 2 2 2 2 2 4" xfId="36671"/>
    <cellStyle name="Normal 5 2 3 3 2 2 2 2 2 3" xfId="11458"/>
    <cellStyle name="Normal 5 2 3 3 2 2 2 2 2 3 2" xfId="25841"/>
    <cellStyle name="Normal 5 2 3 3 2 2 2 2 2 3 2 2" xfId="54576"/>
    <cellStyle name="Normal 5 2 3 3 2 2 2 2 2 3 3" xfId="40252"/>
    <cellStyle name="Normal 5 2 3 3 2 2 2 2 2 4" xfId="18678"/>
    <cellStyle name="Normal 5 2 3 3 2 2 2 2 2 4 2" xfId="47414"/>
    <cellStyle name="Normal 5 2 3 3 2 2 2 2 2 5" xfId="33090"/>
    <cellStyle name="Normal 5 2 3 3 2 2 2 2 3" xfId="5995"/>
    <cellStyle name="Normal 5 2 3 3 2 2 2 2 3 2" xfId="13255"/>
    <cellStyle name="Normal 5 2 3 3 2 2 2 2 3 2 2" xfId="27633"/>
    <cellStyle name="Normal 5 2 3 3 2 2 2 2 3 2 2 2" xfId="56367"/>
    <cellStyle name="Normal 5 2 3 3 2 2 2 2 3 2 3" xfId="42043"/>
    <cellStyle name="Normal 5 2 3 3 2 2 2 2 3 3" xfId="20470"/>
    <cellStyle name="Normal 5 2 3 3 2 2 2 2 3 3 2" xfId="49205"/>
    <cellStyle name="Normal 5 2 3 3 2 2 2 2 3 4" xfId="34881"/>
    <cellStyle name="Normal 5 2 3 3 2 2 2 2 4" xfId="9668"/>
    <cellStyle name="Normal 5 2 3 3 2 2 2 2 4 2" xfId="24051"/>
    <cellStyle name="Normal 5 2 3 3 2 2 2 2 4 2 2" xfId="52786"/>
    <cellStyle name="Normal 5 2 3 3 2 2 2 2 4 3" xfId="38462"/>
    <cellStyle name="Normal 5 2 3 3 2 2 2 2 5" xfId="16888"/>
    <cellStyle name="Normal 5 2 3 3 2 2 2 2 5 2" xfId="45624"/>
    <cellStyle name="Normal 5 2 3 3 2 2 2 2 6" xfId="31300"/>
    <cellStyle name="Normal 5 2 3 3 2 2 2 3" xfId="3230"/>
    <cellStyle name="Normal 5 2 3 3 2 2 2 3 2" xfId="6890"/>
    <cellStyle name="Normal 5 2 3 3 2 2 2 3 2 2" xfId="14150"/>
    <cellStyle name="Normal 5 2 3 3 2 2 2 3 2 2 2" xfId="28528"/>
    <cellStyle name="Normal 5 2 3 3 2 2 2 3 2 2 2 2" xfId="57262"/>
    <cellStyle name="Normal 5 2 3 3 2 2 2 3 2 2 3" xfId="42938"/>
    <cellStyle name="Normal 5 2 3 3 2 2 2 3 2 3" xfId="21365"/>
    <cellStyle name="Normal 5 2 3 3 2 2 2 3 2 3 2" xfId="50100"/>
    <cellStyle name="Normal 5 2 3 3 2 2 2 3 2 4" xfId="35776"/>
    <cellStyle name="Normal 5 2 3 3 2 2 2 3 3" xfId="10563"/>
    <cellStyle name="Normal 5 2 3 3 2 2 2 3 3 2" xfId="24946"/>
    <cellStyle name="Normal 5 2 3 3 2 2 2 3 3 2 2" xfId="53681"/>
    <cellStyle name="Normal 5 2 3 3 2 2 2 3 3 3" xfId="39357"/>
    <cellStyle name="Normal 5 2 3 3 2 2 2 3 4" xfId="17783"/>
    <cellStyle name="Normal 5 2 3 3 2 2 2 3 4 2" xfId="46519"/>
    <cellStyle name="Normal 5 2 3 3 2 2 2 3 5" xfId="32195"/>
    <cellStyle name="Normal 5 2 3 3 2 2 2 4" xfId="5095"/>
    <cellStyle name="Normal 5 2 3 3 2 2 2 4 2" xfId="12360"/>
    <cellStyle name="Normal 5 2 3 3 2 2 2 4 2 2" xfId="26738"/>
    <cellStyle name="Normal 5 2 3 3 2 2 2 4 2 2 2" xfId="55472"/>
    <cellStyle name="Normal 5 2 3 3 2 2 2 4 2 3" xfId="41148"/>
    <cellStyle name="Normal 5 2 3 3 2 2 2 4 3" xfId="19575"/>
    <cellStyle name="Normal 5 2 3 3 2 2 2 4 3 2" xfId="48310"/>
    <cellStyle name="Normal 5 2 3 3 2 2 2 4 4" xfId="33986"/>
    <cellStyle name="Normal 5 2 3 3 2 2 2 5" xfId="8767"/>
    <cellStyle name="Normal 5 2 3 3 2 2 2 5 2" xfId="23156"/>
    <cellStyle name="Normal 5 2 3 3 2 2 2 5 2 2" xfId="51891"/>
    <cellStyle name="Normal 5 2 3 3 2 2 2 5 3" xfId="37567"/>
    <cellStyle name="Normal 5 2 3 3 2 2 2 6" xfId="15993"/>
    <cellStyle name="Normal 5 2 3 3 2 2 2 6 2" xfId="44729"/>
    <cellStyle name="Normal 5 2 3 3 2 2 2 7" xfId="30405"/>
    <cellStyle name="Normal 5 2 3 3 2 2 3" xfId="1887"/>
    <cellStyle name="Normal 5 2 3 3 2 2 3 2" xfId="3679"/>
    <cellStyle name="Normal 5 2 3 3 2 2 3 2 2" xfId="7338"/>
    <cellStyle name="Normal 5 2 3 3 2 2 3 2 2 2" xfId="14598"/>
    <cellStyle name="Normal 5 2 3 3 2 2 3 2 2 2 2" xfId="28976"/>
    <cellStyle name="Normal 5 2 3 3 2 2 3 2 2 2 2 2" xfId="57710"/>
    <cellStyle name="Normal 5 2 3 3 2 2 3 2 2 2 3" xfId="43386"/>
    <cellStyle name="Normal 5 2 3 3 2 2 3 2 2 3" xfId="21813"/>
    <cellStyle name="Normal 5 2 3 3 2 2 3 2 2 3 2" xfId="50548"/>
    <cellStyle name="Normal 5 2 3 3 2 2 3 2 2 4" xfId="36224"/>
    <cellStyle name="Normal 5 2 3 3 2 2 3 2 3" xfId="11011"/>
    <cellStyle name="Normal 5 2 3 3 2 2 3 2 3 2" xfId="25394"/>
    <cellStyle name="Normal 5 2 3 3 2 2 3 2 3 2 2" xfId="54129"/>
    <cellStyle name="Normal 5 2 3 3 2 2 3 2 3 3" xfId="39805"/>
    <cellStyle name="Normal 5 2 3 3 2 2 3 2 4" xfId="18231"/>
    <cellStyle name="Normal 5 2 3 3 2 2 3 2 4 2" xfId="46967"/>
    <cellStyle name="Normal 5 2 3 3 2 2 3 2 5" xfId="32643"/>
    <cellStyle name="Normal 5 2 3 3 2 2 3 3" xfId="5548"/>
    <cellStyle name="Normal 5 2 3 3 2 2 3 3 2" xfId="12808"/>
    <cellStyle name="Normal 5 2 3 3 2 2 3 3 2 2" xfId="27186"/>
    <cellStyle name="Normal 5 2 3 3 2 2 3 3 2 2 2" xfId="55920"/>
    <cellStyle name="Normal 5 2 3 3 2 2 3 3 2 3" xfId="41596"/>
    <cellStyle name="Normal 5 2 3 3 2 2 3 3 3" xfId="20023"/>
    <cellStyle name="Normal 5 2 3 3 2 2 3 3 3 2" xfId="48758"/>
    <cellStyle name="Normal 5 2 3 3 2 2 3 3 4" xfId="34434"/>
    <cellStyle name="Normal 5 2 3 3 2 2 3 4" xfId="9221"/>
    <cellStyle name="Normal 5 2 3 3 2 2 3 4 2" xfId="23604"/>
    <cellStyle name="Normal 5 2 3 3 2 2 3 4 2 2" xfId="52339"/>
    <cellStyle name="Normal 5 2 3 3 2 2 3 4 3" xfId="38015"/>
    <cellStyle name="Normal 5 2 3 3 2 2 3 5" xfId="16441"/>
    <cellStyle name="Normal 5 2 3 3 2 2 3 5 2" xfId="45177"/>
    <cellStyle name="Normal 5 2 3 3 2 2 3 6" xfId="30853"/>
    <cellStyle name="Normal 5 2 3 3 2 2 4" xfId="2783"/>
    <cellStyle name="Normal 5 2 3 3 2 2 4 2" xfId="6443"/>
    <cellStyle name="Normal 5 2 3 3 2 2 4 2 2" xfId="13703"/>
    <cellStyle name="Normal 5 2 3 3 2 2 4 2 2 2" xfId="28081"/>
    <cellStyle name="Normal 5 2 3 3 2 2 4 2 2 2 2" xfId="56815"/>
    <cellStyle name="Normal 5 2 3 3 2 2 4 2 2 3" xfId="42491"/>
    <cellStyle name="Normal 5 2 3 3 2 2 4 2 3" xfId="20918"/>
    <cellStyle name="Normal 5 2 3 3 2 2 4 2 3 2" xfId="49653"/>
    <cellStyle name="Normal 5 2 3 3 2 2 4 2 4" xfId="35329"/>
    <cellStyle name="Normal 5 2 3 3 2 2 4 3" xfId="10116"/>
    <cellStyle name="Normal 5 2 3 3 2 2 4 3 2" xfId="24499"/>
    <cellStyle name="Normal 5 2 3 3 2 2 4 3 2 2" xfId="53234"/>
    <cellStyle name="Normal 5 2 3 3 2 2 4 3 3" xfId="38910"/>
    <cellStyle name="Normal 5 2 3 3 2 2 4 4" xfId="17336"/>
    <cellStyle name="Normal 5 2 3 3 2 2 4 4 2" xfId="46072"/>
    <cellStyle name="Normal 5 2 3 3 2 2 4 5" xfId="31748"/>
    <cellStyle name="Normal 5 2 3 3 2 2 5" xfId="4648"/>
    <cellStyle name="Normal 5 2 3 3 2 2 5 2" xfId="11913"/>
    <cellStyle name="Normal 5 2 3 3 2 2 5 2 2" xfId="26291"/>
    <cellStyle name="Normal 5 2 3 3 2 2 5 2 2 2" xfId="55025"/>
    <cellStyle name="Normal 5 2 3 3 2 2 5 2 3" xfId="40701"/>
    <cellStyle name="Normal 5 2 3 3 2 2 5 3" xfId="19128"/>
    <cellStyle name="Normal 5 2 3 3 2 2 5 3 2" xfId="47863"/>
    <cellStyle name="Normal 5 2 3 3 2 2 5 4" xfId="33539"/>
    <cellStyle name="Normal 5 2 3 3 2 2 6" xfId="8320"/>
    <cellStyle name="Normal 5 2 3 3 2 2 6 2" xfId="22709"/>
    <cellStyle name="Normal 5 2 3 3 2 2 6 2 2" xfId="51444"/>
    <cellStyle name="Normal 5 2 3 3 2 2 6 3" xfId="37120"/>
    <cellStyle name="Normal 5 2 3 3 2 2 7" xfId="15546"/>
    <cellStyle name="Normal 5 2 3 3 2 2 7 2" xfId="44282"/>
    <cellStyle name="Normal 5 2 3 3 2 2 8" xfId="29958"/>
    <cellStyle name="Normal 5 2 3 3 2 3" xfId="1127"/>
    <cellStyle name="Normal 5 2 3 3 2 3 2" xfId="2110"/>
    <cellStyle name="Normal 5 2 3 3 2 3 2 2" xfId="3902"/>
    <cellStyle name="Normal 5 2 3 3 2 3 2 2 2" xfId="7561"/>
    <cellStyle name="Normal 5 2 3 3 2 3 2 2 2 2" xfId="14821"/>
    <cellStyle name="Normal 5 2 3 3 2 3 2 2 2 2 2" xfId="29199"/>
    <cellStyle name="Normal 5 2 3 3 2 3 2 2 2 2 2 2" xfId="57933"/>
    <cellStyle name="Normal 5 2 3 3 2 3 2 2 2 2 3" xfId="43609"/>
    <cellStyle name="Normal 5 2 3 3 2 3 2 2 2 3" xfId="22036"/>
    <cellStyle name="Normal 5 2 3 3 2 3 2 2 2 3 2" xfId="50771"/>
    <cellStyle name="Normal 5 2 3 3 2 3 2 2 2 4" xfId="36447"/>
    <cellStyle name="Normal 5 2 3 3 2 3 2 2 3" xfId="11234"/>
    <cellStyle name="Normal 5 2 3 3 2 3 2 2 3 2" xfId="25617"/>
    <cellStyle name="Normal 5 2 3 3 2 3 2 2 3 2 2" xfId="54352"/>
    <cellStyle name="Normal 5 2 3 3 2 3 2 2 3 3" xfId="40028"/>
    <cellStyle name="Normal 5 2 3 3 2 3 2 2 4" xfId="18454"/>
    <cellStyle name="Normal 5 2 3 3 2 3 2 2 4 2" xfId="47190"/>
    <cellStyle name="Normal 5 2 3 3 2 3 2 2 5" xfId="32866"/>
    <cellStyle name="Normal 5 2 3 3 2 3 2 3" xfId="5771"/>
    <cellStyle name="Normal 5 2 3 3 2 3 2 3 2" xfId="13031"/>
    <cellStyle name="Normal 5 2 3 3 2 3 2 3 2 2" xfId="27409"/>
    <cellStyle name="Normal 5 2 3 3 2 3 2 3 2 2 2" xfId="56143"/>
    <cellStyle name="Normal 5 2 3 3 2 3 2 3 2 3" xfId="41819"/>
    <cellStyle name="Normal 5 2 3 3 2 3 2 3 3" xfId="20246"/>
    <cellStyle name="Normal 5 2 3 3 2 3 2 3 3 2" xfId="48981"/>
    <cellStyle name="Normal 5 2 3 3 2 3 2 3 4" xfId="34657"/>
    <cellStyle name="Normal 5 2 3 3 2 3 2 4" xfId="9444"/>
    <cellStyle name="Normal 5 2 3 3 2 3 2 4 2" xfId="23827"/>
    <cellStyle name="Normal 5 2 3 3 2 3 2 4 2 2" xfId="52562"/>
    <cellStyle name="Normal 5 2 3 3 2 3 2 4 3" xfId="38238"/>
    <cellStyle name="Normal 5 2 3 3 2 3 2 5" xfId="16664"/>
    <cellStyle name="Normal 5 2 3 3 2 3 2 5 2" xfId="45400"/>
    <cellStyle name="Normal 5 2 3 3 2 3 2 6" xfId="31076"/>
    <cellStyle name="Normal 5 2 3 3 2 3 3" xfId="3006"/>
    <cellStyle name="Normal 5 2 3 3 2 3 3 2" xfId="6666"/>
    <cellStyle name="Normal 5 2 3 3 2 3 3 2 2" xfId="13926"/>
    <cellStyle name="Normal 5 2 3 3 2 3 3 2 2 2" xfId="28304"/>
    <cellStyle name="Normal 5 2 3 3 2 3 3 2 2 2 2" xfId="57038"/>
    <cellStyle name="Normal 5 2 3 3 2 3 3 2 2 3" xfId="42714"/>
    <cellStyle name="Normal 5 2 3 3 2 3 3 2 3" xfId="21141"/>
    <cellStyle name="Normal 5 2 3 3 2 3 3 2 3 2" xfId="49876"/>
    <cellStyle name="Normal 5 2 3 3 2 3 3 2 4" xfId="35552"/>
    <cellStyle name="Normal 5 2 3 3 2 3 3 3" xfId="10339"/>
    <cellStyle name="Normal 5 2 3 3 2 3 3 3 2" xfId="24722"/>
    <cellStyle name="Normal 5 2 3 3 2 3 3 3 2 2" xfId="53457"/>
    <cellStyle name="Normal 5 2 3 3 2 3 3 3 3" xfId="39133"/>
    <cellStyle name="Normal 5 2 3 3 2 3 3 4" xfId="17559"/>
    <cellStyle name="Normal 5 2 3 3 2 3 3 4 2" xfId="46295"/>
    <cellStyle name="Normal 5 2 3 3 2 3 3 5" xfId="31971"/>
    <cellStyle name="Normal 5 2 3 3 2 3 4" xfId="4871"/>
    <cellStyle name="Normal 5 2 3 3 2 3 4 2" xfId="12136"/>
    <cellStyle name="Normal 5 2 3 3 2 3 4 2 2" xfId="26514"/>
    <cellStyle name="Normal 5 2 3 3 2 3 4 2 2 2" xfId="55248"/>
    <cellStyle name="Normal 5 2 3 3 2 3 4 2 3" xfId="40924"/>
    <cellStyle name="Normal 5 2 3 3 2 3 4 3" xfId="19351"/>
    <cellStyle name="Normal 5 2 3 3 2 3 4 3 2" xfId="48086"/>
    <cellStyle name="Normal 5 2 3 3 2 3 4 4" xfId="33762"/>
    <cellStyle name="Normal 5 2 3 3 2 3 5" xfId="8543"/>
    <cellStyle name="Normal 5 2 3 3 2 3 5 2" xfId="22932"/>
    <cellStyle name="Normal 5 2 3 3 2 3 5 2 2" xfId="51667"/>
    <cellStyle name="Normal 5 2 3 3 2 3 5 3" xfId="37343"/>
    <cellStyle name="Normal 5 2 3 3 2 3 6" xfId="15769"/>
    <cellStyle name="Normal 5 2 3 3 2 3 6 2" xfId="44505"/>
    <cellStyle name="Normal 5 2 3 3 2 3 7" xfId="30181"/>
    <cellStyle name="Normal 5 2 3 3 2 4" xfId="1659"/>
    <cellStyle name="Normal 5 2 3 3 2 4 2" xfId="3455"/>
    <cellStyle name="Normal 5 2 3 3 2 4 2 2" xfId="7114"/>
    <cellStyle name="Normal 5 2 3 3 2 4 2 2 2" xfId="14374"/>
    <cellStyle name="Normal 5 2 3 3 2 4 2 2 2 2" xfId="28752"/>
    <cellStyle name="Normal 5 2 3 3 2 4 2 2 2 2 2" xfId="57486"/>
    <cellStyle name="Normal 5 2 3 3 2 4 2 2 2 3" xfId="43162"/>
    <cellStyle name="Normal 5 2 3 3 2 4 2 2 3" xfId="21589"/>
    <cellStyle name="Normal 5 2 3 3 2 4 2 2 3 2" xfId="50324"/>
    <cellStyle name="Normal 5 2 3 3 2 4 2 2 4" xfId="36000"/>
    <cellStyle name="Normal 5 2 3 3 2 4 2 3" xfId="10787"/>
    <cellStyle name="Normal 5 2 3 3 2 4 2 3 2" xfId="25170"/>
    <cellStyle name="Normal 5 2 3 3 2 4 2 3 2 2" xfId="53905"/>
    <cellStyle name="Normal 5 2 3 3 2 4 2 3 3" xfId="39581"/>
    <cellStyle name="Normal 5 2 3 3 2 4 2 4" xfId="18007"/>
    <cellStyle name="Normal 5 2 3 3 2 4 2 4 2" xfId="46743"/>
    <cellStyle name="Normal 5 2 3 3 2 4 2 5" xfId="32419"/>
    <cellStyle name="Normal 5 2 3 3 2 4 3" xfId="5324"/>
    <cellStyle name="Normal 5 2 3 3 2 4 3 2" xfId="12584"/>
    <cellStyle name="Normal 5 2 3 3 2 4 3 2 2" xfId="26962"/>
    <cellStyle name="Normal 5 2 3 3 2 4 3 2 2 2" xfId="55696"/>
    <cellStyle name="Normal 5 2 3 3 2 4 3 2 3" xfId="41372"/>
    <cellStyle name="Normal 5 2 3 3 2 4 3 3" xfId="19799"/>
    <cellStyle name="Normal 5 2 3 3 2 4 3 3 2" xfId="48534"/>
    <cellStyle name="Normal 5 2 3 3 2 4 3 4" xfId="34210"/>
    <cellStyle name="Normal 5 2 3 3 2 4 4" xfId="8997"/>
    <cellStyle name="Normal 5 2 3 3 2 4 4 2" xfId="23380"/>
    <cellStyle name="Normal 5 2 3 3 2 4 4 2 2" xfId="52115"/>
    <cellStyle name="Normal 5 2 3 3 2 4 4 3" xfId="37791"/>
    <cellStyle name="Normal 5 2 3 3 2 4 5" xfId="16217"/>
    <cellStyle name="Normal 5 2 3 3 2 4 5 2" xfId="44953"/>
    <cellStyle name="Normal 5 2 3 3 2 4 6" xfId="30629"/>
    <cellStyle name="Normal 5 2 3 3 2 5" xfId="2559"/>
    <cellStyle name="Normal 5 2 3 3 2 5 2" xfId="6219"/>
    <cellStyle name="Normal 5 2 3 3 2 5 2 2" xfId="13479"/>
    <cellStyle name="Normal 5 2 3 3 2 5 2 2 2" xfId="27857"/>
    <cellStyle name="Normal 5 2 3 3 2 5 2 2 2 2" xfId="56591"/>
    <cellStyle name="Normal 5 2 3 3 2 5 2 2 3" xfId="42267"/>
    <cellStyle name="Normal 5 2 3 3 2 5 2 3" xfId="20694"/>
    <cellStyle name="Normal 5 2 3 3 2 5 2 3 2" xfId="49429"/>
    <cellStyle name="Normal 5 2 3 3 2 5 2 4" xfId="35105"/>
    <cellStyle name="Normal 5 2 3 3 2 5 3" xfId="9892"/>
    <cellStyle name="Normal 5 2 3 3 2 5 3 2" xfId="24275"/>
    <cellStyle name="Normal 5 2 3 3 2 5 3 2 2" xfId="53010"/>
    <cellStyle name="Normal 5 2 3 3 2 5 3 3" xfId="38686"/>
    <cellStyle name="Normal 5 2 3 3 2 5 4" xfId="17112"/>
    <cellStyle name="Normal 5 2 3 3 2 5 4 2" xfId="45848"/>
    <cellStyle name="Normal 5 2 3 3 2 5 5" xfId="31524"/>
    <cellStyle name="Normal 5 2 3 3 2 6" xfId="4422"/>
    <cellStyle name="Normal 5 2 3 3 2 6 2" xfId="11689"/>
    <cellStyle name="Normal 5 2 3 3 2 6 2 2" xfId="26067"/>
    <cellStyle name="Normal 5 2 3 3 2 6 2 2 2" xfId="54801"/>
    <cellStyle name="Normal 5 2 3 3 2 6 2 3" xfId="40477"/>
    <cellStyle name="Normal 5 2 3 3 2 6 3" xfId="18904"/>
    <cellStyle name="Normal 5 2 3 3 2 6 3 2" xfId="47639"/>
    <cellStyle name="Normal 5 2 3 3 2 6 4" xfId="33315"/>
    <cellStyle name="Normal 5 2 3 3 2 7" xfId="8093"/>
    <cellStyle name="Normal 5 2 3 3 2 7 2" xfId="22485"/>
    <cellStyle name="Normal 5 2 3 3 2 7 2 2" xfId="51220"/>
    <cellStyle name="Normal 5 2 3 3 2 7 3" xfId="36896"/>
    <cellStyle name="Normal 5 2 3 3 2 8" xfId="15322"/>
    <cellStyle name="Normal 5 2 3 3 2 8 2" xfId="44058"/>
    <cellStyle name="Normal 5 2 3 3 2 9" xfId="29734"/>
    <cellStyle name="Normal 5 2 3 3 3" xfId="790"/>
    <cellStyle name="Normal 5 2 3 3 3 2" xfId="1239"/>
    <cellStyle name="Normal 5 2 3 3 3 2 2" xfId="2222"/>
    <cellStyle name="Normal 5 2 3 3 3 2 2 2" xfId="4014"/>
    <cellStyle name="Normal 5 2 3 3 3 2 2 2 2" xfId="7673"/>
    <cellStyle name="Normal 5 2 3 3 3 2 2 2 2 2" xfId="14933"/>
    <cellStyle name="Normal 5 2 3 3 3 2 2 2 2 2 2" xfId="29311"/>
    <cellStyle name="Normal 5 2 3 3 3 2 2 2 2 2 2 2" xfId="58045"/>
    <cellStyle name="Normal 5 2 3 3 3 2 2 2 2 2 3" xfId="43721"/>
    <cellStyle name="Normal 5 2 3 3 3 2 2 2 2 3" xfId="22148"/>
    <cellStyle name="Normal 5 2 3 3 3 2 2 2 2 3 2" xfId="50883"/>
    <cellStyle name="Normal 5 2 3 3 3 2 2 2 2 4" xfId="36559"/>
    <cellStyle name="Normal 5 2 3 3 3 2 2 2 3" xfId="11346"/>
    <cellStyle name="Normal 5 2 3 3 3 2 2 2 3 2" xfId="25729"/>
    <cellStyle name="Normal 5 2 3 3 3 2 2 2 3 2 2" xfId="54464"/>
    <cellStyle name="Normal 5 2 3 3 3 2 2 2 3 3" xfId="40140"/>
    <cellStyle name="Normal 5 2 3 3 3 2 2 2 4" xfId="18566"/>
    <cellStyle name="Normal 5 2 3 3 3 2 2 2 4 2" xfId="47302"/>
    <cellStyle name="Normal 5 2 3 3 3 2 2 2 5" xfId="32978"/>
    <cellStyle name="Normal 5 2 3 3 3 2 2 3" xfId="5883"/>
    <cellStyle name="Normal 5 2 3 3 3 2 2 3 2" xfId="13143"/>
    <cellStyle name="Normal 5 2 3 3 3 2 2 3 2 2" xfId="27521"/>
    <cellStyle name="Normal 5 2 3 3 3 2 2 3 2 2 2" xfId="56255"/>
    <cellStyle name="Normal 5 2 3 3 3 2 2 3 2 3" xfId="41931"/>
    <cellStyle name="Normal 5 2 3 3 3 2 2 3 3" xfId="20358"/>
    <cellStyle name="Normal 5 2 3 3 3 2 2 3 3 2" xfId="49093"/>
    <cellStyle name="Normal 5 2 3 3 3 2 2 3 4" xfId="34769"/>
    <cellStyle name="Normal 5 2 3 3 3 2 2 4" xfId="9556"/>
    <cellStyle name="Normal 5 2 3 3 3 2 2 4 2" xfId="23939"/>
    <cellStyle name="Normal 5 2 3 3 3 2 2 4 2 2" xfId="52674"/>
    <cellStyle name="Normal 5 2 3 3 3 2 2 4 3" xfId="38350"/>
    <cellStyle name="Normal 5 2 3 3 3 2 2 5" xfId="16776"/>
    <cellStyle name="Normal 5 2 3 3 3 2 2 5 2" xfId="45512"/>
    <cellStyle name="Normal 5 2 3 3 3 2 2 6" xfId="31188"/>
    <cellStyle name="Normal 5 2 3 3 3 2 3" xfId="3118"/>
    <cellStyle name="Normal 5 2 3 3 3 2 3 2" xfId="6778"/>
    <cellStyle name="Normal 5 2 3 3 3 2 3 2 2" xfId="14038"/>
    <cellStyle name="Normal 5 2 3 3 3 2 3 2 2 2" xfId="28416"/>
    <cellStyle name="Normal 5 2 3 3 3 2 3 2 2 2 2" xfId="57150"/>
    <cellStyle name="Normal 5 2 3 3 3 2 3 2 2 3" xfId="42826"/>
    <cellStyle name="Normal 5 2 3 3 3 2 3 2 3" xfId="21253"/>
    <cellStyle name="Normal 5 2 3 3 3 2 3 2 3 2" xfId="49988"/>
    <cellStyle name="Normal 5 2 3 3 3 2 3 2 4" xfId="35664"/>
    <cellStyle name="Normal 5 2 3 3 3 2 3 3" xfId="10451"/>
    <cellStyle name="Normal 5 2 3 3 3 2 3 3 2" xfId="24834"/>
    <cellStyle name="Normal 5 2 3 3 3 2 3 3 2 2" xfId="53569"/>
    <cellStyle name="Normal 5 2 3 3 3 2 3 3 3" xfId="39245"/>
    <cellStyle name="Normal 5 2 3 3 3 2 3 4" xfId="17671"/>
    <cellStyle name="Normal 5 2 3 3 3 2 3 4 2" xfId="46407"/>
    <cellStyle name="Normal 5 2 3 3 3 2 3 5" xfId="32083"/>
    <cellStyle name="Normal 5 2 3 3 3 2 4" xfId="4983"/>
    <cellStyle name="Normal 5 2 3 3 3 2 4 2" xfId="12248"/>
    <cellStyle name="Normal 5 2 3 3 3 2 4 2 2" xfId="26626"/>
    <cellStyle name="Normal 5 2 3 3 3 2 4 2 2 2" xfId="55360"/>
    <cellStyle name="Normal 5 2 3 3 3 2 4 2 3" xfId="41036"/>
    <cellStyle name="Normal 5 2 3 3 3 2 4 3" xfId="19463"/>
    <cellStyle name="Normal 5 2 3 3 3 2 4 3 2" xfId="48198"/>
    <cellStyle name="Normal 5 2 3 3 3 2 4 4" xfId="33874"/>
    <cellStyle name="Normal 5 2 3 3 3 2 5" xfId="8655"/>
    <cellStyle name="Normal 5 2 3 3 3 2 5 2" xfId="23044"/>
    <cellStyle name="Normal 5 2 3 3 3 2 5 2 2" xfId="51779"/>
    <cellStyle name="Normal 5 2 3 3 3 2 5 3" xfId="37455"/>
    <cellStyle name="Normal 5 2 3 3 3 2 6" xfId="15881"/>
    <cellStyle name="Normal 5 2 3 3 3 2 6 2" xfId="44617"/>
    <cellStyle name="Normal 5 2 3 3 3 2 7" xfId="30293"/>
    <cellStyle name="Normal 5 2 3 3 3 3" xfId="1775"/>
    <cellStyle name="Normal 5 2 3 3 3 3 2" xfId="3567"/>
    <cellStyle name="Normal 5 2 3 3 3 3 2 2" xfId="7226"/>
    <cellStyle name="Normal 5 2 3 3 3 3 2 2 2" xfId="14486"/>
    <cellStyle name="Normal 5 2 3 3 3 3 2 2 2 2" xfId="28864"/>
    <cellStyle name="Normal 5 2 3 3 3 3 2 2 2 2 2" xfId="57598"/>
    <cellStyle name="Normal 5 2 3 3 3 3 2 2 2 3" xfId="43274"/>
    <cellStyle name="Normal 5 2 3 3 3 3 2 2 3" xfId="21701"/>
    <cellStyle name="Normal 5 2 3 3 3 3 2 2 3 2" xfId="50436"/>
    <cellStyle name="Normal 5 2 3 3 3 3 2 2 4" xfId="36112"/>
    <cellStyle name="Normal 5 2 3 3 3 3 2 3" xfId="10899"/>
    <cellStyle name="Normal 5 2 3 3 3 3 2 3 2" xfId="25282"/>
    <cellStyle name="Normal 5 2 3 3 3 3 2 3 2 2" xfId="54017"/>
    <cellStyle name="Normal 5 2 3 3 3 3 2 3 3" xfId="39693"/>
    <cellStyle name="Normal 5 2 3 3 3 3 2 4" xfId="18119"/>
    <cellStyle name="Normal 5 2 3 3 3 3 2 4 2" xfId="46855"/>
    <cellStyle name="Normal 5 2 3 3 3 3 2 5" xfId="32531"/>
    <cellStyle name="Normal 5 2 3 3 3 3 3" xfId="5436"/>
    <cellStyle name="Normal 5 2 3 3 3 3 3 2" xfId="12696"/>
    <cellStyle name="Normal 5 2 3 3 3 3 3 2 2" xfId="27074"/>
    <cellStyle name="Normal 5 2 3 3 3 3 3 2 2 2" xfId="55808"/>
    <cellStyle name="Normal 5 2 3 3 3 3 3 2 3" xfId="41484"/>
    <cellStyle name="Normal 5 2 3 3 3 3 3 3" xfId="19911"/>
    <cellStyle name="Normal 5 2 3 3 3 3 3 3 2" xfId="48646"/>
    <cellStyle name="Normal 5 2 3 3 3 3 3 4" xfId="34322"/>
    <cellStyle name="Normal 5 2 3 3 3 3 4" xfId="9109"/>
    <cellStyle name="Normal 5 2 3 3 3 3 4 2" xfId="23492"/>
    <cellStyle name="Normal 5 2 3 3 3 3 4 2 2" xfId="52227"/>
    <cellStyle name="Normal 5 2 3 3 3 3 4 3" xfId="37903"/>
    <cellStyle name="Normal 5 2 3 3 3 3 5" xfId="16329"/>
    <cellStyle name="Normal 5 2 3 3 3 3 5 2" xfId="45065"/>
    <cellStyle name="Normal 5 2 3 3 3 3 6" xfId="30741"/>
    <cellStyle name="Normal 5 2 3 3 3 4" xfId="2671"/>
    <cellStyle name="Normal 5 2 3 3 3 4 2" xfId="6331"/>
    <cellStyle name="Normal 5 2 3 3 3 4 2 2" xfId="13591"/>
    <cellStyle name="Normal 5 2 3 3 3 4 2 2 2" xfId="27969"/>
    <cellStyle name="Normal 5 2 3 3 3 4 2 2 2 2" xfId="56703"/>
    <cellStyle name="Normal 5 2 3 3 3 4 2 2 3" xfId="42379"/>
    <cellStyle name="Normal 5 2 3 3 3 4 2 3" xfId="20806"/>
    <cellStyle name="Normal 5 2 3 3 3 4 2 3 2" xfId="49541"/>
    <cellStyle name="Normal 5 2 3 3 3 4 2 4" xfId="35217"/>
    <cellStyle name="Normal 5 2 3 3 3 4 3" xfId="10004"/>
    <cellStyle name="Normal 5 2 3 3 3 4 3 2" xfId="24387"/>
    <cellStyle name="Normal 5 2 3 3 3 4 3 2 2" xfId="53122"/>
    <cellStyle name="Normal 5 2 3 3 3 4 3 3" xfId="38798"/>
    <cellStyle name="Normal 5 2 3 3 3 4 4" xfId="17224"/>
    <cellStyle name="Normal 5 2 3 3 3 4 4 2" xfId="45960"/>
    <cellStyle name="Normal 5 2 3 3 3 4 5" xfId="31636"/>
    <cellStyle name="Normal 5 2 3 3 3 5" xfId="4535"/>
    <cellStyle name="Normal 5 2 3 3 3 5 2" xfId="11801"/>
    <cellStyle name="Normal 5 2 3 3 3 5 2 2" xfId="26179"/>
    <cellStyle name="Normal 5 2 3 3 3 5 2 2 2" xfId="54913"/>
    <cellStyle name="Normal 5 2 3 3 3 5 2 3" xfId="40589"/>
    <cellStyle name="Normal 5 2 3 3 3 5 3" xfId="19016"/>
    <cellStyle name="Normal 5 2 3 3 3 5 3 2" xfId="47751"/>
    <cellStyle name="Normal 5 2 3 3 3 5 4" xfId="33427"/>
    <cellStyle name="Normal 5 2 3 3 3 6" xfId="8208"/>
    <cellStyle name="Normal 5 2 3 3 3 6 2" xfId="22597"/>
    <cellStyle name="Normal 5 2 3 3 3 6 2 2" xfId="51332"/>
    <cellStyle name="Normal 5 2 3 3 3 6 3" xfId="37008"/>
    <cellStyle name="Normal 5 2 3 3 3 7" xfId="15434"/>
    <cellStyle name="Normal 5 2 3 3 3 7 2" xfId="44170"/>
    <cellStyle name="Normal 5 2 3 3 3 8" xfId="29846"/>
    <cellStyle name="Normal 5 2 3 3 4" xfId="1015"/>
    <cellStyle name="Normal 5 2 3 3 4 2" xfId="1998"/>
    <cellStyle name="Normal 5 2 3 3 4 2 2" xfId="3790"/>
    <cellStyle name="Normal 5 2 3 3 4 2 2 2" xfId="7449"/>
    <cellStyle name="Normal 5 2 3 3 4 2 2 2 2" xfId="14709"/>
    <cellStyle name="Normal 5 2 3 3 4 2 2 2 2 2" xfId="29087"/>
    <cellStyle name="Normal 5 2 3 3 4 2 2 2 2 2 2" xfId="57821"/>
    <cellStyle name="Normal 5 2 3 3 4 2 2 2 2 3" xfId="43497"/>
    <cellStyle name="Normal 5 2 3 3 4 2 2 2 3" xfId="21924"/>
    <cellStyle name="Normal 5 2 3 3 4 2 2 2 3 2" xfId="50659"/>
    <cellStyle name="Normal 5 2 3 3 4 2 2 2 4" xfId="36335"/>
    <cellStyle name="Normal 5 2 3 3 4 2 2 3" xfId="11122"/>
    <cellStyle name="Normal 5 2 3 3 4 2 2 3 2" xfId="25505"/>
    <cellStyle name="Normal 5 2 3 3 4 2 2 3 2 2" xfId="54240"/>
    <cellStyle name="Normal 5 2 3 3 4 2 2 3 3" xfId="39916"/>
    <cellStyle name="Normal 5 2 3 3 4 2 2 4" xfId="18342"/>
    <cellStyle name="Normal 5 2 3 3 4 2 2 4 2" xfId="47078"/>
    <cellStyle name="Normal 5 2 3 3 4 2 2 5" xfId="32754"/>
    <cellStyle name="Normal 5 2 3 3 4 2 3" xfId="5659"/>
    <cellStyle name="Normal 5 2 3 3 4 2 3 2" xfId="12919"/>
    <cellStyle name="Normal 5 2 3 3 4 2 3 2 2" xfId="27297"/>
    <cellStyle name="Normal 5 2 3 3 4 2 3 2 2 2" xfId="56031"/>
    <cellStyle name="Normal 5 2 3 3 4 2 3 2 3" xfId="41707"/>
    <cellStyle name="Normal 5 2 3 3 4 2 3 3" xfId="20134"/>
    <cellStyle name="Normal 5 2 3 3 4 2 3 3 2" xfId="48869"/>
    <cellStyle name="Normal 5 2 3 3 4 2 3 4" xfId="34545"/>
    <cellStyle name="Normal 5 2 3 3 4 2 4" xfId="9332"/>
    <cellStyle name="Normal 5 2 3 3 4 2 4 2" xfId="23715"/>
    <cellStyle name="Normal 5 2 3 3 4 2 4 2 2" xfId="52450"/>
    <cellStyle name="Normal 5 2 3 3 4 2 4 3" xfId="38126"/>
    <cellStyle name="Normal 5 2 3 3 4 2 5" xfId="16552"/>
    <cellStyle name="Normal 5 2 3 3 4 2 5 2" xfId="45288"/>
    <cellStyle name="Normal 5 2 3 3 4 2 6" xfId="30964"/>
    <cellStyle name="Normal 5 2 3 3 4 3" xfId="2894"/>
    <cellStyle name="Normal 5 2 3 3 4 3 2" xfId="6554"/>
    <cellStyle name="Normal 5 2 3 3 4 3 2 2" xfId="13814"/>
    <cellStyle name="Normal 5 2 3 3 4 3 2 2 2" xfId="28192"/>
    <cellStyle name="Normal 5 2 3 3 4 3 2 2 2 2" xfId="56926"/>
    <cellStyle name="Normal 5 2 3 3 4 3 2 2 3" xfId="42602"/>
    <cellStyle name="Normal 5 2 3 3 4 3 2 3" xfId="21029"/>
    <cellStyle name="Normal 5 2 3 3 4 3 2 3 2" xfId="49764"/>
    <cellStyle name="Normal 5 2 3 3 4 3 2 4" xfId="35440"/>
    <cellStyle name="Normal 5 2 3 3 4 3 3" xfId="10227"/>
    <cellStyle name="Normal 5 2 3 3 4 3 3 2" xfId="24610"/>
    <cellStyle name="Normal 5 2 3 3 4 3 3 2 2" xfId="53345"/>
    <cellStyle name="Normal 5 2 3 3 4 3 3 3" xfId="39021"/>
    <cellStyle name="Normal 5 2 3 3 4 3 4" xfId="17447"/>
    <cellStyle name="Normal 5 2 3 3 4 3 4 2" xfId="46183"/>
    <cellStyle name="Normal 5 2 3 3 4 3 5" xfId="31859"/>
    <cellStyle name="Normal 5 2 3 3 4 4" xfId="4759"/>
    <cellStyle name="Normal 5 2 3 3 4 4 2" xfId="12024"/>
    <cellStyle name="Normal 5 2 3 3 4 4 2 2" xfId="26402"/>
    <cellStyle name="Normal 5 2 3 3 4 4 2 2 2" xfId="55136"/>
    <cellStyle name="Normal 5 2 3 3 4 4 2 3" xfId="40812"/>
    <cellStyle name="Normal 5 2 3 3 4 4 3" xfId="19239"/>
    <cellStyle name="Normal 5 2 3 3 4 4 3 2" xfId="47974"/>
    <cellStyle name="Normal 5 2 3 3 4 4 4" xfId="33650"/>
    <cellStyle name="Normal 5 2 3 3 4 5" xfId="8431"/>
    <cellStyle name="Normal 5 2 3 3 4 5 2" xfId="22820"/>
    <cellStyle name="Normal 5 2 3 3 4 5 2 2" xfId="51555"/>
    <cellStyle name="Normal 5 2 3 3 4 5 3" xfId="37231"/>
    <cellStyle name="Normal 5 2 3 3 4 6" xfId="15657"/>
    <cellStyle name="Normal 5 2 3 3 4 6 2" xfId="44393"/>
    <cellStyle name="Normal 5 2 3 3 4 7" xfId="30069"/>
    <cellStyle name="Normal 5 2 3 3 5" xfId="1539"/>
    <cellStyle name="Normal 5 2 3 3 5 2" xfId="3343"/>
    <cellStyle name="Normal 5 2 3 3 5 2 2" xfId="7002"/>
    <cellStyle name="Normal 5 2 3 3 5 2 2 2" xfId="14262"/>
    <cellStyle name="Normal 5 2 3 3 5 2 2 2 2" xfId="28640"/>
    <cellStyle name="Normal 5 2 3 3 5 2 2 2 2 2" xfId="57374"/>
    <cellStyle name="Normal 5 2 3 3 5 2 2 2 3" xfId="43050"/>
    <cellStyle name="Normal 5 2 3 3 5 2 2 3" xfId="21477"/>
    <cellStyle name="Normal 5 2 3 3 5 2 2 3 2" xfId="50212"/>
    <cellStyle name="Normal 5 2 3 3 5 2 2 4" xfId="35888"/>
    <cellStyle name="Normal 5 2 3 3 5 2 3" xfId="10675"/>
    <cellStyle name="Normal 5 2 3 3 5 2 3 2" xfId="25058"/>
    <cellStyle name="Normal 5 2 3 3 5 2 3 2 2" xfId="53793"/>
    <cellStyle name="Normal 5 2 3 3 5 2 3 3" xfId="39469"/>
    <cellStyle name="Normal 5 2 3 3 5 2 4" xfId="17895"/>
    <cellStyle name="Normal 5 2 3 3 5 2 4 2" xfId="46631"/>
    <cellStyle name="Normal 5 2 3 3 5 2 5" xfId="32307"/>
    <cellStyle name="Normal 5 2 3 3 5 3" xfId="5212"/>
    <cellStyle name="Normal 5 2 3 3 5 3 2" xfId="12472"/>
    <cellStyle name="Normal 5 2 3 3 5 3 2 2" xfId="26850"/>
    <cellStyle name="Normal 5 2 3 3 5 3 2 2 2" xfId="55584"/>
    <cellStyle name="Normal 5 2 3 3 5 3 2 3" xfId="41260"/>
    <cellStyle name="Normal 5 2 3 3 5 3 3" xfId="19687"/>
    <cellStyle name="Normal 5 2 3 3 5 3 3 2" xfId="48422"/>
    <cellStyle name="Normal 5 2 3 3 5 3 4" xfId="34098"/>
    <cellStyle name="Normal 5 2 3 3 5 4" xfId="8885"/>
    <cellStyle name="Normal 5 2 3 3 5 4 2" xfId="23268"/>
    <cellStyle name="Normal 5 2 3 3 5 4 2 2" xfId="52003"/>
    <cellStyle name="Normal 5 2 3 3 5 4 3" xfId="37679"/>
    <cellStyle name="Normal 5 2 3 3 5 5" xfId="16105"/>
    <cellStyle name="Normal 5 2 3 3 5 5 2" xfId="44841"/>
    <cellStyle name="Normal 5 2 3 3 5 6" xfId="30517"/>
    <cellStyle name="Normal 5 2 3 3 6" xfId="2447"/>
    <cellStyle name="Normal 5 2 3 3 6 2" xfId="6107"/>
    <cellStyle name="Normal 5 2 3 3 6 2 2" xfId="13367"/>
    <cellStyle name="Normal 5 2 3 3 6 2 2 2" xfId="27745"/>
    <cellStyle name="Normal 5 2 3 3 6 2 2 2 2" xfId="56479"/>
    <cellStyle name="Normal 5 2 3 3 6 2 2 3" xfId="42155"/>
    <cellStyle name="Normal 5 2 3 3 6 2 3" xfId="20582"/>
    <cellStyle name="Normal 5 2 3 3 6 2 3 2" xfId="49317"/>
    <cellStyle name="Normal 5 2 3 3 6 2 4" xfId="34993"/>
    <cellStyle name="Normal 5 2 3 3 6 3" xfId="9780"/>
    <cellStyle name="Normal 5 2 3 3 6 3 2" xfId="24163"/>
    <cellStyle name="Normal 5 2 3 3 6 3 2 2" xfId="52898"/>
    <cellStyle name="Normal 5 2 3 3 6 3 3" xfId="38574"/>
    <cellStyle name="Normal 5 2 3 3 6 4" xfId="17000"/>
    <cellStyle name="Normal 5 2 3 3 6 4 2" xfId="45736"/>
    <cellStyle name="Normal 5 2 3 3 6 5" xfId="31412"/>
    <cellStyle name="Normal 5 2 3 3 7" xfId="4306"/>
    <cellStyle name="Normal 5 2 3 3 7 2" xfId="11576"/>
    <cellStyle name="Normal 5 2 3 3 7 2 2" xfId="25955"/>
    <cellStyle name="Normal 5 2 3 3 7 2 2 2" xfId="54689"/>
    <cellStyle name="Normal 5 2 3 3 7 2 3" xfId="40365"/>
    <cellStyle name="Normal 5 2 3 3 7 3" xfId="18792"/>
    <cellStyle name="Normal 5 2 3 3 7 3 2" xfId="47527"/>
    <cellStyle name="Normal 5 2 3 3 7 4" xfId="33203"/>
    <cellStyle name="Normal 5 2 3 3 8" xfId="7975"/>
    <cellStyle name="Normal 5 2 3 3 8 2" xfId="22373"/>
    <cellStyle name="Normal 5 2 3 3 8 2 2" xfId="51108"/>
    <cellStyle name="Normal 5 2 3 3 8 3" xfId="36784"/>
    <cellStyle name="Normal 5 2 3 3 9" xfId="15210"/>
    <cellStyle name="Normal 5 2 3 3 9 2" xfId="43946"/>
    <cellStyle name="Normal 5 2 3 4" xfId="563"/>
    <cellStyle name="Normal 5 2 3 4 2" xfId="848"/>
    <cellStyle name="Normal 5 2 3 4 2 2" xfId="1295"/>
    <cellStyle name="Normal 5 2 3 4 2 2 2" xfId="2278"/>
    <cellStyle name="Normal 5 2 3 4 2 2 2 2" xfId="4070"/>
    <cellStyle name="Normal 5 2 3 4 2 2 2 2 2" xfId="7729"/>
    <cellStyle name="Normal 5 2 3 4 2 2 2 2 2 2" xfId="14989"/>
    <cellStyle name="Normal 5 2 3 4 2 2 2 2 2 2 2" xfId="29367"/>
    <cellStyle name="Normal 5 2 3 4 2 2 2 2 2 2 2 2" xfId="58101"/>
    <cellStyle name="Normal 5 2 3 4 2 2 2 2 2 2 3" xfId="43777"/>
    <cellStyle name="Normal 5 2 3 4 2 2 2 2 2 3" xfId="22204"/>
    <cellStyle name="Normal 5 2 3 4 2 2 2 2 2 3 2" xfId="50939"/>
    <cellStyle name="Normal 5 2 3 4 2 2 2 2 2 4" xfId="36615"/>
    <cellStyle name="Normal 5 2 3 4 2 2 2 2 3" xfId="11402"/>
    <cellStyle name="Normal 5 2 3 4 2 2 2 2 3 2" xfId="25785"/>
    <cellStyle name="Normal 5 2 3 4 2 2 2 2 3 2 2" xfId="54520"/>
    <cellStyle name="Normal 5 2 3 4 2 2 2 2 3 3" xfId="40196"/>
    <cellStyle name="Normal 5 2 3 4 2 2 2 2 4" xfId="18622"/>
    <cellStyle name="Normal 5 2 3 4 2 2 2 2 4 2" xfId="47358"/>
    <cellStyle name="Normal 5 2 3 4 2 2 2 2 5" xfId="33034"/>
    <cellStyle name="Normal 5 2 3 4 2 2 2 3" xfId="5939"/>
    <cellStyle name="Normal 5 2 3 4 2 2 2 3 2" xfId="13199"/>
    <cellStyle name="Normal 5 2 3 4 2 2 2 3 2 2" xfId="27577"/>
    <cellStyle name="Normal 5 2 3 4 2 2 2 3 2 2 2" xfId="56311"/>
    <cellStyle name="Normal 5 2 3 4 2 2 2 3 2 3" xfId="41987"/>
    <cellStyle name="Normal 5 2 3 4 2 2 2 3 3" xfId="20414"/>
    <cellStyle name="Normal 5 2 3 4 2 2 2 3 3 2" xfId="49149"/>
    <cellStyle name="Normal 5 2 3 4 2 2 2 3 4" xfId="34825"/>
    <cellStyle name="Normal 5 2 3 4 2 2 2 4" xfId="9612"/>
    <cellStyle name="Normal 5 2 3 4 2 2 2 4 2" xfId="23995"/>
    <cellStyle name="Normal 5 2 3 4 2 2 2 4 2 2" xfId="52730"/>
    <cellStyle name="Normal 5 2 3 4 2 2 2 4 3" xfId="38406"/>
    <cellStyle name="Normal 5 2 3 4 2 2 2 5" xfId="16832"/>
    <cellStyle name="Normal 5 2 3 4 2 2 2 5 2" xfId="45568"/>
    <cellStyle name="Normal 5 2 3 4 2 2 2 6" xfId="31244"/>
    <cellStyle name="Normal 5 2 3 4 2 2 3" xfId="3174"/>
    <cellStyle name="Normal 5 2 3 4 2 2 3 2" xfId="6834"/>
    <cellStyle name="Normal 5 2 3 4 2 2 3 2 2" xfId="14094"/>
    <cellStyle name="Normal 5 2 3 4 2 2 3 2 2 2" xfId="28472"/>
    <cellStyle name="Normal 5 2 3 4 2 2 3 2 2 2 2" xfId="57206"/>
    <cellStyle name="Normal 5 2 3 4 2 2 3 2 2 3" xfId="42882"/>
    <cellStyle name="Normal 5 2 3 4 2 2 3 2 3" xfId="21309"/>
    <cellStyle name="Normal 5 2 3 4 2 2 3 2 3 2" xfId="50044"/>
    <cellStyle name="Normal 5 2 3 4 2 2 3 2 4" xfId="35720"/>
    <cellStyle name="Normal 5 2 3 4 2 2 3 3" xfId="10507"/>
    <cellStyle name="Normal 5 2 3 4 2 2 3 3 2" xfId="24890"/>
    <cellStyle name="Normal 5 2 3 4 2 2 3 3 2 2" xfId="53625"/>
    <cellStyle name="Normal 5 2 3 4 2 2 3 3 3" xfId="39301"/>
    <cellStyle name="Normal 5 2 3 4 2 2 3 4" xfId="17727"/>
    <cellStyle name="Normal 5 2 3 4 2 2 3 4 2" xfId="46463"/>
    <cellStyle name="Normal 5 2 3 4 2 2 3 5" xfId="32139"/>
    <cellStyle name="Normal 5 2 3 4 2 2 4" xfId="5039"/>
    <cellStyle name="Normal 5 2 3 4 2 2 4 2" xfId="12304"/>
    <cellStyle name="Normal 5 2 3 4 2 2 4 2 2" xfId="26682"/>
    <cellStyle name="Normal 5 2 3 4 2 2 4 2 2 2" xfId="55416"/>
    <cellStyle name="Normal 5 2 3 4 2 2 4 2 3" xfId="41092"/>
    <cellStyle name="Normal 5 2 3 4 2 2 4 3" xfId="19519"/>
    <cellStyle name="Normal 5 2 3 4 2 2 4 3 2" xfId="48254"/>
    <cellStyle name="Normal 5 2 3 4 2 2 4 4" xfId="33930"/>
    <cellStyle name="Normal 5 2 3 4 2 2 5" xfId="8711"/>
    <cellStyle name="Normal 5 2 3 4 2 2 5 2" xfId="23100"/>
    <cellStyle name="Normal 5 2 3 4 2 2 5 2 2" xfId="51835"/>
    <cellStyle name="Normal 5 2 3 4 2 2 5 3" xfId="37511"/>
    <cellStyle name="Normal 5 2 3 4 2 2 6" xfId="15937"/>
    <cellStyle name="Normal 5 2 3 4 2 2 6 2" xfId="44673"/>
    <cellStyle name="Normal 5 2 3 4 2 2 7" xfId="30349"/>
    <cellStyle name="Normal 5 2 3 4 2 3" xfId="1831"/>
    <cellStyle name="Normal 5 2 3 4 2 3 2" xfId="3623"/>
    <cellStyle name="Normal 5 2 3 4 2 3 2 2" xfId="7282"/>
    <cellStyle name="Normal 5 2 3 4 2 3 2 2 2" xfId="14542"/>
    <cellStyle name="Normal 5 2 3 4 2 3 2 2 2 2" xfId="28920"/>
    <cellStyle name="Normal 5 2 3 4 2 3 2 2 2 2 2" xfId="57654"/>
    <cellStyle name="Normal 5 2 3 4 2 3 2 2 2 3" xfId="43330"/>
    <cellStyle name="Normal 5 2 3 4 2 3 2 2 3" xfId="21757"/>
    <cellStyle name="Normal 5 2 3 4 2 3 2 2 3 2" xfId="50492"/>
    <cellStyle name="Normal 5 2 3 4 2 3 2 2 4" xfId="36168"/>
    <cellStyle name="Normal 5 2 3 4 2 3 2 3" xfId="10955"/>
    <cellStyle name="Normal 5 2 3 4 2 3 2 3 2" xfId="25338"/>
    <cellStyle name="Normal 5 2 3 4 2 3 2 3 2 2" xfId="54073"/>
    <cellStyle name="Normal 5 2 3 4 2 3 2 3 3" xfId="39749"/>
    <cellStyle name="Normal 5 2 3 4 2 3 2 4" xfId="18175"/>
    <cellStyle name="Normal 5 2 3 4 2 3 2 4 2" xfId="46911"/>
    <cellStyle name="Normal 5 2 3 4 2 3 2 5" xfId="32587"/>
    <cellStyle name="Normal 5 2 3 4 2 3 3" xfId="5492"/>
    <cellStyle name="Normal 5 2 3 4 2 3 3 2" xfId="12752"/>
    <cellStyle name="Normal 5 2 3 4 2 3 3 2 2" xfId="27130"/>
    <cellStyle name="Normal 5 2 3 4 2 3 3 2 2 2" xfId="55864"/>
    <cellStyle name="Normal 5 2 3 4 2 3 3 2 3" xfId="41540"/>
    <cellStyle name="Normal 5 2 3 4 2 3 3 3" xfId="19967"/>
    <cellStyle name="Normal 5 2 3 4 2 3 3 3 2" xfId="48702"/>
    <cellStyle name="Normal 5 2 3 4 2 3 3 4" xfId="34378"/>
    <cellStyle name="Normal 5 2 3 4 2 3 4" xfId="9165"/>
    <cellStyle name="Normal 5 2 3 4 2 3 4 2" xfId="23548"/>
    <cellStyle name="Normal 5 2 3 4 2 3 4 2 2" xfId="52283"/>
    <cellStyle name="Normal 5 2 3 4 2 3 4 3" xfId="37959"/>
    <cellStyle name="Normal 5 2 3 4 2 3 5" xfId="16385"/>
    <cellStyle name="Normal 5 2 3 4 2 3 5 2" xfId="45121"/>
    <cellStyle name="Normal 5 2 3 4 2 3 6" xfId="30797"/>
    <cellStyle name="Normal 5 2 3 4 2 4" xfId="2727"/>
    <cellStyle name="Normal 5 2 3 4 2 4 2" xfId="6387"/>
    <cellStyle name="Normal 5 2 3 4 2 4 2 2" xfId="13647"/>
    <cellStyle name="Normal 5 2 3 4 2 4 2 2 2" xfId="28025"/>
    <cellStyle name="Normal 5 2 3 4 2 4 2 2 2 2" xfId="56759"/>
    <cellStyle name="Normal 5 2 3 4 2 4 2 2 3" xfId="42435"/>
    <cellStyle name="Normal 5 2 3 4 2 4 2 3" xfId="20862"/>
    <cellStyle name="Normal 5 2 3 4 2 4 2 3 2" xfId="49597"/>
    <cellStyle name="Normal 5 2 3 4 2 4 2 4" xfId="35273"/>
    <cellStyle name="Normal 5 2 3 4 2 4 3" xfId="10060"/>
    <cellStyle name="Normal 5 2 3 4 2 4 3 2" xfId="24443"/>
    <cellStyle name="Normal 5 2 3 4 2 4 3 2 2" xfId="53178"/>
    <cellStyle name="Normal 5 2 3 4 2 4 3 3" xfId="38854"/>
    <cellStyle name="Normal 5 2 3 4 2 4 4" xfId="17280"/>
    <cellStyle name="Normal 5 2 3 4 2 4 4 2" xfId="46016"/>
    <cellStyle name="Normal 5 2 3 4 2 4 5" xfId="31692"/>
    <cellStyle name="Normal 5 2 3 4 2 5" xfId="4592"/>
    <cellStyle name="Normal 5 2 3 4 2 5 2" xfId="11857"/>
    <cellStyle name="Normal 5 2 3 4 2 5 2 2" xfId="26235"/>
    <cellStyle name="Normal 5 2 3 4 2 5 2 2 2" xfId="54969"/>
    <cellStyle name="Normal 5 2 3 4 2 5 2 3" xfId="40645"/>
    <cellStyle name="Normal 5 2 3 4 2 5 3" xfId="19072"/>
    <cellStyle name="Normal 5 2 3 4 2 5 3 2" xfId="47807"/>
    <cellStyle name="Normal 5 2 3 4 2 5 4" xfId="33483"/>
    <cellStyle name="Normal 5 2 3 4 2 6" xfId="8264"/>
    <cellStyle name="Normal 5 2 3 4 2 6 2" xfId="22653"/>
    <cellStyle name="Normal 5 2 3 4 2 6 2 2" xfId="51388"/>
    <cellStyle name="Normal 5 2 3 4 2 6 3" xfId="37064"/>
    <cellStyle name="Normal 5 2 3 4 2 7" xfId="15490"/>
    <cellStyle name="Normal 5 2 3 4 2 7 2" xfId="44226"/>
    <cellStyle name="Normal 5 2 3 4 2 8" xfId="29902"/>
    <cellStyle name="Normal 5 2 3 4 3" xfId="1071"/>
    <cellStyle name="Normal 5 2 3 4 3 2" xfId="2054"/>
    <cellStyle name="Normal 5 2 3 4 3 2 2" xfId="3846"/>
    <cellStyle name="Normal 5 2 3 4 3 2 2 2" xfId="7505"/>
    <cellStyle name="Normal 5 2 3 4 3 2 2 2 2" xfId="14765"/>
    <cellStyle name="Normal 5 2 3 4 3 2 2 2 2 2" xfId="29143"/>
    <cellStyle name="Normal 5 2 3 4 3 2 2 2 2 2 2" xfId="57877"/>
    <cellStyle name="Normal 5 2 3 4 3 2 2 2 2 3" xfId="43553"/>
    <cellStyle name="Normal 5 2 3 4 3 2 2 2 3" xfId="21980"/>
    <cellStyle name="Normal 5 2 3 4 3 2 2 2 3 2" xfId="50715"/>
    <cellStyle name="Normal 5 2 3 4 3 2 2 2 4" xfId="36391"/>
    <cellStyle name="Normal 5 2 3 4 3 2 2 3" xfId="11178"/>
    <cellStyle name="Normal 5 2 3 4 3 2 2 3 2" xfId="25561"/>
    <cellStyle name="Normal 5 2 3 4 3 2 2 3 2 2" xfId="54296"/>
    <cellStyle name="Normal 5 2 3 4 3 2 2 3 3" xfId="39972"/>
    <cellStyle name="Normal 5 2 3 4 3 2 2 4" xfId="18398"/>
    <cellStyle name="Normal 5 2 3 4 3 2 2 4 2" xfId="47134"/>
    <cellStyle name="Normal 5 2 3 4 3 2 2 5" xfId="32810"/>
    <cellStyle name="Normal 5 2 3 4 3 2 3" xfId="5715"/>
    <cellStyle name="Normal 5 2 3 4 3 2 3 2" xfId="12975"/>
    <cellStyle name="Normal 5 2 3 4 3 2 3 2 2" xfId="27353"/>
    <cellStyle name="Normal 5 2 3 4 3 2 3 2 2 2" xfId="56087"/>
    <cellStyle name="Normal 5 2 3 4 3 2 3 2 3" xfId="41763"/>
    <cellStyle name="Normal 5 2 3 4 3 2 3 3" xfId="20190"/>
    <cellStyle name="Normal 5 2 3 4 3 2 3 3 2" xfId="48925"/>
    <cellStyle name="Normal 5 2 3 4 3 2 3 4" xfId="34601"/>
    <cellStyle name="Normal 5 2 3 4 3 2 4" xfId="9388"/>
    <cellStyle name="Normal 5 2 3 4 3 2 4 2" xfId="23771"/>
    <cellStyle name="Normal 5 2 3 4 3 2 4 2 2" xfId="52506"/>
    <cellStyle name="Normal 5 2 3 4 3 2 4 3" xfId="38182"/>
    <cellStyle name="Normal 5 2 3 4 3 2 5" xfId="16608"/>
    <cellStyle name="Normal 5 2 3 4 3 2 5 2" xfId="45344"/>
    <cellStyle name="Normal 5 2 3 4 3 2 6" xfId="31020"/>
    <cellStyle name="Normal 5 2 3 4 3 3" xfId="2950"/>
    <cellStyle name="Normal 5 2 3 4 3 3 2" xfId="6610"/>
    <cellStyle name="Normal 5 2 3 4 3 3 2 2" xfId="13870"/>
    <cellStyle name="Normal 5 2 3 4 3 3 2 2 2" xfId="28248"/>
    <cellStyle name="Normal 5 2 3 4 3 3 2 2 2 2" xfId="56982"/>
    <cellStyle name="Normal 5 2 3 4 3 3 2 2 3" xfId="42658"/>
    <cellStyle name="Normal 5 2 3 4 3 3 2 3" xfId="21085"/>
    <cellStyle name="Normal 5 2 3 4 3 3 2 3 2" xfId="49820"/>
    <cellStyle name="Normal 5 2 3 4 3 3 2 4" xfId="35496"/>
    <cellStyle name="Normal 5 2 3 4 3 3 3" xfId="10283"/>
    <cellStyle name="Normal 5 2 3 4 3 3 3 2" xfId="24666"/>
    <cellStyle name="Normal 5 2 3 4 3 3 3 2 2" xfId="53401"/>
    <cellStyle name="Normal 5 2 3 4 3 3 3 3" xfId="39077"/>
    <cellStyle name="Normal 5 2 3 4 3 3 4" xfId="17503"/>
    <cellStyle name="Normal 5 2 3 4 3 3 4 2" xfId="46239"/>
    <cellStyle name="Normal 5 2 3 4 3 3 5" xfId="31915"/>
    <cellStyle name="Normal 5 2 3 4 3 4" xfId="4815"/>
    <cellStyle name="Normal 5 2 3 4 3 4 2" xfId="12080"/>
    <cellStyle name="Normal 5 2 3 4 3 4 2 2" xfId="26458"/>
    <cellStyle name="Normal 5 2 3 4 3 4 2 2 2" xfId="55192"/>
    <cellStyle name="Normal 5 2 3 4 3 4 2 3" xfId="40868"/>
    <cellStyle name="Normal 5 2 3 4 3 4 3" xfId="19295"/>
    <cellStyle name="Normal 5 2 3 4 3 4 3 2" xfId="48030"/>
    <cellStyle name="Normal 5 2 3 4 3 4 4" xfId="33706"/>
    <cellStyle name="Normal 5 2 3 4 3 5" xfId="8487"/>
    <cellStyle name="Normal 5 2 3 4 3 5 2" xfId="22876"/>
    <cellStyle name="Normal 5 2 3 4 3 5 2 2" xfId="51611"/>
    <cellStyle name="Normal 5 2 3 4 3 5 3" xfId="37287"/>
    <cellStyle name="Normal 5 2 3 4 3 6" xfId="15713"/>
    <cellStyle name="Normal 5 2 3 4 3 6 2" xfId="44449"/>
    <cellStyle name="Normal 5 2 3 4 3 7" xfId="30125"/>
    <cellStyle name="Normal 5 2 3 4 4" xfId="1602"/>
    <cellStyle name="Normal 5 2 3 4 4 2" xfId="3399"/>
    <cellStyle name="Normal 5 2 3 4 4 2 2" xfId="7058"/>
    <cellStyle name="Normal 5 2 3 4 4 2 2 2" xfId="14318"/>
    <cellStyle name="Normal 5 2 3 4 4 2 2 2 2" xfId="28696"/>
    <cellStyle name="Normal 5 2 3 4 4 2 2 2 2 2" xfId="57430"/>
    <cellStyle name="Normal 5 2 3 4 4 2 2 2 3" xfId="43106"/>
    <cellStyle name="Normal 5 2 3 4 4 2 2 3" xfId="21533"/>
    <cellStyle name="Normal 5 2 3 4 4 2 2 3 2" xfId="50268"/>
    <cellStyle name="Normal 5 2 3 4 4 2 2 4" xfId="35944"/>
    <cellStyle name="Normal 5 2 3 4 4 2 3" xfId="10731"/>
    <cellStyle name="Normal 5 2 3 4 4 2 3 2" xfId="25114"/>
    <cellStyle name="Normal 5 2 3 4 4 2 3 2 2" xfId="53849"/>
    <cellStyle name="Normal 5 2 3 4 4 2 3 3" xfId="39525"/>
    <cellStyle name="Normal 5 2 3 4 4 2 4" xfId="17951"/>
    <cellStyle name="Normal 5 2 3 4 4 2 4 2" xfId="46687"/>
    <cellStyle name="Normal 5 2 3 4 4 2 5" xfId="32363"/>
    <cellStyle name="Normal 5 2 3 4 4 3" xfId="5268"/>
    <cellStyle name="Normal 5 2 3 4 4 3 2" xfId="12528"/>
    <cellStyle name="Normal 5 2 3 4 4 3 2 2" xfId="26906"/>
    <cellStyle name="Normal 5 2 3 4 4 3 2 2 2" xfId="55640"/>
    <cellStyle name="Normal 5 2 3 4 4 3 2 3" xfId="41316"/>
    <cellStyle name="Normal 5 2 3 4 4 3 3" xfId="19743"/>
    <cellStyle name="Normal 5 2 3 4 4 3 3 2" xfId="48478"/>
    <cellStyle name="Normal 5 2 3 4 4 3 4" xfId="34154"/>
    <cellStyle name="Normal 5 2 3 4 4 4" xfId="8941"/>
    <cellStyle name="Normal 5 2 3 4 4 4 2" xfId="23324"/>
    <cellStyle name="Normal 5 2 3 4 4 4 2 2" xfId="52059"/>
    <cellStyle name="Normal 5 2 3 4 4 4 3" xfId="37735"/>
    <cellStyle name="Normal 5 2 3 4 4 5" xfId="16161"/>
    <cellStyle name="Normal 5 2 3 4 4 5 2" xfId="44897"/>
    <cellStyle name="Normal 5 2 3 4 4 6" xfId="30573"/>
    <cellStyle name="Normal 5 2 3 4 5" xfId="2503"/>
    <cellStyle name="Normal 5 2 3 4 5 2" xfId="6163"/>
    <cellStyle name="Normal 5 2 3 4 5 2 2" xfId="13423"/>
    <cellStyle name="Normal 5 2 3 4 5 2 2 2" xfId="27801"/>
    <cellStyle name="Normal 5 2 3 4 5 2 2 2 2" xfId="56535"/>
    <cellStyle name="Normal 5 2 3 4 5 2 2 3" xfId="42211"/>
    <cellStyle name="Normal 5 2 3 4 5 2 3" xfId="20638"/>
    <cellStyle name="Normal 5 2 3 4 5 2 3 2" xfId="49373"/>
    <cellStyle name="Normal 5 2 3 4 5 2 4" xfId="35049"/>
    <cellStyle name="Normal 5 2 3 4 5 3" xfId="9836"/>
    <cellStyle name="Normal 5 2 3 4 5 3 2" xfId="24219"/>
    <cellStyle name="Normal 5 2 3 4 5 3 2 2" xfId="52954"/>
    <cellStyle name="Normal 5 2 3 4 5 3 3" xfId="38630"/>
    <cellStyle name="Normal 5 2 3 4 5 4" xfId="17056"/>
    <cellStyle name="Normal 5 2 3 4 5 4 2" xfId="45792"/>
    <cellStyle name="Normal 5 2 3 4 5 5" xfId="31468"/>
    <cellStyle name="Normal 5 2 3 4 6" xfId="4366"/>
    <cellStyle name="Normal 5 2 3 4 6 2" xfId="11633"/>
    <cellStyle name="Normal 5 2 3 4 6 2 2" xfId="26011"/>
    <cellStyle name="Normal 5 2 3 4 6 2 2 2" xfId="54745"/>
    <cellStyle name="Normal 5 2 3 4 6 2 3" xfId="40421"/>
    <cellStyle name="Normal 5 2 3 4 6 3" xfId="18848"/>
    <cellStyle name="Normal 5 2 3 4 6 3 2" xfId="47583"/>
    <cellStyle name="Normal 5 2 3 4 6 4" xfId="33259"/>
    <cellStyle name="Normal 5 2 3 4 7" xfId="8036"/>
    <cellStyle name="Normal 5 2 3 4 7 2" xfId="22429"/>
    <cellStyle name="Normal 5 2 3 4 7 2 2" xfId="51164"/>
    <cellStyle name="Normal 5 2 3 4 7 3" xfId="36840"/>
    <cellStyle name="Normal 5 2 3 4 8" xfId="15266"/>
    <cellStyle name="Normal 5 2 3 4 8 2" xfId="44002"/>
    <cellStyle name="Normal 5 2 3 4 9" xfId="29678"/>
    <cellStyle name="Normal 5 2 3 5" xfId="732"/>
    <cellStyle name="Normal 5 2 3 5 2" xfId="1183"/>
    <cellStyle name="Normal 5 2 3 5 2 2" xfId="2166"/>
    <cellStyle name="Normal 5 2 3 5 2 2 2" xfId="3958"/>
    <cellStyle name="Normal 5 2 3 5 2 2 2 2" xfId="7617"/>
    <cellStyle name="Normal 5 2 3 5 2 2 2 2 2" xfId="14877"/>
    <cellStyle name="Normal 5 2 3 5 2 2 2 2 2 2" xfId="29255"/>
    <cellStyle name="Normal 5 2 3 5 2 2 2 2 2 2 2" xfId="57989"/>
    <cellStyle name="Normal 5 2 3 5 2 2 2 2 2 3" xfId="43665"/>
    <cellStyle name="Normal 5 2 3 5 2 2 2 2 3" xfId="22092"/>
    <cellStyle name="Normal 5 2 3 5 2 2 2 2 3 2" xfId="50827"/>
    <cellStyle name="Normal 5 2 3 5 2 2 2 2 4" xfId="36503"/>
    <cellStyle name="Normal 5 2 3 5 2 2 2 3" xfId="11290"/>
    <cellStyle name="Normal 5 2 3 5 2 2 2 3 2" xfId="25673"/>
    <cellStyle name="Normal 5 2 3 5 2 2 2 3 2 2" xfId="54408"/>
    <cellStyle name="Normal 5 2 3 5 2 2 2 3 3" xfId="40084"/>
    <cellStyle name="Normal 5 2 3 5 2 2 2 4" xfId="18510"/>
    <cellStyle name="Normal 5 2 3 5 2 2 2 4 2" xfId="47246"/>
    <cellStyle name="Normal 5 2 3 5 2 2 2 5" xfId="32922"/>
    <cellStyle name="Normal 5 2 3 5 2 2 3" xfId="5827"/>
    <cellStyle name="Normal 5 2 3 5 2 2 3 2" xfId="13087"/>
    <cellStyle name="Normal 5 2 3 5 2 2 3 2 2" xfId="27465"/>
    <cellStyle name="Normal 5 2 3 5 2 2 3 2 2 2" xfId="56199"/>
    <cellStyle name="Normal 5 2 3 5 2 2 3 2 3" xfId="41875"/>
    <cellStyle name="Normal 5 2 3 5 2 2 3 3" xfId="20302"/>
    <cellStyle name="Normal 5 2 3 5 2 2 3 3 2" xfId="49037"/>
    <cellStyle name="Normal 5 2 3 5 2 2 3 4" xfId="34713"/>
    <cellStyle name="Normal 5 2 3 5 2 2 4" xfId="9500"/>
    <cellStyle name="Normal 5 2 3 5 2 2 4 2" xfId="23883"/>
    <cellStyle name="Normal 5 2 3 5 2 2 4 2 2" xfId="52618"/>
    <cellStyle name="Normal 5 2 3 5 2 2 4 3" xfId="38294"/>
    <cellStyle name="Normal 5 2 3 5 2 2 5" xfId="16720"/>
    <cellStyle name="Normal 5 2 3 5 2 2 5 2" xfId="45456"/>
    <cellStyle name="Normal 5 2 3 5 2 2 6" xfId="31132"/>
    <cellStyle name="Normal 5 2 3 5 2 3" xfId="3062"/>
    <cellStyle name="Normal 5 2 3 5 2 3 2" xfId="6722"/>
    <cellStyle name="Normal 5 2 3 5 2 3 2 2" xfId="13982"/>
    <cellStyle name="Normal 5 2 3 5 2 3 2 2 2" xfId="28360"/>
    <cellStyle name="Normal 5 2 3 5 2 3 2 2 2 2" xfId="57094"/>
    <cellStyle name="Normal 5 2 3 5 2 3 2 2 3" xfId="42770"/>
    <cellStyle name="Normal 5 2 3 5 2 3 2 3" xfId="21197"/>
    <cellStyle name="Normal 5 2 3 5 2 3 2 3 2" xfId="49932"/>
    <cellStyle name="Normal 5 2 3 5 2 3 2 4" xfId="35608"/>
    <cellStyle name="Normal 5 2 3 5 2 3 3" xfId="10395"/>
    <cellStyle name="Normal 5 2 3 5 2 3 3 2" xfId="24778"/>
    <cellStyle name="Normal 5 2 3 5 2 3 3 2 2" xfId="53513"/>
    <cellStyle name="Normal 5 2 3 5 2 3 3 3" xfId="39189"/>
    <cellStyle name="Normal 5 2 3 5 2 3 4" xfId="17615"/>
    <cellStyle name="Normal 5 2 3 5 2 3 4 2" xfId="46351"/>
    <cellStyle name="Normal 5 2 3 5 2 3 5" xfId="32027"/>
    <cellStyle name="Normal 5 2 3 5 2 4" xfId="4927"/>
    <cellStyle name="Normal 5 2 3 5 2 4 2" xfId="12192"/>
    <cellStyle name="Normal 5 2 3 5 2 4 2 2" xfId="26570"/>
    <cellStyle name="Normal 5 2 3 5 2 4 2 2 2" xfId="55304"/>
    <cellStyle name="Normal 5 2 3 5 2 4 2 3" xfId="40980"/>
    <cellStyle name="Normal 5 2 3 5 2 4 3" xfId="19407"/>
    <cellStyle name="Normal 5 2 3 5 2 4 3 2" xfId="48142"/>
    <cellStyle name="Normal 5 2 3 5 2 4 4" xfId="33818"/>
    <cellStyle name="Normal 5 2 3 5 2 5" xfId="8599"/>
    <cellStyle name="Normal 5 2 3 5 2 5 2" xfId="22988"/>
    <cellStyle name="Normal 5 2 3 5 2 5 2 2" xfId="51723"/>
    <cellStyle name="Normal 5 2 3 5 2 5 3" xfId="37399"/>
    <cellStyle name="Normal 5 2 3 5 2 6" xfId="15825"/>
    <cellStyle name="Normal 5 2 3 5 2 6 2" xfId="44561"/>
    <cellStyle name="Normal 5 2 3 5 2 7" xfId="30237"/>
    <cellStyle name="Normal 5 2 3 5 3" xfId="1719"/>
    <cellStyle name="Normal 5 2 3 5 3 2" xfId="3511"/>
    <cellStyle name="Normal 5 2 3 5 3 2 2" xfId="7170"/>
    <cellStyle name="Normal 5 2 3 5 3 2 2 2" xfId="14430"/>
    <cellStyle name="Normal 5 2 3 5 3 2 2 2 2" xfId="28808"/>
    <cellStyle name="Normal 5 2 3 5 3 2 2 2 2 2" xfId="57542"/>
    <cellStyle name="Normal 5 2 3 5 3 2 2 2 3" xfId="43218"/>
    <cellStyle name="Normal 5 2 3 5 3 2 2 3" xfId="21645"/>
    <cellStyle name="Normal 5 2 3 5 3 2 2 3 2" xfId="50380"/>
    <cellStyle name="Normal 5 2 3 5 3 2 2 4" xfId="36056"/>
    <cellStyle name="Normal 5 2 3 5 3 2 3" xfId="10843"/>
    <cellStyle name="Normal 5 2 3 5 3 2 3 2" xfId="25226"/>
    <cellStyle name="Normal 5 2 3 5 3 2 3 2 2" xfId="53961"/>
    <cellStyle name="Normal 5 2 3 5 3 2 3 3" xfId="39637"/>
    <cellStyle name="Normal 5 2 3 5 3 2 4" xfId="18063"/>
    <cellStyle name="Normal 5 2 3 5 3 2 4 2" xfId="46799"/>
    <cellStyle name="Normal 5 2 3 5 3 2 5" xfId="32475"/>
    <cellStyle name="Normal 5 2 3 5 3 3" xfId="5380"/>
    <cellStyle name="Normal 5 2 3 5 3 3 2" xfId="12640"/>
    <cellStyle name="Normal 5 2 3 5 3 3 2 2" xfId="27018"/>
    <cellStyle name="Normal 5 2 3 5 3 3 2 2 2" xfId="55752"/>
    <cellStyle name="Normal 5 2 3 5 3 3 2 3" xfId="41428"/>
    <cellStyle name="Normal 5 2 3 5 3 3 3" xfId="19855"/>
    <cellStyle name="Normal 5 2 3 5 3 3 3 2" xfId="48590"/>
    <cellStyle name="Normal 5 2 3 5 3 3 4" xfId="34266"/>
    <cellStyle name="Normal 5 2 3 5 3 4" xfId="9053"/>
    <cellStyle name="Normal 5 2 3 5 3 4 2" xfId="23436"/>
    <cellStyle name="Normal 5 2 3 5 3 4 2 2" xfId="52171"/>
    <cellStyle name="Normal 5 2 3 5 3 4 3" xfId="37847"/>
    <cellStyle name="Normal 5 2 3 5 3 5" xfId="16273"/>
    <cellStyle name="Normal 5 2 3 5 3 5 2" xfId="45009"/>
    <cellStyle name="Normal 5 2 3 5 3 6" xfId="30685"/>
    <cellStyle name="Normal 5 2 3 5 4" xfId="2615"/>
    <cellStyle name="Normal 5 2 3 5 4 2" xfId="6275"/>
    <cellStyle name="Normal 5 2 3 5 4 2 2" xfId="13535"/>
    <cellStyle name="Normal 5 2 3 5 4 2 2 2" xfId="27913"/>
    <cellStyle name="Normal 5 2 3 5 4 2 2 2 2" xfId="56647"/>
    <cellStyle name="Normal 5 2 3 5 4 2 2 3" xfId="42323"/>
    <cellStyle name="Normal 5 2 3 5 4 2 3" xfId="20750"/>
    <cellStyle name="Normal 5 2 3 5 4 2 3 2" xfId="49485"/>
    <cellStyle name="Normal 5 2 3 5 4 2 4" xfId="35161"/>
    <cellStyle name="Normal 5 2 3 5 4 3" xfId="9948"/>
    <cellStyle name="Normal 5 2 3 5 4 3 2" xfId="24331"/>
    <cellStyle name="Normal 5 2 3 5 4 3 2 2" xfId="53066"/>
    <cellStyle name="Normal 5 2 3 5 4 3 3" xfId="38742"/>
    <cellStyle name="Normal 5 2 3 5 4 4" xfId="17168"/>
    <cellStyle name="Normal 5 2 3 5 4 4 2" xfId="45904"/>
    <cellStyle name="Normal 5 2 3 5 4 5" xfId="31580"/>
    <cellStyle name="Normal 5 2 3 5 5" xfId="4479"/>
    <cellStyle name="Normal 5 2 3 5 5 2" xfId="11745"/>
    <cellStyle name="Normal 5 2 3 5 5 2 2" xfId="26123"/>
    <cellStyle name="Normal 5 2 3 5 5 2 2 2" xfId="54857"/>
    <cellStyle name="Normal 5 2 3 5 5 2 3" xfId="40533"/>
    <cellStyle name="Normal 5 2 3 5 5 3" xfId="18960"/>
    <cellStyle name="Normal 5 2 3 5 5 3 2" xfId="47695"/>
    <cellStyle name="Normal 5 2 3 5 5 4" xfId="33371"/>
    <cellStyle name="Normal 5 2 3 5 6" xfId="8152"/>
    <cellStyle name="Normal 5 2 3 5 6 2" xfId="22541"/>
    <cellStyle name="Normal 5 2 3 5 6 2 2" xfId="51276"/>
    <cellStyle name="Normal 5 2 3 5 6 3" xfId="36952"/>
    <cellStyle name="Normal 5 2 3 5 7" xfId="15378"/>
    <cellStyle name="Normal 5 2 3 5 7 2" xfId="44114"/>
    <cellStyle name="Normal 5 2 3 5 8" xfId="29790"/>
    <cellStyle name="Normal 5 2 3 6" xfId="959"/>
    <cellStyle name="Normal 5 2 3 6 2" xfId="1942"/>
    <cellStyle name="Normal 5 2 3 6 2 2" xfId="3734"/>
    <cellStyle name="Normal 5 2 3 6 2 2 2" xfId="7393"/>
    <cellStyle name="Normal 5 2 3 6 2 2 2 2" xfId="14653"/>
    <cellStyle name="Normal 5 2 3 6 2 2 2 2 2" xfId="29031"/>
    <cellStyle name="Normal 5 2 3 6 2 2 2 2 2 2" xfId="57765"/>
    <cellStyle name="Normal 5 2 3 6 2 2 2 2 3" xfId="43441"/>
    <cellStyle name="Normal 5 2 3 6 2 2 2 3" xfId="21868"/>
    <cellStyle name="Normal 5 2 3 6 2 2 2 3 2" xfId="50603"/>
    <cellStyle name="Normal 5 2 3 6 2 2 2 4" xfId="36279"/>
    <cellStyle name="Normal 5 2 3 6 2 2 3" xfId="11066"/>
    <cellStyle name="Normal 5 2 3 6 2 2 3 2" xfId="25449"/>
    <cellStyle name="Normal 5 2 3 6 2 2 3 2 2" xfId="54184"/>
    <cellStyle name="Normal 5 2 3 6 2 2 3 3" xfId="39860"/>
    <cellStyle name="Normal 5 2 3 6 2 2 4" xfId="18286"/>
    <cellStyle name="Normal 5 2 3 6 2 2 4 2" xfId="47022"/>
    <cellStyle name="Normal 5 2 3 6 2 2 5" xfId="32698"/>
    <cellStyle name="Normal 5 2 3 6 2 3" xfId="5603"/>
    <cellStyle name="Normal 5 2 3 6 2 3 2" xfId="12863"/>
    <cellStyle name="Normal 5 2 3 6 2 3 2 2" xfId="27241"/>
    <cellStyle name="Normal 5 2 3 6 2 3 2 2 2" xfId="55975"/>
    <cellStyle name="Normal 5 2 3 6 2 3 2 3" xfId="41651"/>
    <cellStyle name="Normal 5 2 3 6 2 3 3" xfId="20078"/>
    <cellStyle name="Normal 5 2 3 6 2 3 3 2" xfId="48813"/>
    <cellStyle name="Normal 5 2 3 6 2 3 4" xfId="34489"/>
    <cellStyle name="Normal 5 2 3 6 2 4" xfId="9276"/>
    <cellStyle name="Normal 5 2 3 6 2 4 2" xfId="23659"/>
    <cellStyle name="Normal 5 2 3 6 2 4 2 2" xfId="52394"/>
    <cellStyle name="Normal 5 2 3 6 2 4 3" xfId="38070"/>
    <cellStyle name="Normal 5 2 3 6 2 5" xfId="16496"/>
    <cellStyle name="Normal 5 2 3 6 2 5 2" xfId="45232"/>
    <cellStyle name="Normal 5 2 3 6 2 6" xfId="30908"/>
    <cellStyle name="Normal 5 2 3 6 3" xfId="2838"/>
    <cellStyle name="Normal 5 2 3 6 3 2" xfId="6498"/>
    <cellStyle name="Normal 5 2 3 6 3 2 2" xfId="13758"/>
    <cellStyle name="Normal 5 2 3 6 3 2 2 2" xfId="28136"/>
    <cellStyle name="Normal 5 2 3 6 3 2 2 2 2" xfId="56870"/>
    <cellStyle name="Normal 5 2 3 6 3 2 2 3" xfId="42546"/>
    <cellStyle name="Normal 5 2 3 6 3 2 3" xfId="20973"/>
    <cellStyle name="Normal 5 2 3 6 3 2 3 2" xfId="49708"/>
    <cellStyle name="Normal 5 2 3 6 3 2 4" xfId="35384"/>
    <cellStyle name="Normal 5 2 3 6 3 3" xfId="10171"/>
    <cellStyle name="Normal 5 2 3 6 3 3 2" xfId="24554"/>
    <cellStyle name="Normal 5 2 3 6 3 3 2 2" xfId="53289"/>
    <cellStyle name="Normal 5 2 3 6 3 3 3" xfId="38965"/>
    <cellStyle name="Normal 5 2 3 6 3 4" xfId="17391"/>
    <cellStyle name="Normal 5 2 3 6 3 4 2" xfId="46127"/>
    <cellStyle name="Normal 5 2 3 6 3 5" xfId="31803"/>
    <cellStyle name="Normal 5 2 3 6 4" xfId="4703"/>
    <cellStyle name="Normal 5 2 3 6 4 2" xfId="11968"/>
    <cellStyle name="Normal 5 2 3 6 4 2 2" xfId="26346"/>
    <cellStyle name="Normal 5 2 3 6 4 2 2 2" xfId="55080"/>
    <cellStyle name="Normal 5 2 3 6 4 2 3" xfId="40756"/>
    <cellStyle name="Normal 5 2 3 6 4 3" xfId="19183"/>
    <cellStyle name="Normal 5 2 3 6 4 3 2" xfId="47918"/>
    <cellStyle name="Normal 5 2 3 6 4 4" xfId="33594"/>
    <cellStyle name="Normal 5 2 3 6 5" xfId="8375"/>
    <cellStyle name="Normal 5 2 3 6 5 2" xfId="22764"/>
    <cellStyle name="Normal 5 2 3 6 5 2 2" xfId="51499"/>
    <cellStyle name="Normal 5 2 3 6 5 3" xfId="37175"/>
    <cellStyle name="Normal 5 2 3 6 6" xfId="15601"/>
    <cellStyle name="Normal 5 2 3 6 6 2" xfId="44337"/>
    <cellStyle name="Normal 5 2 3 6 7" xfId="30013"/>
    <cellStyle name="Normal 5 2 3 7" xfId="1472"/>
    <cellStyle name="Normal 5 2 3 7 2" xfId="3287"/>
    <cellStyle name="Normal 5 2 3 7 2 2" xfId="6946"/>
    <cellStyle name="Normal 5 2 3 7 2 2 2" xfId="14206"/>
    <cellStyle name="Normal 5 2 3 7 2 2 2 2" xfId="28584"/>
    <cellStyle name="Normal 5 2 3 7 2 2 2 2 2" xfId="57318"/>
    <cellStyle name="Normal 5 2 3 7 2 2 2 3" xfId="42994"/>
    <cellStyle name="Normal 5 2 3 7 2 2 3" xfId="21421"/>
    <cellStyle name="Normal 5 2 3 7 2 2 3 2" xfId="50156"/>
    <cellStyle name="Normal 5 2 3 7 2 2 4" xfId="35832"/>
    <cellStyle name="Normal 5 2 3 7 2 3" xfId="10619"/>
    <cellStyle name="Normal 5 2 3 7 2 3 2" xfId="25002"/>
    <cellStyle name="Normal 5 2 3 7 2 3 2 2" xfId="53737"/>
    <cellStyle name="Normal 5 2 3 7 2 3 3" xfId="39413"/>
    <cellStyle name="Normal 5 2 3 7 2 4" xfId="17839"/>
    <cellStyle name="Normal 5 2 3 7 2 4 2" xfId="46575"/>
    <cellStyle name="Normal 5 2 3 7 2 5" xfId="32251"/>
    <cellStyle name="Normal 5 2 3 7 3" xfId="5155"/>
    <cellStyle name="Normal 5 2 3 7 3 2" xfId="12416"/>
    <cellStyle name="Normal 5 2 3 7 3 2 2" xfId="26794"/>
    <cellStyle name="Normal 5 2 3 7 3 2 2 2" xfId="55528"/>
    <cellStyle name="Normal 5 2 3 7 3 2 3" xfId="41204"/>
    <cellStyle name="Normal 5 2 3 7 3 3" xfId="19631"/>
    <cellStyle name="Normal 5 2 3 7 3 3 2" xfId="48366"/>
    <cellStyle name="Normal 5 2 3 7 3 4" xfId="34042"/>
    <cellStyle name="Normal 5 2 3 7 4" xfId="8828"/>
    <cellStyle name="Normal 5 2 3 7 4 2" xfId="23212"/>
    <cellStyle name="Normal 5 2 3 7 4 2 2" xfId="51947"/>
    <cellStyle name="Normal 5 2 3 7 4 3" xfId="37623"/>
    <cellStyle name="Normal 5 2 3 7 5" xfId="16049"/>
    <cellStyle name="Normal 5 2 3 7 5 2" xfId="44785"/>
    <cellStyle name="Normal 5 2 3 7 6" xfId="30461"/>
    <cellStyle name="Normal 5 2 3 8" xfId="2391"/>
    <cellStyle name="Normal 5 2 3 8 2" xfId="6051"/>
    <cellStyle name="Normal 5 2 3 8 2 2" xfId="13311"/>
    <cellStyle name="Normal 5 2 3 8 2 2 2" xfId="27689"/>
    <cellStyle name="Normal 5 2 3 8 2 2 2 2" xfId="56423"/>
    <cellStyle name="Normal 5 2 3 8 2 2 3" xfId="42099"/>
    <cellStyle name="Normal 5 2 3 8 2 3" xfId="20526"/>
    <cellStyle name="Normal 5 2 3 8 2 3 2" xfId="49261"/>
    <cellStyle name="Normal 5 2 3 8 2 4" xfId="34937"/>
    <cellStyle name="Normal 5 2 3 8 3" xfId="9724"/>
    <cellStyle name="Normal 5 2 3 8 3 2" xfId="24107"/>
    <cellStyle name="Normal 5 2 3 8 3 2 2" xfId="52842"/>
    <cellStyle name="Normal 5 2 3 8 3 3" xfId="38518"/>
    <cellStyle name="Normal 5 2 3 8 4" xfId="16944"/>
    <cellStyle name="Normal 5 2 3 8 4 2" xfId="45680"/>
    <cellStyle name="Normal 5 2 3 8 5" xfId="31356"/>
    <cellStyle name="Normal 5 2 3 9" xfId="4244"/>
    <cellStyle name="Normal 5 2 3 9 2" xfId="11520"/>
    <cellStyle name="Normal 5 2 3 9 2 2" xfId="25899"/>
    <cellStyle name="Normal 5 2 3 9 2 2 2" xfId="54633"/>
    <cellStyle name="Normal 5 2 3 9 2 3" xfId="40309"/>
    <cellStyle name="Normal 5 2 3 9 3" xfId="18736"/>
    <cellStyle name="Normal 5 2 3 9 3 2" xfId="47471"/>
    <cellStyle name="Normal 5 2 3 9 4" xfId="33147"/>
    <cellStyle name="Normal 5 2 4" xfId="346"/>
    <cellStyle name="Normal 5 2 4 10" xfId="15168"/>
    <cellStyle name="Normal 5 2 4 10 2" xfId="43904"/>
    <cellStyle name="Normal 5 2 4 11" xfId="29580"/>
    <cellStyle name="Normal 5 2 4 2" xfId="446"/>
    <cellStyle name="Normal 5 2 4 2 10" xfId="29636"/>
    <cellStyle name="Normal 5 2 4 2 2" xfId="646"/>
    <cellStyle name="Normal 5 2 4 2 2 2" xfId="918"/>
    <cellStyle name="Normal 5 2 4 2 2 2 2" xfId="1365"/>
    <cellStyle name="Normal 5 2 4 2 2 2 2 2" xfId="2348"/>
    <cellStyle name="Normal 5 2 4 2 2 2 2 2 2" xfId="4140"/>
    <cellStyle name="Normal 5 2 4 2 2 2 2 2 2 2" xfId="7799"/>
    <cellStyle name="Normal 5 2 4 2 2 2 2 2 2 2 2" xfId="15059"/>
    <cellStyle name="Normal 5 2 4 2 2 2 2 2 2 2 2 2" xfId="29437"/>
    <cellStyle name="Normal 5 2 4 2 2 2 2 2 2 2 2 2 2" xfId="58171"/>
    <cellStyle name="Normal 5 2 4 2 2 2 2 2 2 2 2 3" xfId="43847"/>
    <cellStyle name="Normal 5 2 4 2 2 2 2 2 2 2 3" xfId="22274"/>
    <cellStyle name="Normal 5 2 4 2 2 2 2 2 2 2 3 2" xfId="51009"/>
    <cellStyle name="Normal 5 2 4 2 2 2 2 2 2 2 4" xfId="36685"/>
    <cellStyle name="Normal 5 2 4 2 2 2 2 2 2 3" xfId="11472"/>
    <cellStyle name="Normal 5 2 4 2 2 2 2 2 2 3 2" xfId="25855"/>
    <cellStyle name="Normal 5 2 4 2 2 2 2 2 2 3 2 2" xfId="54590"/>
    <cellStyle name="Normal 5 2 4 2 2 2 2 2 2 3 3" xfId="40266"/>
    <cellStyle name="Normal 5 2 4 2 2 2 2 2 2 4" xfId="18692"/>
    <cellStyle name="Normal 5 2 4 2 2 2 2 2 2 4 2" xfId="47428"/>
    <cellStyle name="Normal 5 2 4 2 2 2 2 2 2 5" xfId="33104"/>
    <cellStyle name="Normal 5 2 4 2 2 2 2 2 3" xfId="6009"/>
    <cellStyle name="Normal 5 2 4 2 2 2 2 2 3 2" xfId="13269"/>
    <cellStyle name="Normal 5 2 4 2 2 2 2 2 3 2 2" xfId="27647"/>
    <cellStyle name="Normal 5 2 4 2 2 2 2 2 3 2 2 2" xfId="56381"/>
    <cellStyle name="Normal 5 2 4 2 2 2 2 2 3 2 3" xfId="42057"/>
    <cellStyle name="Normal 5 2 4 2 2 2 2 2 3 3" xfId="20484"/>
    <cellStyle name="Normal 5 2 4 2 2 2 2 2 3 3 2" xfId="49219"/>
    <cellStyle name="Normal 5 2 4 2 2 2 2 2 3 4" xfId="34895"/>
    <cellStyle name="Normal 5 2 4 2 2 2 2 2 4" xfId="9682"/>
    <cellStyle name="Normal 5 2 4 2 2 2 2 2 4 2" xfId="24065"/>
    <cellStyle name="Normal 5 2 4 2 2 2 2 2 4 2 2" xfId="52800"/>
    <cellStyle name="Normal 5 2 4 2 2 2 2 2 4 3" xfId="38476"/>
    <cellStyle name="Normal 5 2 4 2 2 2 2 2 5" xfId="16902"/>
    <cellStyle name="Normal 5 2 4 2 2 2 2 2 5 2" xfId="45638"/>
    <cellStyle name="Normal 5 2 4 2 2 2 2 2 6" xfId="31314"/>
    <cellStyle name="Normal 5 2 4 2 2 2 2 3" xfId="3244"/>
    <cellStyle name="Normal 5 2 4 2 2 2 2 3 2" xfId="6904"/>
    <cellStyle name="Normal 5 2 4 2 2 2 2 3 2 2" xfId="14164"/>
    <cellStyle name="Normal 5 2 4 2 2 2 2 3 2 2 2" xfId="28542"/>
    <cellStyle name="Normal 5 2 4 2 2 2 2 3 2 2 2 2" xfId="57276"/>
    <cellStyle name="Normal 5 2 4 2 2 2 2 3 2 2 3" xfId="42952"/>
    <cellStyle name="Normal 5 2 4 2 2 2 2 3 2 3" xfId="21379"/>
    <cellStyle name="Normal 5 2 4 2 2 2 2 3 2 3 2" xfId="50114"/>
    <cellStyle name="Normal 5 2 4 2 2 2 2 3 2 4" xfId="35790"/>
    <cellStyle name="Normal 5 2 4 2 2 2 2 3 3" xfId="10577"/>
    <cellStyle name="Normal 5 2 4 2 2 2 2 3 3 2" xfId="24960"/>
    <cellStyle name="Normal 5 2 4 2 2 2 2 3 3 2 2" xfId="53695"/>
    <cellStyle name="Normal 5 2 4 2 2 2 2 3 3 3" xfId="39371"/>
    <cellStyle name="Normal 5 2 4 2 2 2 2 3 4" xfId="17797"/>
    <cellStyle name="Normal 5 2 4 2 2 2 2 3 4 2" xfId="46533"/>
    <cellStyle name="Normal 5 2 4 2 2 2 2 3 5" xfId="32209"/>
    <cellStyle name="Normal 5 2 4 2 2 2 2 4" xfId="5109"/>
    <cellStyle name="Normal 5 2 4 2 2 2 2 4 2" xfId="12374"/>
    <cellStyle name="Normal 5 2 4 2 2 2 2 4 2 2" xfId="26752"/>
    <cellStyle name="Normal 5 2 4 2 2 2 2 4 2 2 2" xfId="55486"/>
    <cellStyle name="Normal 5 2 4 2 2 2 2 4 2 3" xfId="41162"/>
    <cellStyle name="Normal 5 2 4 2 2 2 2 4 3" xfId="19589"/>
    <cellStyle name="Normal 5 2 4 2 2 2 2 4 3 2" xfId="48324"/>
    <cellStyle name="Normal 5 2 4 2 2 2 2 4 4" xfId="34000"/>
    <cellStyle name="Normal 5 2 4 2 2 2 2 5" xfId="8781"/>
    <cellStyle name="Normal 5 2 4 2 2 2 2 5 2" xfId="23170"/>
    <cellStyle name="Normal 5 2 4 2 2 2 2 5 2 2" xfId="51905"/>
    <cellStyle name="Normal 5 2 4 2 2 2 2 5 3" xfId="37581"/>
    <cellStyle name="Normal 5 2 4 2 2 2 2 6" xfId="16007"/>
    <cellStyle name="Normal 5 2 4 2 2 2 2 6 2" xfId="44743"/>
    <cellStyle name="Normal 5 2 4 2 2 2 2 7" xfId="30419"/>
    <cellStyle name="Normal 5 2 4 2 2 2 3" xfId="1901"/>
    <cellStyle name="Normal 5 2 4 2 2 2 3 2" xfId="3693"/>
    <cellStyle name="Normal 5 2 4 2 2 2 3 2 2" xfId="7352"/>
    <cellStyle name="Normal 5 2 4 2 2 2 3 2 2 2" xfId="14612"/>
    <cellStyle name="Normal 5 2 4 2 2 2 3 2 2 2 2" xfId="28990"/>
    <cellStyle name="Normal 5 2 4 2 2 2 3 2 2 2 2 2" xfId="57724"/>
    <cellStyle name="Normal 5 2 4 2 2 2 3 2 2 2 3" xfId="43400"/>
    <cellStyle name="Normal 5 2 4 2 2 2 3 2 2 3" xfId="21827"/>
    <cellStyle name="Normal 5 2 4 2 2 2 3 2 2 3 2" xfId="50562"/>
    <cellStyle name="Normal 5 2 4 2 2 2 3 2 2 4" xfId="36238"/>
    <cellStyle name="Normal 5 2 4 2 2 2 3 2 3" xfId="11025"/>
    <cellStyle name="Normal 5 2 4 2 2 2 3 2 3 2" xfId="25408"/>
    <cellStyle name="Normal 5 2 4 2 2 2 3 2 3 2 2" xfId="54143"/>
    <cellStyle name="Normal 5 2 4 2 2 2 3 2 3 3" xfId="39819"/>
    <cellStyle name="Normal 5 2 4 2 2 2 3 2 4" xfId="18245"/>
    <cellStyle name="Normal 5 2 4 2 2 2 3 2 4 2" xfId="46981"/>
    <cellStyle name="Normal 5 2 4 2 2 2 3 2 5" xfId="32657"/>
    <cellStyle name="Normal 5 2 4 2 2 2 3 3" xfId="5562"/>
    <cellStyle name="Normal 5 2 4 2 2 2 3 3 2" xfId="12822"/>
    <cellStyle name="Normal 5 2 4 2 2 2 3 3 2 2" xfId="27200"/>
    <cellStyle name="Normal 5 2 4 2 2 2 3 3 2 2 2" xfId="55934"/>
    <cellStyle name="Normal 5 2 4 2 2 2 3 3 2 3" xfId="41610"/>
    <cellStyle name="Normal 5 2 4 2 2 2 3 3 3" xfId="20037"/>
    <cellStyle name="Normal 5 2 4 2 2 2 3 3 3 2" xfId="48772"/>
    <cellStyle name="Normal 5 2 4 2 2 2 3 3 4" xfId="34448"/>
    <cellStyle name="Normal 5 2 4 2 2 2 3 4" xfId="9235"/>
    <cellStyle name="Normal 5 2 4 2 2 2 3 4 2" xfId="23618"/>
    <cellStyle name="Normal 5 2 4 2 2 2 3 4 2 2" xfId="52353"/>
    <cellStyle name="Normal 5 2 4 2 2 2 3 4 3" xfId="38029"/>
    <cellStyle name="Normal 5 2 4 2 2 2 3 5" xfId="16455"/>
    <cellStyle name="Normal 5 2 4 2 2 2 3 5 2" xfId="45191"/>
    <cellStyle name="Normal 5 2 4 2 2 2 3 6" xfId="30867"/>
    <cellStyle name="Normal 5 2 4 2 2 2 4" xfId="2797"/>
    <cellStyle name="Normal 5 2 4 2 2 2 4 2" xfId="6457"/>
    <cellStyle name="Normal 5 2 4 2 2 2 4 2 2" xfId="13717"/>
    <cellStyle name="Normal 5 2 4 2 2 2 4 2 2 2" xfId="28095"/>
    <cellStyle name="Normal 5 2 4 2 2 2 4 2 2 2 2" xfId="56829"/>
    <cellStyle name="Normal 5 2 4 2 2 2 4 2 2 3" xfId="42505"/>
    <cellStyle name="Normal 5 2 4 2 2 2 4 2 3" xfId="20932"/>
    <cellStyle name="Normal 5 2 4 2 2 2 4 2 3 2" xfId="49667"/>
    <cellStyle name="Normal 5 2 4 2 2 2 4 2 4" xfId="35343"/>
    <cellStyle name="Normal 5 2 4 2 2 2 4 3" xfId="10130"/>
    <cellStyle name="Normal 5 2 4 2 2 2 4 3 2" xfId="24513"/>
    <cellStyle name="Normal 5 2 4 2 2 2 4 3 2 2" xfId="53248"/>
    <cellStyle name="Normal 5 2 4 2 2 2 4 3 3" xfId="38924"/>
    <cellStyle name="Normal 5 2 4 2 2 2 4 4" xfId="17350"/>
    <cellStyle name="Normal 5 2 4 2 2 2 4 4 2" xfId="46086"/>
    <cellStyle name="Normal 5 2 4 2 2 2 4 5" xfId="31762"/>
    <cellStyle name="Normal 5 2 4 2 2 2 5" xfId="4662"/>
    <cellStyle name="Normal 5 2 4 2 2 2 5 2" xfId="11927"/>
    <cellStyle name="Normal 5 2 4 2 2 2 5 2 2" xfId="26305"/>
    <cellStyle name="Normal 5 2 4 2 2 2 5 2 2 2" xfId="55039"/>
    <cellStyle name="Normal 5 2 4 2 2 2 5 2 3" xfId="40715"/>
    <cellStyle name="Normal 5 2 4 2 2 2 5 3" xfId="19142"/>
    <cellStyle name="Normal 5 2 4 2 2 2 5 3 2" xfId="47877"/>
    <cellStyle name="Normal 5 2 4 2 2 2 5 4" xfId="33553"/>
    <cellStyle name="Normal 5 2 4 2 2 2 6" xfId="8334"/>
    <cellStyle name="Normal 5 2 4 2 2 2 6 2" xfId="22723"/>
    <cellStyle name="Normal 5 2 4 2 2 2 6 2 2" xfId="51458"/>
    <cellStyle name="Normal 5 2 4 2 2 2 6 3" xfId="37134"/>
    <cellStyle name="Normal 5 2 4 2 2 2 7" xfId="15560"/>
    <cellStyle name="Normal 5 2 4 2 2 2 7 2" xfId="44296"/>
    <cellStyle name="Normal 5 2 4 2 2 2 8" xfId="29972"/>
    <cellStyle name="Normal 5 2 4 2 2 3" xfId="1141"/>
    <cellStyle name="Normal 5 2 4 2 2 3 2" xfId="2124"/>
    <cellStyle name="Normal 5 2 4 2 2 3 2 2" xfId="3916"/>
    <cellStyle name="Normal 5 2 4 2 2 3 2 2 2" xfId="7575"/>
    <cellStyle name="Normal 5 2 4 2 2 3 2 2 2 2" xfId="14835"/>
    <cellStyle name="Normal 5 2 4 2 2 3 2 2 2 2 2" xfId="29213"/>
    <cellStyle name="Normal 5 2 4 2 2 3 2 2 2 2 2 2" xfId="57947"/>
    <cellStyle name="Normal 5 2 4 2 2 3 2 2 2 2 3" xfId="43623"/>
    <cellStyle name="Normal 5 2 4 2 2 3 2 2 2 3" xfId="22050"/>
    <cellStyle name="Normal 5 2 4 2 2 3 2 2 2 3 2" xfId="50785"/>
    <cellStyle name="Normal 5 2 4 2 2 3 2 2 2 4" xfId="36461"/>
    <cellStyle name="Normal 5 2 4 2 2 3 2 2 3" xfId="11248"/>
    <cellStyle name="Normal 5 2 4 2 2 3 2 2 3 2" xfId="25631"/>
    <cellStyle name="Normal 5 2 4 2 2 3 2 2 3 2 2" xfId="54366"/>
    <cellStyle name="Normal 5 2 4 2 2 3 2 2 3 3" xfId="40042"/>
    <cellStyle name="Normal 5 2 4 2 2 3 2 2 4" xfId="18468"/>
    <cellStyle name="Normal 5 2 4 2 2 3 2 2 4 2" xfId="47204"/>
    <cellStyle name="Normal 5 2 4 2 2 3 2 2 5" xfId="32880"/>
    <cellStyle name="Normal 5 2 4 2 2 3 2 3" xfId="5785"/>
    <cellStyle name="Normal 5 2 4 2 2 3 2 3 2" xfId="13045"/>
    <cellStyle name="Normal 5 2 4 2 2 3 2 3 2 2" xfId="27423"/>
    <cellStyle name="Normal 5 2 4 2 2 3 2 3 2 2 2" xfId="56157"/>
    <cellStyle name="Normal 5 2 4 2 2 3 2 3 2 3" xfId="41833"/>
    <cellStyle name="Normal 5 2 4 2 2 3 2 3 3" xfId="20260"/>
    <cellStyle name="Normal 5 2 4 2 2 3 2 3 3 2" xfId="48995"/>
    <cellStyle name="Normal 5 2 4 2 2 3 2 3 4" xfId="34671"/>
    <cellStyle name="Normal 5 2 4 2 2 3 2 4" xfId="9458"/>
    <cellStyle name="Normal 5 2 4 2 2 3 2 4 2" xfId="23841"/>
    <cellStyle name="Normal 5 2 4 2 2 3 2 4 2 2" xfId="52576"/>
    <cellStyle name="Normal 5 2 4 2 2 3 2 4 3" xfId="38252"/>
    <cellStyle name="Normal 5 2 4 2 2 3 2 5" xfId="16678"/>
    <cellStyle name="Normal 5 2 4 2 2 3 2 5 2" xfId="45414"/>
    <cellStyle name="Normal 5 2 4 2 2 3 2 6" xfId="31090"/>
    <cellStyle name="Normal 5 2 4 2 2 3 3" xfId="3020"/>
    <cellStyle name="Normal 5 2 4 2 2 3 3 2" xfId="6680"/>
    <cellStyle name="Normal 5 2 4 2 2 3 3 2 2" xfId="13940"/>
    <cellStyle name="Normal 5 2 4 2 2 3 3 2 2 2" xfId="28318"/>
    <cellStyle name="Normal 5 2 4 2 2 3 3 2 2 2 2" xfId="57052"/>
    <cellStyle name="Normal 5 2 4 2 2 3 3 2 2 3" xfId="42728"/>
    <cellStyle name="Normal 5 2 4 2 2 3 3 2 3" xfId="21155"/>
    <cellStyle name="Normal 5 2 4 2 2 3 3 2 3 2" xfId="49890"/>
    <cellStyle name="Normal 5 2 4 2 2 3 3 2 4" xfId="35566"/>
    <cellStyle name="Normal 5 2 4 2 2 3 3 3" xfId="10353"/>
    <cellStyle name="Normal 5 2 4 2 2 3 3 3 2" xfId="24736"/>
    <cellStyle name="Normal 5 2 4 2 2 3 3 3 2 2" xfId="53471"/>
    <cellStyle name="Normal 5 2 4 2 2 3 3 3 3" xfId="39147"/>
    <cellStyle name="Normal 5 2 4 2 2 3 3 4" xfId="17573"/>
    <cellStyle name="Normal 5 2 4 2 2 3 3 4 2" xfId="46309"/>
    <cellStyle name="Normal 5 2 4 2 2 3 3 5" xfId="31985"/>
    <cellStyle name="Normal 5 2 4 2 2 3 4" xfId="4885"/>
    <cellStyle name="Normal 5 2 4 2 2 3 4 2" xfId="12150"/>
    <cellStyle name="Normal 5 2 4 2 2 3 4 2 2" xfId="26528"/>
    <cellStyle name="Normal 5 2 4 2 2 3 4 2 2 2" xfId="55262"/>
    <cellStyle name="Normal 5 2 4 2 2 3 4 2 3" xfId="40938"/>
    <cellStyle name="Normal 5 2 4 2 2 3 4 3" xfId="19365"/>
    <cellStyle name="Normal 5 2 4 2 2 3 4 3 2" xfId="48100"/>
    <cellStyle name="Normal 5 2 4 2 2 3 4 4" xfId="33776"/>
    <cellStyle name="Normal 5 2 4 2 2 3 5" xfId="8557"/>
    <cellStyle name="Normal 5 2 4 2 2 3 5 2" xfId="22946"/>
    <cellStyle name="Normal 5 2 4 2 2 3 5 2 2" xfId="51681"/>
    <cellStyle name="Normal 5 2 4 2 2 3 5 3" xfId="37357"/>
    <cellStyle name="Normal 5 2 4 2 2 3 6" xfId="15783"/>
    <cellStyle name="Normal 5 2 4 2 2 3 6 2" xfId="44519"/>
    <cellStyle name="Normal 5 2 4 2 2 3 7" xfId="30195"/>
    <cellStyle name="Normal 5 2 4 2 2 4" xfId="1673"/>
    <cellStyle name="Normal 5 2 4 2 2 4 2" xfId="3469"/>
    <cellStyle name="Normal 5 2 4 2 2 4 2 2" xfId="7128"/>
    <cellStyle name="Normal 5 2 4 2 2 4 2 2 2" xfId="14388"/>
    <cellStyle name="Normal 5 2 4 2 2 4 2 2 2 2" xfId="28766"/>
    <cellStyle name="Normal 5 2 4 2 2 4 2 2 2 2 2" xfId="57500"/>
    <cellStyle name="Normal 5 2 4 2 2 4 2 2 2 3" xfId="43176"/>
    <cellStyle name="Normal 5 2 4 2 2 4 2 2 3" xfId="21603"/>
    <cellStyle name="Normal 5 2 4 2 2 4 2 2 3 2" xfId="50338"/>
    <cellStyle name="Normal 5 2 4 2 2 4 2 2 4" xfId="36014"/>
    <cellStyle name="Normal 5 2 4 2 2 4 2 3" xfId="10801"/>
    <cellStyle name="Normal 5 2 4 2 2 4 2 3 2" xfId="25184"/>
    <cellStyle name="Normal 5 2 4 2 2 4 2 3 2 2" xfId="53919"/>
    <cellStyle name="Normal 5 2 4 2 2 4 2 3 3" xfId="39595"/>
    <cellStyle name="Normal 5 2 4 2 2 4 2 4" xfId="18021"/>
    <cellStyle name="Normal 5 2 4 2 2 4 2 4 2" xfId="46757"/>
    <cellStyle name="Normal 5 2 4 2 2 4 2 5" xfId="32433"/>
    <cellStyle name="Normal 5 2 4 2 2 4 3" xfId="5338"/>
    <cellStyle name="Normal 5 2 4 2 2 4 3 2" xfId="12598"/>
    <cellStyle name="Normal 5 2 4 2 2 4 3 2 2" xfId="26976"/>
    <cellStyle name="Normal 5 2 4 2 2 4 3 2 2 2" xfId="55710"/>
    <cellStyle name="Normal 5 2 4 2 2 4 3 2 3" xfId="41386"/>
    <cellStyle name="Normal 5 2 4 2 2 4 3 3" xfId="19813"/>
    <cellStyle name="Normal 5 2 4 2 2 4 3 3 2" xfId="48548"/>
    <cellStyle name="Normal 5 2 4 2 2 4 3 4" xfId="34224"/>
    <cellStyle name="Normal 5 2 4 2 2 4 4" xfId="9011"/>
    <cellStyle name="Normal 5 2 4 2 2 4 4 2" xfId="23394"/>
    <cellStyle name="Normal 5 2 4 2 2 4 4 2 2" xfId="52129"/>
    <cellStyle name="Normal 5 2 4 2 2 4 4 3" xfId="37805"/>
    <cellStyle name="Normal 5 2 4 2 2 4 5" xfId="16231"/>
    <cellStyle name="Normal 5 2 4 2 2 4 5 2" xfId="44967"/>
    <cellStyle name="Normal 5 2 4 2 2 4 6" xfId="30643"/>
    <cellStyle name="Normal 5 2 4 2 2 5" xfId="2573"/>
    <cellStyle name="Normal 5 2 4 2 2 5 2" xfId="6233"/>
    <cellStyle name="Normal 5 2 4 2 2 5 2 2" xfId="13493"/>
    <cellStyle name="Normal 5 2 4 2 2 5 2 2 2" xfId="27871"/>
    <cellStyle name="Normal 5 2 4 2 2 5 2 2 2 2" xfId="56605"/>
    <cellStyle name="Normal 5 2 4 2 2 5 2 2 3" xfId="42281"/>
    <cellStyle name="Normal 5 2 4 2 2 5 2 3" xfId="20708"/>
    <cellStyle name="Normal 5 2 4 2 2 5 2 3 2" xfId="49443"/>
    <cellStyle name="Normal 5 2 4 2 2 5 2 4" xfId="35119"/>
    <cellStyle name="Normal 5 2 4 2 2 5 3" xfId="9906"/>
    <cellStyle name="Normal 5 2 4 2 2 5 3 2" xfId="24289"/>
    <cellStyle name="Normal 5 2 4 2 2 5 3 2 2" xfId="53024"/>
    <cellStyle name="Normal 5 2 4 2 2 5 3 3" xfId="38700"/>
    <cellStyle name="Normal 5 2 4 2 2 5 4" xfId="17126"/>
    <cellStyle name="Normal 5 2 4 2 2 5 4 2" xfId="45862"/>
    <cellStyle name="Normal 5 2 4 2 2 5 5" xfId="31538"/>
    <cellStyle name="Normal 5 2 4 2 2 6" xfId="4436"/>
    <cellStyle name="Normal 5 2 4 2 2 6 2" xfId="11703"/>
    <cellStyle name="Normal 5 2 4 2 2 6 2 2" xfId="26081"/>
    <cellStyle name="Normal 5 2 4 2 2 6 2 2 2" xfId="54815"/>
    <cellStyle name="Normal 5 2 4 2 2 6 2 3" xfId="40491"/>
    <cellStyle name="Normal 5 2 4 2 2 6 3" xfId="18918"/>
    <cellStyle name="Normal 5 2 4 2 2 6 3 2" xfId="47653"/>
    <cellStyle name="Normal 5 2 4 2 2 6 4" xfId="33329"/>
    <cellStyle name="Normal 5 2 4 2 2 7" xfId="8107"/>
    <cellStyle name="Normal 5 2 4 2 2 7 2" xfId="22499"/>
    <cellStyle name="Normal 5 2 4 2 2 7 2 2" xfId="51234"/>
    <cellStyle name="Normal 5 2 4 2 2 7 3" xfId="36910"/>
    <cellStyle name="Normal 5 2 4 2 2 8" xfId="15336"/>
    <cellStyle name="Normal 5 2 4 2 2 8 2" xfId="44072"/>
    <cellStyle name="Normal 5 2 4 2 2 9" xfId="29748"/>
    <cellStyle name="Normal 5 2 4 2 3" xfId="804"/>
    <cellStyle name="Normal 5 2 4 2 3 2" xfId="1253"/>
    <cellStyle name="Normal 5 2 4 2 3 2 2" xfId="2236"/>
    <cellStyle name="Normal 5 2 4 2 3 2 2 2" xfId="4028"/>
    <cellStyle name="Normal 5 2 4 2 3 2 2 2 2" xfId="7687"/>
    <cellStyle name="Normal 5 2 4 2 3 2 2 2 2 2" xfId="14947"/>
    <cellStyle name="Normal 5 2 4 2 3 2 2 2 2 2 2" xfId="29325"/>
    <cellStyle name="Normal 5 2 4 2 3 2 2 2 2 2 2 2" xfId="58059"/>
    <cellStyle name="Normal 5 2 4 2 3 2 2 2 2 2 3" xfId="43735"/>
    <cellStyle name="Normal 5 2 4 2 3 2 2 2 2 3" xfId="22162"/>
    <cellStyle name="Normal 5 2 4 2 3 2 2 2 2 3 2" xfId="50897"/>
    <cellStyle name="Normal 5 2 4 2 3 2 2 2 2 4" xfId="36573"/>
    <cellStyle name="Normal 5 2 4 2 3 2 2 2 3" xfId="11360"/>
    <cellStyle name="Normal 5 2 4 2 3 2 2 2 3 2" xfId="25743"/>
    <cellStyle name="Normal 5 2 4 2 3 2 2 2 3 2 2" xfId="54478"/>
    <cellStyle name="Normal 5 2 4 2 3 2 2 2 3 3" xfId="40154"/>
    <cellStyle name="Normal 5 2 4 2 3 2 2 2 4" xfId="18580"/>
    <cellStyle name="Normal 5 2 4 2 3 2 2 2 4 2" xfId="47316"/>
    <cellStyle name="Normal 5 2 4 2 3 2 2 2 5" xfId="32992"/>
    <cellStyle name="Normal 5 2 4 2 3 2 2 3" xfId="5897"/>
    <cellStyle name="Normal 5 2 4 2 3 2 2 3 2" xfId="13157"/>
    <cellStyle name="Normal 5 2 4 2 3 2 2 3 2 2" xfId="27535"/>
    <cellStyle name="Normal 5 2 4 2 3 2 2 3 2 2 2" xfId="56269"/>
    <cellStyle name="Normal 5 2 4 2 3 2 2 3 2 3" xfId="41945"/>
    <cellStyle name="Normal 5 2 4 2 3 2 2 3 3" xfId="20372"/>
    <cellStyle name="Normal 5 2 4 2 3 2 2 3 3 2" xfId="49107"/>
    <cellStyle name="Normal 5 2 4 2 3 2 2 3 4" xfId="34783"/>
    <cellStyle name="Normal 5 2 4 2 3 2 2 4" xfId="9570"/>
    <cellStyle name="Normal 5 2 4 2 3 2 2 4 2" xfId="23953"/>
    <cellStyle name="Normal 5 2 4 2 3 2 2 4 2 2" xfId="52688"/>
    <cellStyle name="Normal 5 2 4 2 3 2 2 4 3" xfId="38364"/>
    <cellStyle name="Normal 5 2 4 2 3 2 2 5" xfId="16790"/>
    <cellStyle name="Normal 5 2 4 2 3 2 2 5 2" xfId="45526"/>
    <cellStyle name="Normal 5 2 4 2 3 2 2 6" xfId="31202"/>
    <cellStyle name="Normal 5 2 4 2 3 2 3" xfId="3132"/>
    <cellStyle name="Normal 5 2 4 2 3 2 3 2" xfId="6792"/>
    <cellStyle name="Normal 5 2 4 2 3 2 3 2 2" xfId="14052"/>
    <cellStyle name="Normal 5 2 4 2 3 2 3 2 2 2" xfId="28430"/>
    <cellStyle name="Normal 5 2 4 2 3 2 3 2 2 2 2" xfId="57164"/>
    <cellStyle name="Normal 5 2 4 2 3 2 3 2 2 3" xfId="42840"/>
    <cellStyle name="Normal 5 2 4 2 3 2 3 2 3" xfId="21267"/>
    <cellStyle name="Normal 5 2 4 2 3 2 3 2 3 2" xfId="50002"/>
    <cellStyle name="Normal 5 2 4 2 3 2 3 2 4" xfId="35678"/>
    <cellStyle name="Normal 5 2 4 2 3 2 3 3" xfId="10465"/>
    <cellStyle name="Normal 5 2 4 2 3 2 3 3 2" xfId="24848"/>
    <cellStyle name="Normal 5 2 4 2 3 2 3 3 2 2" xfId="53583"/>
    <cellStyle name="Normal 5 2 4 2 3 2 3 3 3" xfId="39259"/>
    <cellStyle name="Normal 5 2 4 2 3 2 3 4" xfId="17685"/>
    <cellStyle name="Normal 5 2 4 2 3 2 3 4 2" xfId="46421"/>
    <cellStyle name="Normal 5 2 4 2 3 2 3 5" xfId="32097"/>
    <cellStyle name="Normal 5 2 4 2 3 2 4" xfId="4997"/>
    <cellStyle name="Normal 5 2 4 2 3 2 4 2" xfId="12262"/>
    <cellStyle name="Normal 5 2 4 2 3 2 4 2 2" xfId="26640"/>
    <cellStyle name="Normal 5 2 4 2 3 2 4 2 2 2" xfId="55374"/>
    <cellStyle name="Normal 5 2 4 2 3 2 4 2 3" xfId="41050"/>
    <cellStyle name="Normal 5 2 4 2 3 2 4 3" xfId="19477"/>
    <cellStyle name="Normal 5 2 4 2 3 2 4 3 2" xfId="48212"/>
    <cellStyle name="Normal 5 2 4 2 3 2 4 4" xfId="33888"/>
    <cellStyle name="Normal 5 2 4 2 3 2 5" xfId="8669"/>
    <cellStyle name="Normal 5 2 4 2 3 2 5 2" xfId="23058"/>
    <cellStyle name="Normal 5 2 4 2 3 2 5 2 2" xfId="51793"/>
    <cellStyle name="Normal 5 2 4 2 3 2 5 3" xfId="37469"/>
    <cellStyle name="Normal 5 2 4 2 3 2 6" xfId="15895"/>
    <cellStyle name="Normal 5 2 4 2 3 2 6 2" xfId="44631"/>
    <cellStyle name="Normal 5 2 4 2 3 2 7" xfId="30307"/>
    <cellStyle name="Normal 5 2 4 2 3 3" xfId="1789"/>
    <cellStyle name="Normal 5 2 4 2 3 3 2" xfId="3581"/>
    <cellStyle name="Normal 5 2 4 2 3 3 2 2" xfId="7240"/>
    <cellStyle name="Normal 5 2 4 2 3 3 2 2 2" xfId="14500"/>
    <cellStyle name="Normal 5 2 4 2 3 3 2 2 2 2" xfId="28878"/>
    <cellStyle name="Normal 5 2 4 2 3 3 2 2 2 2 2" xfId="57612"/>
    <cellStyle name="Normal 5 2 4 2 3 3 2 2 2 3" xfId="43288"/>
    <cellStyle name="Normal 5 2 4 2 3 3 2 2 3" xfId="21715"/>
    <cellStyle name="Normal 5 2 4 2 3 3 2 2 3 2" xfId="50450"/>
    <cellStyle name="Normal 5 2 4 2 3 3 2 2 4" xfId="36126"/>
    <cellStyle name="Normal 5 2 4 2 3 3 2 3" xfId="10913"/>
    <cellStyle name="Normal 5 2 4 2 3 3 2 3 2" xfId="25296"/>
    <cellStyle name="Normal 5 2 4 2 3 3 2 3 2 2" xfId="54031"/>
    <cellStyle name="Normal 5 2 4 2 3 3 2 3 3" xfId="39707"/>
    <cellStyle name="Normal 5 2 4 2 3 3 2 4" xfId="18133"/>
    <cellStyle name="Normal 5 2 4 2 3 3 2 4 2" xfId="46869"/>
    <cellStyle name="Normal 5 2 4 2 3 3 2 5" xfId="32545"/>
    <cellStyle name="Normal 5 2 4 2 3 3 3" xfId="5450"/>
    <cellStyle name="Normal 5 2 4 2 3 3 3 2" xfId="12710"/>
    <cellStyle name="Normal 5 2 4 2 3 3 3 2 2" xfId="27088"/>
    <cellStyle name="Normal 5 2 4 2 3 3 3 2 2 2" xfId="55822"/>
    <cellStyle name="Normal 5 2 4 2 3 3 3 2 3" xfId="41498"/>
    <cellStyle name="Normal 5 2 4 2 3 3 3 3" xfId="19925"/>
    <cellStyle name="Normal 5 2 4 2 3 3 3 3 2" xfId="48660"/>
    <cellStyle name="Normal 5 2 4 2 3 3 3 4" xfId="34336"/>
    <cellStyle name="Normal 5 2 4 2 3 3 4" xfId="9123"/>
    <cellStyle name="Normal 5 2 4 2 3 3 4 2" xfId="23506"/>
    <cellStyle name="Normal 5 2 4 2 3 3 4 2 2" xfId="52241"/>
    <cellStyle name="Normal 5 2 4 2 3 3 4 3" xfId="37917"/>
    <cellStyle name="Normal 5 2 4 2 3 3 5" xfId="16343"/>
    <cellStyle name="Normal 5 2 4 2 3 3 5 2" xfId="45079"/>
    <cellStyle name="Normal 5 2 4 2 3 3 6" xfId="30755"/>
    <cellStyle name="Normal 5 2 4 2 3 4" xfId="2685"/>
    <cellStyle name="Normal 5 2 4 2 3 4 2" xfId="6345"/>
    <cellStyle name="Normal 5 2 4 2 3 4 2 2" xfId="13605"/>
    <cellStyle name="Normal 5 2 4 2 3 4 2 2 2" xfId="27983"/>
    <cellStyle name="Normal 5 2 4 2 3 4 2 2 2 2" xfId="56717"/>
    <cellStyle name="Normal 5 2 4 2 3 4 2 2 3" xfId="42393"/>
    <cellStyle name="Normal 5 2 4 2 3 4 2 3" xfId="20820"/>
    <cellStyle name="Normal 5 2 4 2 3 4 2 3 2" xfId="49555"/>
    <cellStyle name="Normal 5 2 4 2 3 4 2 4" xfId="35231"/>
    <cellStyle name="Normal 5 2 4 2 3 4 3" xfId="10018"/>
    <cellStyle name="Normal 5 2 4 2 3 4 3 2" xfId="24401"/>
    <cellStyle name="Normal 5 2 4 2 3 4 3 2 2" xfId="53136"/>
    <cellStyle name="Normal 5 2 4 2 3 4 3 3" xfId="38812"/>
    <cellStyle name="Normal 5 2 4 2 3 4 4" xfId="17238"/>
    <cellStyle name="Normal 5 2 4 2 3 4 4 2" xfId="45974"/>
    <cellStyle name="Normal 5 2 4 2 3 4 5" xfId="31650"/>
    <cellStyle name="Normal 5 2 4 2 3 5" xfId="4549"/>
    <cellStyle name="Normal 5 2 4 2 3 5 2" xfId="11815"/>
    <cellStyle name="Normal 5 2 4 2 3 5 2 2" xfId="26193"/>
    <cellStyle name="Normal 5 2 4 2 3 5 2 2 2" xfId="54927"/>
    <cellStyle name="Normal 5 2 4 2 3 5 2 3" xfId="40603"/>
    <cellStyle name="Normal 5 2 4 2 3 5 3" xfId="19030"/>
    <cellStyle name="Normal 5 2 4 2 3 5 3 2" xfId="47765"/>
    <cellStyle name="Normal 5 2 4 2 3 5 4" xfId="33441"/>
    <cellStyle name="Normal 5 2 4 2 3 6" xfId="8222"/>
    <cellStyle name="Normal 5 2 4 2 3 6 2" xfId="22611"/>
    <cellStyle name="Normal 5 2 4 2 3 6 2 2" xfId="51346"/>
    <cellStyle name="Normal 5 2 4 2 3 6 3" xfId="37022"/>
    <cellStyle name="Normal 5 2 4 2 3 7" xfId="15448"/>
    <cellStyle name="Normal 5 2 4 2 3 7 2" xfId="44184"/>
    <cellStyle name="Normal 5 2 4 2 3 8" xfId="29860"/>
    <cellStyle name="Normal 5 2 4 2 4" xfId="1029"/>
    <cellStyle name="Normal 5 2 4 2 4 2" xfId="2012"/>
    <cellStyle name="Normal 5 2 4 2 4 2 2" xfId="3804"/>
    <cellStyle name="Normal 5 2 4 2 4 2 2 2" xfId="7463"/>
    <cellStyle name="Normal 5 2 4 2 4 2 2 2 2" xfId="14723"/>
    <cellStyle name="Normal 5 2 4 2 4 2 2 2 2 2" xfId="29101"/>
    <cellStyle name="Normal 5 2 4 2 4 2 2 2 2 2 2" xfId="57835"/>
    <cellStyle name="Normal 5 2 4 2 4 2 2 2 2 3" xfId="43511"/>
    <cellStyle name="Normal 5 2 4 2 4 2 2 2 3" xfId="21938"/>
    <cellStyle name="Normal 5 2 4 2 4 2 2 2 3 2" xfId="50673"/>
    <cellStyle name="Normal 5 2 4 2 4 2 2 2 4" xfId="36349"/>
    <cellStyle name="Normal 5 2 4 2 4 2 2 3" xfId="11136"/>
    <cellStyle name="Normal 5 2 4 2 4 2 2 3 2" xfId="25519"/>
    <cellStyle name="Normal 5 2 4 2 4 2 2 3 2 2" xfId="54254"/>
    <cellStyle name="Normal 5 2 4 2 4 2 2 3 3" xfId="39930"/>
    <cellStyle name="Normal 5 2 4 2 4 2 2 4" xfId="18356"/>
    <cellStyle name="Normal 5 2 4 2 4 2 2 4 2" xfId="47092"/>
    <cellStyle name="Normal 5 2 4 2 4 2 2 5" xfId="32768"/>
    <cellStyle name="Normal 5 2 4 2 4 2 3" xfId="5673"/>
    <cellStyle name="Normal 5 2 4 2 4 2 3 2" xfId="12933"/>
    <cellStyle name="Normal 5 2 4 2 4 2 3 2 2" xfId="27311"/>
    <cellStyle name="Normal 5 2 4 2 4 2 3 2 2 2" xfId="56045"/>
    <cellStyle name="Normal 5 2 4 2 4 2 3 2 3" xfId="41721"/>
    <cellStyle name="Normal 5 2 4 2 4 2 3 3" xfId="20148"/>
    <cellStyle name="Normal 5 2 4 2 4 2 3 3 2" xfId="48883"/>
    <cellStyle name="Normal 5 2 4 2 4 2 3 4" xfId="34559"/>
    <cellStyle name="Normal 5 2 4 2 4 2 4" xfId="9346"/>
    <cellStyle name="Normal 5 2 4 2 4 2 4 2" xfId="23729"/>
    <cellStyle name="Normal 5 2 4 2 4 2 4 2 2" xfId="52464"/>
    <cellStyle name="Normal 5 2 4 2 4 2 4 3" xfId="38140"/>
    <cellStyle name="Normal 5 2 4 2 4 2 5" xfId="16566"/>
    <cellStyle name="Normal 5 2 4 2 4 2 5 2" xfId="45302"/>
    <cellStyle name="Normal 5 2 4 2 4 2 6" xfId="30978"/>
    <cellStyle name="Normal 5 2 4 2 4 3" xfId="2908"/>
    <cellStyle name="Normal 5 2 4 2 4 3 2" xfId="6568"/>
    <cellStyle name="Normal 5 2 4 2 4 3 2 2" xfId="13828"/>
    <cellStyle name="Normal 5 2 4 2 4 3 2 2 2" xfId="28206"/>
    <cellStyle name="Normal 5 2 4 2 4 3 2 2 2 2" xfId="56940"/>
    <cellStyle name="Normal 5 2 4 2 4 3 2 2 3" xfId="42616"/>
    <cellStyle name="Normal 5 2 4 2 4 3 2 3" xfId="21043"/>
    <cellStyle name="Normal 5 2 4 2 4 3 2 3 2" xfId="49778"/>
    <cellStyle name="Normal 5 2 4 2 4 3 2 4" xfId="35454"/>
    <cellStyle name="Normal 5 2 4 2 4 3 3" xfId="10241"/>
    <cellStyle name="Normal 5 2 4 2 4 3 3 2" xfId="24624"/>
    <cellStyle name="Normal 5 2 4 2 4 3 3 2 2" xfId="53359"/>
    <cellStyle name="Normal 5 2 4 2 4 3 3 3" xfId="39035"/>
    <cellStyle name="Normal 5 2 4 2 4 3 4" xfId="17461"/>
    <cellStyle name="Normal 5 2 4 2 4 3 4 2" xfId="46197"/>
    <cellStyle name="Normal 5 2 4 2 4 3 5" xfId="31873"/>
    <cellStyle name="Normal 5 2 4 2 4 4" xfId="4773"/>
    <cellStyle name="Normal 5 2 4 2 4 4 2" xfId="12038"/>
    <cellStyle name="Normal 5 2 4 2 4 4 2 2" xfId="26416"/>
    <cellStyle name="Normal 5 2 4 2 4 4 2 2 2" xfId="55150"/>
    <cellStyle name="Normal 5 2 4 2 4 4 2 3" xfId="40826"/>
    <cellStyle name="Normal 5 2 4 2 4 4 3" xfId="19253"/>
    <cellStyle name="Normal 5 2 4 2 4 4 3 2" xfId="47988"/>
    <cellStyle name="Normal 5 2 4 2 4 4 4" xfId="33664"/>
    <cellStyle name="Normal 5 2 4 2 4 5" xfId="8445"/>
    <cellStyle name="Normal 5 2 4 2 4 5 2" xfId="22834"/>
    <cellStyle name="Normal 5 2 4 2 4 5 2 2" xfId="51569"/>
    <cellStyle name="Normal 5 2 4 2 4 5 3" xfId="37245"/>
    <cellStyle name="Normal 5 2 4 2 4 6" xfId="15671"/>
    <cellStyle name="Normal 5 2 4 2 4 6 2" xfId="44407"/>
    <cellStyle name="Normal 5 2 4 2 4 7" xfId="30083"/>
    <cellStyle name="Normal 5 2 4 2 5" xfId="1553"/>
    <cellStyle name="Normal 5 2 4 2 5 2" xfId="3357"/>
    <cellStyle name="Normal 5 2 4 2 5 2 2" xfId="7016"/>
    <cellStyle name="Normal 5 2 4 2 5 2 2 2" xfId="14276"/>
    <cellStyle name="Normal 5 2 4 2 5 2 2 2 2" xfId="28654"/>
    <cellStyle name="Normal 5 2 4 2 5 2 2 2 2 2" xfId="57388"/>
    <cellStyle name="Normal 5 2 4 2 5 2 2 2 3" xfId="43064"/>
    <cellStyle name="Normal 5 2 4 2 5 2 2 3" xfId="21491"/>
    <cellStyle name="Normal 5 2 4 2 5 2 2 3 2" xfId="50226"/>
    <cellStyle name="Normal 5 2 4 2 5 2 2 4" xfId="35902"/>
    <cellStyle name="Normal 5 2 4 2 5 2 3" xfId="10689"/>
    <cellStyle name="Normal 5 2 4 2 5 2 3 2" xfId="25072"/>
    <cellStyle name="Normal 5 2 4 2 5 2 3 2 2" xfId="53807"/>
    <cellStyle name="Normal 5 2 4 2 5 2 3 3" xfId="39483"/>
    <cellStyle name="Normal 5 2 4 2 5 2 4" xfId="17909"/>
    <cellStyle name="Normal 5 2 4 2 5 2 4 2" xfId="46645"/>
    <cellStyle name="Normal 5 2 4 2 5 2 5" xfId="32321"/>
    <cellStyle name="Normal 5 2 4 2 5 3" xfId="5226"/>
    <cellStyle name="Normal 5 2 4 2 5 3 2" xfId="12486"/>
    <cellStyle name="Normal 5 2 4 2 5 3 2 2" xfId="26864"/>
    <cellStyle name="Normal 5 2 4 2 5 3 2 2 2" xfId="55598"/>
    <cellStyle name="Normal 5 2 4 2 5 3 2 3" xfId="41274"/>
    <cellStyle name="Normal 5 2 4 2 5 3 3" xfId="19701"/>
    <cellStyle name="Normal 5 2 4 2 5 3 3 2" xfId="48436"/>
    <cellStyle name="Normal 5 2 4 2 5 3 4" xfId="34112"/>
    <cellStyle name="Normal 5 2 4 2 5 4" xfId="8899"/>
    <cellStyle name="Normal 5 2 4 2 5 4 2" xfId="23282"/>
    <cellStyle name="Normal 5 2 4 2 5 4 2 2" xfId="52017"/>
    <cellStyle name="Normal 5 2 4 2 5 4 3" xfId="37693"/>
    <cellStyle name="Normal 5 2 4 2 5 5" xfId="16119"/>
    <cellStyle name="Normal 5 2 4 2 5 5 2" xfId="44855"/>
    <cellStyle name="Normal 5 2 4 2 5 6" xfId="30531"/>
    <cellStyle name="Normal 5 2 4 2 6" xfId="2461"/>
    <cellStyle name="Normal 5 2 4 2 6 2" xfId="6121"/>
    <cellStyle name="Normal 5 2 4 2 6 2 2" xfId="13381"/>
    <cellStyle name="Normal 5 2 4 2 6 2 2 2" xfId="27759"/>
    <cellStyle name="Normal 5 2 4 2 6 2 2 2 2" xfId="56493"/>
    <cellStyle name="Normal 5 2 4 2 6 2 2 3" xfId="42169"/>
    <cellStyle name="Normal 5 2 4 2 6 2 3" xfId="20596"/>
    <cellStyle name="Normal 5 2 4 2 6 2 3 2" xfId="49331"/>
    <cellStyle name="Normal 5 2 4 2 6 2 4" xfId="35007"/>
    <cellStyle name="Normal 5 2 4 2 6 3" xfId="9794"/>
    <cellStyle name="Normal 5 2 4 2 6 3 2" xfId="24177"/>
    <cellStyle name="Normal 5 2 4 2 6 3 2 2" xfId="52912"/>
    <cellStyle name="Normal 5 2 4 2 6 3 3" xfId="38588"/>
    <cellStyle name="Normal 5 2 4 2 6 4" xfId="17014"/>
    <cellStyle name="Normal 5 2 4 2 6 4 2" xfId="45750"/>
    <cellStyle name="Normal 5 2 4 2 6 5" xfId="31426"/>
    <cellStyle name="Normal 5 2 4 2 7" xfId="4320"/>
    <cellStyle name="Normal 5 2 4 2 7 2" xfId="11590"/>
    <cellStyle name="Normal 5 2 4 2 7 2 2" xfId="25969"/>
    <cellStyle name="Normal 5 2 4 2 7 2 2 2" xfId="54703"/>
    <cellStyle name="Normal 5 2 4 2 7 2 3" xfId="40379"/>
    <cellStyle name="Normal 5 2 4 2 7 3" xfId="18806"/>
    <cellStyle name="Normal 5 2 4 2 7 3 2" xfId="47541"/>
    <cellStyle name="Normal 5 2 4 2 7 4" xfId="33217"/>
    <cellStyle name="Normal 5 2 4 2 8" xfId="7989"/>
    <cellStyle name="Normal 5 2 4 2 8 2" xfId="22387"/>
    <cellStyle name="Normal 5 2 4 2 8 2 2" xfId="51122"/>
    <cellStyle name="Normal 5 2 4 2 8 3" xfId="36798"/>
    <cellStyle name="Normal 5 2 4 2 9" xfId="15224"/>
    <cellStyle name="Normal 5 2 4 2 9 2" xfId="43960"/>
    <cellStyle name="Normal 5 2 4 3" xfId="585"/>
    <cellStyle name="Normal 5 2 4 3 2" xfId="862"/>
    <cellStyle name="Normal 5 2 4 3 2 2" xfId="1309"/>
    <cellStyle name="Normal 5 2 4 3 2 2 2" xfId="2292"/>
    <cellStyle name="Normal 5 2 4 3 2 2 2 2" xfId="4084"/>
    <cellStyle name="Normal 5 2 4 3 2 2 2 2 2" xfId="7743"/>
    <cellStyle name="Normal 5 2 4 3 2 2 2 2 2 2" xfId="15003"/>
    <cellStyle name="Normal 5 2 4 3 2 2 2 2 2 2 2" xfId="29381"/>
    <cellStyle name="Normal 5 2 4 3 2 2 2 2 2 2 2 2" xfId="58115"/>
    <cellStyle name="Normal 5 2 4 3 2 2 2 2 2 2 3" xfId="43791"/>
    <cellStyle name="Normal 5 2 4 3 2 2 2 2 2 3" xfId="22218"/>
    <cellStyle name="Normal 5 2 4 3 2 2 2 2 2 3 2" xfId="50953"/>
    <cellStyle name="Normal 5 2 4 3 2 2 2 2 2 4" xfId="36629"/>
    <cellStyle name="Normal 5 2 4 3 2 2 2 2 3" xfId="11416"/>
    <cellStyle name="Normal 5 2 4 3 2 2 2 2 3 2" xfId="25799"/>
    <cellStyle name="Normal 5 2 4 3 2 2 2 2 3 2 2" xfId="54534"/>
    <cellStyle name="Normal 5 2 4 3 2 2 2 2 3 3" xfId="40210"/>
    <cellStyle name="Normal 5 2 4 3 2 2 2 2 4" xfId="18636"/>
    <cellStyle name="Normal 5 2 4 3 2 2 2 2 4 2" xfId="47372"/>
    <cellStyle name="Normal 5 2 4 3 2 2 2 2 5" xfId="33048"/>
    <cellStyle name="Normal 5 2 4 3 2 2 2 3" xfId="5953"/>
    <cellStyle name="Normal 5 2 4 3 2 2 2 3 2" xfId="13213"/>
    <cellStyle name="Normal 5 2 4 3 2 2 2 3 2 2" xfId="27591"/>
    <cellStyle name="Normal 5 2 4 3 2 2 2 3 2 2 2" xfId="56325"/>
    <cellStyle name="Normal 5 2 4 3 2 2 2 3 2 3" xfId="42001"/>
    <cellStyle name="Normal 5 2 4 3 2 2 2 3 3" xfId="20428"/>
    <cellStyle name="Normal 5 2 4 3 2 2 2 3 3 2" xfId="49163"/>
    <cellStyle name="Normal 5 2 4 3 2 2 2 3 4" xfId="34839"/>
    <cellStyle name="Normal 5 2 4 3 2 2 2 4" xfId="9626"/>
    <cellStyle name="Normal 5 2 4 3 2 2 2 4 2" xfId="24009"/>
    <cellStyle name="Normal 5 2 4 3 2 2 2 4 2 2" xfId="52744"/>
    <cellStyle name="Normal 5 2 4 3 2 2 2 4 3" xfId="38420"/>
    <cellStyle name="Normal 5 2 4 3 2 2 2 5" xfId="16846"/>
    <cellStyle name="Normal 5 2 4 3 2 2 2 5 2" xfId="45582"/>
    <cellStyle name="Normal 5 2 4 3 2 2 2 6" xfId="31258"/>
    <cellStyle name="Normal 5 2 4 3 2 2 3" xfId="3188"/>
    <cellStyle name="Normal 5 2 4 3 2 2 3 2" xfId="6848"/>
    <cellStyle name="Normal 5 2 4 3 2 2 3 2 2" xfId="14108"/>
    <cellStyle name="Normal 5 2 4 3 2 2 3 2 2 2" xfId="28486"/>
    <cellStyle name="Normal 5 2 4 3 2 2 3 2 2 2 2" xfId="57220"/>
    <cellStyle name="Normal 5 2 4 3 2 2 3 2 2 3" xfId="42896"/>
    <cellStyle name="Normal 5 2 4 3 2 2 3 2 3" xfId="21323"/>
    <cellStyle name="Normal 5 2 4 3 2 2 3 2 3 2" xfId="50058"/>
    <cellStyle name="Normal 5 2 4 3 2 2 3 2 4" xfId="35734"/>
    <cellStyle name="Normal 5 2 4 3 2 2 3 3" xfId="10521"/>
    <cellStyle name="Normal 5 2 4 3 2 2 3 3 2" xfId="24904"/>
    <cellStyle name="Normal 5 2 4 3 2 2 3 3 2 2" xfId="53639"/>
    <cellStyle name="Normal 5 2 4 3 2 2 3 3 3" xfId="39315"/>
    <cellStyle name="Normal 5 2 4 3 2 2 3 4" xfId="17741"/>
    <cellStyle name="Normal 5 2 4 3 2 2 3 4 2" xfId="46477"/>
    <cellStyle name="Normal 5 2 4 3 2 2 3 5" xfId="32153"/>
    <cellStyle name="Normal 5 2 4 3 2 2 4" xfId="5053"/>
    <cellStyle name="Normal 5 2 4 3 2 2 4 2" xfId="12318"/>
    <cellStyle name="Normal 5 2 4 3 2 2 4 2 2" xfId="26696"/>
    <cellStyle name="Normal 5 2 4 3 2 2 4 2 2 2" xfId="55430"/>
    <cellStyle name="Normal 5 2 4 3 2 2 4 2 3" xfId="41106"/>
    <cellStyle name="Normal 5 2 4 3 2 2 4 3" xfId="19533"/>
    <cellStyle name="Normal 5 2 4 3 2 2 4 3 2" xfId="48268"/>
    <cellStyle name="Normal 5 2 4 3 2 2 4 4" xfId="33944"/>
    <cellStyle name="Normal 5 2 4 3 2 2 5" xfId="8725"/>
    <cellStyle name="Normal 5 2 4 3 2 2 5 2" xfId="23114"/>
    <cellStyle name="Normal 5 2 4 3 2 2 5 2 2" xfId="51849"/>
    <cellStyle name="Normal 5 2 4 3 2 2 5 3" xfId="37525"/>
    <cellStyle name="Normal 5 2 4 3 2 2 6" xfId="15951"/>
    <cellStyle name="Normal 5 2 4 3 2 2 6 2" xfId="44687"/>
    <cellStyle name="Normal 5 2 4 3 2 2 7" xfId="30363"/>
    <cellStyle name="Normal 5 2 4 3 2 3" xfId="1845"/>
    <cellStyle name="Normal 5 2 4 3 2 3 2" xfId="3637"/>
    <cellStyle name="Normal 5 2 4 3 2 3 2 2" xfId="7296"/>
    <cellStyle name="Normal 5 2 4 3 2 3 2 2 2" xfId="14556"/>
    <cellStyle name="Normal 5 2 4 3 2 3 2 2 2 2" xfId="28934"/>
    <cellStyle name="Normal 5 2 4 3 2 3 2 2 2 2 2" xfId="57668"/>
    <cellStyle name="Normal 5 2 4 3 2 3 2 2 2 3" xfId="43344"/>
    <cellStyle name="Normal 5 2 4 3 2 3 2 2 3" xfId="21771"/>
    <cellStyle name="Normal 5 2 4 3 2 3 2 2 3 2" xfId="50506"/>
    <cellStyle name="Normal 5 2 4 3 2 3 2 2 4" xfId="36182"/>
    <cellStyle name="Normal 5 2 4 3 2 3 2 3" xfId="10969"/>
    <cellStyle name="Normal 5 2 4 3 2 3 2 3 2" xfId="25352"/>
    <cellStyle name="Normal 5 2 4 3 2 3 2 3 2 2" xfId="54087"/>
    <cellStyle name="Normal 5 2 4 3 2 3 2 3 3" xfId="39763"/>
    <cellStyle name="Normal 5 2 4 3 2 3 2 4" xfId="18189"/>
    <cellStyle name="Normal 5 2 4 3 2 3 2 4 2" xfId="46925"/>
    <cellStyle name="Normal 5 2 4 3 2 3 2 5" xfId="32601"/>
    <cellStyle name="Normal 5 2 4 3 2 3 3" xfId="5506"/>
    <cellStyle name="Normal 5 2 4 3 2 3 3 2" xfId="12766"/>
    <cellStyle name="Normal 5 2 4 3 2 3 3 2 2" xfId="27144"/>
    <cellStyle name="Normal 5 2 4 3 2 3 3 2 2 2" xfId="55878"/>
    <cellStyle name="Normal 5 2 4 3 2 3 3 2 3" xfId="41554"/>
    <cellStyle name="Normal 5 2 4 3 2 3 3 3" xfId="19981"/>
    <cellStyle name="Normal 5 2 4 3 2 3 3 3 2" xfId="48716"/>
    <cellStyle name="Normal 5 2 4 3 2 3 3 4" xfId="34392"/>
    <cellStyle name="Normal 5 2 4 3 2 3 4" xfId="9179"/>
    <cellStyle name="Normal 5 2 4 3 2 3 4 2" xfId="23562"/>
    <cellStyle name="Normal 5 2 4 3 2 3 4 2 2" xfId="52297"/>
    <cellStyle name="Normal 5 2 4 3 2 3 4 3" xfId="37973"/>
    <cellStyle name="Normal 5 2 4 3 2 3 5" xfId="16399"/>
    <cellStyle name="Normal 5 2 4 3 2 3 5 2" xfId="45135"/>
    <cellStyle name="Normal 5 2 4 3 2 3 6" xfId="30811"/>
    <cellStyle name="Normal 5 2 4 3 2 4" xfId="2741"/>
    <cellStyle name="Normal 5 2 4 3 2 4 2" xfId="6401"/>
    <cellStyle name="Normal 5 2 4 3 2 4 2 2" xfId="13661"/>
    <cellStyle name="Normal 5 2 4 3 2 4 2 2 2" xfId="28039"/>
    <cellStyle name="Normal 5 2 4 3 2 4 2 2 2 2" xfId="56773"/>
    <cellStyle name="Normal 5 2 4 3 2 4 2 2 3" xfId="42449"/>
    <cellStyle name="Normal 5 2 4 3 2 4 2 3" xfId="20876"/>
    <cellStyle name="Normal 5 2 4 3 2 4 2 3 2" xfId="49611"/>
    <cellStyle name="Normal 5 2 4 3 2 4 2 4" xfId="35287"/>
    <cellStyle name="Normal 5 2 4 3 2 4 3" xfId="10074"/>
    <cellStyle name="Normal 5 2 4 3 2 4 3 2" xfId="24457"/>
    <cellStyle name="Normal 5 2 4 3 2 4 3 2 2" xfId="53192"/>
    <cellStyle name="Normal 5 2 4 3 2 4 3 3" xfId="38868"/>
    <cellStyle name="Normal 5 2 4 3 2 4 4" xfId="17294"/>
    <cellStyle name="Normal 5 2 4 3 2 4 4 2" xfId="46030"/>
    <cellStyle name="Normal 5 2 4 3 2 4 5" xfId="31706"/>
    <cellStyle name="Normal 5 2 4 3 2 5" xfId="4606"/>
    <cellStyle name="Normal 5 2 4 3 2 5 2" xfId="11871"/>
    <cellStyle name="Normal 5 2 4 3 2 5 2 2" xfId="26249"/>
    <cellStyle name="Normal 5 2 4 3 2 5 2 2 2" xfId="54983"/>
    <cellStyle name="Normal 5 2 4 3 2 5 2 3" xfId="40659"/>
    <cellStyle name="Normal 5 2 4 3 2 5 3" xfId="19086"/>
    <cellStyle name="Normal 5 2 4 3 2 5 3 2" xfId="47821"/>
    <cellStyle name="Normal 5 2 4 3 2 5 4" xfId="33497"/>
    <cellStyle name="Normal 5 2 4 3 2 6" xfId="8278"/>
    <cellStyle name="Normal 5 2 4 3 2 6 2" xfId="22667"/>
    <cellStyle name="Normal 5 2 4 3 2 6 2 2" xfId="51402"/>
    <cellStyle name="Normal 5 2 4 3 2 6 3" xfId="37078"/>
    <cellStyle name="Normal 5 2 4 3 2 7" xfId="15504"/>
    <cellStyle name="Normal 5 2 4 3 2 7 2" xfId="44240"/>
    <cellStyle name="Normal 5 2 4 3 2 8" xfId="29916"/>
    <cellStyle name="Normal 5 2 4 3 3" xfId="1085"/>
    <cellStyle name="Normal 5 2 4 3 3 2" xfId="2068"/>
    <cellStyle name="Normal 5 2 4 3 3 2 2" xfId="3860"/>
    <cellStyle name="Normal 5 2 4 3 3 2 2 2" xfId="7519"/>
    <cellStyle name="Normal 5 2 4 3 3 2 2 2 2" xfId="14779"/>
    <cellStyle name="Normal 5 2 4 3 3 2 2 2 2 2" xfId="29157"/>
    <cellStyle name="Normal 5 2 4 3 3 2 2 2 2 2 2" xfId="57891"/>
    <cellStyle name="Normal 5 2 4 3 3 2 2 2 2 3" xfId="43567"/>
    <cellStyle name="Normal 5 2 4 3 3 2 2 2 3" xfId="21994"/>
    <cellStyle name="Normal 5 2 4 3 3 2 2 2 3 2" xfId="50729"/>
    <cellStyle name="Normal 5 2 4 3 3 2 2 2 4" xfId="36405"/>
    <cellStyle name="Normal 5 2 4 3 3 2 2 3" xfId="11192"/>
    <cellStyle name="Normal 5 2 4 3 3 2 2 3 2" xfId="25575"/>
    <cellStyle name="Normal 5 2 4 3 3 2 2 3 2 2" xfId="54310"/>
    <cellStyle name="Normal 5 2 4 3 3 2 2 3 3" xfId="39986"/>
    <cellStyle name="Normal 5 2 4 3 3 2 2 4" xfId="18412"/>
    <cellStyle name="Normal 5 2 4 3 3 2 2 4 2" xfId="47148"/>
    <cellStyle name="Normal 5 2 4 3 3 2 2 5" xfId="32824"/>
    <cellStyle name="Normal 5 2 4 3 3 2 3" xfId="5729"/>
    <cellStyle name="Normal 5 2 4 3 3 2 3 2" xfId="12989"/>
    <cellStyle name="Normal 5 2 4 3 3 2 3 2 2" xfId="27367"/>
    <cellStyle name="Normal 5 2 4 3 3 2 3 2 2 2" xfId="56101"/>
    <cellStyle name="Normal 5 2 4 3 3 2 3 2 3" xfId="41777"/>
    <cellStyle name="Normal 5 2 4 3 3 2 3 3" xfId="20204"/>
    <cellStyle name="Normal 5 2 4 3 3 2 3 3 2" xfId="48939"/>
    <cellStyle name="Normal 5 2 4 3 3 2 3 4" xfId="34615"/>
    <cellStyle name="Normal 5 2 4 3 3 2 4" xfId="9402"/>
    <cellStyle name="Normal 5 2 4 3 3 2 4 2" xfId="23785"/>
    <cellStyle name="Normal 5 2 4 3 3 2 4 2 2" xfId="52520"/>
    <cellStyle name="Normal 5 2 4 3 3 2 4 3" xfId="38196"/>
    <cellStyle name="Normal 5 2 4 3 3 2 5" xfId="16622"/>
    <cellStyle name="Normal 5 2 4 3 3 2 5 2" xfId="45358"/>
    <cellStyle name="Normal 5 2 4 3 3 2 6" xfId="31034"/>
    <cellStyle name="Normal 5 2 4 3 3 3" xfId="2964"/>
    <cellStyle name="Normal 5 2 4 3 3 3 2" xfId="6624"/>
    <cellStyle name="Normal 5 2 4 3 3 3 2 2" xfId="13884"/>
    <cellStyle name="Normal 5 2 4 3 3 3 2 2 2" xfId="28262"/>
    <cellStyle name="Normal 5 2 4 3 3 3 2 2 2 2" xfId="56996"/>
    <cellStyle name="Normal 5 2 4 3 3 3 2 2 3" xfId="42672"/>
    <cellStyle name="Normal 5 2 4 3 3 3 2 3" xfId="21099"/>
    <cellStyle name="Normal 5 2 4 3 3 3 2 3 2" xfId="49834"/>
    <cellStyle name="Normal 5 2 4 3 3 3 2 4" xfId="35510"/>
    <cellStyle name="Normal 5 2 4 3 3 3 3" xfId="10297"/>
    <cellStyle name="Normal 5 2 4 3 3 3 3 2" xfId="24680"/>
    <cellStyle name="Normal 5 2 4 3 3 3 3 2 2" xfId="53415"/>
    <cellStyle name="Normal 5 2 4 3 3 3 3 3" xfId="39091"/>
    <cellStyle name="Normal 5 2 4 3 3 3 4" xfId="17517"/>
    <cellStyle name="Normal 5 2 4 3 3 3 4 2" xfId="46253"/>
    <cellStyle name="Normal 5 2 4 3 3 3 5" xfId="31929"/>
    <cellStyle name="Normal 5 2 4 3 3 4" xfId="4829"/>
    <cellStyle name="Normal 5 2 4 3 3 4 2" xfId="12094"/>
    <cellStyle name="Normal 5 2 4 3 3 4 2 2" xfId="26472"/>
    <cellStyle name="Normal 5 2 4 3 3 4 2 2 2" xfId="55206"/>
    <cellStyle name="Normal 5 2 4 3 3 4 2 3" xfId="40882"/>
    <cellStyle name="Normal 5 2 4 3 3 4 3" xfId="19309"/>
    <cellStyle name="Normal 5 2 4 3 3 4 3 2" xfId="48044"/>
    <cellStyle name="Normal 5 2 4 3 3 4 4" xfId="33720"/>
    <cellStyle name="Normal 5 2 4 3 3 5" xfId="8501"/>
    <cellStyle name="Normal 5 2 4 3 3 5 2" xfId="22890"/>
    <cellStyle name="Normal 5 2 4 3 3 5 2 2" xfId="51625"/>
    <cellStyle name="Normal 5 2 4 3 3 5 3" xfId="37301"/>
    <cellStyle name="Normal 5 2 4 3 3 6" xfId="15727"/>
    <cellStyle name="Normal 5 2 4 3 3 6 2" xfId="44463"/>
    <cellStyle name="Normal 5 2 4 3 3 7" xfId="30139"/>
    <cellStyle name="Normal 5 2 4 3 4" xfId="1617"/>
    <cellStyle name="Normal 5 2 4 3 4 2" xfId="3413"/>
    <cellStyle name="Normal 5 2 4 3 4 2 2" xfId="7072"/>
    <cellStyle name="Normal 5 2 4 3 4 2 2 2" xfId="14332"/>
    <cellStyle name="Normal 5 2 4 3 4 2 2 2 2" xfId="28710"/>
    <cellStyle name="Normal 5 2 4 3 4 2 2 2 2 2" xfId="57444"/>
    <cellStyle name="Normal 5 2 4 3 4 2 2 2 3" xfId="43120"/>
    <cellStyle name="Normal 5 2 4 3 4 2 2 3" xfId="21547"/>
    <cellStyle name="Normal 5 2 4 3 4 2 2 3 2" xfId="50282"/>
    <cellStyle name="Normal 5 2 4 3 4 2 2 4" xfId="35958"/>
    <cellStyle name="Normal 5 2 4 3 4 2 3" xfId="10745"/>
    <cellStyle name="Normal 5 2 4 3 4 2 3 2" xfId="25128"/>
    <cellStyle name="Normal 5 2 4 3 4 2 3 2 2" xfId="53863"/>
    <cellStyle name="Normal 5 2 4 3 4 2 3 3" xfId="39539"/>
    <cellStyle name="Normal 5 2 4 3 4 2 4" xfId="17965"/>
    <cellStyle name="Normal 5 2 4 3 4 2 4 2" xfId="46701"/>
    <cellStyle name="Normal 5 2 4 3 4 2 5" xfId="32377"/>
    <cellStyle name="Normal 5 2 4 3 4 3" xfId="5282"/>
    <cellStyle name="Normal 5 2 4 3 4 3 2" xfId="12542"/>
    <cellStyle name="Normal 5 2 4 3 4 3 2 2" xfId="26920"/>
    <cellStyle name="Normal 5 2 4 3 4 3 2 2 2" xfId="55654"/>
    <cellStyle name="Normal 5 2 4 3 4 3 2 3" xfId="41330"/>
    <cellStyle name="Normal 5 2 4 3 4 3 3" xfId="19757"/>
    <cellStyle name="Normal 5 2 4 3 4 3 3 2" xfId="48492"/>
    <cellStyle name="Normal 5 2 4 3 4 3 4" xfId="34168"/>
    <cellStyle name="Normal 5 2 4 3 4 4" xfId="8955"/>
    <cellStyle name="Normal 5 2 4 3 4 4 2" xfId="23338"/>
    <cellStyle name="Normal 5 2 4 3 4 4 2 2" xfId="52073"/>
    <cellStyle name="Normal 5 2 4 3 4 4 3" xfId="37749"/>
    <cellStyle name="Normal 5 2 4 3 4 5" xfId="16175"/>
    <cellStyle name="Normal 5 2 4 3 4 5 2" xfId="44911"/>
    <cellStyle name="Normal 5 2 4 3 4 6" xfId="30587"/>
    <cellStyle name="Normal 5 2 4 3 5" xfId="2517"/>
    <cellStyle name="Normal 5 2 4 3 5 2" xfId="6177"/>
    <cellStyle name="Normal 5 2 4 3 5 2 2" xfId="13437"/>
    <cellStyle name="Normal 5 2 4 3 5 2 2 2" xfId="27815"/>
    <cellStyle name="Normal 5 2 4 3 5 2 2 2 2" xfId="56549"/>
    <cellStyle name="Normal 5 2 4 3 5 2 2 3" xfId="42225"/>
    <cellStyle name="Normal 5 2 4 3 5 2 3" xfId="20652"/>
    <cellStyle name="Normal 5 2 4 3 5 2 3 2" xfId="49387"/>
    <cellStyle name="Normal 5 2 4 3 5 2 4" xfId="35063"/>
    <cellStyle name="Normal 5 2 4 3 5 3" xfId="9850"/>
    <cellStyle name="Normal 5 2 4 3 5 3 2" xfId="24233"/>
    <cellStyle name="Normal 5 2 4 3 5 3 2 2" xfId="52968"/>
    <cellStyle name="Normal 5 2 4 3 5 3 3" xfId="38644"/>
    <cellStyle name="Normal 5 2 4 3 5 4" xfId="17070"/>
    <cellStyle name="Normal 5 2 4 3 5 4 2" xfId="45806"/>
    <cellStyle name="Normal 5 2 4 3 5 5" xfId="31482"/>
    <cellStyle name="Normal 5 2 4 3 6" xfId="4380"/>
    <cellStyle name="Normal 5 2 4 3 6 2" xfId="11647"/>
    <cellStyle name="Normal 5 2 4 3 6 2 2" xfId="26025"/>
    <cellStyle name="Normal 5 2 4 3 6 2 2 2" xfId="54759"/>
    <cellStyle name="Normal 5 2 4 3 6 2 3" xfId="40435"/>
    <cellStyle name="Normal 5 2 4 3 6 3" xfId="18862"/>
    <cellStyle name="Normal 5 2 4 3 6 3 2" xfId="47597"/>
    <cellStyle name="Normal 5 2 4 3 6 4" xfId="33273"/>
    <cellStyle name="Normal 5 2 4 3 7" xfId="8051"/>
    <cellStyle name="Normal 5 2 4 3 7 2" xfId="22443"/>
    <cellStyle name="Normal 5 2 4 3 7 2 2" xfId="51178"/>
    <cellStyle name="Normal 5 2 4 3 7 3" xfId="36854"/>
    <cellStyle name="Normal 5 2 4 3 8" xfId="15280"/>
    <cellStyle name="Normal 5 2 4 3 8 2" xfId="44016"/>
    <cellStyle name="Normal 5 2 4 3 9" xfId="29692"/>
    <cellStyle name="Normal 5 2 4 4" xfId="747"/>
    <cellStyle name="Normal 5 2 4 4 2" xfId="1197"/>
    <cellStyle name="Normal 5 2 4 4 2 2" xfId="2180"/>
    <cellStyle name="Normal 5 2 4 4 2 2 2" xfId="3972"/>
    <cellStyle name="Normal 5 2 4 4 2 2 2 2" xfId="7631"/>
    <cellStyle name="Normal 5 2 4 4 2 2 2 2 2" xfId="14891"/>
    <cellStyle name="Normal 5 2 4 4 2 2 2 2 2 2" xfId="29269"/>
    <cellStyle name="Normal 5 2 4 4 2 2 2 2 2 2 2" xfId="58003"/>
    <cellStyle name="Normal 5 2 4 4 2 2 2 2 2 3" xfId="43679"/>
    <cellStyle name="Normal 5 2 4 4 2 2 2 2 3" xfId="22106"/>
    <cellStyle name="Normal 5 2 4 4 2 2 2 2 3 2" xfId="50841"/>
    <cellStyle name="Normal 5 2 4 4 2 2 2 2 4" xfId="36517"/>
    <cellStyle name="Normal 5 2 4 4 2 2 2 3" xfId="11304"/>
    <cellStyle name="Normal 5 2 4 4 2 2 2 3 2" xfId="25687"/>
    <cellStyle name="Normal 5 2 4 4 2 2 2 3 2 2" xfId="54422"/>
    <cellStyle name="Normal 5 2 4 4 2 2 2 3 3" xfId="40098"/>
    <cellStyle name="Normal 5 2 4 4 2 2 2 4" xfId="18524"/>
    <cellStyle name="Normal 5 2 4 4 2 2 2 4 2" xfId="47260"/>
    <cellStyle name="Normal 5 2 4 4 2 2 2 5" xfId="32936"/>
    <cellStyle name="Normal 5 2 4 4 2 2 3" xfId="5841"/>
    <cellStyle name="Normal 5 2 4 4 2 2 3 2" xfId="13101"/>
    <cellStyle name="Normal 5 2 4 4 2 2 3 2 2" xfId="27479"/>
    <cellStyle name="Normal 5 2 4 4 2 2 3 2 2 2" xfId="56213"/>
    <cellStyle name="Normal 5 2 4 4 2 2 3 2 3" xfId="41889"/>
    <cellStyle name="Normal 5 2 4 4 2 2 3 3" xfId="20316"/>
    <cellStyle name="Normal 5 2 4 4 2 2 3 3 2" xfId="49051"/>
    <cellStyle name="Normal 5 2 4 4 2 2 3 4" xfId="34727"/>
    <cellStyle name="Normal 5 2 4 4 2 2 4" xfId="9514"/>
    <cellStyle name="Normal 5 2 4 4 2 2 4 2" xfId="23897"/>
    <cellStyle name="Normal 5 2 4 4 2 2 4 2 2" xfId="52632"/>
    <cellStyle name="Normal 5 2 4 4 2 2 4 3" xfId="38308"/>
    <cellStyle name="Normal 5 2 4 4 2 2 5" xfId="16734"/>
    <cellStyle name="Normal 5 2 4 4 2 2 5 2" xfId="45470"/>
    <cellStyle name="Normal 5 2 4 4 2 2 6" xfId="31146"/>
    <cellStyle name="Normal 5 2 4 4 2 3" xfId="3076"/>
    <cellStyle name="Normal 5 2 4 4 2 3 2" xfId="6736"/>
    <cellStyle name="Normal 5 2 4 4 2 3 2 2" xfId="13996"/>
    <cellStyle name="Normal 5 2 4 4 2 3 2 2 2" xfId="28374"/>
    <cellStyle name="Normal 5 2 4 4 2 3 2 2 2 2" xfId="57108"/>
    <cellStyle name="Normal 5 2 4 4 2 3 2 2 3" xfId="42784"/>
    <cellStyle name="Normal 5 2 4 4 2 3 2 3" xfId="21211"/>
    <cellStyle name="Normal 5 2 4 4 2 3 2 3 2" xfId="49946"/>
    <cellStyle name="Normal 5 2 4 4 2 3 2 4" xfId="35622"/>
    <cellStyle name="Normal 5 2 4 4 2 3 3" xfId="10409"/>
    <cellStyle name="Normal 5 2 4 4 2 3 3 2" xfId="24792"/>
    <cellStyle name="Normal 5 2 4 4 2 3 3 2 2" xfId="53527"/>
    <cellStyle name="Normal 5 2 4 4 2 3 3 3" xfId="39203"/>
    <cellStyle name="Normal 5 2 4 4 2 3 4" xfId="17629"/>
    <cellStyle name="Normal 5 2 4 4 2 3 4 2" xfId="46365"/>
    <cellStyle name="Normal 5 2 4 4 2 3 5" xfId="32041"/>
    <cellStyle name="Normal 5 2 4 4 2 4" xfId="4941"/>
    <cellStyle name="Normal 5 2 4 4 2 4 2" xfId="12206"/>
    <cellStyle name="Normal 5 2 4 4 2 4 2 2" xfId="26584"/>
    <cellStyle name="Normal 5 2 4 4 2 4 2 2 2" xfId="55318"/>
    <cellStyle name="Normal 5 2 4 4 2 4 2 3" xfId="40994"/>
    <cellStyle name="Normal 5 2 4 4 2 4 3" xfId="19421"/>
    <cellStyle name="Normal 5 2 4 4 2 4 3 2" xfId="48156"/>
    <cellStyle name="Normal 5 2 4 4 2 4 4" xfId="33832"/>
    <cellStyle name="Normal 5 2 4 4 2 5" xfId="8613"/>
    <cellStyle name="Normal 5 2 4 4 2 5 2" xfId="23002"/>
    <cellStyle name="Normal 5 2 4 4 2 5 2 2" xfId="51737"/>
    <cellStyle name="Normal 5 2 4 4 2 5 3" xfId="37413"/>
    <cellStyle name="Normal 5 2 4 4 2 6" xfId="15839"/>
    <cellStyle name="Normal 5 2 4 4 2 6 2" xfId="44575"/>
    <cellStyle name="Normal 5 2 4 4 2 7" xfId="30251"/>
    <cellStyle name="Normal 5 2 4 4 3" xfId="1733"/>
    <cellStyle name="Normal 5 2 4 4 3 2" xfId="3525"/>
    <cellStyle name="Normal 5 2 4 4 3 2 2" xfId="7184"/>
    <cellStyle name="Normal 5 2 4 4 3 2 2 2" xfId="14444"/>
    <cellStyle name="Normal 5 2 4 4 3 2 2 2 2" xfId="28822"/>
    <cellStyle name="Normal 5 2 4 4 3 2 2 2 2 2" xfId="57556"/>
    <cellStyle name="Normal 5 2 4 4 3 2 2 2 3" xfId="43232"/>
    <cellStyle name="Normal 5 2 4 4 3 2 2 3" xfId="21659"/>
    <cellStyle name="Normal 5 2 4 4 3 2 2 3 2" xfId="50394"/>
    <cellStyle name="Normal 5 2 4 4 3 2 2 4" xfId="36070"/>
    <cellStyle name="Normal 5 2 4 4 3 2 3" xfId="10857"/>
    <cellStyle name="Normal 5 2 4 4 3 2 3 2" xfId="25240"/>
    <cellStyle name="Normal 5 2 4 4 3 2 3 2 2" xfId="53975"/>
    <cellStyle name="Normal 5 2 4 4 3 2 3 3" xfId="39651"/>
    <cellStyle name="Normal 5 2 4 4 3 2 4" xfId="18077"/>
    <cellStyle name="Normal 5 2 4 4 3 2 4 2" xfId="46813"/>
    <cellStyle name="Normal 5 2 4 4 3 2 5" xfId="32489"/>
    <cellStyle name="Normal 5 2 4 4 3 3" xfId="5394"/>
    <cellStyle name="Normal 5 2 4 4 3 3 2" xfId="12654"/>
    <cellStyle name="Normal 5 2 4 4 3 3 2 2" xfId="27032"/>
    <cellStyle name="Normal 5 2 4 4 3 3 2 2 2" xfId="55766"/>
    <cellStyle name="Normal 5 2 4 4 3 3 2 3" xfId="41442"/>
    <cellStyle name="Normal 5 2 4 4 3 3 3" xfId="19869"/>
    <cellStyle name="Normal 5 2 4 4 3 3 3 2" xfId="48604"/>
    <cellStyle name="Normal 5 2 4 4 3 3 4" xfId="34280"/>
    <cellStyle name="Normal 5 2 4 4 3 4" xfId="9067"/>
    <cellStyle name="Normal 5 2 4 4 3 4 2" xfId="23450"/>
    <cellStyle name="Normal 5 2 4 4 3 4 2 2" xfId="52185"/>
    <cellStyle name="Normal 5 2 4 4 3 4 3" xfId="37861"/>
    <cellStyle name="Normal 5 2 4 4 3 5" xfId="16287"/>
    <cellStyle name="Normal 5 2 4 4 3 5 2" xfId="45023"/>
    <cellStyle name="Normal 5 2 4 4 3 6" xfId="30699"/>
    <cellStyle name="Normal 5 2 4 4 4" xfId="2629"/>
    <cellStyle name="Normal 5 2 4 4 4 2" xfId="6289"/>
    <cellStyle name="Normal 5 2 4 4 4 2 2" xfId="13549"/>
    <cellStyle name="Normal 5 2 4 4 4 2 2 2" xfId="27927"/>
    <cellStyle name="Normal 5 2 4 4 4 2 2 2 2" xfId="56661"/>
    <cellStyle name="Normal 5 2 4 4 4 2 2 3" xfId="42337"/>
    <cellStyle name="Normal 5 2 4 4 4 2 3" xfId="20764"/>
    <cellStyle name="Normal 5 2 4 4 4 2 3 2" xfId="49499"/>
    <cellStyle name="Normal 5 2 4 4 4 2 4" xfId="35175"/>
    <cellStyle name="Normal 5 2 4 4 4 3" xfId="9962"/>
    <cellStyle name="Normal 5 2 4 4 4 3 2" xfId="24345"/>
    <cellStyle name="Normal 5 2 4 4 4 3 2 2" xfId="53080"/>
    <cellStyle name="Normal 5 2 4 4 4 3 3" xfId="38756"/>
    <cellStyle name="Normal 5 2 4 4 4 4" xfId="17182"/>
    <cellStyle name="Normal 5 2 4 4 4 4 2" xfId="45918"/>
    <cellStyle name="Normal 5 2 4 4 4 5" xfId="31594"/>
    <cellStyle name="Normal 5 2 4 4 5" xfId="4493"/>
    <cellStyle name="Normal 5 2 4 4 5 2" xfId="11759"/>
    <cellStyle name="Normal 5 2 4 4 5 2 2" xfId="26137"/>
    <cellStyle name="Normal 5 2 4 4 5 2 2 2" xfId="54871"/>
    <cellStyle name="Normal 5 2 4 4 5 2 3" xfId="40547"/>
    <cellStyle name="Normal 5 2 4 4 5 3" xfId="18974"/>
    <cellStyle name="Normal 5 2 4 4 5 3 2" xfId="47709"/>
    <cellStyle name="Normal 5 2 4 4 5 4" xfId="33385"/>
    <cellStyle name="Normal 5 2 4 4 6" xfId="8166"/>
    <cellStyle name="Normal 5 2 4 4 6 2" xfId="22555"/>
    <cellStyle name="Normal 5 2 4 4 6 2 2" xfId="51290"/>
    <cellStyle name="Normal 5 2 4 4 6 3" xfId="36966"/>
    <cellStyle name="Normal 5 2 4 4 7" xfId="15392"/>
    <cellStyle name="Normal 5 2 4 4 7 2" xfId="44128"/>
    <cellStyle name="Normal 5 2 4 4 8" xfId="29804"/>
    <cellStyle name="Normal 5 2 4 5" xfId="973"/>
    <cellStyle name="Normal 5 2 4 5 2" xfId="1956"/>
    <cellStyle name="Normal 5 2 4 5 2 2" xfId="3748"/>
    <cellStyle name="Normal 5 2 4 5 2 2 2" xfId="7407"/>
    <cellStyle name="Normal 5 2 4 5 2 2 2 2" xfId="14667"/>
    <cellStyle name="Normal 5 2 4 5 2 2 2 2 2" xfId="29045"/>
    <cellStyle name="Normal 5 2 4 5 2 2 2 2 2 2" xfId="57779"/>
    <cellStyle name="Normal 5 2 4 5 2 2 2 2 3" xfId="43455"/>
    <cellStyle name="Normal 5 2 4 5 2 2 2 3" xfId="21882"/>
    <cellStyle name="Normal 5 2 4 5 2 2 2 3 2" xfId="50617"/>
    <cellStyle name="Normal 5 2 4 5 2 2 2 4" xfId="36293"/>
    <cellStyle name="Normal 5 2 4 5 2 2 3" xfId="11080"/>
    <cellStyle name="Normal 5 2 4 5 2 2 3 2" xfId="25463"/>
    <cellStyle name="Normal 5 2 4 5 2 2 3 2 2" xfId="54198"/>
    <cellStyle name="Normal 5 2 4 5 2 2 3 3" xfId="39874"/>
    <cellStyle name="Normal 5 2 4 5 2 2 4" xfId="18300"/>
    <cellStyle name="Normal 5 2 4 5 2 2 4 2" xfId="47036"/>
    <cellStyle name="Normal 5 2 4 5 2 2 5" xfId="32712"/>
    <cellStyle name="Normal 5 2 4 5 2 3" xfId="5617"/>
    <cellStyle name="Normal 5 2 4 5 2 3 2" xfId="12877"/>
    <cellStyle name="Normal 5 2 4 5 2 3 2 2" xfId="27255"/>
    <cellStyle name="Normal 5 2 4 5 2 3 2 2 2" xfId="55989"/>
    <cellStyle name="Normal 5 2 4 5 2 3 2 3" xfId="41665"/>
    <cellStyle name="Normal 5 2 4 5 2 3 3" xfId="20092"/>
    <cellStyle name="Normal 5 2 4 5 2 3 3 2" xfId="48827"/>
    <cellStyle name="Normal 5 2 4 5 2 3 4" xfId="34503"/>
    <cellStyle name="Normal 5 2 4 5 2 4" xfId="9290"/>
    <cellStyle name="Normal 5 2 4 5 2 4 2" xfId="23673"/>
    <cellStyle name="Normal 5 2 4 5 2 4 2 2" xfId="52408"/>
    <cellStyle name="Normal 5 2 4 5 2 4 3" xfId="38084"/>
    <cellStyle name="Normal 5 2 4 5 2 5" xfId="16510"/>
    <cellStyle name="Normal 5 2 4 5 2 5 2" xfId="45246"/>
    <cellStyle name="Normal 5 2 4 5 2 6" xfId="30922"/>
    <cellStyle name="Normal 5 2 4 5 3" xfId="2852"/>
    <cellStyle name="Normal 5 2 4 5 3 2" xfId="6512"/>
    <cellStyle name="Normal 5 2 4 5 3 2 2" xfId="13772"/>
    <cellStyle name="Normal 5 2 4 5 3 2 2 2" xfId="28150"/>
    <cellStyle name="Normal 5 2 4 5 3 2 2 2 2" xfId="56884"/>
    <cellStyle name="Normal 5 2 4 5 3 2 2 3" xfId="42560"/>
    <cellStyle name="Normal 5 2 4 5 3 2 3" xfId="20987"/>
    <cellStyle name="Normal 5 2 4 5 3 2 3 2" xfId="49722"/>
    <cellStyle name="Normal 5 2 4 5 3 2 4" xfId="35398"/>
    <cellStyle name="Normal 5 2 4 5 3 3" xfId="10185"/>
    <cellStyle name="Normal 5 2 4 5 3 3 2" xfId="24568"/>
    <cellStyle name="Normal 5 2 4 5 3 3 2 2" xfId="53303"/>
    <cellStyle name="Normal 5 2 4 5 3 3 3" xfId="38979"/>
    <cellStyle name="Normal 5 2 4 5 3 4" xfId="17405"/>
    <cellStyle name="Normal 5 2 4 5 3 4 2" xfId="46141"/>
    <cellStyle name="Normal 5 2 4 5 3 5" xfId="31817"/>
    <cellStyle name="Normal 5 2 4 5 4" xfId="4717"/>
    <cellStyle name="Normal 5 2 4 5 4 2" xfId="11982"/>
    <cellStyle name="Normal 5 2 4 5 4 2 2" xfId="26360"/>
    <cellStyle name="Normal 5 2 4 5 4 2 2 2" xfId="55094"/>
    <cellStyle name="Normal 5 2 4 5 4 2 3" xfId="40770"/>
    <cellStyle name="Normal 5 2 4 5 4 3" xfId="19197"/>
    <cellStyle name="Normal 5 2 4 5 4 3 2" xfId="47932"/>
    <cellStyle name="Normal 5 2 4 5 4 4" xfId="33608"/>
    <cellStyle name="Normal 5 2 4 5 5" xfId="8389"/>
    <cellStyle name="Normal 5 2 4 5 5 2" xfId="22778"/>
    <cellStyle name="Normal 5 2 4 5 5 2 2" xfId="51513"/>
    <cellStyle name="Normal 5 2 4 5 5 3" xfId="37189"/>
    <cellStyle name="Normal 5 2 4 5 6" xfId="15615"/>
    <cellStyle name="Normal 5 2 4 5 6 2" xfId="44351"/>
    <cellStyle name="Normal 5 2 4 5 7" xfId="30027"/>
    <cellStyle name="Normal 5 2 4 6" xfId="1492"/>
    <cellStyle name="Normal 5 2 4 6 2" xfId="3301"/>
    <cellStyle name="Normal 5 2 4 6 2 2" xfId="6960"/>
    <cellStyle name="Normal 5 2 4 6 2 2 2" xfId="14220"/>
    <cellStyle name="Normal 5 2 4 6 2 2 2 2" xfId="28598"/>
    <cellStyle name="Normal 5 2 4 6 2 2 2 2 2" xfId="57332"/>
    <cellStyle name="Normal 5 2 4 6 2 2 2 3" xfId="43008"/>
    <cellStyle name="Normal 5 2 4 6 2 2 3" xfId="21435"/>
    <cellStyle name="Normal 5 2 4 6 2 2 3 2" xfId="50170"/>
    <cellStyle name="Normal 5 2 4 6 2 2 4" xfId="35846"/>
    <cellStyle name="Normal 5 2 4 6 2 3" xfId="10633"/>
    <cellStyle name="Normal 5 2 4 6 2 3 2" xfId="25016"/>
    <cellStyle name="Normal 5 2 4 6 2 3 2 2" xfId="53751"/>
    <cellStyle name="Normal 5 2 4 6 2 3 3" xfId="39427"/>
    <cellStyle name="Normal 5 2 4 6 2 4" xfId="17853"/>
    <cellStyle name="Normal 5 2 4 6 2 4 2" xfId="46589"/>
    <cellStyle name="Normal 5 2 4 6 2 5" xfId="32265"/>
    <cellStyle name="Normal 5 2 4 6 3" xfId="5169"/>
    <cellStyle name="Normal 5 2 4 6 3 2" xfId="12430"/>
    <cellStyle name="Normal 5 2 4 6 3 2 2" xfId="26808"/>
    <cellStyle name="Normal 5 2 4 6 3 2 2 2" xfId="55542"/>
    <cellStyle name="Normal 5 2 4 6 3 2 3" xfId="41218"/>
    <cellStyle name="Normal 5 2 4 6 3 3" xfId="19645"/>
    <cellStyle name="Normal 5 2 4 6 3 3 2" xfId="48380"/>
    <cellStyle name="Normal 5 2 4 6 3 4" xfId="34056"/>
    <cellStyle name="Normal 5 2 4 6 4" xfId="8843"/>
    <cellStyle name="Normal 5 2 4 6 4 2" xfId="23226"/>
    <cellStyle name="Normal 5 2 4 6 4 2 2" xfId="51961"/>
    <cellStyle name="Normal 5 2 4 6 4 3" xfId="37637"/>
    <cellStyle name="Normal 5 2 4 6 5" xfId="16063"/>
    <cellStyle name="Normal 5 2 4 6 5 2" xfId="44799"/>
    <cellStyle name="Normal 5 2 4 6 6" xfId="30475"/>
    <cellStyle name="Normal 5 2 4 7" xfId="2405"/>
    <cellStyle name="Normal 5 2 4 7 2" xfId="6065"/>
    <cellStyle name="Normal 5 2 4 7 2 2" xfId="13325"/>
    <cellStyle name="Normal 5 2 4 7 2 2 2" xfId="27703"/>
    <cellStyle name="Normal 5 2 4 7 2 2 2 2" xfId="56437"/>
    <cellStyle name="Normal 5 2 4 7 2 2 3" xfId="42113"/>
    <cellStyle name="Normal 5 2 4 7 2 3" xfId="20540"/>
    <cellStyle name="Normal 5 2 4 7 2 3 2" xfId="49275"/>
    <cellStyle name="Normal 5 2 4 7 2 4" xfId="34951"/>
    <cellStyle name="Normal 5 2 4 7 3" xfId="9738"/>
    <cellStyle name="Normal 5 2 4 7 3 2" xfId="24121"/>
    <cellStyle name="Normal 5 2 4 7 3 2 2" xfId="52856"/>
    <cellStyle name="Normal 5 2 4 7 3 3" xfId="38532"/>
    <cellStyle name="Normal 5 2 4 7 4" xfId="16958"/>
    <cellStyle name="Normal 5 2 4 7 4 2" xfId="45694"/>
    <cellStyle name="Normal 5 2 4 7 5" xfId="31370"/>
    <cellStyle name="Normal 5 2 4 8" xfId="4262"/>
    <cellStyle name="Normal 5 2 4 8 2" xfId="11534"/>
    <cellStyle name="Normal 5 2 4 8 2 2" xfId="25913"/>
    <cellStyle name="Normal 5 2 4 8 2 2 2" xfId="54647"/>
    <cellStyle name="Normal 5 2 4 8 2 3" xfId="40323"/>
    <cellStyle name="Normal 5 2 4 8 3" xfId="18750"/>
    <cellStyle name="Normal 5 2 4 8 3 2" xfId="47485"/>
    <cellStyle name="Normal 5 2 4 8 4" xfId="33161"/>
    <cellStyle name="Normal 5 2 4 9" xfId="7930"/>
    <cellStyle name="Normal 5 2 4 9 2" xfId="22331"/>
    <cellStyle name="Normal 5 2 4 9 2 2" xfId="51066"/>
    <cellStyle name="Normal 5 2 4 9 3" xfId="36742"/>
    <cellStyle name="Normal 5 2 5" xfId="418"/>
    <cellStyle name="Normal 5 2 5 10" xfId="29608"/>
    <cellStyle name="Normal 5 2 5 2" xfId="618"/>
    <cellStyle name="Normal 5 2 5 2 2" xfId="890"/>
    <cellStyle name="Normal 5 2 5 2 2 2" xfId="1337"/>
    <cellStyle name="Normal 5 2 5 2 2 2 2" xfId="2320"/>
    <cellStyle name="Normal 5 2 5 2 2 2 2 2" xfId="4112"/>
    <cellStyle name="Normal 5 2 5 2 2 2 2 2 2" xfId="7771"/>
    <cellStyle name="Normal 5 2 5 2 2 2 2 2 2 2" xfId="15031"/>
    <cellStyle name="Normal 5 2 5 2 2 2 2 2 2 2 2" xfId="29409"/>
    <cellStyle name="Normal 5 2 5 2 2 2 2 2 2 2 2 2" xfId="58143"/>
    <cellStyle name="Normal 5 2 5 2 2 2 2 2 2 2 3" xfId="43819"/>
    <cellStyle name="Normal 5 2 5 2 2 2 2 2 2 3" xfId="22246"/>
    <cellStyle name="Normal 5 2 5 2 2 2 2 2 2 3 2" xfId="50981"/>
    <cellStyle name="Normal 5 2 5 2 2 2 2 2 2 4" xfId="36657"/>
    <cellStyle name="Normal 5 2 5 2 2 2 2 2 3" xfId="11444"/>
    <cellStyle name="Normal 5 2 5 2 2 2 2 2 3 2" xfId="25827"/>
    <cellStyle name="Normal 5 2 5 2 2 2 2 2 3 2 2" xfId="54562"/>
    <cellStyle name="Normal 5 2 5 2 2 2 2 2 3 3" xfId="40238"/>
    <cellStyle name="Normal 5 2 5 2 2 2 2 2 4" xfId="18664"/>
    <cellStyle name="Normal 5 2 5 2 2 2 2 2 4 2" xfId="47400"/>
    <cellStyle name="Normal 5 2 5 2 2 2 2 2 5" xfId="33076"/>
    <cellStyle name="Normal 5 2 5 2 2 2 2 3" xfId="5981"/>
    <cellStyle name="Normal 5 2 5 2 2 2 2 3 2" xfId="13241"/>
    <cellStyle name="Normal 5 2 5 2 2 2 2 3 2 2" xfId="27619"/>
    <cellStyle name="Normal 5 2 5 2 2 2 2 3 2 2 2" xfId="56353"/>
    <cellStyle name="Normal 5 2 5 2 2 2 2 3 2 3" xfId="42029"/>
    <cellStyle name="Normal 5 2 5 2 2 2 2 3 3" xfId="20456"/>
    <cellStyle name="Normal 5 2 5 2 2 2 2 3 3 2" xfId="49191"/>
    <cellStyle name="Normal 5 2 5 2 2 2 2 3 4" xfId="34867"/>
    <cellStyle name="Normal 5 2 5 2 2 2 2 4" xfId="9654"/>
    <cellStyle name="Normal 5 2 5 2 2 2 2 4 2" xfId="24037"/>
    <cellStyle name="Normal 5 2 5 2 2 2 2 4 2 2" xfId="52772"/>
    <cellStyle name="Normal 5 2 5 2 2 2 2 4 3" xfId="38448"/>
    <cellStyle name="Normal 5 2 5 2 2 2 2 5" xfId="16874"/>
    <cellStyle name="Normal 5 2 5 2 2 2 2 5 2" xfId="45610"/>
    <cellStyle name="Normal 5 2 5 2 2 2 2 6" xfId="31286"/>
    <cellStyle name="Normal 5 2 5 2 2 2 3" xfId="3216"/>
    <cellStyle name="Normal 5 2 5 2 2 2 3 2" xfId="6876"/>
    <cellStyle name="Normal 5 2 5 2 2 2 3 2 2" xfId="14136"/>
    <cellStyle name="Normal 5 2 5 2 2 2 3 2 2 2" xfId="28514"/>
    <cellStyle name="Normal 5 2 5 2 2 2 3 2 2 2 2" xfId="57248"/>
    <cellStyle name="Normal 5 2 5 2 2 2 3 2 2 3" xfId="42924"/>
    <cellStyle name="Normal 5 2 5 2 2 2 3 2 3" xfId="21351"/>
    <cellStyle name="Normal 5 2 5 2 2 2 3 2 3 2" xfId="50086"/>
    <cellStyle name="Normal 5 2 5 2 2 2 3 2 4" xfId="35762"/>
    <cellStyle name="Normal 5 2 5 2 2 2 3 3" xfId="10549"/>
    <cellStyle name="Normal 5 2 5 2 2 2 3 3 2" xfId="24932"/>
    <cellStyle name="Normal 5 2 5 2 2 2 3 3 2 2" xfId="53667"/>
    <cellStyle name="Normal 5 2 5 2 2 2 3 3 3" xfId="39343"/>
    <cellStyle name="Normal 5 2 5 2 2 2 3 4" xfId="17769"/>
    <cellStyle name="Normal 5 2 5 2 2 2 3 4 2" xfId="46505"/>
    <cellStyle name="Normal 5 2 5 2 2 2 3 5" xfId="32181"/>
    <cellStyle name="Normal 5 2 5 2 2 2 4" xfId="5081"/>
    <cellStyle name="Normal 5 2 5 2 2 2 4 2" xfId="12346"/>
    <cellStyle name="Normal 5 2 5 2 2 2 4 2 2" xfId="26724"/>
    <cellStyle name="Normal 5 2 5 2 2 2 4 2 2 2" xfId="55458"/>
    <cellStyle name="Normal 5 2 5 2 2 2 4 2 3" xfId="41134"/>
    <cellStyle name="Normal 5 2 5 2 2 2 4 3" xfId="19561"/>
    <cellStyle name="Normal 5 2 5 2 2 2 4 3 2" xfId="48296"/>
    <cellStyle name="Normal 5 2 5 2 2 2 4 4" xfId="33972"/>
    <cellStyle name="Normal 5 2 5 2 2 2 5" xfId="8753"/>
    <cellStyle name="Normal 5 2 5 2 2 2 5 2" xfId="23142"/>
    <cellStyle name="Normal 5 2 5 2 2 2 5 2 2" xfId="51877"/>
    <cellStyle name="Normal 5 2 5 2 2 2 5 3" xfId="37553"/>
    <cellStyle name="Normal 5 2 5 2 2 2 6" xfId="15979"/>
    <cellStyle name="Normal 5 2 5 2 2 2 6 2" xfId="44715"/>
    <cellStyle name="Normal 5 2 5 2 2 2 7" xfId="30391"/>
    <cellStyle name="Normal 5 2 5 2 2 3" xfId="1873"/>
    <cellStyle name="Normal 5 2 5 2 2 3 2" xfId="3665"/>
    <cellStyle name="Normal 5 2 5 2 2 3 2 2" xfId="7324"/>
    <cellStyle name="Normal 5 2 5 2 2 3 2 2 2" xfId="14584"/>
    <cellStyle name="Normal 5 2 5 2 2 3 2 2 2 2" xfId="28962"/>
    <cellStyle name="Normal 5 2 5 2 2 3 2 2 2 2 2" xfId="57696"/>
    <cellStyle name="Normal 5 2 5 2 2 3 2 2 2 3" xfId="43372"/>
    <cellStyle name="Normal 5 2 5 2 2 3 2 2 3" xfId="21799"/>
    <cellStyle name="Normal 5 2 5 2 2 3 2 2 3 2" xfId="50534"/>
    <cellStyle name="Normal 5 2 5 2 2 3 2 2 4" xfId="36210"/>
    <cellStyle name="Normal 5 2 5 2 2 3 2 3" xfId="10997"/>
    <cellStyle name="Normal 5 2 5 2 2 3 2 3 2" xfId="25380"/>
    <cellStyle name="Normal 5 2 5 2 2 3 2 3 2 2" xfId="54115"/>
    <cellStyle name="Normal 5 2 5 2 2 3 2 3 3" xfId="39791"/>
    <cellStyle name="Normal 5 2 5 2 2 3 2 4" xfId="18217"/>
    <cellStyle name="Normal 5 2 5 2 2 3 2 4 2" xfId="46953"/>
    <cellStyle name="Normal 5 2 5 2 2 3 2 5" xfId="32629"/>
    <cellStyle name="Normal 5 2 5 2 2 3 3" xfId="5534"/>
    <cellStyle name="Normal 5 2 5 2 2 3 3 2" xfId="12794"/>
    <cellStyle name="Normal 5 2 5 2 2 3 3 2 2" xfId="27172"/>
    <cellStyle name="Normal 5 2 5 2 2 3 3 2 2 2" xfId="55906"/>
    <cellStyle name="Normal 5 2 5 2 2 3 3 2 3" xfId="41582"/>
    <cellStyle name="Normal 5 2 5 2 2 3 3 3" xfId="20009"/>
    <cellStyle name="Normal 5 2 5 2 2 3 3 3 2" xfId="48744"/>
    <cellStyle name="Normal 5 2 5 2 2 3 3 4" xfId="34420"/>
    <cellStyle name="Normal 5 2 5 2 2 3 4" xfId="9207"/>
    <cellStyle name="Normal 5 2 5 2 2 3 4 2" xfId="23590"/>
    <cellStyle name="Normal 5 2 5 2 2 3 4 2 2" xfId="52325"/>
    <cellStyle name="Normal 5 2 5 2 2 3 4 3" xfId="38001"/>
    <cellStyle name="Normal 5 2 5 2 2 3 5" xfId="16427"/>
    <cellStyle name="Normal 5 2 5 2 2 3 5 2" xfId="45163"/>
    <cellStyle name="Normal 5 2 5 2 2 3 6" xfId="30839"/>
    <cellStyle name="Normal 5 2 5 2 2 4" xfId="2769"/>
    <cellStyle name="Normal 5 2 5 2 2 4 2" xfId="6429"/>
    <cellStyle name="Normal 5 2 5 2 2 4 2 2" xfId="13689"/>
    <cellStyle name="Normal 5 2 5 2 2 4 2 2 2" xfId="28067"/>
    <cellStyle name="Normal 5 2 5 2 2 4 2 2 2 2" xfId="56801"/>
    <cellStyle name="Normal 5 2 5 2 2 4 2 2 3" xfId="42477"/>
    <cellStyle name="Normal 5 2 5 2 2 4 2 3" xfId="20904"/>
    <cellStyle name="Normal 5 2 5 2 2 4 2 3 2" xfId="49639"/>
    <cellStyle name="Normal 5 2 5 2 2 4 2 4" xfId="35315"/>
    <cellStyle name="Normal 5 2 5 2 2 4 3" xfId="10102"/>
    <cellStyle name="Normal 5 2 5 2 2 4 3 2" xfId="24485"/>
    <cellStyle name="Normal 5 2 5 2 2 4 3 2 2" xfId="53220"/>
    <cellStyle name="Normal 5 2 5 2 2 4 3 3" xfId="38896"/>
    <cellStyle name="Normal 5 2 5 2 2 4 4" xfId="17322"/>
    <cellStyle name="Normal 5 2 5 2 2 4 4 2" xfId="46058"/>
    <cellStyle name="Normal 5 2 5 2 2 4 5" xfId="31734"/>
    <cellStyle name="Normal 5 2 5 2 2 5" xfId="4634"/>
    <cellStyle name="Normal 5 2 5 2 2 5 2" xfId="11899"/>
    <cellStyle name="Normal 5 2 5 2 2 5 2 2" xfId="26277"/>
    <cellStyle name="Normal 5 2 5 2 2 5 2 2 2" xfId="55011"/>
    <cellStyle name="Normal 5 2 5 2 2 5 2 3" xfId="40687"/>
    <cellStyle name="Normal 5 2 5 2 2 5 3" xfId="19114"/>
    <cellStyle name="Normal 5 2 5 2 2 5 3 2" xfId="47849"/>
    <cellStyle name="Normal 5 2 5 2 2 5 4" xfId="33525"/>
    <cellStyle name="Normal 5 2 5 2 2 6" xfId="8306"/>
    <cellStyle name="Normal 5 2 5 2 2 6 2" xfId="22695"/>
    <cellStyle name="Normal 5 2 5 2 2 6 2 2" xfId="51430"/>
    <cellStyle name="Normal 5 2 5 2 2 6 3" xfId="37106"/>
    <cellStyle name="Normal 5 2 5 2 2 7" xfId="15532"/>
    <cellStyle name="Normal 5 2 5 2 2 7 2" xfId="44268"/>
    <cellStyle name="Normal 5 2 5 2 2 8" xfId="29944"/>
    <cellStyle name="Normal 5 2 5 2 3" xfId="1113"/>
    <cellStyle name="Normal 5 2 5 2 3 2" xfId="2096"/>
    <cellStyle name="Normal 5 2 5 2 3 2 2" xfId="3888"/>
    <cellStyle name="Normal 5 2 5 2 3 2 2 2" xfId="7547"/>
    <cellStyle name="Normal 5 2 5 2 3 2 2 2 2" xfId="14807"/>
    <cellStyle name="Normal 5 2 5 2 3 2 2 2 2 2" xfId="29185"/>
    <cellStyle name="Normal 5 2 5 2 3 2 2 2 2 2 2" xfId="57919"/>
    <cellStyle name="Normal 5 2 5 2 3 2 2 2 2 3" xfId="43595"/>
    <cellStyle name="Normal 5 2 5 2 3 2 2 2 3" xfId="22022"/>
    <cellStyle name="Normal 5 2 5 2 3 2 2 2 3 2" xfId="50757"/>
    <cellStyle name="Normal 5 2 5 2 3 2 2 2 4" xfId="36433"/>
    <cellStyle name="Normal 5 2 5 2 3 2 2 3" xfId="11220"/>
    <cellStyle name="Normal 5 2 5 2 3 2 2 3 2" xfId="25603"/>
    <cellStyle name="Normal 5 2 5 2 3 2 2 3 2 2" xfId="54338"/>
    <cellStyle name="Normal 5 2 5 2 3 2 2 3 3" xfId="40014"/>
    <cellStyle name="Normal 5 2 5 2 3 2 2 4" xfId="18440"/>
    <cellStyle name="Normal 5 2 5 2 3 2 2 4 2" xfId="47176"/>
    <cellStyle name="Normal 5 2 5 2 3 2 2 5" xfId="32852"/>
    <cellStyle name="Normal 5 2 5 2 3 2 3" xfId="5757"/>
    <cellStyle name="Normal 5 2 5 2 3 2 3 2" xfId="13017"/>
    <cellStyle name="Normal 5 2 5 2 3 2 3 2 2" xfId="27395"/>
    <cellStyle name="Normal 5 2 5 2 3 2 3 2 2 2" xfId="56129"/>
    <cellStyle name="Normal 5 2 5 2 3 2 3 2 3" xfId="41805"/>
    <cellStyle name="Normal 5 2 5 2 3 2 3 3" xfId="20232"/>
    <cellStyle name="Normal 5 2 5 2 3 2 3 3 2" xfId="48967"/>
    <cellStyle name="Normal 5 2 5 2 3 2 3 4" xfId="34643"/>
    <cellStyle name="Normal 5 2 5 2 3 2 4" xfId="9430"/>
    <cellStyle name="Normal 5 2 5 2 3 2 4 2" xfId="23813"/>
    <cellStyle name="Normal 5 2 5 2 3 2 4 2 2" xfId="52548"/>
    <cellStyle name="Normal 5 2 5 2 3 2 4 3" xfId="38224"/>
    <cellStyle name="Normal 5 2 5 2 3 2 5" xfId="16650"/>
    <cellStyle name="Normal 5 2 5 2 3 2 5 2" xfId="45386"/>
    <cellStyle name="Normal 5 2 5 2 3 2 6" xfId="31062"/>
    <cellStyle name="Normal 5 2 5 2 3 3" xfId="2992"/>
    <cellStyle name="Normal 5 2 5 2 3 3 2" xfId="6652"/>
    <cellStyle name="Normal 5 2 5 2 3 3 2 2" xfId="13912"/>
    <cellStyle name="Normal 5 2 5 2 3 3 2 2 2" xfId="28290"/>
    <cellStyle name="Normal 5 2 5 2 3 3 2 2 2 2" xfId="57024"/>
    <cellStyle name="Normal 5 2 5 2 3 3 2 2 3" xfId="42700"/>
    <cellStyle name="Normal 5 2 5 2 3 3 2 3" xfId="21127"/>
    <cellStyle name="Normal 5 2 5 2 3 3 2 3 2" xfId="49862"/>
    <cellStyle name="Normal 5 2 5 2 3 3 2 4" xfId="35538"/>
    <cellStyle name="Normal 5 2 5 2 3 3 3" xfId="10325"/>
    <cellStyle name="Normal 5 2 5 2 3 3 3 2" xfId="24708"/>
    <cellStyle name="Normal 5 2 5 2 3 3 3 2 2" xfId="53443"/>
    <cellStyle name="Normal 5 2 5 2 3 3 3 3" xfId="39119"/>
    <cellStyle name="Normal 5 2 5 2 3 3 4" xfId="17545"/>
    <cellStyle name="Normal 5 2 5 2 3 3 4 2" xfId="46281"/>
    <cellStyle name="Normal 5 2 5 2 3 3 5" xfId="31957"/>
    <cellStyle name="Normal 5 2 5 2 3 4" xfId="4857"/>
    <cellStyle name="Normal 5 2 5 2 3 4 2" xfId="12122"/>
    <cellStyle name="Normal 5 2 5 2 3 4 2 2" xfId="26500"/>
    <cellStyle name="Normal 5 2 5 2 3 4 2 2 2" xfId="55234"/>
    <cellStyle name="Normal 5 2 5 2 3 4 2 3" xfId="40910"/>
    <cellStyle name="Normal 5 2 5 2 3 4 3" xfId="19337"/>
    <cellStyle name="Normal 5 2 5 2 3 4 3 2" xfId="48072"/>
    <cellStyle name="Normal 5 2 5 2 3 4 4" xfId="33748"/>
    <cellStyle name="Normal 5 2 5 2 3 5" xfId="8529"/>
    <cellStyle name="Normal 5 2 5 2 3 5 2" xfId="22918"/>
    <cellStyle name="Normal 5 2 5 2 3 5 2 2" xfId="51653"/>
    <cellStyle name="Normal 5 2 5 2 3 5 3" xfId="37329"/>
    <cellStyle name="Normal 5 2 5 2 3 6" xfId="15755"/>
    <cellStyle name="Normal 5 2 5 2 3 6 2" xfId="44491"/>
    <cellStyle name="Normal 5 2 5 2 3 7" xfId="30167"/>
    <cellStyle name="Normal 5 2 5 2 4" xfId="1645"/>
    <cellStyle name="Normal 5 2 5 2 4 2" xfId="3441"/>
    <cellStyle name="Normal 5 2 5 2 4 2 2" xfId="7100"/>
    <cellStyle name="Normal 5 2 5 2 4 2 2 2" xfId="14360"/>
    <cellStyle name="Normal 5 2 5 2 4 2 2 2 2" xfId="28738"/>
    <cellStyle name="Normal 5 2 5 2 4 2 2 2 2 2" xfId="57472"/>
    <cellStyle name="Normal 5 2 5 2 4 2 2 2 3" xfId="43148"/>
    <cellStyle name="Normal 5 2 5 2 4 2 2 3" xfId="21575"/>
    <cellStyle name="Normal 5 2 5 2 4 2 2 3 2" xfId="50310"/>
    <cellStyle name="Normal 5 2 5 2 4 2 2 4" xfId="35986"/>
    <cellStyle name="Normal 5 2 5 2 4 2 3" xfId="10773"/>
    <cellStyle name="Normal 5 2 5 2 4 2 3 2" xfId="25156"/>
    <cellStyle name="Normal 5 2 5 2 4 2 3 2 2" xfId="53891"/>
    <cellStyle name="Normal 5 2 5 2 4 2 3 3" xfId="39567"/>
    <cellStyle name="Normal 5 2 5 2 4 2 4" xfId="17993"/>
    <cellStyle name="Normal 5 2 5 2 4 2 4 2" xfId="46729"/>
    <cellStyle name="Normal 5 2 5 2 4 2 5" xfId="32405"/>
    <cellStyle name="Normal 5 2 5 2 4 3" xfId="5310"/>
    <cellStyle name="Normal 5 2 5 2 4 3 2" xfId="12570"/>
    <cellStyle name="Normal 5 2 5 2 4 3 2 2" xfId="26948"/>
    <cellStyle name="Normal 5 2 5 2 4 3 2 2 2" xfId="55682"/>
    <cellStyle name="Normal 5 2 5 2 4 3 2 3" xfId="41358"/>
    <cellStyle name="Normal 5 2 5 2 4 3 3" xfId="19785"/>
    <cellStyle name="Normal 5 2 5 2 4 3 3 2" xfId="48520"/>
    <cellStyle name="Normal 5 2 5 2 4 3 4" xfId="34196"/>
    <cellStyle name="Normal 5 2 5 2 4 4" xfId="8983"/>
    <cellStyle name="Normal 5 2 5 2 4 4 2" xfId="23366"/>
    <cellStyle name="Normal 5 2 5 2 4 4 2 2" xfId="52101"/>
    <cellStyle name="Normal 5 2 5 2 4 4 3" xfId="37777"/>
    <cellStyle name="Normal 5 2 5 2 4 5" xfId="16203"/>
    <cellStyle name="Normal 5 2 5 2 4 5 2" xfId="44939"/>
    <cellStyle name="Normal 5 2 5 2 4 6" xfId="30615"/>
    <cellStyle name="Normal 5 2 5 2 5" xfId="2545"/>
    <cellStyle name="Normal 5 2 5 2 5 2" xfId="6205"/>
    <cellStyle name="Normal 5 2 5 2 5 2 2" xfId="13465"/>
    <cellStyle name="Normal 5 2 5 2 5 2 2 2" xfId="27843"/>
    <cellStyle name="Normal 5 2 5 2 5 2 2 2 2" xfId="56577"/>
    <cellStyle name="Normal 5 2 5 2 5 2 2 3" xfId="42253"/>
    <cellStyle name="Normal 5 2 5 2 5 2 3" xfId="20680"/>
    <cellStyle name="Normal 5 2 5 2 5 2 3 2" xfId="49415"/>
    <cellStyle name="Normal 5 2 5 2 5 2 4" xfId="35091"/>
    <cellStyle name="Normal 5 2 5 2 5 3" xfId="9878"/>
    <cellStyle name="Normal 5 2 5 2 5 3 2" xfId="24261"/>
    <cellStyle name="Normal 5 2 5 2 5 3 2 2" xfId="52996"/>
    <cellStyle name="Normal 5 2 5 2 5 3 3" xfId="38672"/>
    <cellStyle name="Normal 5 2 5 2 5 4" xfId="17098"/>
    <cellStyle name="Normal 5 2 5 2 5 4 2" xfId="45834"/>
    <cellStyle name="Normal 5 2 5 2 5 5" xfId="31510"/>
    <cellStyle name="Normal 5 2 5 2 6" xfId="4408"/>
    <cellStyle name="Normal 5 2 5 2 6 2" xfId="11675"/>
    <cellStyle name="Normal 5 2 5 2 6 2 2" xfId="26053"/>
    <cellStyle name="Normal 5 2 5 2 6 2 2 2" xfId="54787"/>
    <cellStyle name="Normal 5 2 5 2 6 2 3" xfId="40463"/>
    <cellStyle name="Normal 5 2 5 2 6 3" xfId="18890"/>
    <cellStyle name="Normal 5 2 5 2 6 3 2" xfId="47625"/>
    <cellStyle name="Normal 5 2 5 2 6 4" xfId="33301"/>
    <cellStyle name="Normal 5 2 5 2 7" xfId="8079"/>
    <cellStyle name="Normal 5 2 5 2 7 2" xfId="22471"/>
    <cellStyle name="Normal 5 2 5 2 7 2 2" xfId="51206"/>
    <cellStyle name="Normal 5 2 5 2 7 3" xfId="36882"/>
    <cellStyle name="Normal 5 2 5 2 8" xfId="15308"/>
    <cellStyle name="Normal 5 2 5 2 8 2" xfId="44044"/>
    <cellStyle name="Normal 5 2 5 2 9" xfId="29720"/>
    <cellStyle name="Normal 5 2 5 3" xfId="776"/>
    <cellStyle name="Normal 5 2 5 3 2" xfId="1225"/>
    <cellStyle name="Normal 5 2 5 3 2 2" xfId="2208"/>
    <cellStyle name="Normal 5 2 5 3 2 2 2" xfId="4000"/>
    <cellStyle name="Normal 5 2 5 3 2 2 2 2" xfId="7659"/>
    <cellStyle name="Normal 5 2 5 3 2 2 2 2 2" xfId="14919"/>
    <cellStyle name="Normal 5 2 5 3 2 2 2 2 2 2" xfId="29297"/>
    <cellStyle name="Normal 5 2 5 3 2 2 2 2 2 2 2" xfId="58031"/>
    <cellStyle name="Normal 5 2 5 3 2 2 2 2 2 3" xfId="43707"/>
    <cellStyle name="Normal 5 2 5 3 2 2 2 2 3" xfId="22134"/>
    <cellStyle name="Normal 5 2 5 3 2 2 2 2 3 2" xfId="50869"/>
    <cellStyle name="Normal 5 2 5 3 2 2 2 2 4" xfId="36545"/>
    <cellStyle name="Normal 5 2 5 3 2 2 2 3" xfId="11332"/>
    <cellStyle name="Normal 5 2 5 3 2 2 2 3 2" xfId="25715"/>
    <cellStyle name="Normal 5 2 5 3 2 2 2 3 2 2" xfId="54450"/>
    <cellStyle name="Normal 5 2 5 3 2 2 2 3 3" xfId="40126"/>
    <cellStyle name="Normal 5 2 5 3 2 2 2 4" xfId="18552"/>
    <cellStyle name="Normal 5 2 5 3 2 2 2 4 2" xfId="47288"/>
    <cellStyle name="Normal 5 2 5 3 2 2 2 5" xfId="32964"/>
    <cellStyle name="Normal 5 2 5 3 2 2 3" xfId="5869"/>
    <cellStyle name="Normal 5 2 5 3 2 2 3 2" xfId="13129"/>
    <cellStyle name="Normal 5 2 5 3 2 2 3 2 2" xfId="27507"/>
    <cellStyle name="Normal 5 2 5 3 2 2 3 2 2 2" xfId="56241"/>
    <cellStyle name="Normal 5 2 5 3 2 2 3 2 3" xfId="41917"/>
    <cellStyle name="Normal 5 2 5 3 2 2 3 3" xfId="20344"/>
    <cellStyle name="Normal 5 2 5 3 2 2 3 3 2" xfId="49079"/>
    <cellStyle name="Normal 5 2 5 3 2 2 3 4" xfId="34755"/>
    <cellStyle name="Normal 5 2 5 3 2 2 4" xfId="9542"/>
    <cellStyle name="Normal 5 2 5 3 2 2 4 2" xfId="23925"/>
    <cellStyle name="Normal 5 2 5 3 2 2 4 2 2" xfId="52660"/>
    <cellStyle name="Normal 5 2 5 3 2 2 4 3" xfId="38336"/>
    <cellStyle name="Normal 5 2 5 3 2 2 5" xfId="16762"/>
    <cellStyle name="Normal 5 2 5 3 2 2 5 2" xfId="45498"/>
    <cellStyle name="Normal 5 2 5 3 2 2 6" xfId="31174"/>
    <cellStyle name="Normal 5 2 5 3 2 3" xfId="3104"/>
    <cellStyle name="Normal 5 2 5 3 2 3 2" xfId="6764"/>
    <cellStyle name="Normal 5 2 5 3 2 3 2 2" xfId="14024"/>
    <cellStyle name="Normal 5 2 5 3 2 3 2 2 2" xfId="28402"/>
    <cellStyle name="Normal 5 2 5 3 2 3 2 2 2 2" xfId="57136"/>
    <cellStyle name="Normal 5 2 5 3 2 3 2 2 3" xfId="42812"/>
    <cellStyle name="Normal 5 2 5 3 2 3 2 3" xfId="21239"/>
    <cellStyle name="Normal 5 2 5 3 2 3 2 3 2" xfId="49974"/>
    <cellStyle name="Normal 5 2 5 3 2 3 2 4" xfId="35650"/>
    <cellStyle name="Normal 5 2 5 3 2 3 3" xfId="10437"/>
    <cellStyle name="Normal 5 2 5 3 2 3 3 2" xfId="24820"/>
    <cellStyle name="Normal 5 2 5 3 2 3 3 2 2" xfId="53555"/>
    <cellStyle name="Normal 5 2 5 3 2 3 3 3" xfId="39231"/>
    <cellStyle name="Normal 5 2 5 3 2 3 4" xfId="17657"/>
    <cellStyle name="Normal 5 2 5 3 2 3 4 2" xfId="46393"/>
    <cellStyle name="Normal 5 2 5 3 2 3 5" xfId="32069"/>
    <cellStyle name="Normal 5 2 5 3 2 4" xfId="4969"/>
    <cellStyle name="Normal 5 2 5 3 2 4 2" xfId="12234"/>
    <cellStyle name="Normal 5 2 5 3 2 4 2 2" xfId="26612"/>
    <cellStyle name="Normal 5 2 5 3 2 4 2 2 2" xfId="55346"/>
    <cellStyle name="Normal 5 2 5 3 2 4 2 3" xfId="41022"/>
    <cellStyle name="Normal 5 2 5 3 2 4 3" xfId="19449"/>
    <cellStyle name="Normal 5 2 5 3 2 4 3 2" xfId="48184"/>
    <cellStyle name="Normal 5 2 5 3 2 4 4" xfId="33860"/>
    <cellStyle name="Normal 5 2 5 3 2 5" xfId="8641"/>
    <cellStyle name="Normal 5 2 5 3 2 5 2" xfId="23030"/>
    <cellStyle name="Normal 5 2 5 3 2 5 2 2" xfId="51765"/>
    <cellStyle name="Normal 5 2 5 3 2 5 3" xfId="37441"/>
    <cellStyle name="Normal 5 2 5 3 2 6" xfId="15867"/>
    <cellStyle name="Normal 5 2 5 3 2 6 2" xfId="44603"/>
    <cellStyle name="Normal 5 2 5 3 2 7" xfId="30279"/>
    <cellStyle name="Normal 5 2 5 3 3" xfId="1761"/>
    <cellStyle name="Normal 5 2 5 3 3 2" xfId="3553"/>
    <cellStyle name="Normal 5 2 5 3 3 2 2" xfId="7212"/>
    <cellStyle name="Normal 5 2 5 3 3 2 2 2" xfId="14472"/>
    <cellStyle name="Normal 5 2 5 3 3 2 2 2 2" xfId="28850"/>
    <cellStyle name="Normal 5 2 5 3 3 2 2 2 2 2" xfId="57584"/>
    <cellStyle name="Normal 5 2 5 3 3 2 2 2 3" xfId="43260"/>
    <cellStyle name="Normal 5 2 5 3 3 2 2 3" xfId="21687"/>
    <cellStyle name="Normal 5 2 5 3 3 2 2 3 2" xfId="50422"/>
    <cellStyle name="Normal 5 2 5 3 3 2 2 4" xfId="36098"/>
    <cellStyle name="Normal 5 2 5 3 3 2 3" xfId="10885"/>
    <cellStyle name="Normal 5 2 5 3 3 2 3 2" xfId="25268"/>
    <cellStyle name="Normal 5 2 5 3 3 2 3 2 2" xfId="54003"/>
    <cellStyle name="Normal 5 2 5 3 3 2 3 3" xfId="39679"/>
    <cellStyle name="Normal 5 2 5 3 3 2 4" xfId="18105"/>
    <cellStyle name="Normal 5 2 5 3 3 2 4 2" xfId="46841"/>
    <cellStyle name="Normal 5 2 5 3 3 2 5" xfId="32517"/>
    <cellStyle name="Normal 5 2 5 3 3 3" xfId="5422"/>
    <cellStyle name="Normal 5 2 5 3 3 3 2" xfId="12682"/>
    <cellStyle name="Normal 5 2 5 3 3 3 2 2" xfId="27060"/>
    <cellStyle name="Normal 5 2 5 3 3 3 2 2 2" xfId="55794"/>
    <cellStyle name="Normal 5 2 5 3 3 3 2 3" xfId="41470"/>
    <cellStyle name="Normal 5 2 5 3 3 3 3" xfId="19897"/>
    <cellStyle name="Normal 5 2 5 3 3 3 3 2" xfId="48632"/>
    <cellStyle name="Normal 5 2 5 3 3 3 4" xfId="34308"/>
    <cellStyle name="Normal 5 2 5 3 3 4" xfId="9095"/>
    <cellStyle name="Normal 5 2 5 3 3 4 2" xfId="23478"/>
    <cellStyle name="Normal 5 2 5 3 3 4 2 2" xfId="52213"/>
    <cellStyle name="Normal 5 2 5 3 3 4 3" xfId="37889"/>
    <cellStyle name="Normal 5 2 5 3 3 5" xfId="16315"/>
    <cellStyle name="Normal 5 2 5 3 3 5 2" xfId="45051"/>
    <cellStyle name="Normal 5 2 5 3 3 6" xfId="30727"/>
    <cellStyle name="Normal 5 2 5 3 4" xfId="2657"/>
    <cellStyle name="Normal 5 2 5 3 4 2" xfId="6317"/>
    <cellStyle name="Normal 5 2 5 3 4 2 2" xfId="13577"/>
    <cellStyle name="Normal 5 2 5 3 4 2 2 2" xfId="27955"/>
    <cellStyle name="Normal 5 2 5 3 4 2 2 2 2" xfId="56689"/>
    <cellStyle name="Normal 5 2 5 3 4 2 2 3" xfId="42365"/>
    <cellStyle name="Normal 5 2 5 3 4 2 3" xfId="20792"/>
    <cellStyle name="Normal 5 2 5 3 4 2 3 2" xfId="49527"/>
    <cellStyle name="Normal 5 2 5 3 4 2 4" xfId="35203"/>
    <cellStyle name="Normal 5 2 5 3 4 3" xfId="9990"/>
    <cellStyle name="Normal 5 2 5 3 4 3 2" xfId="24373"/>
    <cellStyle name="Normal 5 2 5 3 4 3 2 2" xfId="53108"/>
    <cellStyle name="Normal 5 2 5 3 4 3 3" xfId="38784"/>
    <cellStyle name="Normal 5 2 5 3 4 4" xfId="17210"/>
    <cellStyle name="Normal 5 2 5 3 4 4 2" xfId="45946"/>
    <cellStyle name="Normal 5 2 5 3 4 5" xfId="31622"/>
    <cellStyle name="Normal 5 2 5 3 5" xfId="4521"/>
    <cellStyle name="Normal 5 2 5 3 5 2" xfId="11787"/>
    <cellStyle name="Normal 5 2 5 3 5 2 2" xfId="26165"/>
    <cellStyle name="Normal 5 2 5 3 5 2 2 2" xfId="54899"/>
    <cellStyle name="Normal 5 2 5 3 5 2 3" xfId="40575"/>
    <cellStyle name="Normal 5 2 5 3 5 3" xfId="19002"/>
    <cellStyle name="Normal 5 2 5 3 5 3 2" xfId="47737"/>
    <cellStyle name="Normal 5 2 5 3 5 4" xfId="33413"/>
    <cellStyle name="Normal 5 2 5 3 6" xfId="8194"/>
    <cellStyle name="Normal 5 2 5 3 6 2" xfId="22583"/>
    <cellStyle name="Normal 5 2 5 3 6 2 2" xfId="51318"/>
    <cellStyle name="Normal 5 2 5 3 6 3" xfId="36994"/>
    <cellStyle name="Normal 5 2 5 3 7" xfId="15420"/>
    <cellStyle name="Normal 5 2 5 3 7 2" xfId="44156"/>
    <cellStyle name="Normal 5 2 5 3 8" xfId="29832"/>
    <cellStyle name="Normal 5 2 5 4" xfId="1001"/>
    <cellStyle name="Normal 5 2 5 4 2" xfId="1984"/>
    <cellStyle name="Normal 5 2 5 4 2 2" xfId="3776"/>
    <cellStyle name="Normal 5 2 5 4 2 2 2" xfId="7435"/>
    <cellStyle name="Normal 5 2 5 4 2 2 2 2" xfId="14695"/>
    <cellStyle name="Normal 5 2 5 4 2 2 2 2 2" xfId="29073"/>
    <cellStyle name="Normal 5 2 5 4 2 2 2 2 2 2" xfId="57807"/>
    <cellStyle name="Normal 5 2 5 4 2 2 2 2 3" xfId="43483"/>
    <cellStyle name="Normal 5 2 5 4 2 2 2 3" xfId="21910"/>
    <cellStyle name="Normal 5 2 5 4 2 2 2 3 2" xfId="50645"/>
    <cellStyle name="Normal 5 2 5 4 2 2 2 4" xfId="36321"/>
    <cellStyle name="Normal 5 2 5 4 2 2 3" xfId="11108"/>
    <cellStyle name="Normal 5 2 5 4 2 2 3 2" xfId="25491"/>
    <cellStyle name="Normal 5 2 5 4 2 2 3 2 2" xfId="54226"/>
    <cellStyle name="Normal 5 2 5 4 2 2 3 3" xfId="39902"/>
    <cellStyle name="Normal 5 2 5 4 2 2 4" xfId="18328"/>
    <cellStyle name="Normal 5 2 5 4 2 2 4 2" xfId="47064"/>
    <cellStyle name="Normal 5 2 5 4 2 2 5" xfId="32740"/>
    <cellStyle name="Normal 5 2 5 4 2 3" xfId="5645"/>
    <cellStyle name="Normal 5 2 5 4 2 3 2" xfId="12905"/>
    <cellStyle name="Normal 5 2 5 4 2 3 2 2" xfId="27283"/>
    <cellStyle name="Normal 5 2 5 4 2 3 2 2 2" xfId="56017"/>
    <cellStyle name="Normal 5 2 5 4 2 3 2 3" xfId="41693"/>
    <cellStyle name="Normal 5 2 5 4 2 3 3" xfId="20120"/>
    <cellStyle name="Normal 5 2 5 4 2 3 3 2" xfId="48855"/>
    <cellStyle name="Normal 5 2 5 4 2 3 4" xfId="34531"/>
    <cellStyle name="Normal 5 2 5 4 2 4" xfId="9318"/>
    <cellStyle name="Normal 5 2 5 4 2 4 2" xfId="23701"/>
    <cellStyle name="Normal 5 2 5 4 2 4 2 2" xfId="52436"/>
    <cellStyle name="Normal 5 2 5 4 2 4 3" xfId="38112"/>
    <cellStyle name="Normal 5 2 5 4 2 5" xfId="16538"/>
    <cellStyle name="Normal 5 2 5 4 2 5 2" xfId="45274"/>
    <cellStyle name="Normal 5 2 5 4 2 6" xfId="30950"/>
    <cellStyle name="Normal 5 2 5 4 3" xfId="2880"/>
    <cellStyle name="Normal 5 2 5 4 3 2" xfId="6540"/>
    <cellStyle name="Normal 5 2 5 4 3 2 2" xfId="13800"/>
    <cellStyle name="Normal 5 2 5 4 3 2 2 2" xfId="28178"/>
    <cellStyle name="Normal 5 2 5 4 3 2 2 2 2" xfId="56912"/>
    <cellStyle name="Normal 5 2 5 4 3 2 2 3" xfId="42588"/>
    <cellStyle name="Normal 5 2 5 4 3 2 3" xfId="21015"/>
    <cellStyle name="Normal 5 2 5 4 3 2 3 2" xfId="49750"/>
    <cellStyle name="Normal 5 2 5 4 3 2 4" xfId="35426"/>
    <cellStyle name="Normal 5 2 5 4 3 3" xfId="10213"/>
    <cellStyle name="Normal 5 2 5 4 3 3 2" xfId="24596"/>
    <cellStyle name="Normal 5 2 5 4 3 3 2 2" xfId="53331"/>
    <cellStyle name="Normal 5 2 5 4 3 3 3" xfId="39007"/>
    <cellStyle name="Normal 5 2 5 4 3 4" xfId="17433"/>
    <cellStyle name="Normal 5 2 5 4 3 4 2" xfId="46169"/>
    <cellStyle name="Normal 5 2 5 4 3 5" xfId="31845"/>
    <cellStyle name="Normal 5 2 5 4 4" xfId="4745"/>
    <cellStyle name="Normal 5 2 5 4 4 2" xfId="12010"/>
    <cellStyle name="Normal 5 2 5 4 4 2 2" xfId="26388"/>
    <cellStyle name="Normal 5 2 5 4 4 2 2 2" xfId="55122"/>
    <cellStyle name="Normal 5 2 5 4 4 2 3" xfId="40798"/>
    <cellStyle name="Normal 5 2 5 4 4 3" xfId="19225"/>
    <cellStyle name="Normal 5 2 5 4 4 3 2" xfId="47960"/>
    <cellStyle name="Normal 5 2 5 4 4 4" xfId="33636"/>
    <cellStyle name="Normal 5 2 5 4 5" xfId="8417"/>
    <cellStyle name="Normal 5 2 5 4 5 2" xfId="22806"/>
    <cellStyle name="Normal 5 2 5 4 5 2 2" xfId="51541"/>
    <cellStyle name="Normal 5 2 5 4 5 3" xfId="37217"/>
    <cellStyle name="Normal 5 2 5 4 6" xfId="15643"/>
    <cellStyle name="Normal 5 2 5 4 6 2" xfId="44379"/>
    <cellStyle name="Normal 5 2 5 4 7" xfId="30055"/>
    <cellStyle name="Normal 5 2 5 5" xfId="1525"/>
    <cellStyle name="Normal 5 2 5 5 2" xfId="3329"/>
    <cellStyle name="Normal 5 2 5 5 2 2" xfId="6988"/>
    <cellStyle name="Normal 5 2 5 5 2 2 2" xfId="14248"/>
    <cellStyle name="Normal 5 2 5 5 2 2 2 2" xfId="28626"/>
    <cellStyle name="Normal 5 2 5 5 2 2 2 2 2" xfId="57360"/>
    <cellStyle name="Normal 5 2 5 5 2 2 2 3" xfId="43036"/>
    <cellStyle name="Normal 5 2 5 5 2 2 3" xfId="21463"/>
    <cellStyle name="Normal 5 2 5 5 2 2 3 2" xfId="50198"/>
    <cellStyle name="Normal 5 2 5 5 2 2 4" xfId="35874"/>
    <cellStyle name="Normal 5 2 5 5 2 3" xfId="10661"/>
    <cellStyle name="Normal 5 2 5 5 2 3 2" xfId="25044"/>
    <cellStyle name="Normal 5 2 5 5 2 3 2 2" xfId="53779"/>
    <cellStyle name="Normal 5 2 5 5 2 3 3" xfId="39455"/>
    <cellStyle name="Normal 5 2 5 5 2 4" xfId="17881"/>
    <cellStyle name="Normal 5 2 5 5 2 4 2" xfId="46617"/>
    <cellStyle name="Normal 5 2 5 5 2 5" xfId="32293"/>
    <cellStyle name="Normal 5 2 5 5 3" xfId="5198"/>
    <cellStyle name="Normal 5 2 5 5 3 2" xfId="12458"/>
    <cellStyle name="Normal 5 2 5 5 3 2 2" xfId="26836"/>
    <cellStyle name="Normal 5 2 5 5 3 2 2 2" xfId="55570"/>
    <cellStyle name="Normal 5 2 5 5 3 2 3" xfId="41246"/>
    <cellStyle name="Normal 5 2 5 5 3 3" xfId="19673"/>
    <cellStyle name="Normal 5 2 5 5 3 3 2" xfId="48408"/>
    <cellStyle name="Normal 5 2 5 5 3 4" xfId="34084"/>
    <cellStyle name="Normal 5 2 5 5 4" xfId="8871"/>
    <cellStyle name="Normal 5 2 5 5 4 2" xfId="23254"/>
    <cellStyle name="Normal 5 2 5 5 4 2 2" xfId="51989"/>
    <cellStyle name="Normal 5 2 5 5 4 3" xfId="37665"/>
    <cellStyle name="Normal 5 2 5 5 5" xfId="16091"/>
    <cellStyle name="Normal 5 2 5 5 5 2" xfId="44827"/>
    <cellStyle name="Normal 5 2 5 5 6" xfId="30503"/>
    <cellStyle name="Normal 5 2 5 6" xfId="2433"/>
    <cellStyle name="Normal 5 2 5 6 2" xfId="6093"/>
    <cellStyle name="Normal 5 2 5 6 2 2" xfId="13353"/>
    <cellStyle name="Normal 5 2 5 6 2 2 2" xfId="27731"/>
    <cellStyle name="Normal 5 2 5 6 2 2 2 2" xfId="56465"/>
    <cellStyle name="Normal 5 2 5 6 2 2 3" xfId="42141"/>
    <cellStyle name="Normal 5 2 5 6 2 3" xfId="20568"/>
    <cellStyle name="Normal 5 2 5 6 2 3 2" xfId="49303"/>
    <cellStyle name="Normal 5 2 5 6 2 4" xfId="34979"/>
    <cellStyle name="Normal 5 2 5 6 3" xfId="9766"/>
    <cellStyle name="Normal 5 2 5 6 3 2" xfId="24149"/>
    <cellStyle name="Normal 5 2 5 6 3 2 2" xfId="52884"/>
    <cellStyle name="Normal 5 2 5 6 3 3" xfId="38560"/>
    <cellStyle name="Normal 5 2 5 6 4" xfId="16986"/>
    <cellStyle name="Normal 5 2 5 6 4 2" xfId="45722"/>
    <cellStyle name="Normal 5 2 5 6 5" xfId="31398"/>
    <cellStyle name="Normal 5 2 5 7" xfId="4292"/>
    <cellStyle name="Normal 5 2 5 7 2" xfId="11562"/>
    <cellStyle name="Normal 5 2 5 7 2 2" xfId="25941"/>
    <cellStyle name="Normal 5 2 5 7 2 2 2" xfId="54675"/>
    <cellStyle name="Normal 5 2 5 7 2 3" xfId="40351"/>
    <cellStyle name="Normal 5 2 5 7 3" xfId="18778"/>
    <cellStyle name="Normal 5 2 5 7 3 2" xfId="47513"/>
    <cellStyle name="Normal 5 2 5 7 4" xfId="33189"/>
    <cellStyle name="Normal 5 2 5 8" xfId="7961"/>
    <cellStyle name="Normal 5 2 5 8 2" xfId="22359"/>
    <cellStyle name="Normal 5 2 5 8 2 2" xfId="51094"/>
    <cellStyle name="Normal 5 2 5 8 3" xfId="36770"/>
    <cellStyle name="Normal 5 2 5 9" xfId="15196"/>
    <cellStyle name="Normal 5 2 5 9 2" xfId="43932"/>
    <cellStyle name="Normal 5 2 6" xfId="530"/>
    <cellStyle name="Normal 5 2 6 2" xfId="833"/>
    <cellStyle name="Normal 5 2 6 2 2" xfId="1281"/>
    <cellStyle name="Normal 5 2 6 2 2 2" xfId="2264"/>
    <cellStyle name="Normal 5 2 6 2 2 2 2" xfId="4056"/>
    <cellStyle name="Normal 5 2 6 2 2 2 2 2" xfId="7715"/>
    <cellStyle name="Normal 5 2 6 2 2 2 2 2 2" xfId="14975"/>
    <cellStyle name="Normal 5 2 6 2 2 2 2 2 2 2" xfId="29353"/>
    <cellStyle name="Normal 5 2 6 2 2 2 2 2 2 2 2" xfId="58087"/>
    <cellStyle name="Normal 5 2 6 2 2 2 2 2 2 3" xfId="43763"/>
    <cellStyle name="Normal 5 2 6 2 2 2 2 2 3" xfId="22190"/>
    <cellStyle name="Normal 5 2 6 2 2 2 2 2 3 2" xfId="50925"/>
    <cellStyle name="Normal 5 2 6 2 2 2 2 2 4" xfId="36601"/>
    <cellStyle name="Normal 5 2 6 2 2 2 2 3" xfId="11388"/>
    <cellStyle name="Normal 5 2 6 2 2 2 2 3 2" xfId="25771"/>
    <cellStyle name="Normal 5 2 6 2 2 2 2 3 2 2" xfId="54506"/>
    <cellStyle name="Normal 5 2 6 2 2 2 2 3 3" xfId="40182"/>
    <cellStyle name="Normal 5 2 6 2 2 2 2 4" xfId="18608"/>
    <cellStyle name="Normal 5 2 6 2 2 2 2 4 2" xfId="47344"/>
    <cellStyle name="Normal 5 2 6 2 2 2 2 5" xfId="33020"/>
    <cellStyle name="Normal 5 2 6 2 2 2 3" xfId="5925"/>
    <cellStyle name="Normal 5 2 6 2 2 2 3 2" xfId="13185"/>
    <cellStyle name="Normal 5 2 6 2 2 2 3 2 2" xfId="27563"/>
    <cellStyle name="Normal 5 2 6 2 2 2 3 2 2 2" xfId="56297"/>
    <cellStyle name="Normal 5 2 6 2 2 2 3 2 3" xfId="41973"/>
    <cellStyle name="Normal 5 2 6 2 2 2 3 3" xfId="20400"/>
    <cellStyle name="Normal 5 2 6 2 2 2 3 3 2" xfId="49135"/>
    <cellStyle name="Normal 5 2 6 2 2 2 3 4" xfId="34811"/>
    <cellStyle name="Normal 5 2 6 2 2 2 4" xfId="9598"/>
    <cellStyle name="Normal 5 2 6 2 2 2 4 2" xfId="23981"/>
    <cellStyle name="Normal 5 2 6 2 2 2 4 2 2" xfId="52716"/>
    <cellStyle name="Normal 5 2 6 2 2 2 4 3" xfId="38392"/>
    <cellStyle name="Normal 5 2 6 2 2 2 5" xfId="16818"/>
    <cellStyle name="Normal 5 2 6 2 2 2 5 2" xfId="45554"/>
    <cellStyle name="Normal 5 2 6 2 2 2 6" xfId="31230"/>
    <cellStyle name="Normal 5 2 6 2 2 3" xfId="3160"/>
    <cellStyle name="Normal 5 2 6 2 2 3 2" xfId="6820"/>
    <cellStyle name="Normal 5 2 6 2 2 3 2 2" xfId="14080"/>
    <cellStyle name="Normal 5 2 6 2 2 3 2 2 2" xfId="28458"/>
    <cellStyle name="Normal 5 2 6 2 2 3 2 2 2 2" xfId="57192"/>
    <cellStyle name="Normal 5 2 6 2 2 3 2 2 3" xfId="42868"/>
    <cellStyle name="Normal 5 2 6 2 2 3 2 3" xfId="21295"/>
    <cellStyle name="Normal 5 2 6 2 2 3 2 3 2" xfId="50030"/>
    <cellStyle name="Normal 5 2 6 2 2 3 2 4" xfId="35706"/>
    <cellStyle name="Normal 5 2 6 2 2 3 3" xfId="10493"/>
    <cellStyle name="Normal 5 2 6 2 2 3 3 2" xfId="24876"/>
    <cellStyle name="Normal 5 2 6 2 2 3 3 2 2" xfId="53611"/>
    <cellStyle name="Normal 5 2 6 2 2 3 3 3" xfId="39287"/>
    <cellStyle name="Normal 5 2 6 2 2 3 4" xfId="17713"/>
    <cellStyle name="Normal 5 2 6 2 2 3 4 2" xfId="46449"/>
    <cellStyle name="Normal 5 2 6 2 2 3 5" xfId="32125"/>
    <cellStyle name="Normal 5 2 6 2 2 4" xfId="5025"/>
    <cellStyle name="Normal 5 2 6 2 2 4 2" xfId="12290"/>
    <cellStyle name="Normal 5 2 6 2 2 4 2 2" xfId="26668"/>
    <cellStyle name="Normal 5 2 6 2 2 4 2 2 2" xfId="55402"/>
    <cellStyle name="Normal 5 2 6 2 2 4 2 3" xfId="41078"/>
    <cellStyle name="Normal 5 2 6 2 2 4 3" xfId="19505"/>
    <cellStyle name="Normal 5 2 6 2 2 4 3 2" xfId="48240"/>
    <cellStyle name="Normal 5 2 6 2 2 4 4" xfId="33916"/>
    <cellStyle name="Normal 5 2 6 2 2 5" xfId="8697"/>
    <cellStyle name="Normal 5 2 6 2 2 5 2" xfId="23086"/>
    <cellStyle name="Normal 5 2 6 2 2 5 2 2" xfId="51821"/>
    <cellStyle name="Normal 5 2 6 2 2 5 3" xfId="37497"/>
    <cellStyle name="Normal 5 2 6 2 2 6" xfId="15923"/>
    <cellStyle name="Normal 5 2 6 2 2 6 2" xfId="44659"/>
    <cellStyle name="Normal 5 2 6 2 2 7" xfId="30335"/>
    <cellStyle name="Normal 5 2 6 2 3" xfId="1817"/>
    <cellStyle name="Normal 5 2 6 2 3 2" xfId="3609"/>
    <cellStyle name="Normal 5 2 6 2 3 2 2" xfId="7268"/>
    <cellStyle name="Normal 5 2 6 2 3 2 2 2" xfId="14528"/>
    <cellStyle name="Normal 5 2 6 2 3 2 2 2 2" xfId="28906"/>
    <cellStyle name="Normal 5 2 6 2 3 2 2 2 2 2" xfId="57640"/>
    <cellStyle name="Normal 5 2 6 2 3 2 2 2 3" xfId="43316"/>
    <cellStyle name="Normal 5 2 6 2 3 2 2 3" xfId="21743"/>
    <cellStyle name="Normal 5 2 6 2 3 2 2 3 2" xfId="50478"/>
    <cellStyle name="Normal 5 2 6 2 3 2 2 4" xfId="36154"/>
    <cellStyle name="Normal 5 2 6 2 3 2 3" xfId="10941"/>
    <cellStyle name="Normal 5 2 6 2 3 2 3 2" xfId="25324"/>
    <cellStyle name="Normal 5 2 6 2 3 2 3 2 2" xfId="54059"/>
    <cellStyle name="Normal 5 2 6 2 3 2 3 3" xfId="39735"/>
    <cellStyle name="Normal 5 2 6 2 3 2 4" xfId="18161"/>
    <cellStyle name="Normal 5 2 6 2 3 2 4 2" xfId="46897"/>
    <cellStyle name="Normal 5 2 6 2 3 2 5" xfId="32573"/>
    <cellStyle name="Normal 5 2 6 2 3 3" xfId="5478"/>
    <cellStyle name="Normal 5 2 6 2 3 3 2" xfId="12738"/>
    <cellStyle name="Normal 5 2 6 2 3 3 2 2" xfId="27116"/>
    <cellStyle name="Normal 5 2 6 2 3 3 2 2 2" xfId="55850"/>
    <cellStyle name="Normal 5 2 6 2 3 3 2 3" xfId="41526"/>
    <cellStyle name="Normal 5 2 6 2 3 3 3" xfId="19953"/>
    <cellStyle name="Normal 5 2 6 2 3 3 3 2" xfId="48688"/>
    <cellStyle name="Normal 5 2 6 2 3 3 4" xfId="34364"/>
    <cellStyle name="Normal 5 2 6 2 3 4" xfId="9151"/>
    <cellStyle name="Normal 5 2 6 2 3 4 2" xfId="23534"/>
    <cellStyle name="Normal 5 2 6 2 3 4 2 2" xfId="52269"/>
    <cellStyle name="Normal 5 2 6 2 3 4 3" xfId="37945"/>
    <cellStyle name="Normal 5 2 6 2 3 5" xfId="16371"/>
    <cellStyle name="Normal 5 2 6 2 3 5 2" xfId="45107"/>
    <cellStyle name="Normal 5 2 6 2 3 6" xfId="30783"/>
    <cellStyle name="Normal 5 2 6 2 4" xfId="2713"/>
    <cellStyle name="Normal 5 2 6 2 4 2" xfId="6373"/>
    <cellStyle name="Normal 5 2 6 2 4 2 2" xfId="13633"/>
    <cellStyle name="Normal 5 2 6 2 4 2 2 2" xfId="28011"/>
    <cellStyle name="Normal 5 2 6 2 4 2 2 2 2" xfId="56745"/>
    <cellStyle name="Normal 5 2 6 2 4 2 2 3" xfId="42421"/>
    <cellStyle name="Normal 5 2 6 2 4 2 3" xfId="20848"/>
    <cellStyle name="Normal 5 2 6 2 4 2 3 2" xfId="49583"/>
    <cellStyle name="Normal 5 2 6 2 4 2 4" xfId="35259"/>
    <cellStyle name="Normal 5 2 6 2 4 3" xfId="10046"/>
    <cellStyle name="Normal 5 2 6 2 4 3 2" xfId="24429"/>
    <cellStyle name="Normal 5 2 6 2 4 3 2 2" xfId="53164"/>
    <cellStyle name="Normal 5 2 6 2 4 3 3" xfId="38840"/>
    <cellStyle name="Normal 5 2 6 2 4 4" xfId="17266"/>
    <cellStyle name="Normal 5 2 6 2 4 4 2" xfId="46002"/>
    <cellStyle name="Normal 5 2 6 2 4 5" xfId="31678"/>
    <cellStyle name="Normal 5 2 6 2 5" xfId="4578"/>
    <cellStyle name="Normal 5 2 6 2 5 2" xfId="11843"/>
    <cellStyle name="Normal 5 2 6 2 5 2 2" xfId="26221"/>
    <cellStyle name="Normal 5 2 6 2 5 2 2 2" xfId="54955"/>
    <cellStyle name="Normal 5 2 6 2 5 2 3" xfId="40631"/>
    <cellStyle name="Normal 5 2 6 2 5 3" xfId="19058"/>
    <cellStyle name="Normal 5 2 6 2 5 3 2" xfId="47793"/>
    <cellStyle name="Normal 5 2 6 2 5 4" xfId="33469"/>
    <cellStyle name="Normal 5 2 6 2 6" xfId="8250"/>
    <cellStyle name="Normal 5 2 6 2 6 2" xfId="22639"/>
    <cellStyle name="Normal 5 2 6 2 6 2 2" xfId="51374"/>
    <cellStyle name="Normal 5 2 6 2 6 3" xfId="37050"/>
    <cellStyle name="Normal 5 2 6 2 7" xfId="15476"/>
    <cellStyle name="Normal 5 2 6 2 7 2" xfId="44212"/>
    <cellStyle name="Normal 5 2 6 2 8" xfId="29888"/>
    <cellStyle name="Normal 5 2 6 3" xfId="1057"/>
    <cellStyle name="Normal 5 2 6 3 2" xfId="2040"/>
    <cellStyle name="Normal 5 2 6 3 2 2" xfId="3832"/>
    <cellStyle name="Normal 5 2 6 3 2 2 2" xfId="7491"/>
    <cellStyle name="Normal 5 2 6 3 2 2 2 2" xfId="14751"/>
    <cellStyle name="Normal 5 2 6 3 2 2 2 2 2" xfId="29129"/>
    <cellStyle name="Normal 5 2 6 3 2 2 2 2 2 2" xfId="57863"/>
    <cellStyle name="Normal 5 2 6 3 2 2 2 2 3" xfId="43539"/>
    <cellStyle name="Normal 5 2 6 3 2 2 2 3" xfId="21966"/>
    <cellStyle name="Normal 5 2 6 3 2 2 2 3 2" xfId="50701"/>
    <cellStyle name="Normal 5 2 6 3 2 2 2 4" xfId="36377"/>
    <cellStyle name="Normal 5 2 6 3 2 2 3" xfId="11164"/>
    <cellStyle name="Normal 5 2 6 3 2 2 3 2" xfId="25547"/>
    <cellStyle name="Normal 5 2 6 3 2 2 3 2 2" xfId="54282"/>
    <cellStyle name="Normal 5 2 6 3 2 2 3 3" xfId="39958"/>
    <cellStyle name="Normal 5 2 6 3 2 2 4" xfId="18384"/>
    <cellStyle name="Normal 5 2 6 3 2 2 4 2" xfId="47120"/>
    <cellStyle name="Normal 5 2 6 3 2 2 5" xfId="32796"/>
    <cellStyle name="Normal 5 2 6 3 2 3" xfId="5701"/>
    <cellStyle name="Normal 5 2 6 3 2 3 2" xfId="12961"/>
    <cellStyle name="Normal 5 2 6 3 2 3 2 2" xfId="27339"/>
    <cellStyle name="Normal 5 2 6 3 2 3 2 2 2" xfId="56073"/>
    <cellStyle name="Normal 5 2 6 3 2 3 2 3" xfId="41749"/>
    <cellStyle name="Normal 5 2 6 3 2 3 3" xfId="20176"/>
    <cellStyle name="Normal 5 2 6 3 2 3 3 2" xfId="48911"/>
    <cellStyle name="Normal 5 2 6 3 2 3 4" xfId="34587"/>
    <cellStyle name="Normal 5 2 6 3 2 4" xfId="9374"/>
    <cellStyle name="Normal 5 2 6 3 2 4 2" xfId="23757"/>
    <cellStyle name="Normal 5 2 6 3 2 4 2 2" xfId="52492"/>
    <cellStyle name="Normal 5 2 6 3 2 4 3" xfId="38168"/>
    <cellStyle name="Normal 5 2 6 3 2 5" xfId="16594"/>
    <cellStyle name="Normal 5 2 6 3 2 5 2" xfId="45330"/>
    <cellStyle name="Normal 5 2 6 3 2 6" xfId="31006"/>
    <cellStyle name="Normal 5 2 6 3 3" xfId="2936"/>
    <cellStyle name="Normal 5 2 6 3 3 2" xfId="6596"/>
    <cellStyle name="Normal 5 2 6 3 3 2 2" xfId="13856"/>
    <cellStyle name="Normal 5 2 6 3 3 2 2 2" xfId="28234"/>
    <cellStyle name="Normal 5 2 6 3 3 2 2 2 2" xfId="56968"/>
    <cellStyle name="Normal 5 2 6 3 3 2 2 3" xfId="42644"/>
    <cellStyle name="Normal 5 2 6 3 3 2 3" xfId="21071"/>
    <cellStyle name="Normal 5 2 6 3 3 2 3 2" xfId="49806"/>
    <cellStyle name="Normal 5 2 6 3 3 2 4" xfId="35482"/>
    <cellStyle name="Normal 5 2 6 3 3 3" xfId="10269"/>
    <cellStyle name="Normal 5 2 6 3 3 3 2" xfId="24652"/>
    <cellStyle name="Normal 5 2 6 3 3 3 2 2" xfId="53387"/>
    <cellStyle name="Normal 5 2 6 3 3 3 3" xfId="39063"/>
    <cellStyle name="Normal 5 2 6 3 3 4" xfId="17489"/>
    <cellStyle name="Normal 5 2 6 3 3 4 2" xfId="46225"/>
    <cellStyle name="Normal 5 2 6 3 3 5" xfId="31901"/>
    <cellStyle name="Normal 5 2 6 3 4" xfId="4801"/>
    <cellStyle name="Normal 5 2 6 3 4 2" xfId="12066"/>
    <cellStyle name="Normal 5 2 6 3 4 2 2" xfId="26444"/>
    <cellStyle name="Normal 5 2 6 3 4 2 2 2" xfId="55178"/>
    <cellStyle name="Normal 5 2 6 3 4 2 3" xfId="40854"/>
    <cellStyle name="Normal 5 2 6 3 4 3" xfId="19281"/>
    <cellStyle name="Normal 5 2 6 3 4 3 2" xfId="48016"/>
    <cellStyle name="Normal 5 2 6 3 4 4" xfId="33692"/>
    <cellStyle name="Normal 5 2 6 3 5" xfId="8473"/>
    <cellStyle name="Normal 5 2 6 3 5 2" xfId="22862"/>
    <cellStyle name="Normal 5 2 6 3 5 2 2" xfId="51597"/>
    <cellStyle name="Normal 5 2 6 3 5 3" xfId="37273"/>
    <cellStyle name="Normal 5 2 6 3 6" xfId="15699"/>
    <cellStyle name="Normal 5 2 6 3 6 2" xfId="44435"/>
    <cellStyle name="Normal 5 2 6 3 7" xfId="30111"/>
    <cellStyle name="Normal 5 2 6 4" xfId="1587"/>
    <cellStyle name="Normal 5 2 6 4 2" xfId="3385"/>
    <cellStyle name="Normal 5 2 6 4 2 2" xfId="7044"/>
    <cellStyle name="Normal 5 2 6 4 2 2 2" xfId="14304"/>
    <cellStyle name="Normal 5 2 6 4 2 2 2 2" xfId="28682"/>
    <cellStyle name="Normal 5 2 6 4 2 2 2 2 2" xfId="57416"/>
    <cellStyle name="Normal 5 2 6 4 2 2 2 3" xfId="43092"/>
    <cellStyle name="Normal 5 2 6 4 2 2 3" xfId="21519"/>
    <cellStyle name="Normal 5 2 6 4 2 2 3 2" xfId="50254"/>
    <cellStyle name="Normal 5 2 6 4 2 2 4" xfId="35930"/>
    <cellStyle name="Normal 5 2 6 4 2 3" xfId="10717"/>
    <cellStyle name="Normal 5 2 6 4 2 3 2" xfId="25100"/>
    <cellStyle name="Normal 5 2 6 4 2 3 2 2" xfId="53835"/>
    <cellStyle name="Normal 5 2 6 4 2 3 3" xfId="39511"/>
    <cellStyle name="Normal 5 2 6 4 2 4" xfId="17937"/>
    <cellStyle name="Normal 5 2 6 4 2 4 2" xfId="46673"/>
    <cellStyle name="Normal 5 2 6 4 2 5" xfId="32349"/>
    <cellStyle name="Normal 5 2 6 4 3" xfId="5254"/>
    <cellStyle name="Normal 5 2 6 4 3 2" xfId="12514"/>
    <cellStyle name="Normal 5 2 6 4 3 2 2" xfId="26892"/>
    <cellStyle name="Normal 5 2 6 4 3 2 2 2" xfId="55626"/>
    <cellStyle name="Normal 5 2 6 4 3 2 3" xfId="41302"/>
    <cellStyle name="Normal 5 2 6 4 3 3" xfId="19729"/>
    <cellStyle name="Normal 5 2 6 4 3 3 2" xfId="48464"/>
    <cellStyle name="Normal 5 2 6 4 3 4" xfId="34140"/>
    <cellStyle name="Normal 5 2 6 4 4" xfId="8927"/>
    <cellStyle name="Normal 5 2 6 4 4 2" xfId="23310"/>
    <cellStyle name="Normal 5 2 6 4 4 2 2" xfId="52045"/>
    <cellStyle name="Normal 5 2 6 4 4 3" xfId="37721"/>
    <cellStyle name="Normal 5 2 6 4 5" xfId="16147"/>
    <cellStyle name="Normal 5 2 6 4 5 2" xfId="44883"/>
    <cellStyle name="Normal 5 2 6 4 6" xfId="30559"/>
    <cellStyle name="Normal 5 2 6 5" xfId="2489"/>
    <cellStyle name="Normal 5 2 6 5 2" xfId="6149"/>
    <cellStyle name="Normal 5 2 6 5 2 2" xfId="13409"/>
    <cellStyle name="Normal 5 2 6 5 2 2 2" xfId="27787"/>
    <cellStyle name="Normal 5 2 6 5 2 2 2 2" xfId="56521"/>
    <cellStyle name="Normal 5 2 6 5 2 2 3" xfId="42197"/>
    <cellStyle name="Normal 5 2 6 5 2 3" xfId="20624"/>
    <cellStyle name="Normal 5 2 6 5 2 3 2" xfId="49359"/>
    <cellStyle name="Normal 5 2 6 5 2 4" xfId="35035"/>
    <cellStyle name="Normal 5 2 6 5 3" xfId="9822"/>
    <cellStyle name="Normal 5 2 6 5 3 2" xfId="24205"/>
    <cellStyle name="Normal 5 2 6 5 3 2 2" xfId="52940"/>
    <cellStyle name="Normal 5 2 6 5 3 3" xfId="38616"/>
    <cellStyle name="Normal 5 2 6 5 4" xfId="17042"/>
    <cellStyle name="Normal 5 2 6 5 4 2" xfId="45778"/>
    <cellStyle name="Normal 5 2 6 5 5" xfId="31454"/>
    <cellStyle name="Normal 5 2 6 6" xfId="4351"/>
    <cellStyle name="Normal 5 2 6 6 2" xfId="11619"/>
    <cellStyle name="Normal 5 2 6 6 2 2" xfId="25997"/>
    <cellStyle name="Normal 5 2 6 6 2 2 2" xfId="54731"/>
    <cellStyle name="Normal 5 2 6 6 2 3" xfId="40407"/>
    <cellStyle name="Normal 5 2 6 6 3" xfId="18834"/>
    <cellStyle name="Normal 5 2 6 6 3 2" xfId="47569"/>
    <cellStyle name="Normal 5 2 6 6 4" xfId="33245"/>
    <cellStyle name="Normal 5 2 6 7" xfId="8021"/>
    <cellStyle name="Normal 5 2 6 7 2" xfId="22415"/>
    <cellStyle name="Normal 5 2 6 7 2 2" xfId="51150"/>
    <cellStyle name="Normal 5 2 6 7 3" xfId="36826"/>
    <cellStyle name="Normal 5 2 6 8" xfId="15252"/>
    <cellStyle name="Normal 5 2 6 8 2" xfId="43988"/>
    <cellStyle name="Normal 5 2 6 9" xfId="29664"/>
    <cellStyle name="Normal 5 2 7" xfId="718"/>
    <cellStyle name="Normal 5 2 7 2" xfId="1169"/>
    <cellStyle name="Normal 5 2 7 2 2" xfId="2152"/>
    <cellStyle name="Normal 5 2 7 2 2 2" xfId="3944"/>
    <cellStyle name="Normal 5 2 7 2 2 2 2" xfId="7603"/>
    <cellStyle name="Normal 5 2 7 2 2 2 2 2" xfId="14863"/>
    <cellStyle name="Normal 5 2 7 2 2 2 2 2 2" xfId="29241"/>
    <cellStyle name="Normal 5 2 7 2 2 2 2 2 2 2" xfId="57975"/>
    <cellStyle name="Normal 5 2 7 2 2 2 2 2 3" xfId="43651"/>
    <cellStyle name="Normal 5 2 7 2 2 2 2 3" xfId="22078"/>
    <cellStyle name="Normal 5 2 7 2 2 2 2 3 2" xfId="50813"/>
    <cellStyle name="Normal 5 2 7 2 2 2 2 4" xfId="36489"/>
    <cellStyle name="Normal 5 2 7 2 2 2 3" xfId="11276"/>
    <cellStyle name="Normal 5 2 7 2 2 2 3 2" xfId="25659"/>
    <cellStyle name="Normal 5 2 7 2 2 2 3 2 2" xfId="54394"/>
    <cellStyle name="Normal 5 2 7 2 2 2 3 3" xfId="40070"/>
    <cellStyle name="Normal 5 2 7 2 2 2 4" xfId="18496"/>
    <cellStyle name="Normal 5 2 7 2 2 2 4 2" xfId="47232"/>
    <cellStyle name="Normal 5 2 7 2 2 2 5" xfId="32908"/>
    <cellStyle name="Normal 5 2 7 2 2 3" xfId="5813"/>
    <cellStyle name="Normal 5 2 7 2 2 3 2" xfId="13073"/>
    <cellStyle name="Normal 5 2 7 2 2 3 2 2" xfId="27451"/>
    <cellStyle name="Normal 5 2 7 2 2 3 2 2 2" xfId="56185"/>
    <cellStyle name="Normal 5 2 7 2 2 3 2 3" xfId="41861"/>
    <cellStyle name="Normal 5 2 7 2 2 3 3" xfId="20288"/>
    <cellStyle name="Normal 5 2 7 2 2 3 3 2" xfId="49023"/>
    <cellStyle name="Normal 5 2 7 2 2 3 4" xfId="34699"/>
    <cellStyle name="Normal 5 2 7 2 2 4" xfId="9486"/>
    <cellStyle name="Normal 5 2 7 2 2 4 2" xfId="23869"/>
    <cellStyle name="Normal 5 2 7 2 2 4 2 2" xfId="52604"/>
    <cellStyle name="Normal 5 2 7 2 2 4 3" xfId="38280"/>
    <cellStyle name="Normal 5 2 7 2 2 5" xfId="16706"/>
    <cellStyle name="Normal 5 2 7 2 2 5 2" xfId="45442"/>
    <cellStyle name="Normal 5 2 7 2 2 6" xfId="31118"/>
    <cellStyle name="Normal 5 2 7 2 3" xfId="3048"/>
    <cellStyle name="Normal 5 2 7 2 3 2" xfId="6708"/>
    <cellStyle name="Normal 5 2 7 2 3 2 2" xfId="13968"/>
    <cellStyle name="Normal 5 2 7 2 3 2 2 2" xfId="28346"/>
    <cellStyle name="Normal 5 2 7 2 3 2 2 2 2" xfId="57080"/>
    <cellStyle name="Normal 5 2 7 2 3 2 2 3" xfId="42756"/>
    <cellStyle name="Normal 5 2 7 2 3 2 3" xfId="21183"/>
    <cellStyle name="Normal 5 2 7 2 3 2 3 2" xfId="49918"/>
    <cellStyle name="Normal 5 2 7 2 3 2 4" xfId="35594"/>
    <cellStyle name="Normal 5 2 7 2 3 3" xfId="10381"/>
    <cellStyle name="Normal 5 2 7 2 3 3 2" xfId="24764"/>
    <cellStyle name="Normal 5 2 7 2 3 3 2 2" xfId="53499"/>
    <cellStyle name="Normal 5 2 7 2 3 3 3" xfId="39175"/>
    <cellStyle name="Normal 5 2 7 2 3 4" xfId="17601"/>
    <cellStyle name="Normal 5 2 7 2 3 4 2" xfId="46337"/>
    <cellStyle name="Normal 5 2 7 2 3 5" xfId="32013"/>
    <cellStyle name="Normal 5 2 7 2 4" xfId="4913"/>
    <cellStyle name="Normal 5 2 7 2 4 2" xfId="12178"/>
    <cellStyle name="Normal 5 2 7 2 4 2 2" xfId="26556"/>
    <cellStyle name="Normal 5 2 7 2 4 2 2 2" xfId="55290"/>
    <cellStyle name="Normal 5 2 7 2 4 2 3" xfId="40966"/>
    <cellStyle name="Normal 5 2 7 2 4 3" xfId="19393"/>
    <cellStyle name="Normal 5 2 7 2 4 3 2" xfId="48128"/>
    <cellStyle name="Normal 5 2 7 2 4 4" xfId="33804"/>
    <cellStyle name="Normal 5 2 7 2 5" xfId="8585"/>
    <cellStyle name="Normal 5 2 7 2 5 2" xfId="22974"/>
    <cellStyle name="Normal 5 2 7 2 5 2 2" xfId="51709"/>
    <cellStyle name="Normal 5 2 7 2 5 3" xfId="37385"/>
    <cellStyle name="Normal 5 2 7 2 6" xfId="15811"/>
    <cellStyle name="Normal 5 2 7 2 6 2" xfId="44547"/>
    <cellStyle name="Normal 5 2 7 2 7" xfId="30223"/>
    <cellStyle name="Normal 5 2 7 3" xfId="1705"/>
    <cellStyle name="Normal 5 2 7 3 2" xfId="3497"/>
    <cellStyle name="Normal 5 2 7 3 2 2" xfId="7156"/>
    <cellStyle name="Normal 5 2 7 3 2 2 2" xfId="14416"/>
    <cellStyle name="Normal 5 2 7 3 2 2 2 2" xfId="28794"/>
    <cellStyle name="Normal 5 2 7 3 2 2 2 2 2" xfId="57528"/>
    <cellStyle name="Normal 5 2 7 3 2 2 2 3" xfId="43204"/>
    <cellStyle name="Normal 5 2 7 3 2 2 3" xfId="21631"/>
    <cellStyle name="Normal 5 2 7 3 2 2 3 2" xfId="50366"/>
    <cellStyle name="Normal 5 2 7 3 2 2 4" xfId="36042"/>
    <cellStyle name="Normal 5 2 7 3 2 3" xfId="10829"/>
    <cellStyle name="Normal 5 2 7 3 2 3 2" xfId="25212"/>
    <cellStyle name="Normal 5 2 7 3 2 3 2 2" xfId="53947"/>
    <cellStyle name="Normal 5 2 7 3 2 3 3" xfId="39623"/>
    <cellStyle name="Normal 5 2 7 3 2 4" xfId="18049"/>
    <cellStyle name="Normal 5 2 7 3 2 4 2" xfId="46785"/>
    <cellStyle name="Normal 5 2 7 3 2 5" xfId="32461"/>
    <cellStyle name="Normal 5 2 7 3 3" xfId="5366"/>
    <cellStyle name="Normal 5 2 7 3 3 2" xfId="12626"/>
    <cellStyle name="Normal 5 2 7 3 3 2 2" xfId="27004"/>
    <cellStyle name="Normal 5 2 7 3 3 2 2 2" xfId="55738"/>
    <cellStyle name="Normal 5 2 7 3 3 2 3" xfId="41414"/>
    <cellStyle name="Normal 5 2 7 3 3 3" xfId="19841"/>
    <cellStyle name="Normal 5 2 7 3 3 3 2" xfId="48576"/>
    <cellStyle name="Normal 5 2 7 3 3 4" xfId="34252"/>
    <cellStyle name="Normal 5 2 7 3 4" xfId="9039"/>
    <cellStyle name="Normal 5 2 7 3 4 2" xfId="23422"/>
    <cellStyle name="Normal 5 2 7 3 4 2 2" xfId="52157"/>
    <cellStyle name="Normal 5 2 7 3 4 3" xfId="37833"/>
    <cellStyle name="Normal 5 2 7 3 5" xfId="16259"/>
    <cellStyle name="Normal 5 2 7 3 5 2" xfId="44995"/>
    <cellStyle name="Normal 5 2 7 3 6" xfId="30671"/>
    <cellStyle name="Normal 5 2 7 4" xfId="2601"/>
    <cellStyle name="Normal 5 2 7 4 2" xfId="6261"/>
    <cellStyle name="Normal 5 2 7 4 2 2" xfId="13521"/>
    <cellStyle name="Normal 5 2 7 4 2 2 2" xfId="27899"/>
    <cellStyle name="Normal 5 2 7 4 2 2 2 2" xfId="56633"/>
    <cellStyle name="Normal 5 2 7 4 2 2 3" xfId="42309"/>
    <cellStyle name="Normal 5 2 7 4 2 3" xfId="20736"/>
    <cellStyle name="Normal 5 2 7 4 2 3 2" xfId="49471"/>
    <cellStyle name="Normal 5 2 7 4 2 4" xfId="35147"/>
    <cellStyle name="Normal 5 2 7 4 3" xfId="9934"/>
    <cellStyle name="Normal 5 2 7 4 3 2" xfId="24317"/>
    <cellStyle name="Normal 5 2 7 4 3 2 2" xfId="53052"/>
    <cellStyle name="Normal 5 2 7 4 3 3" xfId="38728"/>
    <cellStyle name="Normal 5 2 7 4 4" xfId="17154"/>
    <cellStyle name="Normal 5 2 7 4 4 2" xfId="45890"/>
    <cellStyle name="Normal 5 2 7 4 5" xfId="31566"/>
    <cellStyle name="Normal 5 2 7 5" xfId="4465"/>
    <cellStyle name="Normal 5 2 7 5 2" xfId="11731"/>
    <cellStyle name="Normal 5 2 7 5 2 2" xfId="26109"/>
    <cellStyle name="Normal 5 2 7 5 2 2 2" xfId="54843"/>
    <cellStyle name="Normal 5 2 7 5 2 3" xfId="40519"/>
    <cellStyle name="Normal 5 2 7 5 3" xfId="18946"/>
    <cellStyle name="Normal 5 2 7 5 3 2" xfId="47681"/>
    <cellStyle name="Normal 5 2 7 5 4" xfId="33357"/>
    <cellStyle name="Normal 5 2 7 6" xfId="8138"/>
    <cellStyle name="Normal 5 2 7 6 2" xfId="22527"/>
    <cellStyle name="Normal 5 2 7 6 2 2" xfId="51262"/>
    <cellStyle name="Normal 5 2 7 6 3" xfId="36938"/>
    <cellStyle name="Normal 5 2 7 7" xfId="15364"/>
    <cellStyle name="Normal 5 2 7 7 2" xfId="44100"/>
    <cellStyle name="Normal 5 2 7 8" xfId="29776"/>
    <cellStyle name="Normal 5 2 8" xfId="945"/>
    <cellStyle name="Normal 5 2 8 2" xfId="1928"/>
    <cellStyle name="Normal 5 2 8 2 2" xfId="3720"/>
    <cellStyle name="Normal 5 2 8 2 2 2" xfId="7379"/>
    <cellStyle name="Normal 5 2 8 2 2 2 2" xfId="14639"/>
    <cellStyle name="Normal 5 2 8 2 2 2 2 2" xfId="29017"/>
    <cellStyle name="Normal 5 2 8 2 2 2 2 2 2" xfId="57751"/>
    <cellStyle name="Normal 5 2 8 2 2 2 2 3" xfId="43427"/>
    <cellStyle name="Normal 5 2 8 2 2 2 3" xfId="21854"/>
    <cellStyle name="Normal 5 2 8 2 2 2 3 2" xfId="50589"/>
    <cellStyle name="Normal 5 2 8 2 2 2 4" xfId="36265"/>
    <cellStyle name="Normal 5 2 8 2 2 3" xfId="11052"/>
    <cellStyle name="Normal 5 2 8 2 2 3 2" xfId="25435"/>
    <cellStyle name="Normal 5 2 8 2 2 3 2 2" xfId="54170"/>
    <cellStyle name="Normal 5 2 8 2 2 3 3" xfId="39846"/>
    <cellStyle name="Normal 5 2 8 2 2 4" xfId="18272"/>
    <cellStyle name="Normal 5 2 8 2 2 4 2" xfId="47008"/>
    <cellStyle name="Normal 5 2 8 2 2 5" xfId="32684"/>
    <cellStyle name="Normal 5 2 8 2 3" xfId="5589"/>
    <cellStyle name="Normal 5 2 8 2 3 2" xfId="12849"/>
    <cellStyle name="Normal 5 2 8 2 3 2 2" xfId="27227"/>
    <cellStyle name="Normal 5 2 8 2 3 2 2 2" xfId="55961"/>
    <cellStyle name="Normal 5 2 8 2 3 2 3" xfId="41637"/>
    <cellStyle name="Normal 5 2 8 2 3 3" xfId="20064"/>
    <cellStyle name="Normal 5 2 8 2 3 3 2" xfId="48799"/>
    <cellStyle name="Normal 5 2 8 2 3 4" xfId="34475"/>
    <cellStyle name="Normal 5 2 8 2 4" xfId="9262"/>
    <cellStyle name="Normal 5 2 8 2 4 2" xfId="23645"/>
    <cellStyle name="Normal 5 2 8 2 4 2 2" xfId="52380"/>
    <cellStyle name="Normal 5 2 8 2 4 3" xfId="38056"/>
    <cellStyle name="Normal 5 2 8 2 5" xfId="16482"/>
    <cellStyle name="Normal 5 2 8 2 5 2" xfId="45218"/>
    <cellStyle name="Normal 5 2 8 2 6" xfId="30894"/>
    <cellStyle name="Normal 5 2 8 3" xfId="2824"/>
    <cellStyle name="Normal 5 2 8 3 2" xfId="6484"/>
    <cellStyle name="Normal 5 2 8 3 2 2" xfId="13744"/>
    <cellStyle name="Normal 5 2 8 3 2 2 2" xfId="28122"/>
    <cellStyle name="Normal 5 2 8 3 2 2 2 2" xfId="56856"/>
    <cellStyle name="Normal 5 2 8 3 2 2 3" xfId="42532"/>
    <cellStyle name="Normal 5 2 8 3 2 3" xfId="20959"/>
    <cellStyle name="Normal 5 2 8 3 2 3 2" xfId="49694"/>
    <cellStyle name="Normal 5 2 8 3 2 4" xfId="35370"/>
    <cellStyle name="Normal 5 2 8 3 3" xfId="10157"/>
    <cellStyle name="Normal 5 2 8 3 3 2" xfId="24540"/>
    <cellStyle name="Normal 5 2 8 3 3 2 2" xfId="53275"/>
    <cellStyle name="Normal 5 2 8 3 3 3" xfId="38951"/>
    <cellStyle name="Normal 5 2 8 3 4" xfId="17377"/>
    <cellStyle name="Normal 5 2 8 3 4 2" xfId="46113"/>
    <cellStyle name="Normal 5 2 8 3 5" xfId="31789"/>
    <cellStyle name="Normal 5 2 8 4" xfId="4689"/>
    <cellStyle name="Normal 5 2 8 4 2" xfId="11954"/>
    <cellStyle name="Normal 5 2 8 4 2 2" xfId="26332"/>
    <cellStyle name="Normal 5 2 8 4 2 2 2" xfId="55066"/>
    <cellStyle name="Normal 5 2 8 4 2 3" xfId="40742"/>
    <cellStyle name="Normal 5 2 8 4 3" xfId="19169"/>
    <cellStyle name="Normal 5 2 8 4 3 2" xfId="47904"/>
    <cellStyle name="Normal 5 2 8 4 4" xfId="33580"/>
    <cellStyle name="Normal 5 2 8 5" xfId="8361"/>
    <cellStyle name="Normal 5 2 8 5 2" xfId="22750"/>
    <cellStyle name="Normal 5 2 8 5 2 2" xfId="51485"/>
    <cellStyle name="Normal 5 2 8 5 3" xfId="37161"/>
    <cellStyle name="Normal 5 2 8 6" xfId="15587"/>
    <cellStyle name="Normal 5 2 8 6 2" xfId="44323"/>
    <cellStyle name="Normal 5 2 8 7" xfId="29999"/>
    <cellStyle name="Normal 5 2 9" xfId="1445"/>
    <cellStyle name="Normal 5 2 9 2" xfId="3273"/>
    <cellStyle name="Normal 5 2 9 2 2" xfId="6932"/>
    <cellStyle name="Normal 5 2 9 2 2 2" xfId="14192"/>
    <cellStyle name="Normal 5 2 9 2 2 2 2" xfId="28570"/>
    <cellStyle name="Normal 5 2 9 2 2 2 2 2" xfId="57304"/>
    <cellStyle name="Normal 5 2 9 2 2 2 3" xfId="42980"/>
    <cellStyle name="Normal 5 2 9 2 2 3" xfId="21407"/>
    <cellStyle name="Normal 5 2 9 2 2 3 2" xfId="50142"/>
    <cellStyle name="Normal 5 2 9 2 2 4" xfId="35818"/>
    <cellStyle name="Normal 5 2 9 2 3" xfId="10605"/>
    <cellStyle name="Normal 5 2 9 2 3 2" xfId="24988"/>
    <cellStyle name="Normal 5 2 9 2 3 2 2" xfId="53723"/>
    <cellStyle name="Normal 5 2 9 2 3 3" xfId="39399"/>
    <cellStyle name="Normal 5 2 9 2 4" xfId="17825"/>
    <cellStyle name="Normal 5 2 9 2 4 2" xfId="46561"/>
    <cellStyle name="Normal 5 2 9 2 5" xfId="32237"/>
    <cellStyle name="Normal 5 2 9 3" xfId="5140"/>
    <cellStyle name="Normal 5 2 9 3 2" xfId="12402"/>
    <cellStyle name="Normal 5 2 9 3 2 2" xfId="26780"/>
    <cellStyle name="Normal 5 2 9 3 2 2 2" xfId="55514"/>
    <cellStyle name="Normal 5 2 9 3 2 3" xfId="41190"/>
    <cellStyle name="Normal 5 2 9 3 3" xfId="19617"/>
    <cellStyle name="Normal 5 2 9 3 3 2" xfId="48352"/>
    <cellStyle name="Normal 5 2 9 3 4" xfId="34028"/>
    <cellStyle name="Normal 5 2 9 4" xfId="8812"/>
    <cellStyle name="Normal 5 2 9 4 2" xfId="23198"/>
    <cellStyle name="Normal 5 2 9 4 2 2" xfId="51933"/>
    <cellStyle name="Normal 5 2 9 4 3" xfId="37609"/>
    <cellStyle name="Normal 5 2 9 5" xfId="16035"/>
    <cellStyle name="Normal 5 2 9 5 2" xfId="44771"/>
    <cellStyle name="Normal 5 2 9 6" xfId="30447"/>
    <cellStyle name="Normal 5 3" xfId="187"/>
    <cellStyle name="Normal 5 3 10" xfId="4227"/>
    <cellStyle name="Normal 5 3 10 2" xfId="11508"/>
    <cellStyle name="Normal 5 3 10 2 2" xfId="25888"/>
    <cellStyle name="Normal 5 3 10 2 2 2" xfId="54622"/>
    <cellStyle name="Normal 5 3 10 2 3" xfId="40298"/>
    <cellStyle name="Normal 5 3 10 3" xfId="18725"/>
    <cellStyle name="Normal 5 3 10 3 2" xfId="47460"/>
    <cellStyle name="Normal 5 3 10 4" xfId="33136"/>
    <cellStyle name="Normal 5 3 11" xfId="7896"/>
    <cellStyle name="Normal 5 3 11 2" xfId="22306"/>
    <cellStyle name="Normal 5 3 11 2 2" xfId="51041"/>
    <cellStyle name="Normal 5 3 11 3" xfId="36717"/>
    <cellStyle name="Normal 5 3 12" xfId="15143"/>
    <cellStyle name="Normal 5 3 12 2" xfId="43879"/>
    <cellStyle name="Normal 5 3 13" xfId="29555"/>
    <cellStyle name="Normal 5 3 2" xfId="289"/>
    <cellStyle name="Normal 5 3 2 10" xfId="7916"/>
    <cellStyle name="Normal 5 3 2 10 2" xfId="22320"/>
    <cellStyle name="Normal 5 3 2 10 2 2" xfId="51055"/>
    <cellStyle name="Normal 5 3 2 10 3" xfId="36731"/>
    <cellStyle name="Normal 5 3 2 11" xfId="15157"/>
    <cellStyle name="Normal 5 3 2 11 2" xfId="43893"/>
    <cellStyle name="Normal 5 3 2 12" xfId="29569"/>
    <cellStyle name="Normal 5 3 2 2" xfId="363"/>
    <cellStyle name="Normal 5 3 2 2 10" xfId="15185"/>
    <cellStyle name="Normal 5 3 2 2 10 2" xfId="43921"/>
    <cellStyle name="Normal 5 3 2 2 11" xfId="29597"/>
    <cellStyle name="Normal 5 3 2 2 2" xfId="463"/>
    <cellStyle name="Normal 5 3 2 2 2 10" xfId="29653"/>
    <cellStyle name="Normal 5 3 2 2 2 2" xfId="663"/>
    <cellStyle name="Normal 5 3 2 2 2 2 2" xfId="935"/>
    <cellStyle name="Normal 5 3 2 2 2 2 2 2" xfId="1382"/>
    <cellStyle name="Normal 5 3 2 2 2 2 2 2 2" xfId="2365"/>
    <cellStyle name="Normal 5 3 2 2 2 2 2 2 2 2" xfId="4157"/>
    <cellStyle name="Normal 5 3 2 2 2 2 2 2 2 2 2" xfId="7816"/>
    <cellStyle name="Normal 5 3 2 2 2 2 2 2 2 2 2 2" xfId="15076"/>
    <cellStyle name="Normal 5 3 2 2 2 2 2 2 2 2 2 2 2" xfId="29454"/>
    <cellStyle name="Normal 5 3 2 2 2 2 2 2 2 2 2 2 2 2" xfId="58188"/>
    <cellStyle name="Normal 5 3 2 2 2 2 2 2 2 2 2 2 3" xfId="43864"/>
    <cellStyle name="Normal 5 3 2 2 2 2 2 2 2 2 2 3" xfId="22291"/>
    <cellStyle name="Normal 5 3 2 2 2 2 2 2 2 2 2 3 2" xfId="51026"/>
    <cellStyle name="Normal 5 3 2 2 2 2 2 2 2 2 2 4" xfId="36702"/>
    <cellStyle name="Normal 5 3 2 2 2 2 2 2 2 2 3" xfId="11489"/>
    <cellStyle name="Normal 5 3 2 2 2 2 2 2 2 2 3 2" xfId="25872"/>
    <cellStyle name="Normal 5 3 2 2 2 2 2 2 2 2 3 2 2" xfId="54607"/>
    <cellStyle name="Normal 5 3 2 2 2 2 2 2 2 2 3 3" xfId="40283"/>
    <cellStyle name="Normal 5 3 2 2 2 2 2 2 2 2 4" xfId="18709"/>
    <cellStyle name="Normal 5 3 2 2 2 2 2 2 2 2 4 2" xfId="47445"/>
    <cellStyle name="Normal 5 3 2 2 2 2 2 2 2 2 5" xfId="33121"/>
    <cellStyle name="Normal 5 3 2 2 2 2 2 2 2 3" xfId="6026"/>
    <cellStyle name="Normal 5 3 2 2 2 2 2 2 2 3 2" xfId="13286"/>
    <cellStyle name="Normal 5 3 2 2 2 2 2 2 2 3 2 2" xfId="27664"/>
    <cellStyle name="Normal 5 3 2 2 2 2 2 2 2 3 2 2 2" xfId="56398"/>
    <cellStyle name="Normal 5 3 2 2 2 2 2 2 2 3 2 3" xfId="42074"/>
    <cellStyle name="Normal 5 3 2 2 2 2 2 2 2 3 3" xfId="20501"/>
    <cellStyle name="Normal 5 3 2 2 2 2 2 2 2 3 3 2" xfId="49236"/>
    <cellStyle name="Normal 5 3 2 2 2 2 2 2 2 3 4" xfId="34912"/>
    <cellStyle name="Normal 5 3 2 2 2 2 2 2 2 4" xfId="9699"/>
    <cellStyle name="Normal 5 3 2 2 2 2 2 2 2 4 2" xfId="24082"/>
    <cellStyle name="Normal 5 3 2 2 2 2 2 2 2 4 2 2" xfId="52817"/>
    <cellStyle name="Normal 5 3 2 2 2 2 2 2 2 4 3" xfId="38493"/>
    <cellStyle name="Normal 5 3 2 2 2 2 2 2 2 5" xfId="16919"/>
    <cellStyle name="Normal 5 3 2 2 2 2 2 2 2 5 2" xfId="45655"/>
    <cellStyle name="Normal 5 3 2 2 2 2 2 2 2 6" xfId="31331"/>
    <cellStyle name="Normal 5 3 2 2 2 2 2 2 3" xfId="3261"/>
    <cellStyle name="Normal 5 3 2 2 2 2 2 2 3 2" xfId="6921"/>
    <cellStyle name="Normal 5 3 2 2 2 2 2 2 3 2 2" xfId="14181"/>
    <cellStyle name="Normal 5 3 2 2 2 2 2 2 3 2 2 2" xfId="28559"/>
    <cellStyle name="Normal 5 3 2 2 2 2 2 2 3 2 2 2 2" xfId="57293"/>
    <cellStyle name="Normal 5 3 2 2 2 2 2 2 3 2 2 3" xfId="42969"/>
    <cellStyle name="Normal 5 3 2 2 2 2 2 2 3 2 3" xfId="21396"/>
    <cellStyle name="Normal 5 3 2 2 2 2 2 2 3 2 3 2" xfId="50131"/>
    <cellStyle name="Normal 5 3 2 2 2 2 2 2 3 2 4" xfId="35807"/>
    <cellStyle name="Normal 5 3 2 2 2 2 2 2 3 3" xfId="10594"/>
    <cellStyle name="Normal 5 3 2 2 2 2 2 2 3 3 2" xfId="24977"/>
    <cellStyle name="Normal 5 3 2 2 2 2 2 2 3 3 2 2" xfId="53712"/>
    <cellStyle name="Normal 5 3 2 2 2 2 2 2 3 3 3" xfId="39388"/>
    <cellStyle name="Normal 5 3 2 2 2 2 2 2 3 4" xfId="17814"/>
    <cellStyle name="Normal 5 3 2 2 2 2 2 2 3 4 2" xfId="46550"/>
    <cellStyle name="Normal 5 3 2 2 2 2 2 2 3 5" xfId="32226"/>
    <cellStyle name="Normal 5 3 2 2 2 2 2 2 4" xfId="5126"/>
    <cellStyle name="Normal 5 3 2 2 2 2 2 2 4 2" xfId="12391"/>
    <cellStyle name="Normal 5 3 2 2 2 2 2 2 4 2 2" xfId="26769"/>
    <cellStyle name="Normal 5 3 2 2 2 2 2 2 4 2 2 2" xfId="55503"/>
    <cellStyle name="Normal 5 3 2 2 2 2 2 2 4 2 3" xfId="41179"/>
    <cellStyle name="Normal 5 3 2 2 2 2 2 2 4 3" xfId="19606"/>
    <cellStyle name="Normal 5 3 2 2 2 2 2 2 4 3 2" xfId="48341"/>
    <cellStyle name="Normal 5 3 2 2 2 2 2 2 4 4" xfId="34017"/>
    <cellStyle name="Normal 5 3 2 2 2 2 2 2 5" xfId="8798"/>
    <cellStyle name="Normal 5 3 2 2 2 2 2 2 5 2" xfId="23187"/>
    <cellStyle name="Normal 5 3 2 2 2 2 2 2 5 2 2" xfId="51922"/>
    <cellStyle name="Normal 5 3 2 2 2 2 2 2 5 3" xfId="37598"/>
    <cellStyle name="Normal 5 3 2 2 2 2 2 2 6" xfId="16024"/>
    <cellStyle name="Normal 5 3 2 2 2 2 2 2 6 2" xfId="44760"/>
    <cellStyle name="Normal 5 3 2 2 2 2 2 2 7" xfId="30436"/>
    <cellStyle name="Normal 5 3 2 2 2 2 2 3" xfId="1918"/>
    <cellStyle name="Normal 5 3 2 2 2 2 2 3 2" xfId="3710"/>
    <cellStyle name="Normal 5 3 2 2 2 2 2 3 2 2" xfId="7369"/>
    <cellStyle name="Normal 5 3 2 2 2 2 2 3 2 2 2" xfId="14629"/>
    <cellStyle name="Normal 5 3 2 2 2 2 2 3 2 2 2 2" xfId="29007"/>
    <cellStyle name="Normal 5 3 2 2 2 2 2 3 2 2 2 2 2" xfId="57741"/>
    <cellStyle name="Normal 5 3 2 2 2 2 2 3 2 2 2 3" xfId="43417"/>
    <cellStyle name="Normal 5 3 2 2 2 2 2 3 2 2 3" xfId="21844"/>
    <cellStyle name="Normal 5 3 2 2 2 2 2 3 2 2 3 2" xfId="50579"/>
    <cellStyle name="Normal 5 3 2 2 2 2 2 3 2 2 4" xfId="36255"/>
    <cellStyle name="Normal 5 3 2 2 2 2 2 3 2 3" xfId="11042"/>
    <cellStyle name="Normal 5 3 2 2 2 2 2 3 2 3 2" xfId="25425"/>
    <cellStyle name="Normal 5 3 2 2 2 2 2 3 2 3 2 2" xfId="54160"/>
    <cellStyle name="Normal 5 3 2 2 2 2 2 3 2 3 3" xfId="39836"/>
    <cellStyle name="Normal 5 3 2 2 2 2 2 3 2 4" xfId="18262"/>
    <cellStyle name="Normal 5 3 2 2 2 2 2 3 2 4 2" xfId="46998"/>
    <cellStyle name="Normal 5 3 2 2 2 2 2 3 2 5" xfId="32674"/>
    <cellStyle name="Normal 5 3 2 2 2 2 2 3 3" xfId="5579"/>
    <cellStyle name="Normal 5 3 2 2 2 2 2 3 3 2" xfId="12839"/>
    <cellStyle name="Normal 5 3 2 2 2 2 2 3 3 2 2" xfId="27217"/>
    <cellStyle name="Normal 5 3 2 2 2 2 2 3 3 2 2 2" xfId="55951"/>
    <cellStyle name="Normal 5 3 2 2 2 2 2 3 3 2 3" xfId="41627"/>
    <cellStyle name="Normal 5 3 2 2 2 2 2 3 3 3" xfId="20054"/>
    <cellStyle name="Normal 5 3 2 2 2 2 2 3 3 3 2" xfId="48789"/>
    <cellStyle name="Normal 5 3 2 2 2 2 2 3 3 4" xfId="34465"/>
    <cellStyle name="Normal 5 3 2 2 2 2 2 3 4" xfId="9252"/>
    <cellStyle name="Normal 5 3 2 2 2 2 2 3 4 2" xfId="23635"/>
    <cellStyle name="Normal 5 3 2 2 2 2 2 3 4 2 2" xfId="52370"/>
    <cellStyle name="Normal 5 3 2 2 2 2 2 3 4 3" xfId="38046"/>
    <cellStyle name="Normal 5 3 2 2 2 2 2 3 5" xfId="16472"/>
    <cellStyle name="Normal 5 3 2 2 2 2 2 3 5 2" xfId="45208"/>
    <cellStyle name="Normal 5 3 2 2 2 2 2 3 6" xfId="30884"/>
    <cellStyle name="Normal 5 3 2 2 2 2 2 4" xfId="2814"/>
    <cellStyle name="Normal 5 3 2 2 2 2 2 4 2" xfId="6474"/>
    <cellStyle name="Normal 5 3 2 2 2 2 2 4 2 2" xfId="13734"/>
    <cellStyle name="Normal 5 3 2 2 2 2 2 4 2 2 2" xfId="28112"/>
    <cellStyle name="Normal 5 3 2 2 2 2 2 4 2 2 2 2" xfId="56846"/>
    <cellStyle name="Normal 5 3 2 2 2 2 2 4 2 2 3" xfId="42522"/>
    <cellStyle name="Normal 5 3 2 2 2 2 2 4 2 3" xfId="20949"/>
    <cellStyle name="Normal 5 3 2 2 2 2 2 4 2 3 2" xfId="49684"/>
    <cellStyle name="Normal 5 3 2 2 2 2 2 4 2 4" xfId="35360"/>
    <cellStyle name="Normal 5 3 2 2 2 2 2 4 3" xfId="10147"/>
    <cellStyle name="Normal 5 3 2 2 2 2 2 4 3 2" xfId="24530"/>
    <cellStyle name="Normal 5 3 2 2 2 2 2 4 3 2 2" xfId="53265"/>
    <cellStyle name="Normal 5 3 2 2 2 2 2 4 3 3" xfId="38941"/>
    <cellStyle name="Normal 5 3 2 2 2 2 2 4 4" xfId="17367"/>
    <cellStyle name="Normal 5 3 2 2 2 2 2 4 4 2" xfId="46103"/>
    <cellStyle name="Normal 5 3 2 2 2 2 2 4 5" xfId="31779"/>
    <cellStyle name="Normal 5 3 2 2 2 2 2 5" xfId="4679"/>
    <cellStyle name="Normal 5 3 2 2 2 2 2 5 2" xfId="11944"/>
    <cellStyle name="Normal 5 3 2 2 2 2 2 5 2 2" xfId="26322"/>
    <cellStyle name="Normal 5 3 2 2 2 2 2 5 2 2 2" xfId="55056"/>
    <cellStyle name="Normal 5 3 2 2 2 2 2 5 2 3" xfId="40732"/>
    <cellStyle name="Normal 5 3 2 2 2 2 2 5 3" xfId="19159"/>
    <cellStyle name="Normal 5 3 2 2 2 2 2 5 3 2" xfId="47894"/>
    <cellStyle name="Normal 5 3 2 2 2 2 2 5 4" xfId="33570"/>
    <cellStyle name="Normal 5 3 2 2 2 2 2 6" xfId="8351"/>
    <cellStyle name="Normal 5 3 2 2 2 2 2 6 2" xfId="22740"/>
    <cellStyle name="Normal 5 3 2 2 2 2 2 6 2 2" xfId="51475"/>
    <cellStyle name="Normal 5 3 2 2 2 2 2 6 3" xfId="37151"/>
    <cellStyle name="Normal 5 3 2 2 2 2 2 7" xfId="15577"/>
    <cellStyle name="Normal 5 3 2 2 2 2 2 7 2" xfId="44313"/>
    <cellStyle name="Normal 5 3 2 2 2 2 2 8" xfId="29989"/>
    <cellStyle name="Normal 5 3 2 2 2 2 3" xfId="1158"/>
    <cellStyle name="Normal 5 3 2 2 2 2 3 2" xfId="2141"/>
    <cellStyle name="Normal 5 3 2 2 2 2 3 2 2" xfId="3933"/>
    <cellStyle name="Normal 5 3 2 2 2 2 3 2 2 2" xfId="7592"/>
    <cellStyle name="Normal 5 3 2 2 2 2 3 2 2 2 2" xfId="14852"/>
    <cellStyle name="Normal 5 3 2 2 2 2 3 2 2 2 2 2" xfId="29230"/>
    <cellStyle name="Normal 5 3 2 2 2 2 3 2 2 2 2 2 2" xfId="57964"/>
    <cellStyle name="Normal 5 3 2 2 2 2 3 2 2 2 2 3" xfId="43640"/>
    <cellStyle name="Normal 5 3 2 2 2 2 3 2 2 2 3" xfId="22067"/>
    <cellStyle name="Normal 5 3 2 2 2 2 3 2 2 2 3 2" xfId="50802"/>
    <cellStyle name="Normal 5 3 2 2 2 2 3 2 2 2 4" xfId="36478"/>
    <cellStyle name="Normal 5 3 2 2 2 2 3 2 2 3" xfId="11265"/>
    <cellStyle name="Normal 5 3 2 2 2 2 3 2 2 3 2" xfId="25648"/>
    <cellStyle name="Normal 5 3 2 2 2 2 3 2 2 3 2 2" xfId="54383"/>
    <cellStyle name="Normal 5 3 2 2 2 2 3 2 2 3 3" xfId="40059"/>
    <cellStyle name="Normal 5 3 2 2 2 2 3 2 2 4" xfId="18485"/>
    <cellStyle name="Normal 5 3 2 2 2 2 3 2 2 4 2" xfId="47221"/>
    <cellStyle name="Normal 5 3 2 2 2 2 3 2 2 5" xfId="32897"/>
    <cellStyle name="Normal 5 3 2 2 2 2 3 2 3" xfId="5802"/>
    <cellStyle name="Normal 5 3 2 2 2 2 3 2 3 2" xfId="13062"/>
    <cellStyle name="Normal 5 3 2 2 2 2 3 2 3 2 2" xfId="27440"/>
    <cellStyle name="Normal 5 3 2 2 2 2 3 2 3 2 2 2" xfId="56174"/>
    <cellStyle name="Normal 5 3 2 2 2 2 3 2 3 2 3" xfId="41850"/>
    <cellStyle name="Normal 5 3 2 2 2 2 3 2 3 3" xfId="20277"/>
    <cellStyle name="Normal 5 3 2 2 2 2 3 2 3 3 2" xfId="49012"/>
    <cellStyle name="Normal 5 3 2 2 2 2 3 2 3 4" xfId="34688"/>
    <cellStyle name="Normal 5 3 2 2 2 2 3 2 4" xfId="9475"/>
    <cellStyle name="Normal 5 3 2 2 2 2 3 2 4 2" xfId="23858"/>
    <cellStyle name="Normal 5 3 2 2 2 2 3 2 4 2 2" xfId="52593"/>
    <cellStyle name="Normal 5 3 2 2 2 2 3 2 4 3" xfId="38269"/>
    <cellStyle name="Normal 5 3 2 2 2 2 3 2 5" xfId="16695"/>
    <cellStyle name="Normal 5 3 2 2 2 2 3 2 5 2" xfId="45431"/>
    <cellStyle name="Normal 5 3 2 2 2 2 3 2 6" xfId="31107"/>
    <cellStyle name="Normal 5 3 2 2 2 2 3 3" xfId="3037"/>
    <cellStyle name="Normal 5 3 2 2 2 2 3 3 2" xfId="6697"/>
    <cellStyle name="Normal 5 3 2 2 2 2 3 3 2 2" xfId="13957"/>
    <cellStyle name="Normal 5 3 2 2 2 2 3 3 2 2 2" xfId="28335"/>
    <cellStyle name="Normal 5 3 2 2 2 2 3 3 2 2 2 2" xfId="57069"/>
    <cellStyle name="Normal 5 3 2 2 2 2 3 3 2 2 3" xfId="42745"/>
    <cellStyle name="Normal 5 3 2 2 2 2 3 3 2 3" xfId="21172"/>
    <cellStyle name="Normal 5 3 2 2 2 2 3 3 2 3 2" xfId="49907"/>
    <cellStyle name="Normal 5 3 2 2 2 2 3 3 2 4" xfId="35583"/>
    <cellStyle name="Normal 5 3 2 2 2 2 3 3 3" xfId="10370"/>
    <cellStyle name="Normal 5 3 2 2 2 2 3 3 3 2" xfId="24753"/>
    <cellStyle name="Normal 5 3 2 2 2 2 3 3 3 2 2" xfId="53488"/>
    <cellStyle name="Normal 5 3 2 2 2 2 3 3 3 3" xfId="39164"/>
    <cellStyle name="Normal 5 3 2 2 2 2 3 3 4" xfId="17590"/>
    <cellStyle name="Normal 5 3 2 2 2 2 3 3 4 2" xfId="46326"/>
    <cellStyle name="Normal 5 3 2 2 2 2 3 3 5" xfId="32002"/>
    <cellStyle name="Normal 5 3 2 2 2 2 3 4" xfId="4902"/>
    <cellStyle name="Normal 5 3 2 2 2 2 3 4 2" xfId="12167"/>
    <cellStyle name="Normal 5 3 2 2 2 2 3 4 2 2" xfId="26545"/>
    <cellStyle name="Normal 5 3 2 2 2 2 3 4 2 2 2" xfId="55279"/>
    <cellStyle name="Normal 5 3 2 2 2 2 3 4 2 3" xfId="40955"/>
    <cellStyle name="Normal 5 3 2 2 2 2 3 4 3" xfId="19382"/>
    <cellStyle name="Normal 5 3 2 2 2 2 3 4 3 2" xfId="48117"/>
    <cellStyle name="Normal 5 3 2 2 2 2 3 4 4" xfId="33793"/>
    <cellStyle name="Normal 5 3 2 2 2 2 3 5" xfId="8574"/>
    <cellStyle name="Normal 5 3 2 2 2 2 3 5 2" xfId="22963"/>
    <cellStyle name="Normal 5 3 2 2 2 2 3 5 2 2" xfId="51698"/>
    <cellStyle name="Normal 5 3 2 2 2 2 3 5 3" xfId="37374"/>
    <cellStyle name="Normal 5 3 2 2 2 2 3 6" xfId="15800"/>
    <cellStyle name="Normal 5 3 2 2 2 2 3 6 2" xfId="44536"/>
    <cellStyle name="Normal 5 3 2 2 2 2 3 7" xfId="30212"/>
    <cellStyle name="Normal 5 3 2 2 2 2 4" xfId="1690"/>
    <cellStyle name="Normal 5 3 2 2 2 2 4 2" xfId="3486"/>
    <cellStyle name="Normal 5 3 2 2 2 2 4 2 2" xfId="7145"/>
    <cellStyle name="Normal 5 3 2 2 2 2 4 2 2 2" xfId="14405"/>
    <cellStyle name="Normal 5 3 2 2 2 2 4 2 2 2 2" xfId="28783"/>
    <cellStyle name="Normal 5 3 2 2 2 2 4 2 2 2 2 2" xfId="57517"/>
    <cellStyle name="Normal 5 3 2 2 2 2 4 2 2 2 3" xfId="43193"/>
    <cellStyle name="Normal 5 3 2 2 2 2 4 2 2 3" xfId="21620"/>
    <cellStyle name="Normal 5 3 2 2 2 2 4 2 2 3 2" xfId="50355"/>
    <cellStyle name="Normal 5 3 2 2 2 2 4 2 2 4" xfId="36031"/>
    <cellStyle name="Normal 5 3 2 2 2 2 4 2 3" xfId="10818"/>
    <cellStyle name="Normal 5 3 2 2 2 2 4 2 3 2" xfId="25201"/>
    <cellStyle name="Normal 5 3 2 2 2 2 4 2 3 2 2" xfId="53936"/>
    <cellStyle name="Normal 5 3 2 2 2 2 4 2 3 3" xfId="39612"/>
    <cellStyle name="Normal 5 3 2 2 2 2 4 2 4" xfId="18038"/>
    <cellStyle name="Normal 5 3 2 2 2 2 4 2 4 2" xfId="46774"/>
    <cellStyle name="Normal 5 3 2 2 2 2 4 2 5" xfId="32450"/>
    <cellStyle name="Normal 5 3 2 2 2 2 4 3" xfId="5355"/>
    <cellStyle name="Normal 5 3 2 2 2 2 4 3 2" xfId="12615"/>
    <cellStyle name="Normal 5 3 2 2 2 2 4 3 2 2" xfId="26993"/>
    <cellStyle name="Normal 5 3 2 2 2 2 4 3 2 2 2" xfId="55727"/>
    <cellStyle name="Normal 5 3 2 2 2 2 4 3 2 3" xfId="41403"/>
    <cellStyle name="Normal 5 3 2 2 2 2 4 3 3" xfId="19830"/>
    <cellStyle name="Normal 5 3 2 2 2 2 4 3 3 2" xfId="48565"/>
    <cellStyle name="Normal 5 3 2 2 2 2 4 3 4" xfId="34241"/>
    <cellStyle name="Normal 5 3 2 2 2 2 4 4" xfId="9028"/>
    <cellStyle name="Normal 5 3 2 2 2 2 4 4 2" xfId="23411"/>
    <cellStyle name="Normal 5 3 2 2 2 2 4 4 2 2" xfId="52146"/>
    <cellStyle name="Normal 5 3 2 2 2 2 4 4 3" xfId="37822"/>
    <cellStyle name="Normal 5 3 2 2 2 2 4 5" xfId="16248"/>
    <cellStyle name="Normal 5 3 2 2 2 2 4 5 2" xfId="44984"/>
    <cellStyle name="Normal 5 3 2 2 2 2 4 6" xfId="30660"/>
    <cellStyle name="Normal 5 3 2 2 2 2 5" xfId="2590"/>
    <cellStyle name="Normal 5 3 2 2 2 2 5 2" xfId="6250"/>
    <cellStyle name="Normal 5 3 2 2 2 2 5 2 2" xfId="13510"/>
    <cellStyle name="Normal 5 3 2 2 2 2 5 2 2 2" xfId="27888"/>
    <cellStyle name="Normal 5 3 2 2 2 2 5 2 2 2 2" xfId="56622"/>
    <cellStyle name="Normal 5 3 2 2 2 2 5 2 2 3" xfId="42298"/>
    <cellStyle name="Normal 5 3 2 2 2 2 5 2 3" xfId="20725"/>
    <cellStyle name="Normal 5 3 2 2 2 2 5 2 3 2" xfId="49460"/>
    <cellStyle name="Normal 5 3 2 2 2 2 5 2 4" xfId="35136"/>
    <cellStyle name="Normal 5 3 2 2 2 2 5 3" xfId="9923"/>
    <cellStyle name="Normal 5 3 2 2 2 2 5 3 2" xfId="24306"/>
    <cellStyle name="Normal 5 3 2 2 2 2 5 3 2 2" xfId="53041"/>
    <cellStyle name="Normal 5 3 2 2 2 2 5 3 3" xfId="38717"/>
    <cellStyle name="Normal 5 3 2 2 2 2 5 4" xfId="17143"/>
    <cellStyle name="Normal 5 3 2 2 2 2 5 4 2" xfId="45879"/>
    <cellStyle name="Normal 5 3 2 2 2 2 5 5" xfId="31555"/>
    <cellStyle name="Normal 5 3 2 2 2 2 6" xfId="4453"/>
    <cellStyle name="Normal 5 3 2 2 2 2 6 2" xfId="11720"/>
    <cellStyle name="Normal 5 3 2 2 2 2 6 2 2" xfId="26098"/>
    <cellStyle name="Normal 5 3 2 2 2 2 6 2 2 2" xfId="54832"/>
    <cellStyle name="Normal 5 3 2 2 2 2 6 2 3" xfId="40508"/>
    <cellStyle name="Normal 5 3 2 2 2 2 6 3" xfId="18935"/>
    <cellStyle name="Normal 5 3 2 2 2 2 6 3 2" xfId="47670"/>
    <cellStyle name="Normal 5 3 2 2 2 2 6 4" xfId="33346"/>
    <cellStyle name="Normal 5 3 2 2 2 2 7" xfId="8124"/>
    <cellStyle name="Normal 5 3 2 2 2 2 7 2" xfId="22516"/>
    <cellStyle name="Normal 5 3 2 2 2 2 7 2 2" xfId="51251"/>
    <cellStyle name="Normal 5 3 2 2 2 2 7 3" xfId="36927"/>
    <cellStyle name="Normal 5 3 2 2 2 2 8" xfId="15353"/>
    <cellStyle name="Normal 5 3 2 2 2 2 8 2" xfId="44089"/>
    <cellStyle name="Normal 5 3 2 2 2 2 9" xfId="29765"/>
    <cellStyle name="Normal 5 3 2 2 2 3" xfId="821"/>
    <cellStyle name="Normal 5 3 2 2 2 3 2" xfId="1270"/>
    <cellStyle name="Normal 5 3 2 2 2 3 2 2" xfId="2253"/>
    <cellStyle name="Normal 5 3 2 2 2 3 2 2 2" xfId="4045"/>
    <cellStyle name="Normal 5 3 2 2 2 3 2 2 2 2" xfId="7704"/>
    <cellStyle name="Normal 5 3 2 2 2 3 2 2 2 2 2" xfId="14964"/>
    <cellStyle name="Normal 5 3 2 2 2 3 2 2 2 2 2 2" xfId="29342"/>
    <cellStyle name="Normal 5 3 2 2 2 3 2 2 2 2 2 2 2" xfId="58076"/>
    <cellStyle name="Normal 5 3 2 2 2 3 2 2 2 2 2 3" xfId="43752"/>
    <cellStyle name="Normal 5 3 2 2 2 3 2 2 2 2 3" xfId="22179"/>
    <cellStyle name="Normal 5 3 2 2 2 3 2 2 2 2 3 2" xfId="50914"/>
    <cellStyle name="Normal 5 3 2 2 2 3 2 2 2 2 4" xfId="36590"/>
    <cellStyle name="Normal 5 3 2 2 2 3 2 2 2 3" xfId="11377"/>
    <cellStyle name="Normal 5 3 2 2 2 3 2 2 2 3 2" xfId="25760"/>
    <cellStyle name="Normal 5 3 2 2 2 3 2 2 2 3 2 2" xfId="54495"/>
    <cellStyle name="Normal 5 3 2 2 2 3 2 2 2 3 3" xfId="40171"/>
    <cellStyle name="Normal 5 3 2 2 2 3 2 2 2 4" xfId="18597"/>
    <cellStyle name="Normal 5 3 2 2 2 3 2 2 2 4 2" xfId="47333"/>
    <cellStyle name="Normal 5 3 2 2 2 3 2 2 2 5" xfId="33009"/>
    <cellStyle name="Normal 5 3 2 2 2 3 2 2 3" xfId="5914"/>
    <cellStyle name="Normal 5 3 2 2 2 3 2 2 3 2" xfId="13174"/>
    <cellStyle name="Normal 5 3 2 2 2 3 2 2 3 2 2" xfId="27552"/>
    <cellStyle name="Normal 5 3 2 2 2 3 2 2 3 2 2 2" xfId="56286"/>
    <cellStyle name="Normal 5 3 2 2 2 3 2 2 3 2 3" xfId="41962"/>
    <cellStyle name="Normal 5 3 2 2 2 3 2 2 3 3" xfId="20389"/>
    <cellStyle name="Normal 5 3 2 2 2 3 2 2 3 3 2" xfId="49124"/>
    <cellStyle name="Normal 5 3 2 2 2 3 2 2 3 4" xfId="34800"/>
    <cellStyle name="Normal 5 3 2 2 2 3 2 2 4" xfId="9587"/>
    <cellStyle name="Normal 5 3 2 2 2 3 2 2 4 2" xfId="23970"/>
    <cellStyle name="Normal 5 3 2 2 2 3 2 2 4 2 2" xfId="52705"/>
    <cellStyle name="Normal 5 3 2 2 2 3 2 2 4 3" xfId="38381"/>
    <cellStyle name="Normal 5 3 2 2 2 3 2 2 5" xfId="16807"/>
    <cellStyle name="Normal 5 3 2 2 2 3 2 2 5 2" xfId="45543"/>
    <cellStyle name="Normal 5 3 2 2 2 3 2 2 6" xfId="31219"/>
    <cellStyle name="Normal 5 3 2 2 2 3 2 3" xfId="3149"/>
    <cellStyle name="Normal 5 3 2 2 2 3 2 3 2" xfId="6809"/>
    <cellStyle name="Normal 5 3 2 2 2 3 2 3 2 2" xfId="14069"/>
    <cellStyle name="Normal 5 3 2 2 2 3 2 3 2 2 2" xfId="28447"/>
    <cellStyle name="Normal 5 3 2 2 2 3 2 3 2 2 2 2" xfId="57181"/>
    <cellStyle name="Normal 5 3 2 2 2 3 2 3 2 2 3" xfId="42857"/>
    <cellStyle name="Normal 5 3 2 2 2 3 2 3 2 3" xfId="21284"/>
    <cellStyle name="Normal 5 3 2 2 2 3 2 3 2 3 2" xfId="50019"/>
    <cellStyle name="Normal 5 3 2 2 2 3 2 3 2 4" xfId="35695"/>
    <cellStyle name="Normal 5 3 2 2 2 3 2 3 3" xfId="10482"/>
    <cellStyle name="Normal 5 3 2 2 2 3 2 3 3 2" xfId="24865"/>
    <cellStyle name="Normal 5 3 2 2 2 3 2 3 3 2 2" xfId="53600"/>
    <cellStyle name="Normal 5 3 2 2 2 3 2 3 3 3" xfId="39276"/>
    <cellStyle name="Normal 5 3 2 2 2 3 2 3 4" xfId="17702"/>
    <cellStyle name="Normal 5 3 2 2 2 3 2 3 4 2" xfId="46438"/>
    <cellStyle name="Normal 5 3 2 2 2 3 2 3 5" xfId="32114"/>
    <cellStyle name="Normal 5 3 2 2 2 3 2 4" xfId="5014"/>
    <cellStyle name="Normal 5 3 2 2 2 3 2 4 2" xfId="12279"/>
    <cellStyle name="Normal 5 3 2 2 2 3 2 4 2 2" xfId="26657"/>
    <cellStyle name="Normal 5 3 2 2 2 3 2 4 2 2 2" xfId="55391"/>
    <cellStyle name="Normal 5 3 2 2 2 3 2 4 2 3" xfId="41067"/>
    <cellStyle name="Normal 5 3 2 2 2 3 2 4 3" xfId="19494"/>
    <cellStyle name="Normal 5 3 2 2 2 3 2 4 3 2" xfId="48229"/>
    <cellStyle name="Normal 5 3 2 2 2 3 2 4 4" xfId="33905"/>
    <cellStyle name="Normal 5 3 2 2 2 3 2 5" xfId="8686"/>
    <cellStyle name="Normal 5 3 2 2 2 3 2 5 2" xfId="23075"/>
    <cellStyle name="Normal 5 3 2 2 2 3 2 5 2 2" xfId="51810"/>
    <cellStyle name="Normal 5 3 2 2 2 3 2 5 3" xfId="37486"/>
    <cellStyle name="Normal 5 3 2 2 2 3 2 6" xfId="15912"/>
    <cellStyle name="Normal 5 3 2 2 2 3 2 6 2" xfId="44648"/>
    <cellStyle name="Normal 5 3 2 2 2 3 2 7" xfId="30324"/>
    <cellStyle name="Normal 5 3 2 2 2 3 3" xfId="1806"/>
    <cellStyle name="Normal 5 3 2 2 2 3 3 2" xfId="3598"/>
    <cellStyle name="Normal 5 3 2 2 2 3 3 2 2" xfId="7257"/>
    <cellStyle name="Normal 5 3 2 2 2 3 3 2 2 2" xfId="14517"/>
    <cellStyle name="Normal 5 3 2 2 2 3 3 2 2 2 2" xfId="28895"/>
    <cellStyle name="Normal 5 3 2 2 2 3 3 2 2 2 2 2" xfId="57629"/>
    <cellStyle name="Normal 5 3 2 2 2 3 3 2 2 2 3" xfId="43305"/>
    <cellStyle name="Normal 5 3 2 2 2 3 3 2 2 3" xfId="21732"/>
    <cellStyle name="Normal 5 3 2 2 2 3 3 2 2 3 2" xfId="50467"/>
    <cellStyle name="Normal 5 3 2 2 2 3 3 2 2 4" xfId="36143"/>
    <cellStyle name="Normal 5 3 2 2 2 3 3 2 3" xfId="10930"/>
    <cellStyle name="Normal 5 3 2 2 2 3 3 2 3 2" xfId="25313"/>
    <cellStyle name="Normal 5 3 2 2 2 3 3 2 3 2 2" xfId="54048"/>
    <cellStyle name="Normal 5 3 2 2 2 3 3 2 3 3" xfId="39724"/>
    <cellStyle name="Normal 5 3 2 2 2 3 3 2 4" xfId="18150"/>
    <cellStyle name="Normal 5 3 2 2 2 3 3 2 4 2" xfId="46886"/>
    <cellStyle name="Normal 5 3 2 2 2 3 3 2 5" xfId="32562"/>
    <cellStyle name="Normal 5 3 2 2 2 3 3 3" xfId="5467"/>
    <cellStyle name="Normal 5 3 2 2 2 3 3 3 2" xfId="12727"/>
    <cellStyle name="Normal 5 3 2 2 2 3 3 3 2 2" xfId="27105"/>
    <cellStyle name="Normal 5 3 2 2 2 3 3 3 2 2 2" xfId="55839"/>
    <cellStyle name="Normal 5 3 2 2 2 3 3 3 2 3" xfId="41515"/>
    <cellStyle name="Normal 5 3 2 2 2 3 3 3 3" xfId="19942"/>
    <cellStyle name="Normal 5 3 2 2 2 3 3 3 3 2" xfId="48677"/>
    <cellStyle name="Normal 5 3 2 2 2 3 3 3 4" xfId="34353"/>
    <cellStyle name="Normal 5 3 2 2 2 3 3 4" xfId="9140"/>
    <cellStyle name="Normal 5 3 2 2 2 3 3 4 2" xfId="23523"/>
    <cellStyle name="Normal 5 3 2 2 2 3 3 4 2 2" xfId="52258"/>
    <cellStyle name="Normal 5 3 2 2 2 3 3 4 3" xfId="37934"/>
    <cellStyle name="Normal 5 3 2 2 2 3 3 5" xfId="16360"/>
    <cellStyle name="Normal 5 3 2 2 2 3 3 5 2" xfId="45096"/>
    <cellStyle name="Normal 5 3 2 2 2 3 3 6" xfId="30772"/>
    <cellStyle name="Normal 5 3 2 2 2 3 4" xfId="2702"/>
    <cellStyle name="Normal 5 3 2 2 2 3 4 2" xfId="6362"/>
    <cellStyle name="Normal 5 3 2 2 2 3 4 2 2" xfId="13622"/>
    <cellStyle name="Normal 5 3 2 2 2 3 4 2 2 2" xfId="28000"/>
    <cellStyle name="Normal 5 3 2 2 2 3 4 2 2 2 2" xfId="56734"/>
    <cellStyle name="Normal 5 3 2 2 2 3 4 2 2 3" xfId="42410"/>
    <cellStyle name="Normal 5 3 2 2 2 3 4 2 3" xfId="20837"/>
    <cellStyle name="Normal 5 3 2 2 2 3 4 2 3 2" xfId="49572"/>
    <cellStyle name="Normal 5 3 2 2 2 3 4 2 4" xfId="35248"/>
    <cellStyle name="Normal 5 3 2 2 2 3 4 3" xfId="10035"/>
    <cellStyle name="Normal 5 3 2 2 2 3 4 3 2" xfId="24418"/>
    <cellStyle name="Normal 5 3 2 2 2 3 4 3 2 2" xfId="53153"/>
    <cellStyle name="Normal 5 3 2 2 2 3 4 3 3" xfId="38829"/>
    <cellStyle name="Normal 5 3 2 2 2 3 4 4" xfId="17255"/>
    <cellStyle name="Normal 5 3 2 2 2 3 4 4 2" xfId="45991"/>
    <cellStyle name="Normal 5 3 2 2 2 3 4 5" xfId="31667"/>
    <cellStyle name="Normal 5 3 2 2 2 3 5" xfId="4566"/>
    <cellStyle name="Normal 5 3 2 2 2 3 5 2" xfId="11832"/>
    <cellStyle name="Normal 5 3 2 2 2 3 5 2 2" xfId="26210"/>
    <cellStyle name="Normal 5 3 2 2 2 3 5 2 2 2" xfId="54944"/>
    <cellStyle name="Normal 5 3 2 2 2 3 5 2 3" xfId="40620"/>
    <cellStyle name="Normal 5 3 2 2 2 3 5 3" xfId="19047"/>
    <cellStyle name="Normal 5 3 2 2 2 3 5 3 2" xfId="47782"/>
    <cellStyle name="Normal 5 3 2 2 2 3 5 4" xfId="33458"/>
    <cellStyle name="Normal 5 3 2 2 2 3 6" xfId="8239"/>
    <cellStyle name="Normal 5 3 2 2 2 3 6 2" xfId="22628"/>
    <cellStyle name="Normal 5 3 2 2 2 3 6 2 2" xfId="51363"/>
    <cellStyle name="Normal 5 3 2 2 2 3 6 3" xfId="37039"/>
    <cellStyle name="Normal 5 3 2 2 2 3 7" xfId="15465"/>
    <cellStyle name="Normal 5 3 2 2 2 3 7 2" xfId="44201"/>
    <cellStyle name="Normal 5 3 2 2 2 3 8" xfId="29877"/>
    <cellStyle name="Normal 5 3 2 2 2 4" xfId="1046"/>
    <cellStyle name="Normal 5 3 2 2 2 4 2" xfId="2029"/>
    <cellStyle name="Normal 5 3 2 2 2 4 2 2" xfId="3821"/>
    <cellStyle name="Normal 5 3 2 2 2 4 2 2 2" xfId="7480"/>
    <cellStyle name="Normal 5 3 2 2 2 4 2 2 2 2" xfId="14740"/>
    <cellStyle name="Normal 5 3 2 2 2 4 2 2 2 2 2" xfId="29118"/>
    <cellStyle name="Normal 5 3 2 2 2 4 2 2 2 2 2 2" xfId="57852"/>
    <cellStyle name="Normal 5 3 2 2 2 4 2 2 2 2 3" xfId="43528"/>
    <cellStyle name="Normal 5 3 2 2 2 4 2 2 2 3" xfId="21955"/>
    <cellStyle name="Normal 5 3 2 2 2 4 2 2 2 3 2" xfId="50690"/>
    <cellStyle name="Normal 5 3 2 2 2 4 2 2 2 4" xfId="36366"/>
    <cellStyle name="Normal 5 3 2 2 2 4 2 2 3" xfId="11153"/>
    <cellStyle name="Normal 5 3 2 2 2 4 2 2 3 2" xfId="25536"/>
    <cellStyle name="Normal 5 3 2 2 2 4 2 2 3 2 2" xfId="54271"/>
    <cellStyle name="Normal 5 3 2 2 2 4 2 2 3 3" xfId="39947"/>
    <cellStyle name="Normal 5 3 2 2 2 4 2 2 4" xfId="18373"/>
    <cellStyle name="Normal 5 3 2 2 2 4 2 2 4 2" xfId="47109"/>
    <cellStyle name="Normal 5 3 2 2 2 4 2 2 5" xfId="32785"/>
    <cellStyle name="Normal 5 3 2 2 2 4 2 3" xfId="5690"/>
    <cellStyle name="Normal 5 3 2 2 2 4 2 3 2" xfId="12950"/>
    <cellStyle name="Normal 5 3 2 2 2 4 2 3 2 2" xfId="27328"/>
    <cellStyle name="Normal 5 3 2 2 2 4 2 3 2 2 2" xfId="56062"/>
    <cellStyle name="Normal 5 3 2 2 2 4 2 3 2 3" xfId="41738"/>
    <cellStyle name="Normal 5 3 2 2 2 4 2 3 3" xfId="20165"/>
    <cellStyle name="Normal 5 3 2 2 2 4 2 3 3 2" xfId="48900"/>
    <cellStyle name="Normal 5 3 2 2 2 4 2 3 4" xfId="34576"/>
    <cellStyle name="Normal 5 3 2 2 2 4 2 4" xfId="9363"/>
    <cellStyle name="Normal 5 3 2 2 2 4 2 4 2" xfId="23746"/>
    <cellStyle name="Normal 5 3 2 2 2 4 2 4 2 2" xfId="52481"/>
    <cellStyle name="Normal 5 3 2 2 2 4 2 4 3" xfId="38157"/>
    <cellStyle name="Normal 5 3 2 2 2 4 2 5" xfId="16583"/>
    <cellStyle name="Normal 5 3 2 2 2 4 2 5 2" xfId="45319"/>
    <cellStyle name="Normal 5 3 2 2 2 4 2 6" xfId="30995"/>
    <cellStyle name="Normal 5 3 2 2 2 4 3" xfId="2925"/>
    <cellStyle name="Normal 5 3 2 2 2 4 3 2" xfId="6585"/>
    <cellStyle name="Normal 5 3 2 2 2 4 3 2 2" xfId="13845"/>
    <cellStyle name="Normal 5 3 2 2 2 4 3 2 2 2" xfId="28223"/>
    <cellStyle name="Normal 5 3 2 2 2 4 3 2 2 2 2" xfId="56957"/>
    <cellStyle name="Normal 5 3 2 2 2 4 3 2 2 3" xfId="42633"/>
    <cellStyle name="Normal 5 3 2 2 2 4 3 2 3" xfId="21060"/>
    <cellStyle name="Normal 5 3 2 2 2 4 3 2 3 2" xfId="49795"/>
    <cellStyle name="Normal 5 3 2 2 2 4 3 2 4" xfId="35471"/>
    <cellStyle name="Normal 5 3 2 2 2 4 3 3" xfId="10258"/>
    <cellStyle name="Normal 5 3 2 2 2 4 3 3 2" xfId="24641"/>
    <cellStyle name="Normal 5 3 2 2 2 4 3 3 2 2" xfId="53376"/>
    <cellStyle name="Normal 5 3 2 2 2 4 3 3 3" xfId="39052"/>
    <cellStyle name="Normal 5 3 2 2 2 4 3 4" xfId="17478"/>
    <cellStyle name="Normal 5 3 2 2 2 4 3 4 2" xfId="46214"/>
    <cellStyle name="Normal 5 3 2 2 2 4 3 5" xfId="31890"/>
    <cellStyle name="Normal 5 3 2 2 2 4 4" xfId="4790"/>
    <cellStyle name="Normal 5 3 2 2 2 4 4 2" xfId="12055"/>
    <cellStyle name="Normal 5 3 2 2 2 4 4 2 2" xfId="26433"/>
    <cellStyle name="Normal 5 3 2 2 2 4 4 2 2 2" xfId="55167"/>
    <cellStyle name="Normal 5 3 2 2 2 4 4 2 3" xfId="40843"/>
    <cellStyle name="Normal 5 3 2 2 2 4 4 3" xfId="19270"/>
    <cellStyle name="Normal 5 3 2 2 2 4 4 3 2" xfId="48005"/>
    <cellStyle name="Normal 5 3 2 2 2 4 4 4" xfId="33681"/>
    <cellStyle name="Normal 5 3 2 2 2 4 5" xfId="8462"/>
    <cellStyle name="Normal 5 3 2 2 2 4 5 2" xfId="22851"/>
    <cellStyle name="Normal 5 3 2 2 2 4 5 2 2" xfId="51586"/>
    <cellStyle name="Normal 5 3 2 2 2 4 5 3" xfId="37262"/>
    <cellStyle name="Normal 5 3 2 2 2 4 6" xfId="15688"/>
    <cellStyle name="Normal 5 3 2 2 2 4 6 2" xfId="44424"/>
    <cellStyle name="Normal 5 3 2 2 2 4 7" xfId="30100"/>
    <cellStyle name="Normal 5 3 2 2 2 5" xfId="1570"/>
    <cellStyle name="Normal 5 3 2 2 2 5 2" xfId="3374"/>
    <cellStyle name="Normal 5 3 2 2 2 5 2 2" xfId="7033"/>
    <cellStyle name="Normal 5 3 2 2 2 5 2 2 2" xfId="14293"/>
    <cellStyle name="Normal 5 3 2 2 2 5 2 2 2 2" xfId="28671"/>
    <cellStyle name="Normal 5 3 2 2 2 5 2 2 2 2 2" xfId="57405"/>
    <cellStyle name="Normal 5 3 2 2 2 5 2 2 2 3" xfId="43081"/>
    <cellStyle name="Normal 5 3 2 2 2 5 2 2 3" xfId="21508"/>
    <cellStyle name="Normal 5 3 2 2 2 5 2 2 3 2" xfId="50243"/>
    <cellStyle name="Normal 5 3 2 2 2 5 2 2 4" xfId="35919"/>
    <cellStyle name="Normal 5 3 2 2 2 5 2 3" xfId="10706"/>
    <cellStyle name="Normal 5 3 2 2 2 5 2 3 2" xfId="25089"/>
    <cellStyle name="Normal 5 3 2 2 2 5 2 3 2 2" xfId="53824"/>
    <cellStyle name="Normal 5 3 2 2 2 5 2 3 3" xfId="39500"/>
    <cellStyle name="Normal 5 3 2 2 2 5 2 4" xfId="17926"/>
    <cellStyle name="Normal 5 3 2 2 2 5 2 4 2" xfId="46662"/>
    <cellStyle name="Normal 5 3 2 2 2 5 2 5" xfId="32338"/>
    <cellStyle name="Normal 5 3 2 2 2 5 3" xfId="5243"/>
    <cellStyle name="Normal 5 3 2 2 2 5 3 2" xfId="12503"/>
    <cellStyle name="Normal 5 3 2 2 2 5 3 2 2" xfId="26881"/>
    <cellStyle name="Normal 5 3 2 2 2 5 3 2 2 2" xfId="55615"/>
    <cellStyle name="Normal 5 3 2 2 2 5 3 2 3" xfId="41291"/>
    <cellStyle name="Normal 5 3 2 2 2 5 3 3" xfId="19718"/>
    <cellStyle name="Normal 5 3 2 2 2 5 3 3 2" xfId="48453"/>
    <cellStyle name="Normal 5 3 2 2 2 5 3 4" xfId="34129"/>
    <cellStyle name="Normal 5 3 2 2 2 5 4" xfId="8916"/>
    <cellStyle name="Normal 5 3 2 2 2 5 4 2" xfId="23299"/>
    <cellStyle name="Normal 5 3 2 2 2 5 4 2 2" xfId="52034"/>
    <cellStyle name="Normal 5 3 2 2 2 5 4 3" xfId="37710"/>
    <cellStyle name="Normal 5 3 2 2 2 5 5" xfId="16136"/>
    <cellStyle name="Normal 5 3 2 2 2 5 5 2" xfId="44872"/>
    <cellStyle name="Normal 5 3 2 2 2 5 6" xfId="30548"/>
    <cellStyle name="Normal 5 3 2 2 2 6" xfId="2478"/>
    <cellStyle name="Normal 5 3 2 2 2 6 2" xfId="6138"/>
    <cellStyle name="Normal 5 3 2 2 2 6 2 2" xfId="13398"/>
    <cellStyle name="Normal 5 3 2 2 2 6 2 2 2" xfId="27776"/>
    <cellStyle name="Normal 5 3 2 2 2 6 2 2 2 2" xfId="56510"/>
    <cellStyle name="Normal 5 3 2 2 2 6 2 2 3" xfId="42186"/>
    <cellStyle name="Normal 5 3 2 2 2 6 2 3" xfId="20613"/>
    <cellStyle name="Normal 5 3 2 2 2 6 2 3 2" xfId="49348"/>
    <cellStyle name="Normal 5 3 2 2 2 6 2 4" xfId="35024"/>
    <cellStyle name="Normal 5 3 2 2 2 6 3" xfId="9811"/>
    <cellStyle name="Normal 5 3 2 2 2 6 3 2" xfId="24194"/>
    <cellStyle name="Normal 5 3 2 2 2 6 3 2 2" xfId="52929"/>
    <cellStyle name="Normal 5 3 2 2 2 6 3 3" xfId="38605"/>
    <cellStyle name="Normal 5 3 2 2 2 6 4" xfId="17031"/>
    <cellStyle name="Normal 5 3 2 2 2 6 4 2" xfId="45767"/>
    <cellStyle name="Normal 5 3 2 2 2 6 5" xfId="31443"/>
    <cellStyle name="Normal 5 3 2 2 2 7" xfId="4337"/>
    <cellStyle name="Normal 5 3 2 2 2 7 2" xfId="11607"/>
    <cellStyle name="Normal 5 3 2 2 2 7 2 2" xfId="25986"/>
    <cellStyle name="Normal 5 3 2 2 2 7 2 2 2" xfId="54720"/>
    <cellStyle name="Normal 5 3 2 2 2 7 2 3" xfId="40396"/>
    <cellStyle name="Normal 5 3 2 2 2 7 3" xfId="18823"/>
    <cellStyle name="Normal 5 3 2 2 2 7 3 2" xfId="47558"/>
    <cellStyle name="Normal 5 3 2 2 2 7 4" xfId="33234"/>
    <cellStyle name="Normal 5 3 2 2 2 8" xfId="8006"/>
    <cellStyle name="Normal 5 3 2 2 2 8 2" xfId="22404"/>
    <cellStyle name="Normal 5 3 2 2 2 8 2 2" xfId="51139"/>
    <cellStyle name="Normal 5 3 2 2 2 8 3" xfId="36815"/>
    <cellStyle name="Normal 5 3 2 2 2 9" xfId="15241"/>
    <cellStyle name="Normal 5 3 2 2 2 9 2" xfId="43977"/>
    <cellStyle name="Normal 5 3 2 2 3" xfId="602"/>
    <cellStyle name="Normal 5 3 2 2 3 2" xfId="879"/>
    <cellStyle name="Normal 5 3 2 2 3 2 2" xfId="1326"/>
    <cellStyle name="Normal 5 3 2 2 3 2 2 2" xfId="2309"/>
    <cellStyle name="Normal 5 3 2 2 3 2 2 2 2" xfId="4101"/>
    <cellStyle name="Normal 5 3 2 2 3 2 2 2 2 2" xfId="7760"/>
    <cellStyle name="Normal 5 3 2 2 3 2 2 2 2 2 2" xfId="15020"/>
    <cellStyle name="Normal 5 3 2 2 3 2 2 2 2 2 2 2" xfId="29398"/>
    <cellStyle name="Normal 5 3 2 2 3 2 2 2 2 2 2 2 2" xfId="58132"/>
    <cellStyle name="Normal 5 3 2 2 3 2 2 2 2 2 2 3" xfId="43808"/>
    <cellStyle name="Normal 5 3 2 2 3 2 2 2 2 2 3" xfId="22235"/>
    <cellStyle name="Normal 5 3 2 2 3 2 2 2 2 2 3 2" xfId="50970"/>
    <cellStyle name="Normal 5 3 2 2 3 2 2 2 2 2 4" xfId="36646"/>
    <cellStyle name="Normal 5 3 2 2 3 2 2 2 2 3" xfId="11433"/>
    <cellStyle name="Normal 5 3 2 2 3 2 2 2 2 3 2" xfId="25816"/>
    <cellStyle name="Normal 5 3 2 2 3 2 2 2 2 3 2 2" xfId="54551"/>
    <cellStyle name="Normal 5 3 2 2 3 2 2 2 2 3 3" xfId="40227"/>
    <cellStyle name="Normal 5 3 2 2 3 2 2 2 2 4" xfId="18653"/>
    <cellStyle name="Normal 5 3 2 2 3 2 2 2 2 4 2" xfId="47389"/>
    <cellStyle name="Normal 5 3 2 2 3 2 2 2 2 5" xfId="33065"/>
    <cellStyle name="Normal 5 3 2 2 3 2 2 2 3" xfId="5970"/>
    <cellStyle name="Normal 5 3 2 2 3 2 2 2 3 2" xfId="13230"/>
    <cellStyle name="Normal 5 3 2 2 3 2 2 2 3 2 2" xfId="27608"/>
    <cellStyle name="Normal 5 3 2 2 3 2 2 2 3 2 2 2" xfId="56342"/>
    <cellStyle name="Normal 5 3 2 2 3 2 2 2 3 2 3" xfId="42018"/>
    <cellStyle name="Normal 5 3 2 2 3 2 2 2 3 3" xfId="20445"/>
    <cellStyle name="Normal 5 3 2 2 3 2 2 2 3 3 2" xfId="49180"/>
    <cellStyle name="Normal 5 3 2 2 3 2 2 2 3 4" xfId="34856"/>
    <cellStyle name="Normal 5 3 2 2 3 2 2 2 4" xfId="9643"/>
    <cellStyle name="Normal 5 3 2 2 3 2 2 2 4 2" xfId="24026"/>
    <cellStyle name="Normal 5 3 2 2 3 2 2 2 4 2 2" xfId="52761"/>
    <cellStyle name="Normal 5 3 2 2 3 2 2 2 4 3" xfId="38437"/>
    <cellStyle name="Normal 5 3 2 2 3 2 2 2 5" xfId="16863"/>
    <cellStyle name="Normal 5 3 2 2 3 2 2 2 5 2" xfId="45599"/>
    <cellStyle name="Normal 5 3 2 2 3 2 2 2 6" xfId="31275"/>
    <cellStyle name="Normal 5 3 2 2 3 2 2 3" xfId="3205"/>
    <cellStyle name="Normal 5 3 2 2 3 2 2 3 2" xfId="6865"/>
    <cellStyle name="Normal 5 3 2 2 3 2 2 3 2 2" xfId="14125"/>
    <cellStyle name="Normal 5 3 2 2 3 2 2 3 2 2 2" xfId="28503"/>
    <cellStyle name="Normal 5 3 2 2 3 2 2 3 2 2 2 2" xfId="57237"/>
    <cellStyle name="Normal 5 3 2 2 3 2 2 3 2 2 3" xfId="42913"/>
    <cellStyle name="Normal 5 3 2 2 3 2 2 3 2 3" xfId="21340"/>
    <cellStyle name="Normal 5 3 2 2 3 2 2 3 2 3 2" xfId="50075"/>
    <cellStyle name="Normal 5 3 2 2 3 2 2 3 2 4" xfId="35751"/>
    <cellStyle name="Normal 5 3 2 2 3 2 2 3 3" xfId="10538"/>
    <cellStyle name="Normal 5 3 2 2 3 2 2 3 3 2" xfId="24921"/>
    <cellStyle name="Normal 5 3 2 2 3 2 2 3 3 2 2" xfId="53656"/>
    <cellStyle name="Normal 5 3 2 2 3 2 2 3 3 3" xfId="39332"/>
    <cellStyle name="Normal 5 3 2 2 3 2 2 3 4" xfId="17758"/>
    <cellStyle name="Normal 5 3 2 2 3 2 2 3 4 2" xfId="46494"/>
    <cellStyle name="Normal 5 3 2 2 3 2 2 3 5" xfId="32170"/>
    <cellStyle name="Normal 5 3 2 2 3 2 2 4" xfId="5070"/>
    <cellStyle name="Normal 5 3 2 2 3 2 2 4 2" xfId="12335"/>
    <cellStyle name="Normal 5 3 2 2 3 2 2 4 2 2" xfId="26713"/>
    <cellStyle name="Normal 5 3 2 2 3 2 2 4 2 2 2" xfId="55447"/>
    <cellStyle name="Normal 5 3 2 2 3 2 2 4 2 3" xfId="41123"/>
    <cellStyle name="Normal 5 3 2 2 3 2 2 4 3" xfId="19550"/>
    <cellStyle name="Normal 5 3 2 2 3 2 2 4 3 2" xfId="48285"/>
    <cellStyle name="Normal 5 3 2 2 3 2 2 4 4" xfId="33961"/>
    <cellStyle name="Normal 5 3 2 2 3 2 2 5" xfId="8742"/>
    <cellStyle name="Normal 5 3 2 2 3 2 2 5 2" xfId="23131"/>
    <cellStyle name="Normal 5 3 2 2 3 2 2 5 2 2" xfId="51866"/>
    <cellStyle name="Normal 5 3 2 2 3 2 2 5 3" xfId="37542"/>
    <cellStyle name="Normal 5 3 2 2 3 2 2 6" xfId="15968"/>
    <cellStyle name="Normal 5 3 2 2 3 2 2 6 2" xfId="44704"/>
    <cellStyle name="Normal 5 3 2 2 3 2 2 7" xfId="30380"/>
    <cellStyle name="Normal 5 3 2 2 3 2 3" xfId="1862"/>
    <cellStyle name="Normal 5 3 2 2 3 2 3 2" xfId="3654"/>
    <cellStyle name="Normal 5 3 2 2 3 2 3 2 2" xfId="7313"/>
    <cellStyle name="Normal 5 3 2 2 3 2 3 2 2 2" xfId="14573"/>
    <cellStyle name="Normal 5 3 2 2 3 2 3 2 2 2 2" xfId="28951"/>
    <cellStyle name="Normal 5 3 2 2 3 2 3 2 2 2 2 2" xfId="57685"/>
    <cellStyle name="Normal 5 3 2 2 3 2 3 2 2 2 3" xfId="43361"/>
    <cellStyle name="Normal 5 3 2 2 3 2 3 2 2 3" xfId="21788"/>
    <cellStyle name="Normal 5 3 2 2 3 2 3 2 2 3 2" xfId="50523"/>
    <cellStyle name="Normal 5 3 2 2 3 2 3 2 2 4" xfId="36199"/>
    <cellStyle name="Normal 5 3 2 2 3 2 3 2 3" xfId="10986"/>
    <cellStyle name="Normal 5 3 2 2 3 2 3 2 3 2" xfId="25369"/>
    <cellStyle name="Normal 5 3 2 2 3 2 3 2 3 2 2" xfId="54104"/>
    <cellStyle name="Normal 5 3 2 2 3 2 3 2 3 3" xfId="39780"/>
    <cellStyle name="Normal 5 3 2 2 3 2 3 2 4" xfId="18206"/>
    <cellStyle name="Normal 5 3 2 2 3 2 3 2 4 2" xfId="46942"/>
    <cellStyle name="Normal 5 3 2 2 3 2 3 2 5" xfId="32618"/>
    <cellStyle name="Normal 5 3 2 2 3 2 3 3" xfId="5523"/>
    <cellStyle name="Normal 5 3 2 2 3 2 3 3 2" xfId="12783"/>
    <cellStyle name="Normal 5 3 2 2 3 2 3 3 2 2" xfId="27161"/>
    <cellStyle name="Normal 5 3 2 2 3 2 3 3 2 2 2" xfId="55895"/>
    <cellStyle name="Normal 5 3 2 2 3 2 3 3 2 3" xfId="41571"/>
    <cellStyle name="Normal 5 3 2 2 3 2 3 3 3" xfId="19998"/>
    <cellStyle name="Normal 5 3 2 2 3 2 3 3 3 2" xfId="48733"/>
    <cellStyle name="Normal 5 3 2 2 3 2 3 3 4" xfId="34409"/>
    <cellStyle name="Normal 5 3 2 2 3 2 3 4" xfId="9196"/>
    <cellStyle name="Normal 5 3 2 2 3 2 3 4 2" xfId="23579"/>
    <cellStyle name="Normal 5 3 2 2 3 2 3 4 2 2" xfId="52314"/>
    <cellStyle name="Normal 5 3 2 2 3 2 3 4 3" xfId="37990"/>
    <cellStyle name="Normal 5 3 2 2 3 2 3 5" xfId="16416"/>
    <cellStyle name="Normal 5 3 2 2 3 2 3 5 2" xfId="45152"/>
    <cellStyle name="Normal 5 3 2 2 3 2 3 6" xfId="30828"/>
    <cellStyle name="Normal 5 3 2 2 3 2 4" xfId="2758"/>
    <cellStyle name="Normal 5 3 2 2 3 2 4 2" xfId="6418"/>
    <cellStyle name="Normal 5 3 2 2 3 2 4 2 2" xfId="13678"/>
    <cellStyle name="Normal 5 3 2 2 3 2 4 2 2 2" xfId="28056"/>
    <cellStyle name="Normal 5 3 2 2 3 2 4 2 2 2 2" xfId="56790"/>
    <cellStyle name="Normal 5 3 2 2 3 2 4 2 2 3" xfId="42466"/>
    <cellStyle name="Normal 5 3 2 2 3 2 4 2 3" xfId="20893"/>
    <cellStyle name="Normal 5 3 2 2 3 2 4 2 3 2" xfId="49628"/>
    <cellStyle name="Normal 5 3 2 2 3 2 4 2 4" xfId="35304"/>
    <cellStyle name="Normal 5 3 2 2 3 2 4 3" xfId="10091"/>
    <cellStyle name="Normal 5 3 2 2 3 2 4 3 2" xfId="24474"/>
    <cellStyle name="Normal 5 3 2 2 3 2 4 3 2 2" xfId="53209"/>
    <cellStyle name="Normal 5 3 2 2 3 2 4 3 3" xfId="38885"/>
    <cellStyle name="Normal 5 3 2 2 3 2 4 4" xfId="17311"/>
    <cellStyle name="Normal 5 3 2 2 3 2 4 4 2" xfId="46047"/>
    <cellStyle name="Normal 5 3 2 2 3 2 4 5" xfId="31723"/>
    <cellStyle name="Normal 5 3 2 2 3 2 5" xfId="4623"/>
    <cellStyle name="Normal 5 3 2 2 3 2 5 2" xfId="11888"/>
    <cellStyle name="Normal 5 3 2 2 3 2 5 2 2" xfId="26266"/>
    <cellStyle name="Normal 5 3 2 2 3 2 5 2 2 2" xfId="55000"/>
    <cellStyle name="Normal 5 3 2 2 3 2 5 2 3" xfId="40676"/>
    <cellStyle name="Normal 5 3 2 2 3 2 5 3" xfId="19103"/>
    <cellStyle name="Normal 5 3 2 2 3 2 5 3 2" xfId="47838"/>
    <cellStyle name="Normal 5 3 2 2 3 2 5 4" xfId="33514"/>
    <cellStyle name="Normal 5 3 2 2 3 2 6" xfId="8295"/>
    <cellStyle name="Normal 5 3 2 2 3 2 6 2" xfId="22684"/>
    <cellStyle name="Normal 5 3 2 2 3 2 6 2 2" xfId="51419"/>
    <cellStyle name="Normal 5 3 2 2 3 2 6 3" xfId="37095"/>
    <cellStyle name="Normal 5 3 2 2 3 2 7" xfId="15521"/>
    <cellStyle name="Normal 5 3 2 2 3 2 7 2" xfId="44257"/>
    <cellStyle name="Normal 5 3 2 2 3 2 8" xfId="29933"/>
    <cellStyle name="Normal 5 3 2 2 3 3" xfId="1102"/>
    <cellStyle name="Normal 5 3 2 2 3 3 2" xfId="2085"/>
    <cellStyle name="Normal 5 3 2 2 3 3 2 2" xfId="3877"/>
    <cellStyle name="Normal 5 3 2 2 3 3 2 2 2" xfId="7536"/>
    <cellStyle name="Normal 5 3 2 2 3 3 2 2 2 2" xfId="14796"/>
    <cellStyle name="Normal 5 3 2 2 3 3 2 2 2 2 2" xfId="29174"/>
    <cellStyle name="Normal 5 3 2 2 3 3 2 2 2 2 2 2" xfId="57908"/>
    <cellStyle name="Normal 5 3 2 2 3 3 2 2 2 2 3" xfId="43584"/>
    <cellStyle name="Normal 5 3 2 2 3 3 2 2 2 3" xfId="22011"/>
    <cellStyle name="Normal 5 3 2 2 3 3 2 2 2 3 2" xfId="50746"/>
    <cellStyle name="Normal 5 3 2 2 3 3 2 2 2 4" xfId="36422"/>
    <cellStyle name="Normal 5 3 2 2 3 3 2 2 3" xfId="11209"/>
    <cellStyle name="Normal 5 3 2 2 3 3 2 2 3 2" xfId="25592"/>
    <cellStyle name="Normal 5 3 2 2 3 3 2 2 3 2 2" xfId="54327"/>
    <cellStyle name="Normal 5 3 2 2 3 3 2 2 3 3" xfId="40003"/>
    <cellStyle name="Normal 5 3 2 2 3 3 2 2 4" xfId="18429"/>
    <cellStyle name="Normal 5 3 2 2 3 3 2 2 4 2" xfId="47165"/>
    <cellStyle name="Normal 5 3 2 2 3 3 2 2 5" xfId="32841"/>
    <cellStyle name="Normal 5 3 2 2 3 3 2 3" xfId="5746"/>
    <cellStyle name="Normal 5 3 2 2 3 3 2 3 2" xfId="13006"/>
    <cellStyle name="Normal 5 3 2 2 3 3 2 3 2 2" xfId="27384"/>
    <cellStyle name="Normal 5 3 2 2 3 3 2 3 2 2 2" xfId="56118"/>
    <cellStyle name="Normal 5 3 2 2 3 3 2 3 2 3" xfId="41794"/>
    <cellStyle name="Normal 5 3 2 2 3 3 2 3 3" xfId="20221"/>
    <cellStyle name="Normal 5 3 2 2 3 3 2 3 3 2" xfId="48956"/>
    <cellStyle name="Normal 5 3 2 2 3 3 2 3 4" xfId="34632"/>
    <cellStyle name="Normal 5 3 2 2 3 3 2 4" xfId="9419"/>
    <cellStyle name="Normal 5 3 2 2 3 3 2 4 2" xfId="23802"/>
    <cellStyle name="Normal 5 3 2 2 3 3 2 4 2 2" xfId="52537"/>
    <cellStyle name="Normal 5 3 2 2 3 3 2 4 3" xfId="38213"/>
    <cellStyle name="Normal 5 3 2 2 3 3 2 5" xfId="16639"/>
    <cellStyle name="Normal 5 3 2 2 3 3 2 5 2" xfId="45375"/>
    <cellStyle name="Normal 5 3 2 2 3 3 2 6" xfId="31051"/>
    <cellStyle name="Normal 5 3 2 2 3 3 3" xfId="2981"/>
    <cellStyle name="Normal 5 3 2 2 3 3 3 2" xfId="6641"/>
    <cellStyle name="Normal 5 3 2 2 3 3 3 2 2" xfId="13901"/>
    <cellStyle name="Normal 5 3 2 2 3 3 3 2 2 2" xfId="28279"/>
    <cellStyle name="Normal 5 3 2 2 3 3 3 2 2 2 2" xfId="57013"/>
    <cellStyle name="Normal 5 3 2 2 3 3 3 2 2 3" xfId="42689"/>
    <cellStyle name="Normal 5 3 2 2 3 3 3 2 3" xfId="21116"/>
    <cellStyle name="Normal 5 3 2 2 3 3 3 2 3 2" xfId="49851"/>
    <cellStyle name="Normal 5 3 2 2 3 3 3 2 4" xfId="35527"/>
    <cellStyle name="Normal 5 3 2 2 3 3 3 3" xfId="10314"/>
    <cellStyle name="Normal 5 3 2 2 3 3 3 3 2" xfId="24697"/>
    <cellStyle name="Normal 5 3 2 2 3 3 3 3 2 2" xfId="53432"/>
    <cellStyle name="Normal 5 3 2 2 3 3 3 3 3" xfId="39108"/>
    <cellStyle name="Normal 5 3 2 2 3 3 3 4" xfId="17534"/>
    <cellStyle name="Normal 5 3 2 2 3 3 3 4 2" xfId="46270"/>
    <cellStyle name="Normal 5 3 2 2 3 3 3 5" xfId="31946"/>
    <cellStyle name="Normal 5 3 2 2 3 3 4" xfId="4846"/>
    <cellStyle name="Normal 5 3 2 2 3 3 4 2" xfId="12111"/>
    <cellStyle name="Normal 5 3 2 2 3 3 4 2 2" xfId="26489"/>
    <cellStyle name="Normal 5 3 2 2 3 3 4 2 2 2" xfId="55223"/>
    <cellStyle name="Normal 5 3 2 2 3 3 4 2 3" xfId="40899"/>
    <cellStyle name="Normal 5 3 2 2 3 3 4 3" xfId="19326"/>
    <cellStyle name="Normal 5 3 2 2 3 3 4 3 2" xfId="48061"/>
    <cellStyle name="Normal 5 3 2 2 3 3 4 4" xfId="33737"/>
    <cellStyle name="Normal 5 3 2 2 3 3 5" xfId="8518"/>
    <cellStyle name="Normal 5 3 2 2 3 3 5 2" xfId="22907"/>
    <cellStyle name="Normal 5 3 2 2 3 3 5 2 2" xfId="51642"/>
    <cellStyle name="Normal 5 3 2 2 3 3 5 3" xfId="37318"/>
    <cellStyle name="Normal 5 3 2 2 3 3 6" xfId="15744"/>
    <cellStyle name="Normal 5 3 2 2 3 3 6 2" xfId="44480"/>
    <cellStyle name="Normal 5 3 2 2 3 3 7" xfId="30156"/>
    <cellStyle name="Normal 5 3 2 2 3 4" xfId="1634"/>
    <cellStyle name="Normal 5 3 2 2 3 4 2" xfId="3430"/>
    <cellStyle name="Normal 5 3 2 2 3 4 2 2" xfId="7089"/>
    <cellStyle name="Normal 5 3 2 2 3 4 2 2 2" xfId="14349"/>
    <cellStyle name="Normal 5 3 2 2 3 4 2 2 2 2" xfId="28727"/>
    <cellStyle name="Normal 5 3 2 2 3 4 2 2 2 2 2" xfId="57461"/>
    <cellStyle name="Normal 5 3 2 2 3 4 2 2 2 3" xfId="43137"/>
    <cellStyle name="Normal 5 3 2 2 3 4 2 2 3" xfId="21564"/>
    <cellStyle name="Normal 5 3 2 2 3 4 2 2 3 2" xfId="50299"/>
    <cellStyle name="Normal 5 3 2 2 3 4 2 2 4" xfId="35975"/>
    <cellStyle name="Normal 5 3 2 2 3 4 2 3" xfId="10762"/>
    <cellStyle name="Normal 5 3 2 2 3 4 2 3 2" xfId="25145"/>
    <cellStyle name="Normal 5 3 2 2 3 4 2 3 2 2" xfId="53880"/>
    <cellStyle name="Normal 5 3 2 2 3 4 2 3 3" xfId="39556"/>
    <cellStyle name="Normal 5 3 2 2 3 4 2 4" xfId="17982"/>
    <cellStyle name="Normal 5 3 2 2 3 4 2 4 2" xfId="46718"/>
    <cellStyle name="Normal 5 3 2 2 3 4 2 5" xfId="32394"/>
    <cellStyle name="Normal 5 3 2 2 3 4 3" xfId="5299"/>
    <cellStyle name="Normal 5 3 2 2 3 4 3 2" xfId="12559"/>
    <cellStyle name="Normal 5 3 2 2 3 4 3 2 2" xfId="26937"/>
    <cellStyle name="Normal 5 3 2 2 3 4 3 2 2 2" xfId="55671"/>
    <cellStyle name="Normal 5 3 2 2 3 4 3 2 3" xfId="41347"/>
    <cellStyle name="Normal 5 3 2 2 3 4 3 3" xfId="19774"/>
    <cellStyle name="Normal 5 3 2 2 3 4 3 3 2" xfId="48509"/>
    <cellStyle name="Normal 5 3 2 2 3 4 3 4" xfId="34185"/>
    <cellStyle name="Normal 5 3 2 2 3 4 4" xfId="8972"/>
    <cellStyle name="Normal 5 3 2 2 3 4 4 2" xfId="23355"/>
    <cellStyle name="Normal 5 3 2 2 3 4 4 2 2" xfId="52090"/>
    <cellStyle name="Normal 5 3 2 2 3 4 4 3" xfId="37766"/>
    <cellStyle name="Normal 5 3 2 2 3 4 5" xfId="16192"/>
    <cellStyle name="Normal 5 3 2 2 3 4 5 2" xfId="44928"/>
    <cellStyle name="Normal 5 3 2 2 3 4 6" xfId="30604"/>
    <cellStyle name="Normal 5 3 2 2 3 5" xfId="2534"/>
    <cellStyle name="Normal 5 3 2 2 3 5 2" xfId="6194"/>
    <cellStyle name="Normal 5 3 2 2 3 5 2 2" xfId="13454"/>
    <cellStyle name="Normal 5 3 2 2 3 5 2 2 2" xfId="27832"/>
    <cellStyle name="Normal 5 3 2 2 3 5 2 2 2 2" xfId="56566"/>
    <cellStyle name="Normal 5 3 2 2 3 5 2 2 3" xfId="42242"/>
    <cellStyle name="Normal 5 3 2 2 3 5 2 3" xfId="20669"/>
    <cellStyle name="Normal 5 3 2 2 3 5 2 3 2" xfId="49404"/>
    <cellStyle name="Normal 5 3 2 2 3 5 2 4" xfId="35080"/>
    <cellStyle name="Normal 5 3 2 2 3 5 3" xfId="9867"/>
    <cellStyle name="Normal 5 3 2 2 3 5 3 2" xfId="24250"/>
    <cellStyle name="Normal 5 3 2 2 3 5 3 2 2" xfId="52985"/>
    <cellStyle name="Normal 5 3 2 2 3 5 3 3" xfId="38661"/>
    <cellStyle name="Normal 5 3 2 2 3 5 4" xfId="17087"/>
    <cellStyle name="Normal 5 3 2 2 3 5 4 2" xfId="45823"/>
    <cellStyle name="Normal 5 3 2 2 3 5 5" xfId="31499"/>
    <cellStyle name="Normal 5 3 2 2 3 6" xfId="4397"/>
    <cellStyle name="Normal 5 3 2 2 3 6 2" xfId="11664"/>
    <cellStyle name="Normal 5 3 2 2 3 6 2 2" xfId="26042"/>
    <cellStyle name="Normal 5 3 2 2 3 6 2 2 2" xfId="54776"/>
    <cellStyle name="Normal 5 3 2 2 3 6 2 3" xfId="40452"/>
    <cellStyle name="Normal 5 3 2 2 3 6 3" xfId="18879"/>
    <cellStyle name="Normal 5 3 2 2 3 6 3 2" xfId="47614"/>
    <cellStyle name="Normal 5 3 2 2 3 6 4" xfId="33290"/>
    <cellStyle name="Normal 5 3 2 2 3 7" xfId="8068"/>
    <cellStyle name="Normal 5 3 2 2 3 7 2" xfId="22460"/>
    <cellStyle name="Normal 5 3 2 2 3 7 2 2" xfId="51195"/>
    <cellStyle name="Normal 5 3 2 2 3 7 3" xfId="36871"/>
    <cellStyle name="Normal 5 3 2 2 3 8" xfId="15297"/>
    <cellStyle name="Normal 5 3 2 2 3 8 2" xfId="44033"/>
    <cellStyle name="Normal 5 3 2 2 3 9" xfId="29709"/>
    <cellStyle name="Normal 5 3 2 2 4" xfId="764"/>
    <cellStyle name="Normal 5 3 2 2 4 2" xfId="1214"/>
    <cellStyle name="Normal 5 3 2 2 4 2 2" xfId="2197"/>
    <cellStyle name="Normal 5 3 2 2 4 2 2 2" xfId="3989"/>
    <cellStyle name="Normal 5 3 2 2 4 2 2 2 2" xfId="7648"/>
    <cellStyle name="Normal 5 3 2 2 4 2 2 2 2 2" xfId="14908"/>
    <cellStyle name="Normal 5 3 2 2 4 2 2 2 2 2 2" xfId="29286"/>
    <cellStyle name="Normal 5 3 2 2 4 2 2 2 2 2 2 2" xfId="58020"/>
    <cellStyle name="Normal 5 3 2 2 4 2 2 2 2 2 3" xfId="43696"/>
    <cellStyle name="Normal 5 3 2 2 4 2 2 2 2 3" xfId="22123"/>
    <cellStyle name="Normal 5 3 2 2 4 2 2 2 2 3 2" xfId="50858"/>
    <cellStyle name="Normal 5 3 2 2 4 2 2 2 2 4" xfId="36534"/>
    <cellStyle name="Normal 5 3 2 2 4 2 2 2 3" xfId="11321"/>
    <cellStyle name="Normal 5 3 2 2 4 2 2 2 3 2" xfId="25704"/>
    <cellStyle name="Normal 5 3 2 2 4 2 2 2 3 2 2" xfId="54439"/>
    <cellStyle name="Normal 5 3 2 2 4 2 2 2 3 3" xfId="40115"/>
    <cellStyle name="Normal 5 3 2 2 4 2 2 2 4" xfId="18541"/>
    <cellStyle name="Normal 5 3 2 2 4 2 2 2 4 2" xfId="47277"/>
    <cellStyle name="Normal 5 3 2 2 4 2 2 2 5" xfId="32953"/>
    <cellStyle name="Normal 5 3 2 2 4 2 2 3" xfId="5858"/>
    <cellStyle name="Normal 5 3 2 2 4 2 2 3 2" xfId="13118"/>
    <cellStyle name="Normal 5 3 2 2 4 2 2 3 2 2" xfId="27496"/>
    <cellStyle name="Normal 5 3 2 2 4 2 2 3 2 2 2" xfId="56230"/>
    <cellStyle name="Normal 5 3 2 2 4 2 2 3 2 3" xfId="41906"/>
    <cellStyle name="Normal 5 3 2 2 4 2 2 3 3" xfId="20333"/>
    <cellStyle name="Normal 5 3 2 2 4 2 2 3 3 2" xfId="49068"/>
    <cellStyle name="Normal 5 3 2 2 4 2 2 3 4" xfId="34744"/>
    <cellStyle name="Normal 5 3 2 2 4 2 2 4" xfId="9531"/>
    <cellStyle name="Normal 5 3 2 2 4 2 2 4 2" xfId="23914"/>
    <cellStyle name="Normal 5 3 2 2 4 2 2 4 2 2" xfId="52649"/>
    <cellStyle name="Normal 5 3 2 2 4 2 2 4 3" xfId="38325"/>
    <cellStyle name="Normal 5 3 2 2 4 2 2 5" xfId="16751"/>
    <cellStyle name="Normal 5 3 2 2 4 2 2 5 2" xfId="45487"/>
    <cellStyle name="Normal 5 3 2 2 4 2 2 6" xfId="31163"/>
    <cellStyle name="Normal 5 3 2 2 4 2 3" xfId="3093"/>
    <cellStyle name="Normal 5 3 2 2 4 2 3 2" xfId="6753"/>
    <cellStyle name="Normal 5 3 2 2 4 2 3 2 2" xfId="14013"/>
    <cellStyle name="Normal 5 3 2 2 4 2 3 2 2 2" xfId="28391"/>
    <cellStyle name="Normal 5 3 2 2 4 2 3 2 2 2 2" xfId="57125"/>
    <cellStyle name="Normal 5 3 2 2 4 2 3 2 2 3" xfId="42801"/>
    <cellStyle name="Normal 5 3 2 2 4 2 3 2 3" xfId="21228"/>
    <cellStyle name="Normal 5 3 2 2 4 2 3 2 3 2" xfId="49963"/>
    <cellStyle name="Normal 5 3 2 2 4 2 3 2 4" xfId="35639"/>
    <cellStyle name="Normal 5 3 2 2 4 2 3 3" xfId="10426"/>
    <cellStyle name="Normal 5 3 2 2 4 2 3 3 2" xfId="24809"/>
    <cellStyle name="Normal 5 3 2 2 4 2 3 3 2 2" xfId="53544"/>
    <cellStyle name="Normal 5 3 2 2 4 2 3 3 3" xfId="39220"/>
    <cellStyle name="Normal 5 3 2 2 4 2 3 4" xfId="17646"/>
    <cellStyle name="Normal 5 3 2 2 4 2 3 4 2" xfId="46382"/>
    <cellStyle name="Normal 5 3 2 2 4 2 3 5" xfId="32058"/>
    <cellStyle name="Normal 5 3 2 2 4 2 4" xfId="4958"/>
    <cellStyle name="Normal 5 3 2 2 4 2 4 2" xfId="12223"/>
    <cellStyle name="Normal 5 3 2 2 4 2 4 2 2" xfId="26601"/>
    <cellStyle name="Normal 5 3 2 2 4 2 4 2 2 2" xfId="55335"/>
    <cellStyle name="Normal 5 3 2 2 4 2 4 2 3" xfId="41011"/>
    <cellStyle name="Normal 5 3 2 2 4 2 4 3" xfId="19438"/>
    <cellStyle name="Normal 5 3 2 2 4 2 4 3 2" xfId="48173"/>
    <cellStyle name="Normal 5 3 2 2 4 2 4 4" xfId="33849"/>
    <cellStyle name="Normal 5 3 2 2 4 2 5" xfId="8630"/>
    <cellStyle name="Normal 5 3 2 2 4 2 5 2" xfId="23019"/>
    <cellStyle name="Normal 5 3 2 2 4 2 5 2 2" xfId="51754"/>
    <cellStyle name="Normal 5 3 2 2 4 2 5 3" xfId="37430"/>
    <cellStyle name="Normal 5 3 2 2 4 2 6" xfId="15856"/>
    <cellStyle name="Normal 5 3 2 2 4 2 6 2" xfId="44592"/>
    <cellStyle name="Normal 5 3 2 2 4 2 7" xfId="30268"/>
    <cellStyle name="Normal 5 3 2 2 4 3" xfId="1750"/>
    <cellStyle name="Normal 5 3 2 2 4 3 2" xfId="3542"/>
    <cellStyle name="Normal 5 3 2 2 4 3 2 2" xfId="7201"/>
    <cellStyle name="Normal 5 3 2 2 4 3 2 2 2" xfId="14461"/>
    <cellStyle name="Normal 5 3 2 2 4 3 2 2 2 2" xfId="28839"/>
    <cellStyle name="Normal 5 3 2 2 4 3 2 2 2 2 2" xfId="57573"/>
    <cellStyle name="Normal 5 3 2 2 4 3 2 2 2 3" xfId="43249"/>
    <cellStyle name="Normal 5 3 2 2 4 3 2 2 3" xfId="21676"/>
    <cellStyle name="Normal 5 3 2 2 4 3 2 2 3 2" xfId="50411"/>
    <cellStyle name="Normal 5 3 2 2 4 3 2 2 4" xfId="36087"/>
    <cellStyle name="Normal 5 3 2 2 4 3 2 3" xfId="10874"/>
    <cellStyle name="Normal 5 3 2 2 4 3 2 3 2" xfId="25257"/>
    <cellStyle name="Normal 5 3 2 2 4 3 2 3 2 2" xfId="53992"/>
    <cellStyle name="Normal 5 3 2 2 4 3 2 3 3" xfId="39668"/>
    <cellStyle name="Normal 5 3 2 2 4 3 2 4" xfId="18094"/>
    <cellStyle name="Normal 5 3 2 2 4 3 2 4 2" xfId="46830"/>
    <cellStyle name="Normal 5 3 2 2 4 3 2 5" xfId="32506"/>
    <cellStyle name="Normal 5 3 2 2 4 3 3" xfId="5411"/>
    <cellStyle name="Normal 5 3 2 2 4 3 3 2" xfId="12671"/>
    <cellStyle name="Normal 5 3 2 2 4 3 3 2 2" xfId="27049"/>
    <cellStyle name="Normal 5 3 2 2 4 3 3 2 2 2" xfId="55783"/>
    <cellStyle name="Normal 5 3 2 2 4 3 3 2 3" xfId="41459"/>
    <cellStyle name="Normal 5 3 2 2 4 3 3 3" xfId="19886"/>
    <cellStyle name="Normal 5 3 2 2 4 3 3 3 2" xfId="48621"/>
    <cellStyle name="Normal 5 3 2 2 4 3 3 4" xfId="34297"/>
    <cellStyle name="Normal 5 3 2 2 4 3 4" xfId="9084"/>
    <cellStyle name="Normal 5 3 2 2 4 3 4 2" xfId="23467"/>
    <cellStyle name="Normal 5 3 2 2 4 3 4 2 2" xfId="52202"/>
    <cellStyle name="Normal 5 3 2 2 4 3 4 3" xfId="37878"/>
    <cellStyle name="Normal 5 3 2 2 4 3 5" xfId="16304"/>
    <cellStyle name="Normal 5 3 2 2 4 3 5 2" xfId="45040"/>
    <cellStyle name="Normal 5 3 2 2 4 3 6" xfId="30716"/>
    <cellStyle name="Normal 5 3 2 2 4 4" xfId="2646"/>
    <cellStyle name="Normal 5 3 2 2 4 4 2" xfId="6306"/>
    <cellStyle name="Normal 5 3 2 2 4 4 2 2" xfId="13566"/>
    <cellStyle name="Normal 5 3 2 2 4 4 2 2 2" xfId="27944"/>
    <cellStyle name="Normal 5 3 2 2 4 4 2 2 2 2" xfId="56678"/>
    <cellStyle name="Normal 5 3 2 2 4 4 2 2 3" xfId="42354"/>
    <cellStyle name="Normal 5 3 2 2 4 4 2 3" xfId="20781"/>
    <cellStyle name="Normal 5 3 2 2 4 4 2 3 2" xfId="49516"/>
    <cellStyle name="Normal 5 3 2 2 4 4 2 4" xfId="35192"/>
    <cellStyle name="Normal 5 3 2 2 4 4 3" xfId="9979"/>
    <cellStyle name="Normal 5 3 2 2 4 4 3 2" xfId="24362"/>
    <cellStyle name="Normal 5 3 2 2 4 4 3 2 2" xfId="53097"/>
    <cellStyle name="Normal 5 3 2 2 4 4 3 3" xfId="38773"/>
    <cellStyle name="Normal 5 3 2 2 4 4 4" xfId="17199"/>
    <cellStyle name="Normal 5 3 2 2 4 4 4 2" xfId="45935"/>
    <cellStyle name="Normal 5 3 2 2 4 4 5" xfId="31611"/>
    <cellStyle name="Normal 5 3 2 2 4 5" xfId="4510"/>
    <cellStyle name="Normal 5 3 2 2 4 5 2" xfId="11776"/>
    <cellStyle name="Normal 5 3 2 2 4 5 2 2" xfId="26154"/>
    <cellStyle name="Normal 5 3 2 2 4 5 2 2 2" xfId="54888"/>
    <cellStyle name="Normal 5 3 2 2 4 5 2 3" xfId="40564"/>
    <cellStyle name="Normal 5 3 2 2 4 5 3" xfId="18991"/>
    <cellStyle name="Normal 5 3 2 2 4 5 3 2" xfId="47726"/>
    <cellStyle name="Normal 5 3 2 2 4 5 4" xfId="33402"/>
    <cellStyle name="Normal 5 3 2 2 4 6" xfId="8183"/>
    <cellStyle name="Normal 5 3 2 2 4 6 2" xfId="22572"/>
    <cellStyle name="Normal 5 3 2 2 4 6 2 2" xfId="51307"/>
    <cellStyle name="Normal 5 3 2 2 4 6 3" xfId="36983"/>
    <cellStyle name="Normal 5 3 2 2 4 7" xfId="15409"/>
    <cellStyle name="Normal 5 3 2 2 4 7 2" xfId="44145"/>
    <cellStyle name="Normal 5 3 2 2 4 8" xfId="29821"/>
    <cellStyle name="Normal 5 3 2 2 5" xfId="990"/>
    <cellStyle name="Normal 5 3 2 2 5 2" xfId="1973"/>
    <cellStyle name="Normal 5 3 2 2 5 2 2" xfId="3765"/>
    <cellStyle name="Normal 5 3 2 2 5 2 2 2" xfId="7424"/>
    <cellStyle name="Normal 5 3 2 2 5 2 2 2 2" xfId="14684"/>
    <cellStyle name="Normal 5 3 2 2 5 2 2 2 2 2" xfId="29062"/>
    <cellStyle name="Normal 5 3 2 2 5 2 2 2 2 2 2" xfId="57796"/>
    <cellStyle name="Normal 5 3 2 2 5 2 2 2 2 3" xfId="43472"/>
    <cellStyle name="Normal 5 3 2 2 5 2 2 2 3" xfId="21899"/>
    <cellStyle name="Normal 5 3 2 2 5 2 2 2 3 2" xfId="50634"/>
    <cellStyle name="Normal 5 3 2 2 5 2 2 2 4" xfId="36310"/>
    <cellStyle name="Normal 5 3 2 2 5 2 2 3" xfId="11097"/>
    <cellStyle name="Normal 5 3 2 2 5 2 2 3 2" xfId="25480"/>
    <cellStyle name="Normal 5 3 2 2 5 2 2 3 2 2" xfId="54215"/>
    <cellStyle name="Normal 5 3 2 2 5 2 2 3 3" xfId="39891"/>
    <cellStyle name="Normal 5 3 2 2 5 2 2 4" xfId="18317"/>
    <cellStyle name="Normal 5 3 2 2 5 2 2 4 2" xfId="47053"/>
    <cellStyle name="Normal 5 3 2 2 5 2 2 5" xfId="32729"/>
    <cellStyle name="Normal 5 3 2 2 5 2 3" xfId="5634"/>
    <cellStyle name="Normal 5 3 2 2 5 2 3 2" xfId="12894"/>
    <cellStyle name="Normal 5 3 2 2 5 2 3 2 2" xfId="27272"/>
    <cellStyle name="Normal 5 3 2 2 5 2 3 2 2 2" xfId="56006"/>
    <cellStyle name="Normal 5 3 2 2 5 2 3 2 3" xfId="41682"/>
    <cellStyle name="Normal 5 3 2 2 5 2 3 3" xfId="20109"/>
    <cellStyle name="Normal 5 3 2 2 5 2 3 3 2" xfId="48844"/>
    <cellStyle name="Normal 5 3 2 2 5 2 3 4" xfId="34520"/>
    <cellStyle name="Normal 5 3 2 2 5 2 4" xfId="9307"/>
    <cellStyle name="Normal 5 3 2 2 5 2 4 2" xfId="23690"/>
    <cellStyle name="Normal 5 3 2 2 5 2 4 2 2" xfId="52425"/>
    <cellStyle name="Normal 5 3 2 2 5 2 4 3" xfId="38101"/>
    <cellStyle name="Normal 5 3 2 2 5 2 5" xfId="16527"/>
    <cellStyle name="Normal 5 3 2 2 5 2 5 2" xfId="45263"/>
    <cellStyle name="Normal 5 3 2 2 5 2 6" xfId="30939"/>
    <cellStyle name="Normal 5 3 2 2 5 3" xfId="2869"/>
    <cellStyle name="Normal 5 3 2 2 5 3 2" xfId="6529"/>
    <cellStyle name="Normal 5 3 2 2 5 3 2 2" xfId="13789"/>
    <cellStyle name="Normal 5 3 2 2 5 3 2 2 2" xfId="28167"/>
    <cellStyle name="Normal 5 3 2 2 5 3 2 2 2 2" xfId="56901"/>
    <cellStyle name="Normal 5 3 2 2 5 3 2 2 3" xfId="42577"/>
    <cellStyle name="Normal 5 3 2 2 5 3 2 3" xfId="21004"/>
    <cellStyle name="Normal 5 3 2 2 5 3 2 3 2" xfId="49739"/>
    <cellStyle name="Normal 5 3 2 2 5 3 2 4" xfId="35415"/>
    <cellStyle name="Normal 5 3 2 2 5 3 3" xfId="10202"/>
    <cellStyle name="Normal 5 3 2 2 5 3 3 2" xfId="24585"/>
    <cellStyle name="Normal 5 3 2 2 5 3 3 2 2" xfId="53320"/>
    <cellStyle name="Normal 5 3 2 2 5 3 3 3" xfId="38996"/>
    <cellStyle name="Normal 5 3 2 2 5 3 4" xfId="17422"/>
    <cellStyle name="Normal 5 3 2 2 5 3 4 2" xfId="46158"/>
    <cellStyle name="Normal 5 3 2 2 5 3 5" xfId="31834"/>
    <cellStyle name="Normal 5 3 2 2 5 4" xfId="4734"/>
    <cellStyle name="Normal 5 3 2 2 5 4 2" xfId="11999"/>
    <cellStyle name="Normal 5 3 2 2 5 4 2 2" xfId="26377"/>
    <cellStyle name="Normal 5 3 2 2 5 4 2 2 2" xfId="55111"/>
    <cellStyle name="Normal 5 3 2 2 5 4 2 3" xfId="40787"/>
    <cellStyle name="Normal 5 3 2 2 5 4 3" xfId="19214"/>
    <cellStyle name="Normal 5 3 2 2 5 4 3 2" xfId="47949"/>
    <cellStyle name="Normal 5 3 2 2 5 4 4" xfId="33625"/>
    <cellStyle name="Normal 5 3 2 2 5 5" xfId="8406"/>
    <cellStyle name="Normal 5 3 2 2 5 5 2" xfId="22795"/>
    <cellStyle name="Normal 5 3 2 2 5 5 2 2" xfId="51530"/>
    <cellStyle name="Normal 5 3 2 2 5 5 3" xfId="37206"/>
    <cellStyle name="Normal 5 3 2 2 5 6" xfId="15632"/>
    <cellStyle name="Normal 5 3 2 2 5 6 2" xfId="44368"/>
    <cellStyle name="Normal 5 3 2 2 5 7" xfId="30044"/>
    <cellStyle name="Normal 5 3 2 2 6" xfId="1509"/>
    <cellStyle name="Normal 5 3 2 2 6 2" xfId="3318"/>
    <cellStyle name="Normal 5 3 2 2 6 2 2" xfId="6977"/>
    <cellStyle name="Normal 5 3 2 2 6 2 2 2" xfId="14237"/>
    <cellStyle name="Normal 5 3 2 2 6 2 2 2 2" xfId="28615"/>
    <cellStyle name="Normal 5 3 2 2 6 2 2 2 2 2" xfId="57349"/>
    <cellStyle name="Normal 5 3 2 2 6 2 2 2 3" xfId="43025"/>
    <cellStyle name="Normal 5 3 2 2 6 2 2 3" xfId="21452"/>
    <cellStyle name="Normal 5 3 2 2 6 2 2 3 2" xfId="50187"/>
    <cellStyle name="Normal 5 3 2 2 6 2 2 4" xfId="35863"/>
    <cellStyle name="Normal 5 3 2 2 6 2 3" xfId="10650"/>
    <cellStyle name="Normal 5 3 2 2 6 2 3 2" xfId="25033"/>
    <cellStyle name="Normal 5 3 2 2 6 2 3 2 2" xfId="53768"/>
    <cellStyle name="Normal 5 3 2 2 6 2 3 3" xfId="39444"/>
    <cellStyle name="Normal 5 3 2 2 6 2 4" xfId="17870"/>
    <cellStyle name="Normal 5 3 2 2 6 2 4 2" xfId="46606"/>
    <cellStyle name="Normal 5 3 2 2 6 2 5" xfId="32282"/>
    <cellStyle name="Normal 5 3 2 2 6 3" xfId="5186"/>
    <cellStyle name="Normal 5 3 2 2 6 3 2" xfId="12447"/>
    <cellStyle name="Normal 5 3 2 2 6 3 2 2" xfId="26825"/>
    <cellStyle name="Normal 5 3 2 2 6 3 2 2 2" xfId="55559"/>
    <cellStyle name="Normal 5 3 2 2 6 3 2 3" xfId="41235"/>
    <cellStyle name="Normal 5 3 2 2 6 3 3" xfId="19662"/>
    <cellStyle name="Normal 5 3 2 2 6 3 3 2" xfId="48397"/>
    <cellStyle name="Normal 5 3 2 2 6 3 4" xfId="34073"/>
    <cellStyle name="Normal 5 3 2 2 6 4" xfId="8860"/>
    <cellStyle name="Normal 5 3 2 2 6 4 2" xfId="23243"/>
    <cellStyle name="Normal 5 3 2 2 6 4 2 2" xfId="51978"/>
    <cellStyle name="Normal 5 3 2 2 6 4 3" xfId="37654"/>
    <cellStyle name="Normal 5 3 2 2 6 5" xfId="16080"/>
    <cellStyle name="Normal 5 3 2 2 6 5 2" xfId="44816"/>
    <cellStyle name="Normal 5 3 2 2 6 6" xfId="30492"/>
    <cellStyle name="Normal 5 3 2 2 7" xfId="2422"/>
    <cellStyle name="Normal 5 3 2 2 7 2" xfId="6082"/>
    <cellStyle name="Normal 5 3 2 2 7 2 2" xfId="13342"/>
    <cellStyle name="Normal 5 3 2 2 7 2 2 2" xfId="27720"/>
    <cellStyle name="Normal 5 3 2 2 7 2 2 2 2" xfId="56454"/>
    <cellStyle name="Normal 5 3 2 2 7 2 2 3" xfId="42130"/>
    <cellStyle name="Normal 5 3 2 2 7 2 3" xfId="20557"/>
    <cellStyle name="Normal 5 3 2 2 7 2 3 2" xfId="49292"/>
    <cellStyle name="Normal 5 3 2 2 7 2 4" xfId="34968"/>
    <cellStyle name="Normal 5 3 2 2 7 3" xfId="9755"/>
    <cellStyle name="Normal 5 3 2 2 7 3 2" xfId="24138"/>
    <cellStyle name="Normal 5 3 2 2 7 3 2 2" xfId="52873"/>
    <cellStyle name="Normal 5 3 2 2 7 3 3" xfId="38549"/>
    <cellStyle name="Normal 5 3 2 2 7 4" xfId="16975"/>
    <cellStyle name="Normal 5 3 2 2 7 4 2" xfId="45711"/>
    <cellStyle name="Normal 5 3 2 2 7 5" xfId="31387"/>
    <cellStyle name="Normal 5 3 2 2 8" xfId="4279"/>
    <cellStyle name="Normal 5 3 2 2 8 2" xfId="11551"/>
    <cellStyle name="Normal 5 3 2 2 8 2 2" xfId="25930"/>
    <cellStyle name="Normal 5 3 2 2 8 2 2 2" xfId="54664"/>
    <cellStyle name="Normal 5 3 2 2 8 2 3" xfId="40340"/>
    <cellStyle name="Normal 5 3 2 2 8 3" xfId="18767"/>
    <cellStyle name="Normal 5 3 2 2 8 3 2" xfId="47502"/>
    <cellStyle name="Normal 5 3 2 2 8 4" xfId="33178"/>
    <cellStyle name="Normal 5 3 2 2 9" xfId="7947"/>
    <cellStyle name="Normal 5 3 2 2 9 2" xfId="22348"/>
    <cellStyle name="Normal 5 3 2 2 9 2 2" xfId="51083"/>
    <cellStyle name="Normal 5 3 2 2 9 3" xfId="36759"/>
    <cellStyle name="Normal 5 3 2 3" xfId="435"/>
    <cellStyle name="Normal 5 3 2 3 10" xfId="29625"/>
    <cellStyle name="Normal 5 3 2 3 2" xfId="635"/>
    <cellStyle name="Normal 5 3 2 3 2 2" xfId="907"/>
    <cellStyle name="Normal 5 3 2 3 2 2 2" xfId="1354"/>
    <cellStyle name="Normal 5 3 2 3 2 2 2 2" xfId="2337"/>
    <cellStyle name="Normal 5 3 2 3 2 2 2 2 2" xfId="4129"/>
    <cellStyle name="Normal 5 3 2 3 2 2 2 2 2 2" xfId="7788"/>
    <cellStyle name="Normal 5 3 2 3 2 2 2 2 2 2 2" xfId="15048"/>
    <cellStyle name="Normal 5 3 2 3 2 2 2 2 2 2 2 2" xfId="29426"/>
    <cellStyle name="Normal 5 3 2 3 2 2 2 2 2 2 2 2 2" xfId="58160"/>
    <cellStyle name="Normal 5 3 2 3 2 2 2 2 2 2 2 3" xfId="43836"/>
    <cellStyle name="Normal 5 3 2 3 2 2 2 2 2 2 3" xfId="22263"/>
    <cellStyle name="Normal 5 3 2 3 2 2 2 2 2 2 3 2" xfId="50998"/>
    <cellStyle name="Normal 5 3 2 3 2 2 2 2 2 2 4" xfId="36674"/>
    <cellStyle name="Normal 5 3 2 3 2 2 2 2 2 3" xfId="11461"/>
    <cellStyle name="Normal 5 3 2 3 2 2 2 2 2 3 2" xfId="25844"/>
    <cellStyle name="Normal 5 3 2 3 2 2 2 2 2 3 2 2" xfId="54579"/>
    <cellStyle name="Normal 5 3 2 3 2 2 2 2 2 3 3" xfId="40255"/>
    <cellStyle name="Normal 5 3 2 3 2 2 2 2 2 4" xfId="18681"/>
    <cellStyle name="Normal 5 3 2 3 2 2 2 2 2 4 2" xfId="47417"/>
    <cellStyle name="Normal 5 3 2 3 2 2 2 2 2 5" xfId="33093"/>
    <cellStyle name="Normal 5 3 2 3 2 2 2 2 3" xfId="5998"/>
    <cellStyle name="Normal 5 3 2 3 2 2 2 2 3 2" xfId="13258"/>
    <cellStyle name="Normal 5 3 2 3 2 2 2 2 3 2 2" xfId="27636"/>
    <cellStyle name="Normal 5 3 2 3 2 2 2 2 3 2 2 2" xfId="56370"/>
    <cellStyle name="Normal 5 3 2 3 2 2 2 2 3 2 3" xfId="42046"/>
    <cellStyle name="Normal 5 3 2 3 2 2 2 2 3 3" xfId="20473"/>
    <cellStyle name="Normal 5 3 2 3 2 2 2 2 3 3 2" xfId="49208"/>
    <cellStyle name="Normal 5 3 2 3 2 2 2 2 3 4" xfId="34884"/>
    <cellStyle name="Normal 5 3 2 3 2 2 2 2 4" xfId="9671"/>
    <cellStyle name="Normal 5 3 2 3 2 2 2 2 4 2" xfId="24054"/>
    <cellStyle name="Normal 5 3 2 3 2 2 2 2 4 2 2" xfId="52789"/>
    <cellStyle name="Normal 5 3 2 3 2 2 2 2 4 3" xfId="38465"/>
    <cellStyle name="Normal 5 3 2 3 2 2 2 2 5" xfId="16891"/>
    <cellStyle name="Normal 5 3 2 3 2 2 2 2 5 2" xfId="45627"/>
    <cellStyle name="Normal 5 3 2 3 2 2 2 2 6" xfId="31303"/>
    <cellStyle name="Normal 5 3 2 3 2 2 2 3" xfId="3233"/>
    <cellStyle name="Normal 5 3 2 3 2 2 2 3 2" xfId="6893"/>
    <cellStyle name="Normal 5 3 2 3 2 2 2 3 2 2" xfId="14153"/>
    <cellStyle name="Normal 5 3 2 3 2 2 2 3 2 2 2" xfId="28531"/>
    <cellStyle name="Normal 5 3 2 3 2 2 2 3 2 2 2 2" xfId="57265"/>
    <cellStyle name="Normal 5 3 2 3 2 2 2 3 2 2 3" xfId="42941"/>
    <cellStyle name="Normal 5 3 2 3 2 2 2 3 2 3" xfId="21368"/>
    <cellStyle name="Normal 5 3 2 3 2 2 2 3 2 3 2" xfId="50103"/>
    <cellStyle name="Normal 5 3 2 3 2 2 2 3 2 4" xfId="35779"/>
    <cellStyle name="Normal 5 3 2 3 2 2 2 3 3" xfId="10566"/>
    <cellStyle name="Normal 5 3 2 3 2 2 2 3 3 2" xfId="24949"/>
    <cellStyle name="Normal 5 3 2 3 2 2 2 3 3 2 2" xfId="53684"/>
    <cellStyle name="Normal 5 3 2 3 2 2 2 3 3 3" xfId="39360"/>
    <cellStyle name="Normal 5 3 2 3 2 2 2 3 4" xfId="17786"/>
    <cellStyle name="Normal 5 3 2 3 2 2 2 3 4 2" xfId="46522"/>
    <cellStyle name="Normal 5 3 2 3 2 2 2 3 5" xfId="32198"/>
    <cellStyle name="Normal 5 3 2 3 2 2 2 4" xfId="5098"/>
    <cellStyle name="Normal 5 3 2 3 2 2 2 4 2" xfId="12363"/>
    <cellStyle name="Normal 5 3 2 3 2 2 2 4 2 2" xfId="26741"/>
    <cellStyle name="Normal 5 3 2 3 2 2 2 4 2 2 2" xfId="55475"/>
    <cellStyle name="Normal 5 3 2 3 2 2 2 4 2 3" xfId="41151"/>
    <cellStyle name="Normal 5 3 2 3 2 2 2 4 3" xfId="19578"/>
    <cellStyle name="Normal 5 3 2 3 2 2 2 4 3 2" xfId="48313"/>
    <cellStyle name="Normal 5 3 2 3 2 2 2 4 4" xfId="33989"/>
    <cellStyle name="Normal 5 3 2 3 2 2 2 5" xfId="8770"/>
    <cellStyle name="Normal 5 3 2 3 2 2 2 5 2" xfId="23159"/>
    <cellStyle name="Normal 5 3 2 3 2 2 2 5 2 2" xfId="51894"/>
    <cellStyle name="Normal 5 3 2 3 2 2 2 5 3" xfId="37570"/>
    <cellStyle name="Normal 5 3 2 3 2 2 2 6" xfId="15996"/>
    <cellStyle name="Normal 5 3 2 3 2 2 2 6 2" xfId="44732"/>
    <cellStyle name="Normal 5 3 2 3 2 2 2 7" xfId="30408"/>
    <cellStyle name="Normal 5 3 2 3 2 2 3" xfId="1890"/>
    <cellStyle name="Normal 5 3 2 3 2 2 3 2" xfId="3682"/>
    <cellStyle name="Normal 5 3 2 3 2 2 3 2 2" xfId="7341"/>
    <cellStyle name="Normal 5 3 2 3 2 2 3 2 2 2" xfId="14601"/>
    <cellStyle name="Normal 5 3 2 3 2 2 3 2 2 2 2" xfId="28979"/>
    <cellStyle name="Normal 5 3 2 3 2 2 3 2 2 2 2 2" xfId="57713"/>
    <cellStyle name="Normal 5 3 2 3 2 2 3 2 2 2 3" xfId="43389"/>
    <cellStyle name="Normal 5 3 2 3 2 2 3 2 2 3" xfId="21816"/>
    <cellStyle name="Normal 5 3 2 3 2 2 3 2 2 3 2" xfId="50551"/>
    <cellStyle name="Normal 5 3 2 3 2 2 3 2 2 4" xfId="36227"/>
    <cellStyle name="Normal 5 3 2 3 2 2 3 2 3" xfId="11014"/>
    <cellStyle name="Normal 5 3 2 3 2 2 3 2 3 2" xfId="25397"/>
    <cellStyle name="Normal 5 3 2 3 2 2 3 2 3 2 2" xfId="54132"/>
    <cellStyle name="Normal 5 3 2 3 2 2 3 2 3 3" xfId="39808"/>
    <cellStyle name="Normal 5 3 2 3 2 2 3 2 4" xfId="18234"/>
    <cellStyle name="Normal 5 3 2 3 2 2 3 2 4 2" xfId="46970"/>
    <cellStyle name="Normal 5 3 2 3 2 2 3 2 5" xfId="32646"/>
    <cellStyle name="Normal 5 3 2 3 2 2 3 3" xfId="5551"/>
    <cellStyle name="Normal 5 3 2 3 2 2 3 3 2" xfId="12811"/>
    <cellStyle name="Normal 5 3 2 3 2 2 3 3 2 2" xfId="27189"/>
    <cellStyle name="Normal 5 3 2 3 2 2 3 3 2 2 2" xfId="55923"/>
    <cellStyle name="Normal 5 3 2 3 2 2 3 3 2 3" xfId="41599"/>
    <cellStyle name="Normal 5 3 2 3 2 2 3 3 3" xfId="20026"/>
    <cellStyle name="Normal 5 3 2 3 2 2 3 3 3 2" xfId="48761"/>
    <cellStyle name="Normal 5 3 2 3 2 2 3 3 4" xfId="34437"/>
    <cellStyle name="Normal 5 3 2 3 2 2 3 4" xfId="9224"/>
    <cellStyle name="Normal 5 3 2 3 2 2 3 4 2" xfId="23607"/>
    <cellStyle name="Normal 5 3 2 3 2 2 3 4 2 2" xfId="52342"/>
    <cellStyle name="Normal 5 3 2 3 2 2 3 4 3" xfId="38018"/>
    <cellStyle name="Normal 5 3 2 3 2 2 3 5" xfId="16444"/>
    <cellStyle name="Normal 5 3 2 3 2 2 3 5 2" xfId="45180"/>
    <cellStyle name="Normal 5 3 2 3 2 2 3 6" xfId="30856"/>
    <cellStyle name="Normal 5 3 2 3 2 2 4" xfId="2786"/>
    <cellStyle name="Normal 5 3 2 3 2 2 4 2" xfId="6446"/>
    <cellStyle name="Normal 5 3 2 3 2 2 4 2 2" xfId="13706"/>
    <cellStyle name="Normal 5 3 2 3 2 2 4 2 2 2" xfId="28084"/>
    <cellStyle name="Normal 5 3 2 3 2 2 4 2 2 2 2" xfId="56818"/>
    <cellStyle name="Normal 5 3 2 3 2 2 4 2 2 3" xfId="42494"/>
    <cellStyle name="Normal 5 3 2 3 2 2 4 2 3" xfId="20921"/>
    <cellStyle name="Normal 5 3 2 3 2 2 4 2 3 2" xfId="49656"/>
    <cellStyle name="Normal 5 3 2 3 2 2 4 2 4" xfId="35332"/>
    <cellStyle name="Normal 5 3 2 3 2 2 4 3" xfId="10119"/>
    <cellStyle name="Normal 5 3 2 3 2 2 4 3 2" xfId="24502"/>
    <cellStyle name="Normal 5 3 2 3 2 2 4 3 2 2" xfId="53237"/>
    <cellStyle name="Normal 5 3 2 3 2 2 4 3 3" xfId="38913"/>
    <cellStyle name="Normal 5 3 2 3 2 2 4 4" xfId="17339"/>
    <cellStyle name="Normal 5 3 2 3 2 2 4 4 2" xfId="46075"/>
    <cellStyle name="Normal 5 3 2 3 2 2 4 5" xfId="31751"/>
    <cellStyle name="Normal 5 3 2 3 2 2 5" xfId="4651"/>
    <cellStyle name="Normal 5 3 2 3 2 2 5 2" xfId="11916"/>
    <cellStyle name="Normal 5 3 2 3 2 2 5 2 2" xfId="26294"/>
    <cellStyle name="Normal 5 3 2 3 2 2 5 2 2 2" xfId="55028"/>
    <cellStyle name="Normal 5 3 2 3 2 2 5 2 3" xfId="40704"/>
    <cellStyle name="Normal 5 3 2 3 2 2 5 3" xfId="19131"/>
    <cellStyle name="Normal 5 3 2 3 2 2 5 3 2" xfId="47866"/>
    <cellStyle name="Normal 5 3 2 3 2 2 5 4" xfId="33542"/>
    <cellStyle name="Normal 5 3 2 3 2 2 6" xfId="8323"/>
    <cellStyle name="Normal 5 3 2 3 2 2 6 2" xfId="22712"/>
    <cellStyle name="Normal 5 3 2 3 2 2 6 2 2" xfId="51447"/>
    <cellStyle name="Normal 5 3 2 3 2 2 6 3" xfId="37123"/>
    <cellStyle name="Normal 5 3 2 3 2 2 7" xfId="15549"/>
    <cellStyle name="Normal 5 3 2 3 2 2 7 2" xfId="44285"/>
    <cellStyle name="Normal 5 3 2 3 2 2 8" xfId="29961"/>
    <cellStyle name="Normal 5 3 2 3 2 3" xfId="1130"/>
    <cellStyle name="Normal 5 3 2 3 2 3 2" xfId="2113"/>
    <cellStyle name="Normal 5 3 2 3 2 3 2 2" xfId="3905"/>
    <cellStyle name="Normal 5 3 2 3 2 3 2 2 2" xfId="7564"/>
    <cellStyle name="Normal 5 3 2 3 2 3 2 2 2 2" xfId="14824"/>
    <cellStyle name="Normal 5 3 2 3 2 3 2 2 2 2 2" xfId="29202"/>
    <cellStyle name="Normal 5 3 2 3 2 3 2 2 2 2 2 2" xfId="57936"/>
    <cellStyle name="Normal 5 3 2 3 2 3 2 2 2 2 3" xfId="43612"/>
    <cellStyle name="Normal 5 3 2 3 2 3 2 2 2 3" xfId="22039"/>
    <cellStyle name="Normal 5 3 2 3 2 3 2 2 2 3 2" xfId="50774"/>
    <cellStyle name="Normal 5 3 2 3 2 3 2 2 2 4" xfId="36450"/>
    <cellStyle name="Normal 5 3 2 3 2 3 2 2 3" xfId="11237"/>
    <cellStyle name="Normal 5 3 2 3 2 3 2 2 3 2" xfId="25620"/>
    <cellStyle name="Normal 5 3 2 3 2 3 2 2 3 2 2" xfId="54355"/>
    <cellStyle name="Normal 5 3 2 3 2 3 2 2 3 3" xfId="40031"/>
    <cellStyle name="Normal 5 3 2 3 2 3 2 2 4" xfId="18457"/>
    <cellStyle name="Normal 5 3 2 3 2 3 2 2 4 2" xfId="47193"/>
    <cellStyle name="Normal 5 3 2 3 2 3 2 2 5" xfId="32869"/>
    <cellStyle name="Normal 5 3 2 3 2 3 2 3" xfId="5774"/>
    <cellStyle name="Normal 5 3 2 3 2 3 2 3 2" xfId="13034"/>
    <cellStyle name="Normal 5 3 2 3 2 3 2 3 2 2" xfId="27412"/>
    <cellStyle name="Normal 5 3 2 3 2 3 2 3 2 2 2" xfId="56146"/>
    <cellStyle name="Normal 5 3 2 3 2 3 2 3 2 3" xfId="41822"/>
    <cellStyle name="Normal 5 3 2 3 2 3 2 3 3" xfId="20249"/>
    <cellStyle name="Normal 5 3 2 3 2 3 2 3 3 2" xfId="48984"/>
    <cellStyle name="Normal 5 3 2 3 2 3 2 3 4" xfId="34660"/>
    <cellStyle name="Normal 5 3 2 3 2 3 2 4" xfId="9447"/>
    <cellStyle name="Normal 5 3 2 3 2 3 2 4 2" xfId="23830"/>
    <cellStyle name="Normal 5 3 2 3 2 3 2 4 2 2" xfId="52565"/>
    <cellStyle name="Normal 5 3 2 3 2 3 2 4 3" xfId="38241"/>
    <cellStyle name="Normal 5 3 2 3 2 3 2 5" xfId="16667"/>
    <cellStyle name="Normal 5 3 2 3 2 3 2 5 2" xfId="45403"/>
    <cellStyle name="Normal 5 3 2 3 2 3 2 6" xfId="31079"/>
    <cellStyle name="Normal 5 3 2 3 2 3 3" xfId="3009"/>
    <cellStyle name="Normal 5 3 2 3 2 3 3 2" xfId="6669"/>
    <cellStyle name="Normal 5 3 2 3 2 3 3 2 2" xfId="13929"/>
    <cellStyle name="Normal 5 3 2 3 2 3 3 2 2 2" xfId="28307"/>
    <cellStyle name="Normal 5 3 2 3 2 3 3 2 2 2 2" xfId="57041"/>
    <cellStyle name="Normal 5 3 2 3 2 3 3 2 2 3" xfId="42717"/>
    <cellStyle name="Normal 5 3 2 3 2 3 3 2 3" xfId="21144"/>
    <cellStyle name="Normal 5 3 2 3 2 3 3 2 3 2" xfId="49879"/>
    <cellStyle name="Normal 5 3 2 3 2 3 3 2 4" xfId="35555"/>
    <cellStyle name="Normal 5 3 2 3 2 3 3 3" xfId="10342"/>
    <cellStyle name="Normal 5 3 2 3 2 3 3 3 2" xfId="24725"/>
    <cellStyle name="Normal 5 3 2 3 2 3 3 3 2 2" xfId="53460"/>
    <cellStyle name="Normal 5 3 2 3 2 3 3 3 3" xfId="39136"/>
    <cellStyle name="Normal 5 3 2 3 2 3 3 4" xfId="17562"/>
    <cellStyle name="Normal 5 3 2 3 2 3 3 4 2" xfId="46298"/>
    <cellStyle name="Normal 5 3 2 3 2 3 3 5" xfId="31974"/>
    <cellStyle name="Normal 5 3 2 3 2 3 4" xfId="4874"/>
    <cellStyle name="Normal 5 3 2 3 2 3 4 2" xfId="12139"/>
    <cellStyle name="Normal 5 3 2 3 2 3 4 2 2" xfId="26517"/>
    <cellStyle name="Normal 5 3 2 3 2 3 4 2 2 2" xfId="55251"/>
    <cellStyle name="Normal 5 3 2 3 2 3 4 2 3" xfId="40927"/>
    <cellStyle name="Normal 5 3 2 3 2 3 4 3" xfId="19354"/>
    <cellStyle name="Normal 5 3 2 3 2 3 4 3 2" xfId="48089"/>
    <cellStyle name="Normal 5 3 2 3 2 3 4 4" xfId="33765"/>
    <cellStyle name="Normal 5 3 2 3 2 3 5" xfId="8546"/>
    <cellStyle name="Normal 5 3 2 3 2 3 5 2" xfId="22935"/>
    <cellStyle name="Normal 5 3 2 3 2 3 5 2 2" xfId="51670"/>
    <cellStyle name="Normal 5 3 2 3 2 3 5 3" xfId="37346"/>
    <cellStyle name="Normal 5 3 2 3 2 3 6" xfId="15772"/>
    <cellStyle name="Normal 5 3 2 3 2 3 6 2" xfId="44508"/>
    <cellStyle name="Normal 5 3 2 3 2 3 7" xfId="30184"/>
    <cellStyle name="Normal 5 3 2 3 2 4" xfId="1662"/>
    <cellStyle name="Normal 5 3 2 3 2 4 2" xfId="3458"/>
    <cellStyle name="Normal 5 3 2 3 2 4 2 2" xfId="7117"/>
    <cellStyle name="Normal 5 3 2 3 2 4 2 2 2" xfId="14377"/>
    <cellStyle name="Normal 5 3 2 3 2 4 2 2 2 2" xfId="28755"/>
    <cellStyle name="Normal 5 3 2 3 2 4 2 2 2 2 2" xfId="57489"/>
    <cellStyle name="Normal 5 3 2 3 2 4 2 2 2 3" xfId="43165"/>
    <cellStyle name="Normal 5 3 2 3 2 4 2 2 3" xfId="21592"/>
    <cellStyle name="Normal 5 3 2 3 2 4 2 2 3 2" xfId="50327"/>
    <cellStyle name="Normal 5 3 2 3 2 4 2 2 4" xfId="36003"/>
    <cellStyle name="Normal 5 3 2 3 2 4 2 3" xfId="10790"/>
    <cellStyle name="Normal 5 3 2 3 2 4 2 3 2" xfId="25173"/>
    <cellStyle name="Normal 5 3 2 3 2 4 2 3 2 2" xfId="53908"/>
    <cellStyle name="Normal 5 3 2 3 2 4 2 3 3" xfId="39584"/>
    <cellStyle name="Normal 5 3 2 3 2 4 2 4" xfId="18010"/>
    <cellStyle name="Normal 5 3 2 3 2 4 2 4 2" xfId="46746"/>
    <cellStyle name="Normal 5 3 2 3 2 4 2 5" xfId="32422"/>
    <cellStyle name="Normal 5 3 2 3 2 4 3" xfId="5327"/>
    <cellStyle name="Normal 5 3 2 3 2 4 3 2" xfId="12587"/>
    <cellStyle name="Normal 5 3 2 3 2 4 3 2 2" xfId="26965"/>
    <cellStyle name="Normal 5 3 2 3 2 4 3 2 2 2" xfId="55699"/>
    <cellStyle name="Normal 5 3 2 3 2 4 3 2 3" xfId="41375"/>
    <cellStyle name="Normal 5 3 2 3 2 4 3 3" xfId="19802"/>
    <cellStyle name="Normal 5 3 2 3 2 4 3 3 2" xfId="48537"/>
    <cellStyle name="Normal 5 3 2 3 2 4 3 4" xfId="34213"/>
    <cellStyle name="Normal 5 3 2 3 2 4 4" xfId="9000"/>
    <cellStyle name="Normal 5 3 2 3 2 4 4 2" xfId="23383"/>
    <cellStyle name="Normal 5 3 2 3 2 4 4 2 2" xfId="52118"/>
    <cellStyle name="Normal 5 3 2 3 2 4 4 3" xfId="37794"/>
    <cellStyle name="Normal 5 3 2 3 2 4 5" xfId="16220"/>
    <cellStyle name="Normal 5 3 2 3 2 4 5 2" xfId="44956"/>
    <cellStyle name="Normal 5 3 2 3 2 4 6" xfId="30632"/>
    <cellStyle name="Normal 5 3 2 3 2 5" xfId="2562"/>
    <cellStyle name="Normal 5 3 2 3 2 5 2" xfId="6222"/>
    <cellStyle name="Normal 5 3 2 3 2 5 2 2" xfId="13482"/>
    <cellStyle name="Normal 5 3 2 3 2 5 2 2 2" xfId="27860"/>
    <cellStyle name="Normal 5 3 2 3 2 5 2 2 2 2" xfId="56594"/>
    <cellStyle name="Normal 5 3 2 3 2 5 2 2 3" xfId="42270"/>
    <cellStyle name="Normal 5 3 2 3 2 5 2 3" xfId="20697"/>
    <cellStyle name="Normal 5 3 2 3 2 5 2 3 2" xfId="49432"/>
    <cellStyle name="Normal 5 3 2 3 2 5 2 4" xfId="35108"/>
    <cellStyle name="Normal 5 3 2 3 2 5 3" xfId="9895"/>
    <cellStyle name="Normal 5 3 2 3 2 5 3 2" xfId="24278"/>
    <cellStyle name="Normal 5 3 2 3 2 5 3 2 2" xfId="53013"/>
    <cellStyle name="Normal 5 3 2 3 2 5 3 3" xfId="38689"/>
    <cellStyle name="Normal 5 3 2 3 2 5 4" xfId="17115"/>
    <cellStyle name="Normal 5 3 2 3 2 5 4 2" xfId="45851"/>
    <cellStyle name="Normal 5 3 2 3 2 5 5" xfId="31527"/>
    <cellStyle name="Normal 5 3 2 3 2 6" xfId="4425"/>
    <cellStyle name="Normal 5 3 2 3 2 6 2" xfId="11692"/>
    <cellStyle name="Normal 5 3 2 3 2 6 2 2" xfId="26070"/>
    <cellStyle name="Normal 5 3 2 3 2 6 2 2 2" xfId="54804"/>
    <cellStyle name="Normal 5 3 2 3 2 6 2 3" xfId="40480"/>
    <cellStyle name="Normal 5 3 2 3 2 6 3" xfId="18907"/>
    <cellStyle name="Normal 5 3 2 3 2 6 3 2" xfId="47642"/>
    <cellStyle name="Normal 5 3 2 3 2 6 4" xfId="33318"/>
    <cellStyle name="Normal 5 3 2 3 2 7" xfId="8096"/>
    <cellStyle name="Normal 5 3 2 3 2 7 2" xfId="22488"/>
    <cellStyle name="Normal 5 3 2 3 2 7 2 2" xfId="51223"/>
    <cellStyle name="Normal 5 3 2 3 2 7 3" xfId="36899"/>
    <cellStyle name="Normal 5 3 2 3 2 8" xfId="15325"/>
    <cellStyle name="Normal 5 3 2 3 2 8 2" xfId="44061"/>
    <cellStyle name="Normal 5 3 2 3 2 9" xfId="29737"/>
    <cellStyle name="Normal 5 3 2 3 3" xfId="793"/>
    <cellStyle name="Normal 5 3 2 3 3 2" xfId="1242"/>
    <cellStyle name="Normal 5 3 2 3 3 2 2" xfId="2225"/>
    <cellStyle name="Normal 5 3 2 3 3 2 2 2" xfId="4017"/>
    <cellStyle name="Normal 5 3 2 3 3 2 2 2 2" xfId="7676"/>
    <cellStyle name="Normal 5 3 2 3 3 2 2 2 2 2" xfId="14936"/>
    <cellStyle name="Normal 5 3 2 3 3 2 2 2 2 2 2" xfId="29314"/>
    <cellStyle name="Normal 5 3 2 3 3 2 2 2 2 2 2 2" xfId="58048"/>
    <cellStyle name="Normal 5 3 2 3 3 2 2 2 2 2 3" xfId="43724"/>
    <cellStyle name="Normal 5 3 2 3 3 2 2 2 2 3" xfId="22151"/>
    <cellStyle name="Normal 5 3 2 3 3 2 2 2 2 3 2" xfId="50886"/>
    <cellStyle name="Normal 5 3 2 3 3 2 2 2 2 4" xfId="36562"/>
    <cellStyle name="Normal 5 3 2 3 3 2 2 2 3" xfId="11349"/>
    <cellStyle name="Normal 5 3 2 3 3 2 2 2 3 2" xfId="25732"/>
    <cellStyle name="Normal 5 3 2 3 3 2 2 2 3 2 2" xfId="54467"/>
    <cellStyle name="Normal 5 3 2 3 3 2 2 2 3 3" xfId="40143"/>
    <cellStyle name="Normal 5 3 2 3 3 2 2 2 4" xfId="18569"/>
    <cellStyle name="Normal 5 3 2 3 3 2 2 2 4 2" xfId="47305"/>
    <cellStyle name="Normal 5 3 2 3 3 2 2 2 5" xfId="32981"/>
    <cellStyle name="Normal 5 3 2 3 3 2 2 3" xfId="5886"/>
    <cellStyle name="Normal 5 3 2 3 3 2 2 3 2" xfId="13146"/>
    <cellStyle name="Normal 5 3 2 3 3 2 2 3 2 2" xfId="27524"/>
    <cellStyle name="Normal 5 3 2 3 3 2 2 3 2 2 2" xfId="56258"/>
    <cellStyle name="Normal 5 3 2 3 3 2 2 3 2 3" xfId="41934"/>
    <cellStyle name="Normal 5 3 2 3 3 2 2 3 3" xfId="20361"/>
    <cellStyle name="Normal 5 3 2 3 3 2 2 3 3 2" xfId="49096"/>
    <cellStyle name="Normal 5 3 2 3 3 2 2 3 4" xfId="34772"/>
    <cellStyle name="Normal 5 3 2 3 3 2 2 4" xfId="9559"/>
    <cellStyle name="Normal 5 3 2 3 3 2 2 4 2" xfId="23942"/>
    <cellStyle name="Normal 5 3 2 3 3 2 2 4 2 2" xfId="52677"/>
    <cellStyle name="Normal 5 3 2 3 3 2 2 4 3" xfId="38353"/>
    <cellStyle name="Normal 5 3 2 3 3 2 2 5" xfId="16779"/>
    <cellStyle name="Normal 5 3 2 3 3 2 2 5 2" xfId="45515"/>
    <cellStyle name="Normal 5 3 2 3 3 2 2 6" xfId="31191"/>
    <cellStyle name="Normal 5 3 2 3 3 2 3" xfId="3121"/>
    <cellStyle name="Normal 5 3 2 3 3 2 3 2" xfId="6781"/>
    <cellStyle name="Normal 5 3 2 3 3 2 3 2 2" xfId="14041"/>
    <cellStyle name="Normal 5 3 2 3 3 2 3 2 2 2" xfId="28419"/>
    <cellStyle name="Normal 5 3 2 3 3 2 3 2 2 2 2" xfId="57153"/>
    <cellStyle name="Normal 5 3 2 3 3 2 3 2 2 3" xfId="42829"/>
    <cellStyle name="Normal 5 3 2 3 3 2 3 2 3" xfId="21256"/>
    <cellStyle name="Normal 5 3 2 3 3 2 3 2 3 2" xfId="49991"/>
    <cellStyle name="Normal 5 3 2 3 3 2 3 2 4" xfId="35667"/>
    <cellStyle name="Normal 5 3 2 3 3 2 3 3" xfId="10454"/>
    <cellStyle name="Normal 5 3 2 3 3 2 3 3 2" xfId="24837"/>
    <cellStyle name="Normal 5 3 2 3 3 2 3 3 2 2" xfId="53572"/>
    <cellStyle name="Normal 5 3 2 3 3 2 3 3 3" xfId="39248"/>
    <cellStyle name="Normal 5 3 2 3 3 2 3 4" xfId="17674"/>
    <cellStyle name="Normal 5 3 2 3 3 2 3 4 2" xfId="46410"/>
    <cellStyle name="Normal 5 3 2 3 3 2 3 5" xfId="32086"/>
    <cellStyle name="Normal 5 3 2 3 3 2 4" xfId="4986"/>
    <cellStyle name="Normal 5 3 2 3 3 2 4 2" xfId="12251"/>
    <cellStyle name="Normal 5 3 2 3 3 2 4 2 2" xfId="26629"/>
    <cellStyle name="Normal 5 3 2 3 3 2 4 2 2 2" xfId="55363"/>
    <cellStyle name="Normal 5 3 2 3 3 2 4 2 3" xfId="41039"/>
    <cellStyle name="Normal 5 3 2 3 3 2 4 3" xfId="19466"/>
    <cellStyle name="Normal 5 3 2 3 3 2 4 3 2" xfId="48201"/>
    <cellStyle name="Normal 5 3 2 3 3 2 4 4" xfId="33877"/>
    <cellStyle name="Normal 5 3 2 3 3 2 5" xfId="8658"/>
    <cellStyle name="Normal 5 3 2 3 3 2 5 2" xfId="23047"/>
    <cellStyle name="Normal 5 3 2 3 3 2 5 2 2" xfId="51782"/>
    <cellStyle name="Normal 5 3 2 3 3 2 5 3" xfId="37458"/>
    <cellStyle name="Normal 5 3 2 3 3 2 6" xfId="15884"/>
    <cellStyle name="Normal 5 3 2 3 3 2 6 2" xfId="44620"/>
    <cellStyle name="Normal 5 3 2 3 3 2 7" xfId="30296"/>
    <cellStyle name="Normal 5 3 2 3 3 3" xfId="1778"/>
    <cellStyle name="Normal 5 3 2 3 3 3 2" xfId="3570"/>
    <cellStyle name="Normal 5 3 2 3 3 3 2 2" xfId="7229"/>
    <cellStyle name="Normal 5 3 2 3 3 3 2 2 2" xfId="14489"/>
    <cellStyle name="Normal 5 3 2 3 3 3 2 2 2 2" xfId="28867"/>
    <cellStyle name="Normal 5 3 2 3 3 3 2 2 2 2 2" xfId="57601"/>
    <cellStyle name="Normal 5 3 2 3 3 3 2 2 2 3" xfId="43277"/>
    <cellStyle name="Normal 5 3 2 3 3 3 2 2 3" xfId="21704"/>
    <cellStyle name="Normal 5 3 2 3 3 3 2 2 3 2" xfId="50439"/>
    <cellStyle name="Normal 5 3 2 3 3 3 2 2 4" xfId="36115"/>
    <cellStyle name="Normal 5 3 2 3 3 3 2 3" xfId="10902"/>
    <cellStyle name="Normal 5 3 2 3 3 3 2 3 2" xfId="25285"/>
    <cellStyle name="Normal 5 3 2 3 3 3 2 3 2 2" xfId="54020"/>
    <cellStyle name="Normal 5 3 2 3 3 3 2 3 3" xfId="39696"/>
    <cellStyle name="Normal 5 3 2 3 3 3 2 4" xfId="18122"/>
    <cellStyle name="Normal 5 3 2 3 3 3 2 4 2" xfId="46858"/>
    <cellStyle name="Normal 5 3 2 3 3 3 2 5" xfId="32534"/>
    <cellStyle name="Normal 5 3 2 3 3 3 3" xfId="5439"/>
    <cellStyle name="Normal 5 3 2 3 3 3 3 2" xfId="12699"/>
    <cellStyle name="Normal 5 3 2 3 3 3 3 2 2" xfId="27077"/>
    <cellStyle name="Normal 5 3 2 3 3 3 3 2 2 2" xfId="55811"/>
    <cellStyle name="Normal 5 3 2 3 3 3 3 2 3" xfId="41487"/>
    <cellStyle name="Normal 5 3 2 3 3 3 3 3" xfId="19914"/>
    <cellStyle name="Normal 5 3 2 3 3 3 3 3 2" xfId="48649"/>
    <cellStyle name="Normal 5 3 2 3 3 3 3 4" xfId="34325"/>
    <cellStyle name="Normal 5 3 2 3 3 3 4" xfId="9112"/>
    <cellStyle name="Normal 5 3 2 3 3 3 4 2" xfId="23495"/>
    <cellStyle name="Normal 5 3 2 3 3 3 4 2 2" xfId="52230"/>
    <cellStyle name="Normal 5 3 2 3 3 3 4 3" xfId="37906"/>
    <cellStyle name="Normal 5 3 2 3 3 3 5" xfId="16332"/>
    <cellStyle name="Normal 5 3 2 3 3 3 5 2" xfId="45068"/>
    <cellStyle name="Normal 5 3 2 3 3 3 6" xfId="30744"/>
    <cellStyle name="Normal 5 3 2 3 3 4" xfId="2674"/>
    <cellStyle name="Normal 5 3 2 3 3 4 2" xfId="6334"/>
    <cellStyle name="Normal 5 3 2 3 3 4 2 2" xfId="13594"/>
    <cellStyle name="Normal 5 3 2 3 3 4 2 2 2" xfId="27972"/>
    <cellStyle name="Normal 5 3 2 3 3 4 2 2 2 2" xfId="56706"/>
    <cellStyle name="Normal 5 3 2 3 3 4 2 2 3" xfId="42382"/>
    <cellStyle name="Normal 5 3 2 3 3 4 2 3" xfId="20809"/>
    <cellStyle name="Normal 5 3 2 3 3 4 2 3 2" xfId="49544"/>
    <cellStyle name="Normal 5 3 2 3 3 4 2 4" xfId="35220"/>
    <cellStyle name="Normal 5 3 2 3 3 4 3" xfId="10007"/>
    <cellStyle name="Normal 5 3 2 3 3 4 3 2" xfId="24390"/>
    <cellStyle name="Normal 5 3 2 3 3 4 3 2 2" xfId="53125"/>
    <cellStyle name="Normal 5 3 2 3 3 4 3 3" xfId="38801"/>
    <cellStyle name="Normal 5 3 2 3 3 4 4" xfId="17227"/>
    <cellStyle name="Normal 5 3 2 3 3 4 4 2" xfId="45963"/>
    <cellStyle name="Normal 5 3 2 3 3 4 5" xfId="31639"/>
    <cellStyle name="Normal 5 3 2 3 3 5" xfId="4538"/>
    <cellStyle name="Normal 5 3 2 3 3 5 2" xfId="11804"/>
    <cellStyle name="Normal 5 3 2 3 3 5 2 2" xfId="26182"/>
    <cellStyle name="Normal 5 3 2 3 3 5 2 2 2" xfId="54916"/>
    <cellStyle name="Normal 5 3 2 3 3 5 2 3" xfId="40592"/>
    <cellStyle name="Normal 5 3 2 3 3 5 3" xfId="19019"/>
    <cellStyle name="Normal 5 3 2 3 3 5 3 2" xfId="47754"/>
    <cellStyle name="Normal 5 3 2 3 3 5 4" xfId="33430"/>
    <cellStyle name="Normal 5 3 2 3 3 6" xfId="8211"/>
    <cellStyle name="Normal 5 3 2 3 3 6 2" xfId="22600"/>
    <cellStyle name="Normal 5 3 2 3 3 6 2 2" xfId="51335"/>
    <cellStyle name="Normal 5 3 2 3 3 6 3" xfId="37011"/>
    <cellStyle name="Normal 5 3 2 3 3 7" xfId="15437"/>
    <cellStyle name="Normal 5 3 2 3 3 7 2" xfId="44173"/>
    <cellStyle name="Normal 5 3 2 3 3 8" xfId="29849"/>
    <cellStyle name="Normal 5 3 2 3 4" xfId="1018"/>
    <cellStyle name="Normal 5 3 2 3 4 2" xfId="2001"/>
    <cellStyle name="Normal 5 3 2 3 4 2 2" xfId="3793"/>
    <cellStyle name="Normal 5 3 2 3 4 2 2 2" xfId="7452"/>
    <cellStyle name="Normal 5 3 2 3 4 2 2 2 2" xfId="14712"/>
    <cellStyle name="Normal 5 3 2 3 4 2 2 2 2 2" xfId="29090"/>
    <cellStyle name="Normal 5 3 2 3 4 2 2 2 2 2 2" xfId="57824"/>
    <cellStyle name="Normal 5 3 2 3 4 2 2 2 2 3" xfId="43500"/>
    <cellStyle name="Normal 5 3 2 3 4 2 2 2 3" xfId="21927"/>
    <cellStyle name="Normal 5 3 2 3 4 2 2 2 3 2" xfId="50662"/>
    <cellStyle name="Normal 5 3 2 3 4 2 2 2 4" xfId="36338"/>
    <cellStyle name="Normal 5 3 2 3 4 2 2 3" xfId="11125"/>
    <cellStyle name="Normal 5 3 2 3 4 2 2 3 2" xfId="25508"/>
    <cellStyle name="Normal 5 3 2 3 4 2 2 3 2 2" xfId="54243"/>
    <cellStyle name="Normal 5 3 2 3 4 2 2 3 3" xfId="39919"/>
    <cellStyle name="Normal 5 3 2 3 4 2 2 4" xfId="18345"/>
    <cellStyle name="Normal 5 3 2 3 4 2 2 4 2" xfId="47081"/>
    <cellStyle name="Normal 5 3 2 3 4 2 2 5" xfId="32757"/>
    <cellStyle name="Normal 5 3 2 3 4 2 3" xfId="5662"/>
    <cellStyle name="Normal 5 3 2 3 4 2 3 2" xfId="12922"/>
    <cellStyle name="Normal 5 3 2 3 4 2 3 2 2" xfId="27300"/>
    <cellStyle name="Normal 5 3 2 3 4 2 3 2 2 2" xfId="56034"/>
    <cellStyle name="Normal 5 3 2 3 4 2 3 2 3" xfId="41710"/>
    <cellStyle name="Normal 5 3 2 3 4 2 3 3" xfId="20137"/>
    <cellStyle name="Normal 5 3 2 3 4 2 3 3 2" xfId="48872"/>
    <cellStyle name="Normal 5 3 2 3 4 2 3 4" xfId="34548"/>
    <cellStyle name="Normal 5 3 2 3 4 2 4" xfId="9335"/>
    <cellStyle name="Normal 5 3 2 3 4 2 4 2" xfId="23718"/>
    <cellStyle name="Normal 5 3 2 3 4 2 4 2 2" xfId="52453"/>
    <cellStyle name="Normal 5 3 2 3 4 2 4 3" xfId="38129"/>
    <cellStyle name="Normal 5 3 2 3 4 2 5" xfId="16555"/>
    <cellStyle name="Normal 5 3 2 3 4 2 5 2" xfId="45291"/>
    <cellStyle name="Normal 5 3 2 3 4 2 6" xfId="30967"/>
    <cellStyle name="Normal 5 3 2 3 4 3" xfId="2897"/>
    <cellStyle name="Normal 5 3 2 3 4 3 2" xfId="6557"/>
    <cellStyle name="Normal 5 3 2 3 4 3 2 2" xfId="13817"/>
    <cellStyle name="Normal 5 3 2 3 4 3 2 2 2" xfId="28195"/>
    <cellStyle name="Normal 5 3 2 3 4 3 2 2 2 2" xfId="56929"/>
    <cellStyle name="Normal 5 3 2 3 4 3 2 2 3" xfId="42605"/>
    <cellStyle name="Normal 5 3 2 3 4 3 2 3" xfId="21032"/>
    <cellStyle name="Normal 5 3 2 3 4 3 2 3 2" xfId="49767"/>
    <cellStyle name="Normal 5 3 2 3 4 3 2 4" xfId="35443"/>
    <cellStyle name="Normal 5 3 2 3 4 3 3" xfId="10230"/>
    <cellStyle name="Normal 5 3 2 3 4 3 3 2" xfId="24613"/>
    <cellStyle name="Normal 5 3 2 3 4 3 3 2 2" xfId="53348"/>
    <cellStyle name="Normal 5 3 2 3 4 3 3 3" xfId="39024"/>
    <cellStyle name="Normal 5 3 2 3 4 3 4" xfId="17450"/>
    <cellStyle name="Normal 5 3 2 3 4 3 4 2" xfId="46186"/>
    <cellStyle name="Normal 5 3 2 3 4 3 5" xfId="31862"/>
    <cellStyle name="Normal 5 3 2 3 4 4" xfId="4762"/>
    <cellStyle name="Normal 5 3 2 3 4 4 2" xfId="12027"/>
    <cellStyle name="Normal 5 3 2 3 4 4 2 2" xfId="26405"/>
    <cellStyle name="Normal 5 3 2 3 4 4 2 2 2" xfId="55139"/>
    <cellStyle name="Normal 5 3 2 3 4 4 2 3" xfId="40815"/>
    <cellStyle name="Normal 5 3 2 3 4 4 3" xfId="19242"/>
    <cellStyle name="Normal 5 3 2 3 4 4 3 2" xfId="47977"/>
    <cellStyle name="Normal 5 3 2 3 4 4 4" xfId="33653"/>
    <cellStyle name="Normal 5 3 2 3 4 5" xfId="8434"/>
    <cellStyle name="Normal 5 3 2 3 4 5 2" xfId="22823"/>
    <cellStyle name="Normal 5 3 2 3 4 5 2 2" xfId="51558"/>
    <cellStyle name="Normal 5 3 2 3 4 5 3" xfId="37234"/>
    <cellStyle name="Normal 5 3 2 3 4 6" xfId="15660"/>
    <cellStyle name="Normal 5 3 2 3 4 6 2" xfId="44396"/>
    <cellStyle name="Normal 5 3 2 3 4 7" xfId="30072"/>
    <cellStyle name="Normal 5 3 2 3 5" xfId="1542"/>
    <cellStyle name="Normal 5 3 2 3 5 2" xfId="3346"/>
    <cellStyle name="Normal 5 3 2 3 5 2 2" xfId="7005"/>
    <cellStyle name="Normal 5 3 2 3 5 2 2 2" xfId="14265"/>
    <cellStyle name="Normal 5 3 2 3 5 2 2 2 2" xfId="28643"/>
    <cellStyle name="Normal 5 3 2 3 5 2 2 2 2 2" xfId="57377"/>
    <cellStyle name="Normal 5 3 2 3 5 2 2 2 3" xfId="43053"/>
    <cellStyle name="Normal 5 3 2 3 5 2 2 3" xfId="21480"/>
    <cellStyle name="Normal 5 3 2 3 5 2 2 3 2" xfId="50215"/>
    <cellStyle name="Normal 5 3 2 3 5 2 2 4" xfId="35891"/>
    <cellStyle name="Normal 5 3 2 3 5 2 3" xfId="10678"/>
    <cellStyle name="Normal 5 3 2 3 5 2 3 2" xfId="25061"/>
    <cellStyle name="Normal 5 3 2 3 5 2 3 2 2" xfId="53796"/>
    <cellStyle name="Normal 5 3 2 3 5 2 3 3" xfId="39472"/>
    <cellStyle name="Normal 5 3 2 3 5 2 4" xfId="17898"/>
    <cellStyle name="Normal 5 3 2 3 5 2 4 2" xfId="46634"/>
    <cellStyle name="Normal 5 3 2 3 5 2 5" xfId="32310"/>
    <cellStyle name="Normal 5 3 2 3 5 3" xfId="5215"/>
    <cellStyle name="Normal 5 3 2 3 5 3 2" xfId="12475"/>
    <cellStyle name="Normal 5 3 2 3 5 3 2 2" xfId="26853"/>
    <cellStyle name="Normal 5 3 2 3 5 3 2 2 2" xfId="55587"/>
    <cellStyle name="Normal 5 3 2 3 5 3 2 3" xfId="41263"/>
    <cellStyle name="Normal 5 3 2 3 5 3 3" xfId="19690"/>
    <cellStyle name="Normal 5 3 2 3 5 3 3 2" xfId="48425"/>
    <cellStyle name="Normal 5 3 2 3 5 3 4" xfId="34101"/>
    <cellStyle name="Normal 5 3 2 3 5 4" xfId="8888"/>
    <cellStyle name="Normal 5 3 2 3 5 4 2" xfId="23271"/>
    <cellStyle name="Normal 5 3 2 3 5 4 2 2" xfId="52006"/>
    <cellStyle name="Normal 5 3 2 3 5 4 3" xfId="37682"/>
    <cellStyle name="Normal 5 3 2 3 5 5" xfId="16108"/>
    <cellStyle name="Normal 5 3 2 3 5 5 2" xfId="44844"/>
    <cellStyle name="Normal 5 3 2 3 5 6" xfId="30520"/>
    <cellStyle name="Normal 5 3 2 3 6" xfId="2450"/>
    <cellStyle name="Normal 5 3 2 3 6 2" xfId="6110"/>
    <cellStyle name="Normal 5 3 2 3 6 2 2" xfId="13370"/>
    <cellStyle name="Normal 5 3 2 3 6 2 2 2" xfId="27748"/>
    <cellStyle name="Normal 5 3 2 3 6 2 2 2 2" xfId="56482"/>
    <cellStyle name="Normal 5 3 2 3 6 2 2 3" xfId="42158"/>
    <cellStyle name="Normal 5 3 2 3 6 2 3" xfId="20585"/>
    <cellStyle name="Normal 5 3 2 3 6 2 3 2" xfId="49320"/>
    <cellStyle name="Normal 5 3 2 3 6 2 4" xfId="34996"/>
    <cellStyle name="Normal 5 3 2 3 6 3" xfId="9783"/>
    <cellStyle name="Normal 5 3 2 3 6 3 2" xfId="24166"/>
    <cellStyle name="Normal 5 3 2 3 6 3 2 2" xfId="52901"/>
    <cellStyle name="Normal 5 3 2 3 6 3 3" xfId="38577"/>
    <cellStyle name="Normal 5 3 2 3 6 4" xfId="17003"/>
    <cellStyle name="Normal 5 3 2 3 6 4 2" xfId="45739"/>
    <cellStyle name="Normal 5 3 2 3 6 5" xfId="31415"/>
    <cellStyle name="Normal 5 3 2 3 7" xfId="4309"/>
    <cellStyle name="Normal 5 3 2 3 7 2" xfId="11579"/>
    <cellStyle name="Normal 5 3 2 3 7 2 2" xfId="25958"/>
    <cellStyle name="Normal 5 3 2 3 7 2 2 2" xfId="54692"/>
    <cellStyle name="Normal 5 3 2 3 7 2 3" xfId="40368"/>
    <cellStyle name="Normal 5 3 2 3 7 3" xfId="18795"/>
    <cellStyle name="Normal 5 3 2 3 7 3 2" xfId="47530"/>
    <cellStyle name="Normal 5 3 2 3 7 4" xfId="33206"/>
    <cellStyle name="Normal 5 3 2 3 8" xfId="7978"/>
    <cellStyle name="Normal 5 3 2 3 8 2" xfId="22376"/>
    <cellStyle name="Normal 5 3 2 3 8 2 2" xfId="51111"/>
    <cellStyle name="Normal 5 3 2 3 8 3" xfId="36787"/>
    <cellStyle name="Normal 5 3 2 3 9" xfId="15213"/>
    <cellStyle name="Normal 5 3 2 3 9 2" xfId="43949"/>
    <cellStyle name="Normal 5 3 2 4" xfId="568"/>
    <cellStyle name="Normal 5 3 2 4 2" xfId="851"/>
    <cellStyle name="Normal 5 3 2 4 2 2" xfId="1298"/>
    <cellStyle name="Normal 5 3 2 4 2 2 2" xfId="2281"/>
    <cellStyle name="Normal 5 3 2 4 2 2 2 2" xfId="4073"/>
    <cellStyle name="Normal 5 3 2 4 2 2 2 2 2" xfId="7732"/>
    <cellStyle name="Normal 5 3 2 4 2 2 2 2 2 2" xfId="14992"/>
    <cellStyle name="Normal 5 3 2 4 2 2 2 2 2 2 2" xfId="29370"/>
    <cellStyle name="Normal 5 3 2 4 2 2 2 2 2 2 2 2" xfId="58104"/>
    <cellStyle name="Normal 5 3 2 4 2 2 2 2 2 2 3" xfId="43780"/>
    <cellStyle name="Normal 5 3 2 4 2 2 2 2 2 3" xfId="22207"/>
    <cellStyle name="Normal 5 3 2 4 2 2 2 2 2 3 2" xfId="50942"/>
    <cellStyle name="Normal 5 3 2 4 2 2 2 2 2 4" xfId="36618"/>
    <cellStyle name="Normal 5 3 2 4 2 2 2 2 3" xfId="11405"/>
    <cellStyle name="Normal 5 3 2 4 2 2 2 2 3 2" xfId="25788"/>
    <cellStyle name="Normal 5 3 2 4 2 2 2 2 3 2 2" xfId="54523"/>
    <cellStyle name="Normal 5 3 2 4 2 2 2 2 3 3" xfId="40199"/>
    <cellStyle name="Normal 5 3 2 4 2 2 2 2 4" xfId="18625"/>
    <cellStyle name="Normal 5 3 2 4 2 2 2 2 4 2" xfId="47361"/>
    <cellStyle name="Normal 5 3 2 4 2 2 2 2 5" xfId="33037"/>
    <cellStyle name="Normal 5 3 2 4 2 2 2 3" xfId="5942"/>
    <cellStyle name="Normal 5 3 2 4 2 2 2 3 2" xfId="13202"/>
    <cellStyle name="Normal 5 3 2 4 2 2 2 3 2 2" xfId="27580"/>
    <cellStyle name="Normal 5 3 2 4 2 2 2 3 2 2 2" xfId="56314"/>
    <cellStyle name="Normal 5 3 2 4 2 2 2 3 2 3" xfId="41990"/>
    <cellStyle name="Normal 5 3 2 4 2 2 2 3 3" xfId="20417"/>
    <cellStyle name="Normal 5 3 2 4 2 2 2 3 3 2" xfId="49152"/>
    <cellStyle name="Normal 5 3 2 4 2 2 2 3 4" xfId="34828"/>
    <cellStyle name="Normal 5 3 2 4 2 2 2 4" xfId="9615"/>
    <cellStyle name="Normal 5 3 2 4 2 2 2 4 2" xfId="23998"/>
    <cellStyle name="Normal 5 3 2 4 2 2 2 4 2 2" xfId="52733"/>
    <cellStyle name="Normal 5 3 2 4 2 2 2 4 3" xfId="38409"/>
    <cellStyle name="Normal 5 3 2 4 2 2 2 5" xfId="16835"/>
    <cellStyle name="Normal 5 3 2 4 2 2 2 5 2" xfId="45571"/>
    <cellStyle name="Normal 5 3 2 4 2 2 2 6" xfId="31247"/>
    <cellStyle name="Normal 5 3 2 4 2 2 3" xfId="3177"/>
    <cellStyle name="Normal 5 3 2 4 2 2 3 2" xfId="6837"/>
    <cellStyle name="Normal 5 3 2 4 2 2 3 2 2" xfId="14097"/>
    <cellStyle name="Normal 5 3 2 4 2 2 3 2 2 2" xfId="28475"/>
    <cellStyle name="Normal 5 3 2 4 2 2 3 2 2 2 2" xfId="57209"/>
    <cellStyle name="Normal 5 3 2 4 2 2 3 2 2 3" xfId="42885"/>
    <cellStyle name="Normal 5 3 2 4 2 2 3 2 3" xfId="21312"/>
    <cellStyle name="Normal 5 3 2 4 2 2 3 2 3 2" xfId="50047"/>
    <cellStyle name="Normal 5 3 2 4 2 2 3 2 4" xfId="35723"/>
    <cellStyle name="Normal 5 3 2 4 2 2 3 3" xfId="10510"/>
    <cellStyle name="Normal 5 3 2 4 2 2 3 3 2" xfId="24893"/>
    <cellStyle name="Normal 5 3 2 4 2 2 3 3 2 2" xfId="53628"/>
    <cellStyle name="Normal 5 3 2 4 2 2 3 3 3" xfId="39304"/>
    <cellStyle name="Normal 5 3 2 4 2 2 3 4" xfId="17730"/>
    <cellStyle name="Normal 5 3 2 4 2 2 3 4 2" xfId="46466"/>
    <cellStyle name="Normal 5 3 2 4 2 2 3 5" xfId="32142"/>
    <cellStyle name="Normal 5 3 2 4 2 2 4" xfId="5042"/>
    <cellStyle name="Normal 5 3 2 4 2 2 4 2" xfId="12307"/>
    <cellStyle name="Normal 5 3 2 4 2 2 4 2 2" xfId="26685"/>
    <cellStyle name="Normal 5 3 2 4 2 2 4 2 2 2" xfId="55419"/>
    <cellStyle name="Normal 5 3 2 4 2 2 4 2 3" xfId="41095"/>
    <cellStyle name="Normal 5 3 2 4 2 2 4 3" xfId="19522"/>
    <cellStyle name="Normal 5 3 2 4 2 2 4 3 2" xfId="48257"/>
    <cellStyle name="Normal 5 3 2 4 2 2 4 4" xfId="33933"/>
    <cellStyle name="Normal 5 3 2 4 2 2 5" xfId="8714"/>
    <cellStyle name="Normal 5 3 2 4 2 2 5 2" xfId="23103"/>
    <cellStyle name="Normal 5 3 2 4 2 2 5 2 2" xfId="51838"/>
    <cellStyle name="Normal 5 3 2 4 2 2 5 3" xfId="37514"/>
    <cellStyle name="Normal 5 3 2 4 2 2 6" xfId="15940"/>
    <cellStyle name="Normal 5 3 2 4 2 2 6 2" xfId="44676"/>
    <cellStyle name="Normal 5 3 2 4 2 2 7" xfId="30352"/>
    <cellStyle name="Normal 5 3 2 4 2 3" xfId="1834"/>
    <cellStyle name="Normal 5 3 2 4 2 3 2" xfId="3626"/>
    <cellStyle name="Normal 5 3 2 4 2 3 2 2" xfId="7285"/>
    <cellStyle name="Normal 5 3 2 4 2 3 2 2 2" xfId="14545"/>
    <cellStyle name="Normal 5 3 2 4 2 3 2 2 2 2" xfId="28923"/>
    <cellStyle name="Normal 5 3 2 4 2 3 2 2 2 2 2" xfId="57657"/>
    <cellStyle name="Normal 5 3 2 4 2 3 2 2 2 3" xfId="43333"/>
    <cellStyle name="Normal 5 3 2 4 2 3 2 2 3" xfId="21760"/>
    <cellStyle name="Normal 5 3 2 4 2 3 2 2 3 2" xfId="50495"/>
    <cellStyle name="Normal 5 3 2 4 2 3 2 2 4" xfId="36171"/>
    <cellStyle name="Normal 5 3 2 4 2 3 2 3" xfId="10958"/>
    <cellStyle name="Normal 5 3 2 4 2 3 2 3 2" xfId="25341"/>
    <cellStyle name="Normal 5 3 2 4 2 3 2 3 2 2" xfId="54076"/>
    <cellStyle name="Normal 5 3 2 4 2 3 2 3 3" xfId="39752"/>
    <cellStyle name="Normal 5 3 2 4 2 3 2 4" xfId="18178"/>
    <cellStyle name="Normal 5 3 2 4 2 3 2 4 2" xfId="46914"/>
    <cellStyle name="Normal 5 3 2 4 2 3 2 5" xfId="32590"/>
    <cellStyle name="Normal 5 3 2 4 2 3 3" xfId="5495"/>
    <cellStyle name="Normal 5 3 2 4 2 3 3 2" xfId="12755"/>
    <cellStyle name="Normal 5 3 2 4 2 3 3 2 2" xfId="27133"/>
    <cellStyle name="Normal 5 3 2 4 2 3 3 2 2 2" xfId="55867"/>
    <cellStyle name="Normal 5 3 2 4 2 3 3 2 3" xfId="41543"/>
    <cellStyle name="Normal 5 3 2 4 2 3 3 3" xfId="19970"/>
    <cellStyle name="Normal 5 3 2 4 2 3 3 3 2" xfId="48705"/>
    <cellStyle name="Normal 5 3 2 4 2 3 3 4" xfId="34381"/>
    <cellStyle name="Normal 5 3 2 4 2 3 4" xfId="9168"/>
    <cellStyle name="Normal 5 3 2 4 2 3 4 2" xfId="23551"/>
    <cellStyle name="Normal 5 3 2 4 2 3 4 2 2" xfId="52286"/>
    <cellStyle name="Normal 5 3 2 4 2 3 4 3" xfId="37962"/>
    <cellStyle name="Normal 5 3 2 4 2 3 5" xfId="16388"/>
    <cellStyle name="Normal 5 3 2 4 2 3 5 2" xfId="45124"/>
    <cellStyle name="Normal 5 3 2 4 2 3 6" xfId="30800"/>
    <cellStyle name="Normal 5 3 2 4 2 4" xfId="2730"/>
    <cellStyle name="Normal 5 3 2 4 2 4 2" xfId="6390"/>
    <cellStyle name="Normal 5 3 2 4 2 4 2 2" xfId="13650"/>
    <cellStyle name="Normal 5 3 2 4 2 4 2 2 2" xfId="28028"/>
    <cellStyle name="Normal 5 3 2 4 2 4 2 2 2 2" xfId="56762"/>
    <cellStyle name="Normal 5 3 2 4 2 4 2 2 3" xfId="42438"/>
    <cellStyle name="Normal 5 3 2 4 2 4 2 3" xfId="20865"/>
    <cellStyle name="Normal 5 3 2 4 2 4 2 3 2" xfId="49600"/>
    <cellStyle name="Normal 5 3 2 4 2 4 2 4" xfId="35276"/>
    <cellStyle name="Normal 5 3 2 4 2 4 3" xfId="10063"/>
    <cellStyle name="Normal 5 3 2 4 2 4 3 2" xfId="24446"/>
    <cellStyle name="Normal 5 3 2 4 2 4 3 2 2" xfId="53181"/>
    <cellStyle name="Normal 5 3 2 4 2 4 3 3" xfId="38857"/>
    <cellStyle name="Normal 5 3 2 4 2 4 4" xfId="17283"/>
    <cellStyle name="Normal 5 3 2 4 2 4 4 2" xfId="46019"/>
    <cellStyle name="Normal 5 3 2 4 2 4 5" xfId="31695"/>
    <cellStyle name="Normal 5 3 2 4 2 5" xfId="4595"/>
    <cellStyle name="Normal 5 3 2 4 2 5 2" xfId="11860"/>
    <cellStyle name="Normal 5 3 2 4 2 5 2 2" xfId="26238"/>
    <cellStyle name="Normal 5 3 2 4 2 5 2 2 2" xfId="54972"/>
    <cellStyle name="Normal 5 3 2 4 2 5 2 3" xfId="40648"/>
    <cellStyle name="Normal 5 3 2 4 2 5 3" xfId="19075"/>
    <cellStyle name="Normal 5 3 2 4 2 5 3 2" xfId="47810"/>
    <cellStyle name="Normal 5 3 2 4 2 5 4" xfId="33486"/>
    <cellStyle name="Normal 5 3 2 4 2 6" xfId="8267"/>
    <cellStyle name="Normal 5 3 2 4 2 6 2" xfId="22656"/>
    <cellStyle name="Normal 5 3 2 4 2 6 2 2" xfId="51391"/>
    <cellStyle name="Normal 5 3 2 4 2 6 3" xfId="37067"/>
    <cellStyle name="Normal 5 3 2 4 2 7" xfId="15493"/>
    <cellStyle name="Normal 5 3 2 4 2 7 2" xfId="44229"/>
    <cellStyle name="Normal 5 3 2 4 2 8" xfId="29905"/>
    <cellStyle name="Normal 5 3 2 4 3" xfId="1074"/>
    <cellStyle name="Normal 5 3 2 4 3 2" xfId="2057"/>
    <cellStyle name="Normal 5 3 2 4 3 2 2" xfId="3849"/>
    <cellStyle name="Normal 5 3 2 4 3 2 2 2" xfId="7508"/>
    <cellStyle name="Normal 5 3 2 4 3 2 2 2 2" xfId="14768"/>
    <cellStyle name="Normal 5 3 2 4 3 2 2 2 2 2" xfId="29146"/>
    <cellStyle name="Normal 5 3 2 4 3 2 2 2 2 2 2" xfId="57880"/>
    <cellStyle name="Normal 5 3 2 4 3 2 2 2 2 3" xfId="43556"/>
    <cellStyle name="Normal 5 3 2 4 3 2 2 2 3" xfId="21983"/>
    <cellStyle name="Normal 5 3 2 4 3 2 2 2 3 2" xfId="50718"/>
    <cellStyle name="Normal 5 3 2 4 3 2 2 2 4" xfId="36394"/>
    <cellStyle name="Normal 5 3 2 4 3 2 2 3" xfId="11181"/>
    <cellStyle name="Normal 5 3 2 4 3 2 2 3 2" xfId="25564"/>
    <cellStyle name="Normal 5 3 2 4 3 2 2 3 2 2" xfId="54299"/>
    <cellStyle name="Normal 5 3 2 4 3 2 2 3 3" xfId="39975"/>
    <cellStyle name="Normal 5 3 2 4 3 2 2 4" xfId="18401"/>
    <cellStyle name="Normal 5 3 2 4 3 2 2 4 2" xfId="47137"/>
    <cellStyle name="Normal 5 3 2 4 3 2 2 5" xfId="32813"/>
    <cellStyle name="Normal 5 3 2 4 3 2 3" xfId="5718"/>
    <cellStyle name="Normal 5 3 2 4 3 2 3 2" xfId="12978"/>
    <cellStyle name="Normal 5 3 2 4 3 2 3 2 2" xfId="27356"/>
    <cellStyle name="Normal 5 3 2 4 3 2 3 2 2 2" xfId="56090"/>
    <cellStyle name="Normal 5 3 2 4 3 2 3 2 3" xfId="41766"/>
    <cellStyle name="Normal 5 3 2 4 3 2 3 3" xfId="20193"/>
    <cellStyle name="Normal 5 3 2 4 3 2 3 3 2" xfId="48928"/>
    <cellStyle name="Normal 5 3 2 4 3 2 3 4" xfId="34604"/>
    <cellStyle name="Normal 5 3 2 4 3 2 4" xfId="9391"/>
    <cellStyle name="Normal 5 3 2 4 3 2 4 2" xfId="23774"/>
    <cellStyle name="Normal 5 3 2 4 3 2 4 2 2" xfId="52509"/>
    <cellStyle name="Normal 5 3 2 4 3 2 4 3" xfId="38185"/>
    <cellStyle name="Normal 5 3 2 4 3 2 5" xfId="16611"/>
    <cellStyle name="Normal 5 3 2 4 3 2 5 2" xfId="45347"/>
    <cellStyle name="Normal 5 3 2 4 3 2 6" xfId="31023"/>
    <cellStyle name="Normal 5 3 2 4 3 3" xfId="2953"/>
    <cellStyle name="Normal 5 3 2 4 3 3 2" xfId="6613"/>
    <cellStyle name="Normal 5 3 2 4 3 3 2 2" xfId="13873"/>
    <cellStyle name="Normal 5 3 2 4 3 3 2 2 2" xfId="28251"/>
    <cellStyle name="Normal 5 3 2 4 3 3 2 2 2 2" xfId="56985"/>
    <cellStyle name="Normal 5 3 2 4 3 3 2 2 3" xfId="42661"/>
    <cellStyle name="Normal 5 3 2 4 3 3 2 3" xfId="21088"/>
    <cellStyle name="Normal 5 3 2 4 3 3 2 3 2" xfId="49823"/>
    <cellStyle name="Normal 5 3 2 4 3 3 2 4" xfId="35499"/>
    <cellStyle name="Normal 5 3 2 4 3 3 3" xfId="10286"/>
    <cellStyle name="Normal 5 3 2 4 3 3 3 2" xfId="24669"/>
    <cellStyle name="Normal 5 3 2 4 3 3 3 2 2" xfId="53404"/>
    <cellStyle name="Normal 5 3 2 4 3 3 3 3" xfId="39080"/>
    <cellStyle name="Normal 5 3 2 4 3 3 4" xfId="17506"/>
    <cellStyle name="Normal 5 3 2 4 3 3 4 2" xfId="46242"/>
    <cellStyle name="Normal 5 3 2 4 3 3 5" xfId="31918"/>
    <cellStyle name="Normal 5 3 2 4 3 4" xfId="4818"/>
    <cellStyle name="Normal 5 3 2 4 3 4 2" xfId="12083"/>
    <cellStyle name="Normal 5 3 2 4 3 4 2 2" xfId="26461"/>
    <cellStyle name="Normal 5 3 2 4 3 4 2 2 2" xfId="55195"/>
    <cellStyle name="Normal 5 3 2 4 3 4 2 3" xfId="40871"/>
    <cellStyle name="Normal 5 3 2 4 3 4 3" xfId="19298"/>
    <cellStyle name="Normal 5 3 2 4 3 4 3 2" xfId="48033"/>
    <cellStyle name="Normal 5 3 2 4 3 4 4" xfId="33709"/>
    <cellStyle name="Normal 5 3 2 4 3 5" xfId="8490"/>
    <cellStyle name="Normal 5 3 2 4 3 5 2" xfId="22879"/>
    <cellStyle name="Normal 5 3 2 4 3 5 2 2" xfId="51614"/>
    <cellStyle name="Normal 5 3 2 4 3 5 3" xfId="37290"/>
    <cellStyle name="Normal 5 3 2 4 3 6" xfId="15716"/>
    <cellStyle name="Normal 5 3 2 4 3 6 2" xfId="44452"/>
    <cellStyle name="Normal 5 3 2 4 3 7" xfId="30128"/>
    <cellStyle name="Normal 5 3 2 4 4" xfId="1605"/>
    <cellStyle name="Normal 5 3 2 4 4 2" xfId="3402"/>
    <cellStyle name="Normal 5 3 2 4 4 2 2" xfId="7061"/>
    <cellStyle name="Normal 5 3 2 4 4 2 2 2" xfId="14321"/>
    <cellStyle name="Normal 5 3 2 4 4 2 2 2 2" xfId="28699"/>
    <cellStyle name="Normal 5 3 2 4 4 2 2 2 2 2" xfId="57433"/>
    <cellStyle name="Normal 5 3 2 4 4 2 2 2 3" xfId="43109"/>
    <cellStyle name="Normal 5 3 2 4 4 2 2 3" xfId="21536"/>
    <cellStyle name="Normal 5 3 2 4 4 2 2 3 2" xfId="50271"/>
    <cellStyle name="Normal 5 3 2 4 4 2 2 4" xfId="35947"/>
    <cellStyle name="Normal 5 3 2 4 4 2 3" xfId="10734"/>
    <cellStyle name="Normal 5 3 2 4 4 2 3 2" xfId="25117"/>
    <cellStyle name="Normal 5 3 2 4 4 2 3 2 2" xfId="53852"/>
    <cellStyle name="Normal 5 3 2 4 4 2 3 3" xfId="39528"/>
    <cellStyle name="Normal 5 3 2 4 4 2 4" xfId="17954"/>
    <cellStyle name="Normal 5 3 2 4 4 2 4 2" xfId="46690"/>
    <cellStyle name="Normal 5 3 2 4 4 2 5" xfId="32366"/>
    <cellStyle name="Normal 5 3 2 4 4 3" xfId="5271"/>
    <cellStyle name="Normal 5 3 2 4 4 3 2" xfId="12531"/>
    <cellStyle name="Normal 5 3 2 4 4 3 2 2" xfId="26909"/>
    <cellStyle name="Normal 5 3 2 4 4 3 2 2 2" xfId="55643"/>
    <cellStyle name="Normal 5 3 2 4 4 3 2 3" xfId="41319"/>
    <cellStyle name="Normal 5 3 2 4 4 3 3" xfId="19746"/>
    <cellStyle name="Normal 5 3 2 4 4 3 3 2" xfId="48481"/>
    <cellStyle name="Normal 5 3 2 4 4 3 4" xfId="34157"/>
    <cellStyle name="Normal 5 3 2 4 4 4" xfId="8944"/>
    <cellStyle name="Normal 5 3 2 4 4 4 2" xfId="23327"/>
    <cellStyle name="Normal 5 3 2 4 4 4 2 2" xfId="52062"/>
    <cellStyle name="Normal 5 3 2 4 4 4 3" xfId="37738"/>
    <cellStyle name="Normal 5 3 2 4 4 5" xfId="16164"/>
    <cellStyle name="Normal 5 3 2 4 4 5 2" xfId="44900"/>
    <cellStyle name="Normal 5 3 2 4 4 6" xfId="30576"/>
    <cellStyle name="Normal 5 3 2 4 5" xfId="2506"/>
    <cellStyle name="Normal 5 3 2 4 5 2" xfId="6166"/>
    <cellStyle name="Normal 5 3 2 4 5 2 2" xfId="13426"/>
    <cellStyle name="Normal 5 3 2 4 5 2 2 2" xfId="27804"/>
    <cellStyle name="Normal 5 3 2 4 5 2 2 2 2" xfId="56538"/>
    <cellStyle name="Normal 5 3 2 4 5 2 2 3" xfId="42214"/>
    <cellStyle name="Normal 5 3 2 4 5 2 3" xfId="20641"/>
    <cellStyle name="Normal 5 3 2 4 5 2 3 2" xfId="49376"/>
    <cellStyle name="Normal 5 3 2 4 5 2 4" xfId="35052"/>
    <cellStyle name="Normal 5 3 2 4 5 3" xfId="9839"/>
    <cellStyle name="Normal 5 3 2 4 5 3 2" xfId="24222"/>
    <cellStyle name="Normal 5 3 2 4 5 3 2 2" xfId="52957"/>
    <cellStyle name="Normal 5 3 2 4 5 3 3" xfId="38633"/>
    <cellStyle name="Normal 5 3 2 4 5 4" xfId="17059"/>
    <cellStyle name="Normal 5 3 2 4 5 4 2" xfId="45795"/>
    <cellStyle name="Normal 5 3 2 4 5 5" xfId="31471"/>
    <cellStyle name="Normal 5 3 2 4 6" xfId="4369"/>
    <cellStyle name="Normal 5 3 2 4 6 2" xfId="11636"/>
    <cellStyle name="Normal 5 3 2 4 6 2 2" xfId="26014"/>
    <cellStyle name="Normal 5 3 2 4 6 2 2 2" xfId="54748"/>
    <cellStyle name="Normal 5 3 2 4 6 2 3" xfId="40424"/>
    <cellStyle name="Normal 5 3 2 4 6 3" xfId="18851"/>
    <cellStyle name="Normal 5 3 2 4 6 3 2" xfId="47586"/>
    <cellStyle name="Normal 5 3 2 4 6 4" xfId="33262"/>
    <cellStyle name="Normal 5 3 2 4 7" xfId="8039"/>
    <cellStyle name="Normal 5 3 2 4 7 2" xfId="22432"/>
    <cellStyle name="Normal 5 3 2 4 7 2 2" xfId="51167"/>
    <cellStyle name="Normal 5 3 2 4 7 3" xfId="36843"/>
    <cellStyle name="Normal 5 3 2 4 8" xfId="15269"/>
    <cellStyle name="Normal 5 3 2 4 8 2" xfId="44005"/>
    <cellStyle name="Normal 5 3 2 4 9" xfId="29681"/>
    <cellStyle name="Normal 5 3 2 5" xfId="735"/>
    <cellStyle name="Normal 5 3 2 5 2" xfId="1186"/>
    <cellStyle name="Normal 5 3 2 5 2 2" xfId="2169"/>
    <cellStyle name="Normal 5 3 2 5 2 2 2" xfId="3961"/>
    <cellStyle name="Normal 5 3 2 5 2 2 2 2" xfId="7620"/>
    <cellStyle name="Normal 5 3 2 5 2 2 2 2 2" xfId="14880"/>
    <cellStyle name="Normal 5 3 2 5 2 2 2 2 2 2" xfId="29258"/>
    <cellStyle name="Normal 5 3 2 5 2 2 2 2 2 2 2" xfId="57992"/>
    <cellStyle name="Normal 5 3 2 5 2 2 2 2 2 3" xfId="43668"/>
    <cellStyle name="Normal 5 3 2 5 2 2 2 2 3" xfId="22095"/>
    <cellStyle name="Normal 5 3 2 5 2 2 2 2 3 2" xfId="50830"/>
    <cellStyle name="Normal 5 3 2 5 2 2 2 2 4" xfId="36506"/>
    <cellStyle name="Normal 5 3 2 5 2 2 2 3" xfId="11293"/>
    <cellStyle name="Normal 5 3 2 5 2 2 2 3 2" xfId="25676"/>
    <cellStyle name="Normal 5 3 2 5 2 2 2 3 2 2" xfId="54411"/>
    <cellStyle name="Normal 5 3 2 5 2 2 2 3 3" xfId="40087"/>
    <cellStyle name="Normal 5 3 2 5 2 2 2 4" xfId="18513"/>
    <cellStyle name="Normal 5 3 2 5 2 2 2 4 2" xfId="47249"/>
    <cellStyle name="Normal 5 3 2 5 2 2 2 5" xfId="32925"/>
    <cellStyle name="Normal 5 3 2 5 2 2 3" xfId="5830"/>
    <cellStyle name="Normal 5 3 2 5 2 2 3 2" xfId="13090"/>
    <cellStyle name="Normal 5 3 2 5 2 2 3 2 2" xfId="27468"/>
    <cellStyle name="Normal 5 3 2 5 2 2 3 2 2 2" xfId="56202"/>
    <cellStyle name="Normal 5 3 2 5 2 2 3 2 3" xfId="41878"/>
    <cellStyle name="Normal 5 3 2 5 2 2 3 3" xfId="20305"/>
    <cellStyle name="Normal 5 3 2 5 2 2 3 3 2" xfId="49040"/>
    <cellStyle name="Normal 5 3 2 5 2 2 3 4" xfId="34716"/>
    <cellStyle name="Normal 5 3 2 5 2 2 4" xfId="9503"/>
    <cellStyle name="Normal 5 3 2 5 2 2 4 2" xfId="23886"/>
    <cellStyle name="Normal 5 3 2 5 2 2 4 2 2" xfId="52621"/>
    <cellStyle name="Normal 5 3 2 5 2 2 4 3" xfId="38297"/>
    <cellStyle name="Normal 5 3 2 5 2 2 5" xfId="16723"/>
    <cellStyle name="Normal 5 3 2 5 2 2 5 2" xfId="45459"/>
    <cellStyle name="Normal 5 3 2 5 2 2 6" xfId="31135"/>
    <cellStyle name="Normal 5 3 2 5 2 3" xfId="3065"/>
    <cellStyle name="Normal 5 3 2 5 2 3 2" xfId="6725"/>
    <cellStyle name="Normal 5 3 2 5 2 3 2 2" xfId="13985"/>
    <cellStyle name="Normal 5 3 2 5 2 3 2 2 2" xfId="28363"/>
    <cellStyle name="Normal 5 3 2 5 2 3 2 2 2 2" xfId="57097"/>
    <cellStyle name="Normal 5 3 2 5 2 3 2 2 3" xfId="42773"/>
    <cellStyle name="Normal 5 3 2 5 2 3 2 3" xfId="21200"/>
    <cellStyle name="Normal 5 3 2 5 2 3 2 3 2" xfId="49935"/>
    <cellStyle name="Normal 5 3 2 5 2 3 2 4" xfId="35611"/>
    <cellStyle name="Normal 5 3 2 5 2 3 3" xfId="10398"/>
    <cellStyle name="Normal 5 3 2 5 2 3 3 2" xfId="24781"/>
    <cellStyle name="Normal 5 3 2 5 2 3 3 2 2" xfId="53516"/>
    <cellStyle name="Normal 5 3 2 5 2 3 3 3" xfId="39192"/>
    <cellStyle name="Normal 5 3 2 5 2 3 4" xfId="17618"/>
    <cellStyle name="Normal 5 3 2 5 2 3 4 2" xfId="46354"/>
    <cellStyle name="Normal 5 3 2 5 2 3 5" xfId="32030"/>
    <cellStyle name="Normal 5 3 2 5 2 4" xfId="4930"/>
    <cellStyle name="Normal 5 3 2 5 2 4 2" xfId="12195"/>
    <cellStyle name="Normal 5 3 2 5 2 4 2 2" xfId="26573"/>
    <cellStyle name="Normal 5 3 2 5 2 4 2 2 2" xfId="55307"/>
    <cellStyle name="Normal 5 3 2 5 2 4 2 3" xfId="40983"/>
    <cellStyle name="Normal 5 3 2 5 2 4 3" xfId="19410"/>
    <cellStyle name="Normal 5 3 2 5 2 4 3 2" xfId="48145"/>
    <cellStyle name="Normal 5 3 2 5 2 4 4" xfId="33821"/>
    <cellStyle name="Normal 5 3 2 5 2 5" xfId="8602"/>
    <cellStyle name="Normal 5 3 2 5 2 5 2" xfId="22991"/>
    <cellStyle name="Normal 5 3 2 5 2 5 2 2" xfId="51726"/>
    <cellStyle name="Normal 5 3 2 5 2 5 3" xfId="37402"/>
    <cellStyle name="Normal 5 3 2 5 2 6" xfId="15828"/>
    <cellStyle name="Normal 5 3 2 5 2 6 2" xfId="44564"/>
    <cellStyle name="Normal 5 3 2 5 2 7" xfId="30240"/>
    <cellStyle name="Normal 5 3 2 5 3" xfId="1722"/>
    <cellStyle name="Normal 5 3 2 5 3 2" xfId="3514"/>
    <cellStyle name="Normal 5 3 2 5 3 2 2" xfId="7173"/>
    <cellStyle name="Normal 5 3 2 5 3 2 2 2" xfId="14433"/>
    <cellStyle name="Normal 5 3 2 5 3 2 2 2 2" xfId="28811"/>
    <cellStyle name="Normal 5 3 2 5 3 2 2 2 2 2" xfId="57545"/>
    <cellStyle name="Normal 5 3 2 5 3 2 2 2 3" xfId="43221"/>
    <cellStyle name="Normal 5 3 2 5 3 2 2 3" xfId="21648"/>
    <cellStyle name="Normal 5 3 2 5 3 2 2 3 2" xfId="50383"/>
    <cellStyle name="Normal 5 3 2 5 3 2 2 4" xfId="36059"/>
    <cellStyle name="Normal 5 3 2 5 3 2 3" xfId="10846"/>
    <cellStyle name="Normal 5 3 2 5 3 2 3 2" xfId="25229"/>
    <cellStyle name="Normal 5 3 2 5 3 2 3 2 2" xfId="53964"/>
    <cellStyle name="Normal 5 3 2 5 3 2 3 3" xfId="39640"/>
    <cellStyle name="Normal 5 3 2 5 3 2 4" xfId="18066"/>
    <cellStyle name="Normal 5 3 2 5 3 2 4 2" xfId="46802"/>
    <cellStyle name="Normal 5 3 2 5 3 2 5" xfId="32478"/>
    <cellStyle name="Normal 5 3 2 5 3 3" xfId="5383"/>
    <cellStyle name="Normal 5 3 2 5 3 3 2" xfId="12643"/>
    <cellStyle name="Normal 5 3 2 5 3 3 2 2" xfId="27021"/>
    <cellStyle name="Normal 5 3 2 5 3 3 2 2 2" xfId="55755"/>
    <cellStyle name="Normal 5 3 2 5 3 3 2 3" xfId="41431"/>
    <cellStyle name="Normal 5 3 2 5 3 3 3" xfId="19858"/>
    <cellStyle name="Normal 5 3 2 5 3 3 3 2" xfId="48593"/>
    <cellStyle name="Normal 5 3 2 5 3 3 4" xfId="34269"/>
    <cellStyle name="Normal 5 3 2 5 3 4" xfId="9056"/>
    <cellStyle name="Normal 5 3 2 5 3 4 2" xfId="23439"/>
    <cellStyle name="Normal 5 3 2 5 3 4 2 2" xfId="52174"/>
    <cellStyle name="Normal 5 3 2 5 3 4 3" xfId="37850"/>
    <cellStyle name="Normal 5 3 2 5 3 5" xfId="16276"/>
    <cellStyle name="Normal 5 3 2 5 3 5 2" xfId="45012"/>
    <cellStyle name="Normal 5 3 2 5 3 6" xfId="30688"/>
    <cellStyle name="Normal 5 3 2 5 4" xfId="2618"/>
    <cellStyle name="Normal 5 3 2 5 4 2" xfId="6278"/>
    <cellStyle name="Normal 5 3 2 5 4 2 2" xfId="13538"/>
    <cellStyle name="Normal 5 3 2 5 4 2 2 2" xfId="27916"/>
    <cellStyle name="Normal 5 3 2 5 4 2 2 2 2" xfId="56650"/>
    <cellStyle name="Normal 5 3 2 5 4 2 2 3" xfId="42326"/>
    <cellStyle name="Normal 5 3 2 5 4 2 3" xfId="20753"/>
    <cellStyle name="Normal 5 3 2 5 4 2 3 2" xfId="49488"/>
    <cellStyle name="Normal 5 3 2 5 4 2 4" xfId="35164"/>
    <cellStyle name="Normal 5 3 2 5 4 3" xfId="9951"/>
    <cellStyle name="Normal 5 3 2 5 4 3 2" xfId="24334"/>
    <cellStyle name="Normal 5 3 2 5 4 3 2 2" xfId="53069"/>
    <cellStyle name="Normal 5 3 2 5 4 3 3" xfId="38745"/>
    <cellStyle name="Normal 5 3 2 5 4 4" xfId="17171"/>
    <cellStyle name="Normal 5 3 2 5 4 4 2" xfId="45907"/>
    <cellStyle name="Normal 5 3 2 5 4 5" xfId="31583"/>
    <cellStyle name="Normal 5 3 2 5 5" xfId="4482"/>
    <cellStyle name="Normal 5 3 2 5 5 2" xfId="11748"/>
    <cellStyle name="Normal 5 3 2 5 5 2 2" xfId="26126"/>
    <cellStyle name="Normal 5 3 2 5 5 2 2 2" xfId="54860"/>
    <cellStyle name="Normal 5 3 2 5 5 2 3" xfId="40536"/>
    <cellStyle name="Normal 5 3 2 5 5 3" xfId="18963"/>
    <cellStyle name="Normal 5 3 2 5 5 3 2" xfId="47698"/>
    <cellStyle name="Normal 5 3 2 5 5 4" xfId="33374"/>
    <cellStyle name="Normal 5 3 2 5 6" xfId="8155"/>
    <cellStyle name="Normal 5 3 2 5 6 2" xfId="22544"/>
    <cellStyle name="Normal 5 3 2 5 6 2 2" xfId="51279"/>
    <cellStyle name="Normal 5 3 2 5 6 3" xfId="36955"/>
    <cellStyle name="Normal 5 3 2 5 7" xfId="15381"/>
    <cellStyle name="Normal 5 3 2 5 7 2" xfId="44117"/>
    <cellStyle name="Normal 5 3 2 5 8" xfId="29793"/>
    <cellStyle name="Normal 5 3 2 6" xfId="962"/>
    <cellStyle name="Normal 5 3 2 6 2" xfId="1945"/>
    <cellStyle name="Normal 5 3 2 6 2 2" xfId="3737"/>
    <cellStyle name="Normal 5 3 2 6 2 2 2" xfId="7396"/>
    <cellStyle name="Normal 5 3 2 6 2 2 2 2" xfId="14656"/>
    <cellStyle name="Normal 5 3 2 6 2 2 2 2 2" xfId="29034"/>
    <cellStyle name="Normal 5 3 2 6 2 2 2 2 2 2" xfId="57768"/>
    <cellStyle name="Normal 5 3 2 6 2 2 2 2 3" xfId="43444"/>
    <cellStyle name="Normal 5 3 2 6 2 2 2 3" xfId="21871"/>
    <cellStyle name="Normal 5 3 2 6 2 2 2 3 2" xfId="50606"/>
    <cellStyle name="Normal 5 3 2 6 2 2 2 4" xfId="36282"/>
    <cellStyle name="Normal 5 3 2 6 2 2 3" xfId="11069"/>
    <cellStyle name="Normal 5 3 2 6 2 2 3 2" xfId="25452"/>
    <cellStyle name="Normal 5 3 2 6 2 2 3 2 2" xfId="54187"/>
    <cellStyle name="Normal 5 3 2 6 2 2 3 3" xfId="39863"/>
    <cellStyle name="Normal 5 3 2 6 2 2 4" xfId="18289"/>
    <cellStyle name="Normal 5 3 2 6 2 2 4 2" xfId="47025"/>
    <cellStyle name="Normal 5 3 2 6 2 2 5" xfId="32701"/>
    <cellStyle name="Normal 5 3 2 6 2 3" xfId="5606"/>
    <cellStyle name="Normal 5 3 2 6 2 3 2" xfId="12866"/>
    <cellStyle name="Normal 5 3 2 6 2 3 2 2" xfId="27244"/>
    <cellStyle name="Normal 5 3 2 6 2 3 2 2 2" xfId="55978"/>
    <cellStyle name="Normal 5 3 2 6 2 3 2 3" xfId="41654"/>
    <cellStyle name="Normal 5 3 2 6 2 3 3" xfId="20081"/>
    <cellStyle name="Normal 5 3 2 6 2 3 3 2" xfId="48816"/>
    <cellStyle name="Normal 5 3 2 6 2 3 4" xfId="34492"/>
    <cellStyle name="Normal 5 3 2 6 2 4" xfId="9279"/>
    <cellStyle name="Normal 5 3 2 6 2 4 2" xfId="23662"/>
    <cellStyle name="Normal 5 3 2 6 2 4 2 2" xfId="52397"/>
    <cellStyle name="Normal 5 3 2 6 2 4 3" xfId="38073"/>
    <cellStyle name="Normal 5 3 2 6 2 5" xfId="16499"/>
    <cellStyle name="Normal 5 3 2 6 2 5 2" xfId="45235"/>
    <cellStyle name="Normal 5 3 2 6 2 6" xfId="30911"/>
    <cellStyle name="Normal 5 3 2 6 3" xfId="2841"/>
    <cellStyle name="Normal 5 3 2 6 3 2" xfId="6501"/>
    <cellStyle name="Normal 5 3 2 6 3 2 2" xfId="13761"/>
    <cellStyle name="Normal 5 3 2 6 3 2 2 2" xfId="28139"/>
    <cellStyle name="Normal 5 3 2 6 3 2 2 2 2" xfId="56873"/>
    <cellStyle name="Normal 5 3 2 6 3 2 2 3" xfId="42549"/>
    <cellStyle name="Normal 5 3 2 6 3 2 3" xfId="20976"/>
    <cellStyle name="Normal 5 3 2 6 3 2 3 2" xfId="49711"/>
    <cellStyle name="Normal 5 3 2 6 3 2 4" xfId="35387"/>
    <cellStyle name="Normal 5 3 2 6 3 3" xfId="10174"/>
    <cellStyle name="Normal 5 3 2 6 3 3 2" xfId="24557"/>
    <cellStyle name="Normal 5 3 2 6 3 3 2 2" xfId="53292"/>
    <cellStyle name="Normal 5 3 2 6 3 3 3" xfId="38968"/>
    <cellStyle name="Normal 5 3 2 6 3 4" xfId="17394"/>
    <cellStyle name="Normal 5 3 2 6 3 4 2" xfId="46130"/>
    <cellStyle name="Normal 5 3 2 6 3 5" xfId="31806"/>
    <cellStyle name="Normal 5 3 2 6 4" xfId="4706"/>
    <cellStyle name="Normal 5 3 2 6 4 2" xfId="11971"/>
    <cellStyle name="Normal 5 3 2 6 4 2 2" xfId="26349"/>
    <cellStyle name="Normal 5 3 2 6 4 2 2 2" xfId="55083"/>
    <cellStyle name="Normal 5 3 2 6 4 2 3" xfId="40759"/>
    <cellStyle name="Normal 5 3 2 6 4 3" xfId="19186"/>
    <cellStyle name="Normal 5 3 2 6 4 3 2" xfId="47921"/>
    <cellStyle name="Normal 5 3 2 6 4 4" xfId="33597"/>
    <cellStyle name="Normal 5 3 2 6 5" xfId="8378"/>
    <cellStyle name="Normal 5 3 2 6 5 2" xfId="22767"/>
    <cellStyle name="Normal 5 3 2 6 5 2 2" xfId="51502"/>
    <cellStyle name="Normal 5 3 2 6 5 3" xfId="37178"/>
    <cellStyle name="Normal 5 3 2 6 6" xfId="15604"/>
    <cellStyle name="Normal 5 3 2 6 6 2" xfId="44340"/>
    <cellStyle name="Normal 5 3 2 6 7" xfId="30016"/>
    <cellStyle name="Normal 5 3 2 7" xfId="1476"/>
    <cellStyle name="Normal 5 3 2 7 2" xfId="3290"/>
    <cellStyle name="Normal 5 3 2 7 2 2" xfId="6949"/>
    <cellStyle name="Normal 5 3 2 7 2 2 2" xfId="14209"/>
    <cellStyle name="Normal 5 3 2 7 2 2 2 2" xfId="28587"/>
    <cellStyle name="Normal 5 3 2 7 2 2 2 2 2" xfId="57321"/>
    <cellStyle name="Normal 5 3 2 7 2 2 2 3" xfId="42997"/>
    <cellStyle name="Normal 5 3 2 7 2 2 3" xfId="21424"/>
    <cellStyle name="Normal 5 3 2 7 2 2 3 2" xfId="50159"/>
    <cellStyle name="Normal 5 3 2 7 2 2 4" xfId="35835"/>
    <cellStyle name="Normal 5 3 2 7 2 3" xfId="10622"/>
    <cellStyle name="Normal 5 3 2 7 2 3 2" xfId="25005"/>
    <cellStyle name="Normal 5 3 2 7 2 3 2 2" xfId="53740"/>
    <cellStyle name="Normal 5 3 2 7 2 3 3" xfId="39416"/>
    <cellStyle name="Normal 5 3 2 7 2 4" xfId="17842"/>
    <cellStyle name="Normal 5 3 2 7 2 4 2" xfId="46578"/>
    <cellStyle name="Normal 5 3 2 7 2 5" xfId="32254"/>
    <cellStyle name="Normal 5 3 2 7 3" xfId="5158"/>
    <cellStyle name="Normal 5 3 2 7 3 2" xfId="12419"/>
    <cellStyle name="Normal 5 3 2 7 3 2 2" xfId="26797"/>
    <cellStyle name="Normal 5 3 2 7 3 2 2 2" xfId="55531"/>
    <cellStyle name="Normal 5 3 2 7 3 2 3" xfId="41207"/>
    <cellStyle name="Normal 5 3 2 7 3 3" xfId="19634"/>
    <cellStyle name="Normal 5 3 2 7 3 3 2" xfId="48369"/>
    <cellStyle name="Normal 5 3 2 7 3 4" xfId="34045"/>
    <cellStyle name="Normal 5 3 2 7 4" xfId="8831"/>
    <cellStyle name="Normal 5 3 2 7 4 2" xfId="23215"/>
    <cellStyle name="Normal 5 3 2 7 4 2 2" xfId="51950"/>
    <cellStyle name="Normal 5 3 2 7 4 3" xfId="37626"/>
    <cellStyle name="Normal 5 3 2 7 5" xfId="16052"/>
    <cellStyle name="Normal 5 3 2 7 5 2" xfId="44788"/>
    <cellStyle name="Normal 5 3 2 7 6" xfId="30464"/>
    <cellStyle name="Normal 5 3 2 8" xfId="2394"/>
    <cellStyle name="Normal 5 3 2 8 2" xfId="6054"/>
    <cellStyle name="Normal 5 3 2 8 2 2" xfId="13314"/>
    <cellStyle name="Normal 5 3 2 8 2 2 2" xfId="27692"/>
    <cellStyle name="Normal 5 3 2 8 2 2 2 2" xfId="56426"/>
    <cellStyle name="Normal 5 3 2 8 2 2 3" xfId="42102"/>
    <cellStyle name="Normal 5 3 2 8 2 3" xfId="20529"/>
    <cellStyle name="Normal 5 3 2 8 2 3 2" xfId="49264"/>
    <cellStyle name="Normal 5 3 2 8 2 4" xfId="34940"/>
    <cellStyle name="Normal 5 3 2 8 3" xfId="9727"/>
    <cellStyle name="Normal 5 3 2 8 3 2" xfId="24110"/>
    <cellStyle name="Normal 5 3 2 8 3 2 2" xfId="52845"/>
    <cellStyle name="Normal 5 3 2 8 3 3" xfId="38521"/>
    <cellStyle name="Normal 5 3 2 8 4" xfId="16947"/>
    <cellStyle name="Normal 5 3 2 8 4 2" xfId="45683"/>
    <cellStyle name="Normal 5 3 2 8 5" xfId="31359"/>
    <cellStyle name="Normal 5 3 2 9" xfId="4248"/>
    <cellStyle name="Normal 5 3 2 9 2" xfId="11523"/>
    <cellStyle name="Normal 5 3 2 9 2 2" xfId="25902"/>
    <cellStyle name="Normal 5 3 2 9 2 2 2" xfId="54636"/>
    <cellStyle name="Normal 5 3 2 9 2 3" xfId="40312"/>
    <cellStyle name="Normal 5 3 2 9 3" xfId="18739"/>
    <cellStyle name="Normal 5 3 2 9 3 2" xfId="47474"/>
    <cellStyle name="Normal 5 3 2 9 4" xfId="33150"/>
    <cellStyle name="Normal 5 3 3" xfId="349"/>
    <cellStyle name="Normal 5 3 3 10" xfId="15171"/>
    <cellStyle name="Normal 5 3 3 10 2" xfId="43907"/>
    <cellStyle name="Normal 5 3 3 11" xfId="29583"/>
    <cellStyle name="Normal 5 3 3 2" xfId="449"/>
    <cellStyle name="Normal 5 3 3 2 10" xfId="29639"/>
    <cellStyle name="Normal 5 3 3 2 2" xfId="649"/>
    <cellStyle name="Normal 5 3 3 2 2 2" xfId="921"/>
    <cellStyle name="Normal 5 3 3 2 2 2 2" xfId="1368"/>
    <cellStyle name="Normal 5 3 3 2 2 2 2 2" xfId="2351"/>
    <cellStyle name="Normal 5 3 3 2 2 2 2 2 2" xfId="4143"/>
    <cellStyle name="Normal 5 3 3 2 2 2 2 2 2 2" xfId="7802"/>
    <cellStyle name="Normal 5 3 3 2 2 2 2 2 2 2 2" xfId="15062"/>
    <cellStyle name="Normal 5 3 3 2 2 2 2 2 2 2 2 2" xfId="29440"/>
    <cellStyle name="Normal 5 3 3 2 2 2 2 2 2 2 2 2 2" xfId="58174"/>
    <cellStyle name="Normal 5 3 3 2 2 2 2 2 2 2 2 3" xfId="43850"/>
    <cellStyle name="Normal 5 3 3 2 2 2 2 2 2 2 3" xfId="22277"/>
    <cellStyle name="Normal 5 3 3 2 2 2 2 2 2 2 3 2" xfId="51012"/>
    <cellStyle name="Normal 5 3 3 2 2 2 2 2 2 2 4" xfId="36688"/>
    <cellStyle name="Normal 5 3 3 2 2 2 2 2 2 3" xfId="11475"/>
    <cellStyle name="Normal 5 3 3 2 2 2 2 2 2 3 2" xfId="25858"/>
    <cellStyle name="Normal 5 3 3 2 2 2 2 2 2 3 2 2" xfId="54593"/>
    <cellStyle name="Normal 5 3 3 2 2 2 2 2 2 3 3" xfId="40269"/>
    <cellStyle name="Normal 5 3 3 2 2 2 2 2 2 4" xfId="18695"/>
    <cellStyle name="Normal 5 3 3 2 2 2 2 2 2 4 2" xfId="47431"/>
    <cellStyle name="Normal 5 3 3 2 2 2 2 2 2 5" xfId="33107"/>
    <cellStyle name="Normal 5 3 3 2 2 2 2 2 3" xfId="6012"/>
    <cellStyle name="Normal 5 3 3 2 2 2 2 2 3 2" xfId="13272"/>
    <cellStyle name="Normal 5 3 3 2 2 2 2 2 3 2 2" xfId="27650"/>
    <cellStyle name="Normal 5 3 3 2 2 2 2 2 3 2 2 2" xfId="56384"/>
    <cellStyle name="Normal 5 3 3 2 2 2 2 2 3 2 3" xfId="42060"/>
    <cellStyle name="Normal 5 3 3 2 2 2 2 2 3 3" xfId="20487"/>
    <cellStyle name="Normal 5 3 3 2 2 2 2 2 3 3 2" xfId="49222"/>
    <cellStyle name="Normal 5 3 3 2 2 2 2 2 3 4" xfId="34898"/>
    <cellStyle name="Normal 5 3 3 2 2 2 2 2 4" xfId="9685"/>
    <cellStyle name="Normal 5 3 3 2 2 2 2 2 4 2" xfId="24068"/>
    <cellStyle name="Normal 5 3 3 2 2 2 2 2 4 2 2" xfId="52803"/>
    <cellStyle name="Normal 5 3 3 2 2 2 2 2 4 3" xfId="38479"/>
    <cellStyle name="Normal 5 3 3 2 2 2 2 2 5" xfId="16905"/>
    <cellStyle name="Normal 5 3 3 2 2 2 2 2 5 2" xfId="45641"/>
    <cellStyle name="Normal 5 3 3 2 2 2 2 2 6" xfId="31317"/>
    <cellStyle name="Normal 5 3 3 2 2 2 2 3" xfId="3247"/>
    <cellStyle name="Normal 5 3 3 2 2 2 2 3 2" xfId="6907"/>
    <cellStyle name="Normal 5 3 3 2 2 2 2 3 2 2" xfId="14167"/>
    <cellStyle name="Normal 5 3 3 2 2 2 2 3 2 2 2" xfId="28545"/>
    <cellStyle name="Normal 5 3 3 2 2 2 2 3 2 2 2 2" xfId="57279"/>
    <cellStyle name="Normal 5 3 3 2 2 2 2 3 2 2 3" xfId="42955"/>
    <cellStyle name="Normal 5 3 3 2 2 2 2 3 2 3" xfId="21382"/>
    <cellStyle name="Normal 5 3 3 2 2 2 2 3 2 3 2" xfId="50117"/>
    <cellStyle name="Normal 5 3 3 2 2 2 2 3 2 4" xfId="35793"/>
    <cellStyle name="Normal 5 3 3 2 2 2 2 3 3" xfId="10580"/>
    <cellStyle name="Normal 5 3 3 2 2 2 2 3 3 2" xfId="24963"/>
    <cellStyle name="Normal 5 3 3 2 2 2 2 3 3 2 2" xfId="53698"/>
    <cellStyle name="Normal 5 3 3 2 2 2 2 3 3 3" xfId="39374"/>
    <cellStyle name="Normal 5 3 3 2 2 2 2 3 4" xfId="17800"/>
    <cellStyle name="Normal 5 3 3 2 2 2 2 3 4 2" xfId="46536"/>
    <cellStyle name="Normal 5 3 3 2 2 2 2 3 5" xfId="32212"/>
    <cellStyle name="Normal 5 3 3 2 2 2 2 4" xfId="5112"/>
    <cellStyle name="Normal 5 3 3 2 2 2 2 4 2" xfId="12377"/>
    <cellStyle name="Normal 5 3 3 2 2 2 2 4 2 2" xfId="26755"/>
    <cellStyle name="Normal 5 3 3 2 2 2 2 4 2 2 2" xfId="55489"/>
    <cellStyle name="Normal 5 3 3 2 2 2 2 4 2 3" xfId="41165"/>
    <cellStyle name="Normal 5 3 3 2 2 2 2 4 3" xfId="19592"/>
    <cellStyle name="Normal 5 3 3 2 2 2 2 4 3 2" xfId="48327"/>
    <cellStyle name="Normal 5 3 3 2 2 2 2 4 4" xfId="34003"/>
    <cellStyle name="Normal 5 3 3 2 2 2 2 5" xfId="8784"/>
    <cellStyle name="Normal 5 3 3 2 2 2 2 5 2" xfId="23173"/>
    <cellStyle name="Normal 5 3 3 2 2 2 2 5 2 2" xfId="51908"/>
    <cellStyle name="Normal 5 3 3 2 2 2 2 5 3" xfId="37584"/>
    <cellStyle name="Normal 5 3 3 2 2 2 2 6" xfId="16010"/>
    <cellStyle name="Normal 5 3 3 2 2 2 2 6 2" xfId="44746"/>
    <cellStyle name="Normal 5 3 3 2 2 2 2 7" xfId="30422"/>
    <cellStyle name="Normal 5 3 3 2 2 2 3" xfId="1904"/>
    <cellStyle name="Normal 5 3 3 2 2 2 3 2" xfId="3696"/>
    <cellStyle name="Normal 5 3 3 2 2 2 3 2 2" xfId="7355"/>
    <cellStyle name="Normal 5 3 3 2 2 2 3 2 2 2" xfId="14615"/>
    <cellStyle name="Normal 5 3 3 2 2 2 3 2 2 2 2" xfId="28993"/>
    <cellStyle name="Normal 5 3 3 2 2 2 3 2 2 2 2 2" xfId="57727"/>
    <cellStyle name="Normal 5 3 3 2 2 2 3 2 2 2 3" xfId="43403"/>
    <cellStyle name="Normal 5 3 3 2 2 2 3 2 2 3" xfId="21830"/>
    <cellStyle name="Normal 5 3 3 2 2 2 3 2 2 3 2" xfId="50565"/>
    <cellStyle name="Normal 5 3 3 2 2 2 3 2 2 4" xfId="36241"/>
    <cellStyle name="Normal 5 3 3 2 2 2 3 2 3" xfId="11028"/>
    <cellStyle name="Normal 5 3 3 2 2 2 3 2 3 2" xfId="25411"/>
    <cellStyle name="Normal 5 3 3 2 2 2 3 2 3 2 2" xfId="54146"/>
    <cellStyle name="Normal 5 3 3 2 2 2 3 2 3 3" xfId="39822"/>
    <cellStyle name="Normal 5 3 3 2 2 2 3 2 4" xfId="18248"/>
    <cellStyle name="Normal 5 3 3 2 2 2 3 2 4 2" xfId="46984"/>
    <cellStyle name="Normal 5 3 3 2 2 2 3 2 5" xfId="32660"/>
    <cellStyle name="Normal 5 3 3 2 2 2 3 3" xfId="5565"/>
    <cellStyle name="Normal 5 3 3 2 2 2 3 3 2" xfId="12825"/>
    <cellStyle name="Normal 5 3 3 2 2 2 3 3 2 2" xfId="27203"/>
    <cellStyle name="Normal 5 3 3 2 2 2 3 3 2 2 2" xfId="55937"/>
    <cellStyle name="Normal 5 3 3 2 2 2 3 3 2 3" xfId="41613"/>
    <cellStyle name="Normal 5 3 3 2 2 2 3 3 3" xfId="20040"/>
    <cellStyle name="Normal 5 3 3 2 2 2 3 3 3 2" xfId="48775"/>
    <cellStyle name="Normal 5 3 3 2 2 2 3 3 4" xfId="34451"/>
    <cellStyle name="Normal 5 3 3 2 2 2 3 4" xfId="9238"/>
    <cellStyle name="Normal 5 3 3 2 2 2 3 4 2" xfId="23621"/>
    <cellStyle name="Normal 5 3 3 2 2 2 3 4 2 2" xfId="52356"/>
    <cellStyle name="Normal 5 3 3 2 2 2 3 4 3" xfId="38032"/>
    <cellStyle name="Normal 5 3 3 2 2 2 3 5" xfId="16458"/>
    <cellStyle name="Normal 5 3 3 2 2 2 3 5 2" xfId="45194"/>
    <cellStyle name="Normal 5 3 3 2 2 2 3 6" xfId="30870"/>
    <cellStyle name="Normal 5 3 3 2 2 2 4" xfId="2800"/>
    <cellStyle name="Normal 5 3 3 2 2 2 4 2" xfId="6460"/>
    <cellStyle name="Normal 5 3 3 2 2 2 4 2 2" xfId="13720"/>
    <cellStyle name="Normal 5 3 3 2 2 2 4 2 2 2" xfId="28098"/>
    <cellStyle name="Normal 5 3 3 2 2 2 4 2 2 2 2" xfId="56832"/>
    <cellStyle name="Normal 5 3 3 2 2 2 4 2 2 3" xfId="42508"/>
    <cellStyle name="Normal 5 3 3 2 2 2 4 2 3" xfId="20935"/>
    <cellStyle name="Normal 5 3 3 2 2 2 4 2 3 2" xfId="49670"/>
    <cellStyle name="Normal 5 3 3 2 2 2 4 2 4" xfId="35346"/>
    <cellStyle name="Normal 5 3 3 2 2 2 4 3" xfId="10133"/>
    <cellStyle name="Normal 5 3 3 2 2 2 4 3 2" xfId="24516"/>
    <cellStyle name="Normal 5 3 3 2 2 2 4 3 2 2" xfId="53251"/>
    <cellStyle name="Normal 5 3 3 2 2 2 4 3 3" xfId="38927"/>
    <cellStyle name="Normal 5 3 3 2 2 2 4 4" xfId="17353"/>
    <cellStyle name="Normal 5 3 3 2 2 2 4 4 2" xfId="46089"/>
    <cellStyle name="Normal 5 3 3 2 2 2 4 5" xfId="31765"/>
    <cellStyle name="Normal 5 3 3 2 2 2 5" xfId="4665"/>
    <cellStyle name="Normal 5 3 3 2 2 2 5 2" xfId="11930"/>
    <cellStyle name="Normal 5 3 3 2 2 2 5 2 2" xfId="26308"/>
    <cellStyle name="Normal 5 3 3 2 2 2 5 2 2 2" xfId="55042"/>
    <cellStyle name="Normal 5 3 3 2 2 2 5 2 3" xfId="40718"/>
    <cellStyle name="Normal 5 3 3 2 2 2 5 3" xfId="19145"/>
    <cellStyle name="Normal 5 3 3 2 2 2 5 3 2" xfId="47880"/>
    <cellStyle name="Normal 5 3 3 2 2 2 5 4" xfId="33556"/>
    <cellStyle name="Normal 5 3 3 2 2 2 6" xfId="8337"/>
    <cellStyle name="Normal 5 3 3 2 2 2 6 2" xfId="22726"/>
    <cellStyle name="Normal 5 3 3 2 2 2 6 2 2" xfId="51461"/>
    <cellStyle name="Normal 5 3 3 2 2 2 6 3" xfId="37137"/>
    <cellStyle name="Normal 5 3 3 2 2 2 7" xfId="15563"/>
    <cellStyle name="Normal 5 3 3 2 2 2 7 2" xfId="44299"/>
    <cellStyle name="Normal 5 3 3 2 2 2 8" xfId="29975"/>
    <cellStyle name="Normal 5 3 3 2 2 3" xfId="1144"/>
    <cellStyle name="Normal 5 3 3 2 2 3 2" xfId="2127"/>
    <cellStyle name="Normal 5 3 3 2 2 3 2 2" xfId="3919"/>
    <cellStyle name="Normal 5 3 3 2 2 3 2 2 2" xfId="7578"/>
    <cellStyle name="Normal 5 3 3 2 2 3 2 2 2 2" xfId="14838"/>
    <cellStyle name="Normal 5 3 3 2 2 3 2 2 2 2 2" xfId="29216"/>
    <cellStyle name="Normal 5 3 3 2 2 3 2 2 2 2 2 2" xfId="57950"/>
    <cellStyle name="Normal 5 3 3 2 2 3 2 2 2 2 3" xfId="43626"/>
    <cellStyle name="Normal 5 3 3 2 2 3 2 2 2 3" xfId="22053"/>
    <cellStyle name="Normal 5 3 3 2 2 3 2 2 2 3 2" xfId="50788"/>
    <cellStyle name="Normal 5 3 3 2 2 3 2 2 2 4" xfId="36464"/>
    <cellStyle name="Normal 5 3 3 2 2 3 2 2 3" xfId="11251"/>
    <cellStyle name="Normal 5 3 3 2 2 3 2 2 3 2" xfId="25634"/>
    <cellStyle name="Normal 5 3 3 2 2 3 2 2 3 2 2" xfId="54369"/>
    <cellStyle name="Normal 5 3 3 2 2 3 2 2 3 3" xfId="40045"/>
    <cellStyle name="Normal 5 3 3 2 2 3 2 2 4" xfId="18471"/>
    <cellStyle name="Normal 5 3 3 2 2 3 2 2 4 2" xfId="47207"/>
    <cellStyle name="Normal 5 3 3 2 2 3 2 2 5" xfId="32883"/>
    <cellStyle name="Normal 5 3 3 2 2 3 2 3" xfId="5788"/>
    <cellStyle name="Normal 5 3 3 2 2 3 2 3 2" xfId="13048"/>
    <cellStyle name="Normal 5 3 3 2 2 3 2 3 2 2" xfId="27426"/>
    <cellStyle name="Normal 5 3 3 2 2 3 2 3 2 2 2" xfId="56160"/>
    <cellStyle name="Normal 5 3 3 2 2 3 2 3 2 3" xfId="41836"/>
    <cellStyle name="Normal 5 3 3 2 2 3 2 3 3" xfId="20263"/>
    <cellStyle name="Normal 5 3 3 2 2 3 2 3 3 2" xfId="48998"/>
    <cellStyle name="Normal 5 3 3 2 2 3 2 3 4" xfId="34674"/>
    <cellStyle name="Normal 5 3 3 2 2 3 2 4" xfId="9461"/>
    <cellStyle name="Normal 5 3 3 2 2 3 2 4 2" xfId="23844"/>
    <cellStyle name="Normal 5 3 3 2 2 3 2 4 2 2" xfId="52579"/>
    <cellStyle name="Normal 5 3 3 2 2 3 2 4 3" xfId="38255"/>
    <cellStyle name="Normal 5 3 3 2 2 3 2 5" xfId="16681"/>
    <cellStyle name="Normal 5 3 3 2 2 3 2 5 2" xfId="45417"/>
    <cellStyle name="Normal 5 3 3 2 2 3 2 6" xfId="31093"/>
    <cellStyle name="Normal 5 3 3 2 2 3 3" xfId="3023"/>
    <cellStyle name="Normal 5 3 3 2 2 3 3 2" xfId="6683"/>
    <cellStyle name="Normal 5 3 3 2 2 3 3 2 2" xfId="13943"/>
    <cellStyle name="Normal 5 3 3 2 2 3 3 2 2 2" xfId="28321"/>
    <cellStyle name="Normal 5 3 3 2 2 3 3 2 2 2 2" xfId="57055"/>
    <cellStyle name="Normal 5 3 3 2 2 3 3 2 2 3" xfId="42731"/>
    <cellStyle name="Normal 5 3 3 2 2 3 3 2 3" xfId="21158"/>
    <cellStyle name="Normal 5 3 3 2 2 3 3 2 3 2" xfId="49893"/>
    <cellStyle name="Normal 5 3 3 2 2 3 3 2 4" xfId="35569"/>
    <cellStyle name="Normal 5 3 3 2 2 3 3 3" xfId="10356"/>
    <cellStyle name="Normal 5 3 3 2 2 3 3 3 2" xfId="24739"/>
    <cellStyle name="Normal 5 3 3 2 2 3 3 3 2 2" xfId="53474"/>
    <cellStyle name="Normal 5 3 3 2 2 3 3 3 3" xfId="39150"/>
    <cellStyle name="Normal 5 3 3 2 2 3 3 4" xfId="17576"/>
    <cellStyle name="Normal 5 3 3 2 2 3 3 4 2" xfId="46312"/>
    <cellStyle name="Normal 5 3 3 2 2 3 3 5" xfId="31988"/>
    <cellStyle name="Normal 5 3 3 2 2 3 4" xfId="4888"/>
    <cellStyle name="Normal 5 3 3 2 2 3 4 2" xfId="12153"/>
    <cellStyle name="Normal 5 3 3 2 2 3 4 2 2" xfId="26531"/>
    <cellStyle name="Normal 5 3 3 2 2 3 4 2 2 2" xfId="55265"/>
    <cellStyle name="Normal 5 3 3 2 2 3 4 2 3" xfId="40941"/>
    <cellStyle name="Normal 5 3 3 2 2 3 4 3" xfId="19368"/>
    <cellStyle name="Normal 5 3 3 2 2 3 4 3 2" xfId="48103"/>
    <cellStyle name="Normal 5 3 3 2 2 3 4 4" xfId="33779"/>
    <cellStyle name="Normal 5 3 3 2 2 3 5" xfId="8560"/>
    <cellStyle name="Normal 5 3 3 2 2 3 5 2" xfId="22949"/>
    <cellStyle name="Normal 5 3 3 2 2 3 5 2 2" xfId="51684"/>
    <cellStyle name="Normal 5 3 3 2 2 3 5 3" xfId="37360"/>
    <cellStyle name="Normal 5 3 3 2 2 3 6" xfId="15786"/>
    <cellStyle name="Normal 5 3 3 2 2 3 6 2" xfId="44522"/>
    <cellStyle name="Normal 5 3 3 2 2 3 7" xfId="30198"/>
    <cellStyle name="Normal 5 3 3 2 2 4" xfId="1676"/>
    <cellStyle name="Normal 5 3 3 2 2 4 2" xfId="3472"/>
    <cellStyle name="Normal 5 3 3 2 2 4 2 2" xfId="7131"/>
    <cellStyle name="Normal 5 3 3 2 2 4 2 2 2" xfId="14391"/>
    <cellStyle name="Normal 5 3 3 2 2 4 2 2 2 2" xfId="28769"/>
    <cellStyle name="Normal 5 3 3 2 2 4 2 2 2 2 2" xfId="57503"/>
    <cellStyle name="Normal 5 3 3 2 2 4 2 2 2 3" xfId="43179"/>
    <cellStyle name="Normal 5 3 3 2 2 4 2 2 3" xfId="21606"/>
    <cellStyle name="Normal 5 3 3 2 2 4 2 2 3 2" xfId="50341"/>
    <cellStyle name="Normal 5 3 3 2 2 4 2 2 4" xfId="36017"/>
    <cellStyle name="Normal 5 3 3 2 2 4 2 3" xfId="10804"/>
    <cellStyle name="Normal 5 3 3 2 2 4 2 3 2" xfId="25187"/>
    <cellStyle name="Normal 5 3 3 2 2 4 2 3 2 2" xfId="53922"/>
    <cellStyle name="Normal 5 3 3 2 2 4 2 3 3" xfId="39598"/>
    <cellStyle name="Normal 5 3 3 2 2 4 2 4" xfId="18024"/>
    <cellStyle name="Normal 5 3 3 2 2 4 2 4 2" xfId="46760"/>
    <cellStyle name="Normal 5 3 3 2 2 4 2 5" xfId="32436"/>
    <cellStyle name="Normal 5 3 3 2 2 4 3" xfId="5341"/>
    <cellStyle name="Normal 5 3 3 2 2 4 3 2" xfId="12601"/>
    <cellStyle name="Normal 5 3 3 2 2 4 3 2 2" xfId="26979"/>
    <cellStyle name="Normal 5 3 3 2 2 4 3 2 2 2" xfId="55713"/>
    <cellStyle name="Normal 5 3 3 2 2 4 3 2 3" xfId="41389"/>
    <cellStyle name="Normal 5 3 3 2 2 4 3 3" xfId="19816"/>
    <cellStyle name="Normal 5 3 3 2 2 4 3 3 2" xfId="48551"/>
    <cellStyle name="Normal 5 3 3 2 2 4 3 4" xfId="34227"/>
    <cellStyle name="Normal 5 3 3 2 2 4 4" xfId="9014"/>
    <cellStyle name="Normal 5 3 3 2 2 4 4 2" xfId="23397"/>
    <cellStyle name="Normal 5 3 3 2 2 4 4 2 2" xfId="52132"/>
    <cellStyle name="Normal 5 3 3 2 2 4 4 3" xfId="37808"/>
    <cellStyle name="Normal 5 3 3 2 2 4 5" xfId="16234"/>
    <cellStyle name="Normal 5 3 3 2 2 4 5 2" xfId="44970"/>
    <cellStyle name="Normal 5 3 3 2 2 4 6" xfId="30646"/>
    <cellStyle name="Normal 5 3 3 2 2 5" xfId="2576"/>
    <cellStyle name="Normal 5 3 3 2 2 5 2" xfId="6236"/>
    <cellStyle name="Normal 5 3 3 2 2 5 2 2" xfId="13496"/>
    <cellStyle name="Normal 5 3 3 2 2 5 2 2 2" xfId="27874"/>
    <cellStyle name="Normal 5 3 3 2 2 5 2 2 2 2" xfId="56608"/>
    <cellStyle name="Normal 5 3 3 2 2 5 2 2 3" xfId="42284"/>
    <cellStyle name="Normal 5 3 3 2 2 5 2 3" xfId="20711"/>
    <cellStyle name="Normal 5 3 3 2 2 5 2 3 2" xfId="49446"/>
    <cellStyle name="Normal 5 3 3 2 2 5 2 4" xfId="35122"/>
    <cellStyle name="Normal 5 3 3 2 2 5 3" xfId="9909"/>
    <cellStyle name="Normal 5 3 3 2 2 5 3 2" xfId="24292"/>
    <cellStyle name="Normal 5 3 3 2 2 5 3 2 2" xfId="53027"/>
    <cellStyle name="Normal 5 3 3 2 2 5 3 3" xfId="38703"/>
    <cellStyle name="Normal 5 3 3 2 2 5 4" xfId="17129"/>
    <cellStyle name="Normal 5 3 3 2 2 5 4 2" xfId="45865"/>
    <cellStyle name="Normal 5 3 3 2 2 5 5" xfId="31541"/>
    <cellStyle name="Normal 5 3 3 2 2 6" xfId="4439"/>
    <cellStyle name="Normal 5 3 3 2 2 6 2" xfId="11706"/>
    <cellStyle name="Normal 5 3 3 2 2 6 2 2" xfId="26084"/>
    <cellStyle name="Normal 5 3 3 2 2 6 2 2 2" xfId="54818"/>
    <cellStyle name="Normal 5 3 3 2 2 6 2 3" xfId="40494"/>
    <cellStyle name="Normal 5 3 3 2 2 6 3" xfId="18921"/>
    <cellStyle name="Normal 5 3 3 2 2 6 3 2" xfId="47656"/>
    <cellStyle name="Normal 5 3 3 2 2 6 4" xfId="33332"/>
    <cellStyle name="Normal 5 3 3 2 2 7" xfId="8110"/>
    <cellStyle name="Normal 5 3 3 2 2 7 2" xfId="22502"/>
    <cellStyle name="Normal 5 3 3 2 2 7 2 2" xfId="51237"/>
    <cellStyle name="Normal 5 3 3 2 2 7 3" xfId="36913"/>
    <cellStyle name="Normal 5 3 3 2 2 8" xfId="15339"/>
    <cellStyle name="Normal 5 3 3 2 2 8 2" xfId="44075"/>
    <cellStyle name="Normal 5 3 3 2 2 9" xfId="29751"/>
    <cellStyle name="Normal 5 3 3 2 3" xfId="807"/>
    <cellStyle name="Normal 5 3 3 2 3 2" xfId="1256"/>
    <cellStyle name="Normal 5 3 3 2 3 2 2" xfId="2239"/>
    <cellStyle name="Normal 5 3 3 2 3 2 2 2" xfId="4031"/>
    <cellStyle name="Normal 5 3 3 2 3 2 2 2 2" xfId="7690"/>
    <cellStyle name="Normal 5 3 3 2 3 2 2 2 2 2" xfId="14950"/>
    <cellStyle name="Normal 5 3 3 2 3 2 2 2 2 2 2" xfId="29328"/>
    <cellStyle name="Normal 5 3 3 2 3 2 2 2 2 2 2 2" xfId="58062"/>
    <cellStyle name="Normal 5 3 3 2 3 2 2 2 2 2 3" xfId="43738"/>
    <cellStyle name="Normal 5 3 3 2 3 2 2 2 2 3" xfId="22165"/>
    <cellStyle name="Normal 5 3 3 2 3 2 2 2 2 3 2" xfId="50900"/>
    <cellStyle name="Normal 5 3 3 2 3 2 2 2 2 4" xfId="36576"/>
    <cellStyle name="Normal 5 3 3 2 3 2 2 2 3" xfId="11363"/>
    <cellStyle name="Normal 5 3 3 2 3 2 2 2 3 2" xfId="25746"/>
    <cellStyle name="Normal 5 3 3 2 3 2 2 2 3 2 2" xfId="54481"/>
    <cellStyle name="Normal 5 3 3 2 3 2 2 2 3 3" xfId="40157"/>
    <cellStyle name="Normal 5 3 3 2 3 2 2 2 4" xfId="18583"/>
    <cellStyle name="Normal 5 3 3 2 3 2 2 2 4 2" xfId="47319"/>
    <cellStyle name="Normal 5 3 3 2 3 2 2 2 5" xfId="32995"/>
    <cellStyle name="Normal 5 3 3 2 3 2 2 3" xfId="5900"/>
    <cellStyle name="Normal 5 3 3 2 3 2 2 3 2" xfId="13160"/>
    <cellStyle name="Normal 5 3 3 2 3 2 2 3 2 2" xfId="27538"/>
    <cellStyle name="Normal 5 3 3 2 3 2 2 3 2 2 2" xfId="56272"/>
    <cellStyle name="Normal 5 3 3 2 3 2 2 3 2 3" xfId="41948"/>
    <cellStyle name="Normal 5 3 3 2 3 2 2 3 3" xfId="20375"/>
    <cellStyle name="Normal 5 3 3 2 3 2 2 3 3 2" xfId="49110"/>
    <cellStyle name="Normal 5 3 3 2 3 2 2 3 4" xfId="34786"/>
    <cellStyle name="Normal 5 3 3 2 3 2 2 4" xfId="9573"/>
    <cellStyle name="Normal 5 3 3 2 3 2 2 4 2" xfId="23956"/>
    <cellStyle name="Normal 5 3 3 2 3 2 2 4 2 2" xfId="52691"/>
    <cellStyle name="Normal 5 3 3 2 3 2 2 4 3" xfId="38367"/>
    <cellStyle name="Normal 5 3 3 2 3 2 2 5" xfId="16793"/>
    <cellStyle name="Normal 5 3 3 2 3 2 2 5 2" xfId="45529"/>
    <cellStyle name="Normal 5 3 3 2 3 2 2 6" xfId="31205"/>
    <cellStyle name="Normal 5 3 3 2 3 2 3" xfId="3135"/>
    <cellStyle name="Normal 5 3 3 2 3 2 3 2" xfId="6795"/>
    <cellStyle name="Normal 5 3 3 2 3 2 3 2 2" xfId="14055"/>
    <cellStyle name="Normal 5 3 3 2 3 2 3 2 2 2" xfId="28433"/>
    <cellStyle name="Normal 5 3 3 2 3 2 3 2 2 2 2" xfId="57167"/>
    <cellStyle name="Normal 5 3 3 2 3 2 3 2 2 3" xfId="42843"/>
    <cellStyle name="Normal 5 3 3 2 3 2 3 2 3" xfId="21270"/>
    <cellStyle name="Normal 5 3 3 2 3 2 3 2 3 2" xfId="50005"/>
    <cellStyle name="Normal 5 3 3 2 3 2 3 2 4" xfId="35681"/>
    <cellStyle name="Normal 5 3 3 2 3 2 3 3" xfId="10468"/>
    <cellStyle name="Normal 5 3 3 2 3 2 3 3 2" xfId="24851"/>
    <cellStyle name="Normal 5 3 3 2 3 2 3 3 2 2" xfId="53586"/>
    <cellStyle name="Normal 5 3 3 2 3 2 3 3 3" xfId="39262"/>
    <cellStyle name="Normal 5 3 3 2 3 2 3 4" xfId="17688"/>
    <cellStyle name="Normal 5 3 3 2 3 2 3 4 2" xfId="46424"/>
    <cellStyle name="Normal 5 3 3 2 3 2 3 5" xfId="32100"/>
    <cellStyle name="Normal 5 3 3 2 3 2 4" xfId="5000"/>
    <cellStyle name="Normal 5 3 3 2 3 2 4 2" xfId="12265"/>
    <cellStyle name="Normal 5 3 3 2 3 2 4 2 2" xfId="26643"/>
    <cellStyle name="Normal 5 3 3 2 3 2 4 2 2 2" xfId="55377"/>
    <cellStyle name="Normal 5 3 3 2 3 2 4 2 3" xfId="41053"/>
    <cellStyle name="Normal 5 3 3 2 3 2 4 3" xfId="19480"/>
    <cellStyle name="Normal 5 3 3 2 3 2 4 3 2" xfId="48215"/>
    <cellStyle name="Normal 5 3 3 2 3 2 4 4" xfId="33891"/>
    <cellStyle name="Normal 5 3 3 2 3 2 5" xfId="8672"/>
    <cellStyle name="Normal 5 3 3 2 3 2 5 2" xfId="23061"/>
    <cellStyle name="Normal 5 3 3 2 3 2 5 2 2" xfId="51796"/>
    <cellStyle name="Normal 5 3 3 2 3 2 5 3" xfId="37472"/>
    <cellStyle name="Normal 5 3 3 2 3 2 6" xfId="15898"/>
    <cellStyle name="Normal 5 3 3 2 3 2 6 2" xfId="44634"/>
    <cellStyle name="Normal 5 3 3 2 3 2 7" xfId="30310"/>
    <cellStyle name="Normal 5 3 3 2 3 3" xfId="1792"/>
    <cellStyle name="Normal 5 3 3 2 3 3 2" xfId="3584"/>
    <cellStyle name="Normal 5 3 3 2 3 3 2 2" xfId="7243"/>
    <cellStyle name="Normal 5 3 3 2 3 3 2 2 2" xfId="14503"/>
    <cellStyle name="Normal 5 3 3 2 3 3 2 2 2 2" xfId="28881"/>
    <cellStyle name="Normal 5 3 3 2 3 3 2 2 2 2 2" xfId="57615"/>
    <cellStyle name="Normal 5 3 3 2 3 3 2 2 2 3" xfId="43291"/>
    <cellStyle name="Normal 5 3 3 2 3 3 2 2 3" xfId="21718"/>
    <cellStyle name="Normal 5 3 3 2 3 3 2 2 3 2" xfId="50453"/>
    <cellStyle name="Normal 5 3 3 2 3 3 2 2 4" xfId="36129"/>
    <cellStyle name="Normal 5 3 3 2 3 3 2 3" xfId="10916"/>
    <cellStyle name="Normal 5 3 3 2 3 3 2 3 2" xfId="25299"/>
    <cellStyle name="Normal 5 3 3 2 3 3 2 3 2 2" xfId="54034"/>
    <cellStyle name="Normal 5 3 3 2 3 3 2 3 3" xfId="39710"/>
    <cellStyle name="Normal 5 3 3 2 3 3 2 4" xfId="18136"/>
    <cellStyle name="Normal 5 3 3 2 3 3 2 4 2" xfId="46872"/>
    <cellStyle name="Normal 5 3 3 2 3 3 2 5" xfId="32548"/>
    <cellStyle name="Normal 5 3 3 2 3 3 3" xfId="5453"/>
    <cellStyle name="Normal 5 3 3 2 3 3 3 2" xfId="12713"/>
    <cellStyle name="Normal 5 3 3 2 3 3 3 2 2" xfId="27091"/>
    <cellStyle name="Normal 5 3 3 2 3 3 3 2 2 2" xfId="55825"/>
    <cellStyle name="Normal 5 3 3 2 3 3 3 2 3" xfId="41501"/>
    <cellStyle name="Normal 5 3 3 2 3 3 3 3" xfId="19928"/>
    <cellStyle name="Normal 5 3 3 2 3 3 3 3 2" xfId="48663"/>
    <cellStyle name="Normal 5 3 3 2 3 3 3 4" xfId="34339"/>
    <cellStyle name="Normal 5 3 3 2 3 3 4" xfId="9126"/>
    <cellStyle name="Normal 5 3 3 2 3 3 4 2" xfId="23509"/>
    <cellStyle name="Normal 5 3 3 2 3 3 4 2 2" xfId="52244"/>
    <cellStyle name="Normal 5 3 3 2 3 3 4 3" xfId="37920"/>
    <cellStyle name="Normal 5 3 3 2 3 3 5" xfId="16346"/>
    <cellStyle name="Normal 5 3 3 2 3 3 5 2" xfId="45082"/>
    <cellStyle name="Normal 5 3 3 2 3 3 6" xfId="30758"/>
    <cellStyle name="Normal 5 3 3 2 3 4" xfId="2688"/>
    <cellStyle name="Normal 5 3 3 2 3 4 2" xfId="6348"/>
    <cellStyle name="Normal 5 3 3 2 3 4 2 2" xfId="13608"/>
    <cellStyle name="Normal 5 3 3 2 3 4 2 2 2" xfId="27986"/>
    <cellStyle name="Normal 5 3 3 2 3 4 2 2 2 2" xfId="56720"/>
    <cellStyle name="Normal 5 3 3 2 3 4 2 2 3" xfId="42396"/>
    <cellStyle name="Normal 5 3 3 2 3 4 2 3" xfId="20823"/>
    <cellStyle name="Normal 5 3 3 2 3 4 2 3 2" xfId="49558"/>
    <cellStyle name="Normal 5 3 3 2 3 4 2 4" xfId="35234"/>
    <cellStyle name="Normal 5 3 3 2 3 4 3" xfId="10021"/>
    <cellStyle name="Normal 5 3 3 2 3 4 3 2" xfId="24404"/>
    <cellStyle name="Normal 5 3 3 2 3 4 3 2 2" xfId="53139"/>
    <cellStyle name="Normal 5 3 3 2 3 4 3 3" xfId="38815"/>
    <cellStyle name="Normal 5 3 3 2 3 4 4" xfId="17241"/>
    <cellStyle name="Normal 5 3 3 2 3 4 4 2" xfId="45977"/>
    <cellStyle name="Normal 5 3 3 2 3 4 5" xfId="31653"/>
    <cellStyle name="Normal 5 3 3 2 3 5" xfId="4552"/>
    <cellStyle name="Normal 5 3 3 2 3 5 2" xfId="11818"/>
    <cellStyle name="Normal 5 3 3 2 3 5 2 2" xfId="26196"/>
    <cellStyle name="Normal 5 3 3 2 3 5 2 2 2" xfId="54930"/>
    <cellStyle name="Normal 5 3 3 2 3 5 2 3" xfId="40606"/>
    <cellStyle name="Normal 5 3 3 2 3 5 3" xfId="19033"/>
    <cellStyle name="Normal 5 3 3 2 3 5 3 2" xfId="47768"/>
    <cellStyle name="Normal 5 3 3 2 3 5 4" xfId="33444"/>
    <cellStyle name="Normal 5 3 3 2 3 6" xfId="8225"/>
    <cellStyle name="Normal 5 3 3 2 3 6 2" xfId="22614"/>
    <cellStyle name="Normal 5 3 3 2 3 6 2 2" xfId="51349"/>
    <cellStyle name="Normal 5 3 3 2 3 6 3" xfId="37025"/>
    <cellStyle name="Normal 5 3 3 2 3 7" xfId="15451"/>
    <cellStyle name="Normal 5 3 3 2 3 7 2" xfId="44187"/>
    <cellStyle name="Normal 5 3 3 2 3 8" xfId="29863"/>
    <cellStyle name="Normal 5 3 3 2 4" xfId="1032"/>
    <cellStyle name="Normal 5 3 3 2 4 2" xfId="2015"/>
    <cellStyle name="Normal 5 3 3 2 4 2 2" xfId="3807"/>
    <cellStyle name="Normal 5 3 3 2 4 2 2 2" xfId="7466"/>
    <cellStyle name="Normal 5 3 3 2 4 2 2 2 2" xfId="14726"/>
    <cellStyle name="Normal 5 3 3 2 4 2 2 2 2 2" xfId="29104"/>
    <cellStyle name="Normal 5 3 3 2 4 2 2 2 2 2 2" xfId="57838"/>
    <cellStyle name="Normal 5 3 3 2 4 2 2 2 2 3" xfId="43514"/>
    <cellStyle name="Normal 5 3 3 2 4 2 2 2 3" xfId="21941"/>
    <cellStyle name="Normal 5 3 3 2 4 2 2 2 3 2" xfId="50676"/>
    <cellStyle name="Normal 5 3 3 2 4 2 2 2 4" xfId="36352"/>
    <cellStyle name="Normal 5 3 3 2 4 2 2 3" xfId="11139"/>
    <cellStyle name="Normal 5 3 3 2 4 2 2 3 2" xfId="25522"/>
    <cellStyle name="Normal 5 3 3 2 4 2 2 3 2 2" xfId="54257"/>
    <cellStyle name="Normal 5 3 3 2 4 2 2 3 3" xfId="39933"/>
    <cellStyle name="Normal 5 3 3 2 4 2 2 4" xfId="18359"/>
    <cellStyle name="Normal 5 3 3 2 4 2 2 4 2" xfId="47095"/>
    <cellStyle name="Normal 5 3 3 2 4 2 2 5" xfId="32771"/>
    <cellStyle name="Normal 5 3 3 2 4 2 3" xfId="5676"/>
    <cellStyle name="Normal 5 3 3 2 4 2 3 2" xfId="12936"/>
    <cellStyle name="Normal 5 3 3 2 4 2 3 2 2" xfId="27314"/>
    <cellStyle name="Normal 5 3 3 2 4 2 3 2 2 2" xfId="56048"/>
    <cellStyle name="Normal 5 3 3 2 4 2 3 2 3" xfId="41724"/>
    <cellStyle name="Normal 5 3 3 2 4 2 3 3" xfId="20151"/>
    <cellStyle name="Normal 5 3 3 2 4 2 3 3 2" xfId="48886"/>
    <cellStyle name="Normal 5 3 3 2 4 2 3 4" xfId="34562"/>
    <cellStyle name="Normal 5 3 3 2 4 2 4" xfId="9349"/>
    <cellStyle name="Normal 5 3 3 2 4 2 4 2" xfId="23732"/>
    <cellStyle name="Normal 5 3 3 2 4 2 4 2 2" xfId="52467"/>
    <cellStyle name="Normal 5 3 3 2 4 2 4 3" xfId="38143"/>
    <cellStyle name="Normal 5 3 3 2 4 2 5" xfId="16569"/>
    <cellStyle name="Normal 5 3 3 2 4 2 5 2" xfId="45305"/>
    <cellStyle name="Normal 5 3 3 2 4 2 6" xfId="30981"/>
    <cellStyle name="Normal 5 3 3 2 4 3" xfId="2911"/>
    <cellStyle name="Normal 5 3 3 2 4 3 2" xfId="6571"/>
    <cellStyle name="Normal 5 3 3 2 4 3 2 2" xfId="13831"/>
    <cellStyle name="Normal 5 3 3 2 4 3 2 2 2" xfId="28209"/>
    <cellStyle name="Normal 5 3 3 2 4 3 2 2 2 2" xfId="56943"/>
    <cellStyle name="Normal 5 3 3 2 4 3 2 2 3" xfId="42619"/>
    <cellStyle name="Normal 5 3 3 2 4 3 2 3" xfId="21046"/>
    <cellStyle name="Normal 5 3 3 2 4 3 2 3 2" xfId="49781"/>
    <cellStyle name="Normal 5 3 3 2 4 3 2 4" xfId="35457"/>
    <cellStyle name="Normal 5 3 3 2 4 3 3" xfId="10244"/>
    <cellStyle name="Normal 5 3 3 2 4 3 3 2" xfId="24627"/>
    <cellStyle name="Normal 5 3 3 2 4 3 3 2 2" xfId="53362"/>
    <cellStyle name="Normal 5 3 3 2 4 3 3 3" xfId="39038"/>
    <cellStyle name="Normal 5 3 3 2 4 3 4" xfId="17464"/>
    <cellStyle name="Normal 5 3 3 2 4 3 4 2" xfId="46200"/>
    <cellStyle name="Normal 5 3 3 2 4 3 5" xfId="31876"/>
    <cellStyle name="Normal 5 3 3 2 4 4" xfId="4776"/>
    <cellStyle name="Normal 5 3 3 2 4 4 2" xfId="12041"/>
    <cellStyle name="Normal 5 3 3 2 4 4 2 2" xfId="26419"/>
    <cellStyle name="Normal 5 3 3 2 4 4 2 2 2" xfId="55153"/>
    <cellStyle name="Normal 5 3 3 2 4 4 2 3" xfId="40829"/>
    <cellStyle name="Normal 5 3 3 2 4 4 3" xfId="19256"/>
    <cellStyle name="Normal 5 3 3 2 4 4 3 2" xfId="47991"/>
    <cellStyle name="Normal 5 3 3 2 4 4 4" xfId="33667"/>
    <cellStyle name="Normal 5 3 3 2 4 5" xfId="8448"/>
    <cellStyle name="Normal 5 3 3 2 4 5 2" xfId="22837"/>
    <cellStyle name="Normal 5 3 3 2 4 5 2 2" xfId="51572"/>
    <cellStyle name="Normal 5 3 3 2 4 5 3" xfId="37248"/>
    <cellStyle name="Normal 5 3 3 2 4 6" xfId="15674"/>
    <cellStyle name="Normal 5 3 3 2 4 6 2" xfId="44410"/>
    <cellStyle name="Normal 5 3 3 2 4 7" xfId="30086"/>
    <cellStyle name="Normal 5 3 3 2 5" xfId="1556"/>
    <cellStyle name="Normal 5 3 3 2 5 2" xfId="3360"/>
    <cellStyle name="Normal 5 3 3 2 5 2 2" xfId="7019"/>
    <cellStyle name="Normal 5 3 3 2 5 2 2 2" xfId="14279"/>
    <cellStyle name="Normal 5 3 3 2 5 2 2 2 2" xfId="28657"/>
    <cellStyle name="Normal 5 3 3 2 5 2 2 2 2 2" xfId="57391"/>
    <cellStyle name="Normal 5 3 3 2 5 2 2 2 3" xfId="43067"/>
    <cellStyle name="Normal 5 3 3 2 5 2 2 3" xfId="21494"/>
    <cellStyle name="Normal 5 3 3 2 5 2 2 3 2" xfId="50229"/>
    <cellStyle name="Normal 5 3 3 2 5 2 2 4" xfId="35905"/>
    <cellStyle name="Normal 5 3 3 2 5 2 3" xfId="10692"/>
    <cellStyle name="Normal 5 3 3 2 5 2 3 2" xfId="25075"/>
    <cellStyle name="Normal 5 3 3 2 5 2 3 2 2" xfId="53810"/>
    <cellStyle name="Normal 5 3 3 2 5 2 3 3" xfId="39486"/>
    <cellStyle name="Normal 5 3 3 2 5 2 4" xfId="17912"/>
    <cellStyle name="Normal 5 3 3 2 5 2 4 2" xfId="46648"/>
    <cellStyle name="Normal 5 3 3 2 5 2 5" xfId="32324"/>
    <cellStyle name="Normal 5 3 3 2 5 3" xfId="5229"/>
    <cellStyle name="Normal 5 3 3 2 5 3 2" xfId="12489"/>
    <cellStyle name="Normal 5 3 3 2 5 3 2 2" xfId="26867"/>
    <cellStyle name="Normal 5 3 3 2 5 3 2 2 2" xfId="55601"/>
    <cellStyle name="Normal 5 3 3 2 5 3 2 3" xfId="41277"/>
    <cellStyle name="Normal 5 3 3 2 5 3 3" xfId="19704"/>
    <cellStyle name="Normal 5 3 3 2 5 3 3 2" xfId="48439"/>
    <cellStyle name="Normal 5 3 3 2 5 3 4" xfId="34115"/>
    <cellStyle name="Normal 5 3 3 2 5 4" xfId="8902"/>
    <cellStyle name="Normal 5 3 3 2 5 4 2" xfId="23285"/>
    <cellStyle name="Normal 5 3 3 2 5 4 2 2" xfId="52020"/>
    <cellStyle name="Normal 5 3 3 2 5 4 3" xfId="37696"/>
    <cellStyle name="Normal 5 3 3 2 5 5" xfId="16122"/>
    <cellStyle name="Normal 5 3 3 2 5 5 2" xfId="44858"/>
    <cellStyle name="Normal 5 3 3 2 5 6" xfId="30534"/>
    <cellStyle name="Normal 5 3 3 2 6" xfId="2464"/>
    <cellStyle name="Normal 5 3 3 2 6 2" xfId="6124"/>
    <cellStyle name="Normal 5 3 3 2 6 2 2" xfId="13384"/>
    <cellStyle name="Normal 5 3 3 2 6 2 2 2" xfId="27762"/>
    <cellStyle name="Normal 5 3 3 2 6 2 2 2 2" xfId="56496"/>
    <cellStyle name="Normal 5 3 3 2 6 2 2 3" xfId="42172"/>
    <cellStyle name="Normal 5 3 3 2 6 2 3" xfId="20599"/>
    <cellStyle name="Normal 5 3 3 2 6 2 3 2" xfId="49334"/>
    <cellStyle name="Normal 5 3 3 2 6 2 4" xfId="35010"/>
    <cellStyle name="Normal 5 3 3 2 6 3" xfId="9797"/>
    <cellStyle name="Normal 5 3 3 2 6 3 2" xfId="24180"/>
    <cellStyle name="Normal 5 3 3 2 6 3 2 2" xfId="52915"/>
    <cellStyle name="Normal 5 3 3 2 6 3 3" xfId="38591"/>
    <cellStyle name="Normal 5 3 3 2 6 4" xfId="17017"/>
    <cellStyle name="Normal 5 3 3 2 6 4 2" xfId="45753"/>
    <cellStyle name="Normal 5 3 3 2 6 5" xfId="31429"/>
    <cellStyle name="Normal 5 3 3 2 7" xfId="4323"/>
    <cellStyle name="Normal 5 3 3 2 7 2" xfId="11593"/>
    <cellStyle name="Normal 5 3 3 2 7 2 2" xfId="25972"/>
    <cellStyle name="Normal 5 3 3 2 7 2 2 2" xfId="54706"/>
    <cellStyle name="Normal 5 3 3 2 7 2 3" xfId="40382"/>
    <cellStyle name="Normal 5 3 3 2 7 3" xfId="18809"/>
    <cellStyle name="Normal 5 3 3 2 7 3 2" xfId="47544"/>
    <cellStyle name="Normal 5 3 3 2 7 4" xfId="33220"/>
    <cellStyle name="Normal 5 3 3 2 8" xfId="7992"/>
    <cellStyle name="Normal 5 3 3 2 8 2" xfId="22390"/>
    <cellStyle name="Normal 5 3 3 2 8 2 2" xfId="51125"/>
    <cellStyle name="Normal 5 3 3 2 8 3" xfId="36801"/>
    <cellStyle name="Normal 5 3 3 2 9" xfId="15227"/>
    <cellStyle name="Normal 5 3 3 2 9 2" xfId="43963"/>
    <cellStyle name="Normal 5 3 3 3" xfId="588"/>
    <cellStyle name="Normal 5 3 3 3 2" xfId="865"/>
    <cellStyle name="Normal 5 3 3 3 2 2" xfId="1312"/>
    <cellStyle name="Normal 5 3 3 3 2 2 2" xfId="2295"/>
    <cellStyle name="Normal 5 3 3 3 2 2 2 2" xfId="4087"/>
    <cellStyle name="Normal 5 3 3 3 2 2 2 2 2" xfId="7746"/>
    <cellStyle name="Normal 5 3 3 3 2 2 2 2 2 2" xfId="15006"/>
    <cellStyle name="Normal 5 3 3 3 2 2 2 2 2 2 2" xfId="29384"/>
    <cellStyle name="Normal 5 3 3 3 2 2 2 2 2 2 2 2" xfId="58118"/>
    <cellStyle name="Normal 5 3 3 3 2 2 2 2 2 2 3" xfId="43794"/>
    <cellStyle name="Normal 5 3 3 3 2 2 2 2 2 3" xfId="22221"/>
    <cellStyle name="Normal 5 3 3 3 2 2 2 2 2 3 2" xfId="50956"/>
    <cellStyle name="Normal 5 3 3 3 2 2 2 2 2 4" xfId="36632"/>
    <cellStyle name="Normal 5 3 3 3 2 2 2 2 3" xfId="11419"/>
    <cellStyle name="Normal 5 3 3 3 2 2 2 2 3 2" xfId="25802"/>
    <cellStyle name="Normal 5 3 3 3 2 2 2 2 3 2 2" xfId="54537"/>
    <cellStyle name="Normal 5 3 3 3 2 2 2 2 3 3" xfId="40213"/>
    <cellStyle name="Normal 5 3 3 3 2 2 2 2 4" xfId="18639"/>
    <cellStyle name="Normal 5 3 3 3 2 2 2 2 4 2" xfId="47375"/>
    <cellStyle name="Normal 5 3 3 3 2 2 2 2 5" xfId="33051"/>
    <cellStyle name="Normal 5 3 3 3 2 2 2 3" xfId="5956"/>
    <cellStyle name="Normal 5 3 3 3 2 2 2 3 2" xfId="13216"/>
    <cellStyle name="Normal 5 3 3 3 2 2 2 3 2 2" xfId="27594"/>
    <cellStyle name="Normal 5 3 3 3 2 2 2 3 2 2 2" xfId="56328"/>
    <cellStyle name="Normal 5 3 3 3 2 2 2 3 2 3" xfId="42004"/>
    <cellStyle name="Normal 5 3 3 3 2 2 2 3 3" xfId="20431"/>
    <cellStyle name="Normal 5 3 3 3 2 2 2 3 3 2" xfId="49166"/>
    <cellStyle name="Normal 5 3 3 3 2 2 2 3 4" xfId="34842"/>
    <cellStyle name="Normal 5 3 3 3 2 2 2 4" xfId="9629"/>
    <cellStyle name="Normal 5 3 3 3 2 2 2 4 2" xfId="24012"/>
    <cellStyle name="Normal 5 3 3 3 2 2 2 4 2 2" xfId="52747"/>
    <cellStyle name="Normal 5 3 3 3 2 2 2 4 3" xfId="38423"/>
    <cellStyle name="Normal 5 3 3 3 2 2 2 5" xfId="16849"/>
    <cellStyle name="Normal 5 3 3 3 2 2 2 5 2" xfId="45585"/>
    <cellStyle name="Normal 5 3 3 3 2 2 2 6" xfId="31261"/>
    <cellStyle name="Normal 5 3 3 3 2 2 3" xfId="3191"/>
    <cellStyle name="Normal 5 3 3 3 2 2 3 2" xfId="6851"/>
    <cellStyle name="Normal 5 3 3 3 2 2 3 2 2" xfId="14111"/>
    <cellStyle name="Normal 5 3 3 3 2 2 3 2 2 2" xfId="28489"/>
    <cellStyle name="Normal 5 3 3 3 2 2 3 2 2 2 2" xfId="57223"/>
    <cellStyle name="Normal 5 3 3 3 2 2 3 2 2 3" xfId="42899"/>
    <cellStyle name="Normal 5 3 3 3 2 2 3 2 3" xfId="21326"/>
    <cellStyle name="Normal 5 3 3 3 2 2 3 2 3 2" xfId="50061"/>
    <cellStyle name="Normal 5 3 3 3 2 2 3 2 4" xfId="35737"/>
    <cellStyle name="Normal 5 3 3 3 2 2 3 3" xfId="10524"/>
    <cellStyle name="Normal 5 3 3 3 2 2 3 3 2" xfId="24907"/>
    <cellStyle name="Normal 5 3 3 3 2 2 3 3 2 2" xfId="53642"/>
    <cellStyle name="Normal 5 3 3 3 2 2 3 3 3" xfId="39318"/>
    <cellStyle name="Normal 5 3 3 3 2 2 3 4" xfId="17744"/>
    <cellStyle name="Normal 5 3 3 3 2 2 3 4 2" xfId="46480"/>
    <cellStyle name="Normal 5 3 3 3 2 2 3 5" xfId="32156"/>
    <cellStyle name="Normal 5 3 3 3 2 2 4" xfId="5056"/>
    <cellStyle name="Normal 5 3 3 3 2 2 4 2" xfId="12321"/>
    <cellStyle name="Normal 5 3 3 3 2 2 4 2 2" xfId="26699"/>
    <cellStyle name="Normal 5 3 3 3 2 2 4 2 2 2" xfId="55433"/>
    <cellStyle name="Normal 5 3 3 3 2 2 4 2 3" xfId="41109"/>
    <cellStyle name="Normal 5 3 3 3 2 2 4 3" xfId="19536"/>
    <cellStyle name="Normal 5 3 3 3 2 2 4 3 2" xfId="48271"/>
    <cellStyle name="Normal 5 3 3 3 2 2 4 4" xfId="33947"/>
    <cellStyle name="Normal 5 3 3 3 2 2 5" xfId="8728"/>
    <cellStyle name="Normal 5 3 3 3 2 2 5 2" xfId="23117"/>
    <cellStyle name="Normal 5 3 3 3 2 2 5 2 2" xfId="51852"/>
    <cellStyle name="Normal 5 3 3 3 2 2 5 3" xfId="37528"/>
    <cellStyle name="Normal 5 3 3 3 2 2 6" xfId="15954"/>
    <cellStyle name="Normal 5 3 3 3 2 2 6 2" xfId="44690"/>
    <cellStyle name="Normal 5 3 3 3 2 2 7" xfId="30366"/>
    <cellStyle name="Normal 5 3 3 3 2 3" xfId="1848"/>
    <cellStyle name="Normal 5 3 3 3 2 3 2" xfId="3640"/>
    <cellStyle name="Normal 5 3 3 3 2 3 2 2" xfId="7299"/>
    <cellStyle name="Normal 5 3 3 3 2 3 2 2 2" xfId="14559"/>
    <cellStyle name="Normal 5 3 3 3 2 3 2 2 2 2" xfId="28937"/>
    <cellStyle name="Normal 5 3 3 3 2 3 2 2 2 2 2" xfId="57671"/>
    <cellStyle name="Normal 5 3 3 3 2 3 2 2 2 3" xfId="43347"/>
    <cellStyle name="Normal 5 3 3 3 2 3 2 2 3" xfId="21774"/>
    <cellStyle name="Normal 5 3 3 3 2 3 2 2 3 2" xfId="50509"/>
    <cellStyle name="Normal 5 3 3 3 2 3 2 2 4" xfId="36185"/>
    <cellStyle name="Normal 5 3 3 3 2 3 2 3" xfId="10972"/>
    <cellStyle name="Normal 5 3 3 3 2 3 2 3 2" xfId="25355"/>
    <cellStyle name="Normal 5 3 3 3 2 3 2 3 2 2" xfId="54090"/>
    <cellStyle name="Normal 5 3 3 3 2 3 2 3 3" xfId="39766"/>
    <cellStyle name="Normal 5 3 3 3 2 3 2 4" xfId="18192"/>
    <cellStyle name="Normal 5 3 3 3 2 3 2 4 2" xfId="46928"/>
    <cellStyle name="Normal 5 3 3 3 2 3 2 5" xfId="32604"/>
    <cellStyle name="Normal 5 3 3 3 2 3 3" xfId="5509"/>
    <cellStyle name="Normal 5 3 3 3 2 3 3 2" xfId="12769"/>
    <cellStyle name="Normal 5 3 3 3 2 3 3 2 2" xfId="27147"/>
    <cellStyle name="Normal 5 3 3 3 2 3 3 2 2 2" xfId="55881"/>
    <cellStyle name="Normal 5 3 3 3 2 3 3 2 3" xfId="41557"/>
    <cellStyle name="Normal 5 3 3 3 2 3 3 3" xfId="19984"/>
    <cellStyle name="Normal 5 3 3 3 2 3 3 3 2" xfId="48719"/>
    <cellStyle name="Normal 5 3 3 3 2 3 3 4" xfId="34395"/>
    <cellStyle name="Normal 5 3 3 3 2 3 4" xfId="9182"/>
    <cellStyle name="Normal 5 3 3 3 2 3 4 2" xfId="23565"/>
    <cellStyle name="Normal 5 3 3 3 2 3 4 2 2" xfId="52300"/>
    <cellStyle name="Normal 5 3 3 3 2 3 4 3" xfId="37976"/>
    <cellStyle name="Normal 5 3 3 3 2 3 5" xfId="16402"/>
    <cellStyle name="Normal 5 3 3 3 2 3 5 2" xfId="45138"/>
    <cellStyle name="Normal 5 3 3 3 2 3 6" xfId="30814"/>
    <cellStyle name="Normal 5 3 3 3 2 4" xfId="2744"/>
    <cellStyle name="Normal 5 3 3 3 2 4 2" xfId="6404"/>
    <cellStyle name="Normal 5 3 3 3 2 4 2 2" xfId="13664"/>
    <cellStyle name="Normal 5 3 3 3 2 4 2 2 2" xfId="28042"/>
    <cellStyle name="Normal 5 3 3 3 2 4 2 2 2 2" xfId="56776"/>
    <cellStyle name="Normal 5 3 3 3 2 4 2 2 3" xfId="42452"/>
    <cellStyle name="Normal 5 3 3 3 2 4 2 3" xfId="20879"/>
    <cellStyle name="Normal 5 3 3 3 2 4 2 3 2" xfId="49614"/>
    <cellStyle name="Normal 5 3 3 3 2 4 2 4" xfId="35290"/>
    <cellStyle name="Normal 5 3 3 3 2 4 3" xfId="10077"/>
    <cellStyle name="Normal 5 3 3 3 2 4 3 2" xfId="24460"/>
    <cellStyle name="Normal 5 3 3 3 2 4 3 2 2" xfId="53195"/>
    <cellStyle name="Normal 5 3 3 3 2 4 3 3" xfId="38871"/>
    <cellStyle name="Normal 5 3 3 3 2 4 4" xfId="17297"/>
    <cellStyle name="Normal 5 3 3 3 2 4 4 2" xfId="46033"/>
    <cellStyle name="Normal 5 3 3 3 2 4 5" xfId="31709"/>
    <cellStyle name="Normal 5 3 3 3 2 5" xfId="4609"/>
    <cellStyle name="Normal 5 3 3 3 2 5 2" xfId="11874"/>
    <cellStyle name="Normal 5 3 3 3 2 5 2 2" xfId="26252"/>
    <cellStyle name="Normal 5 3 3 3 2 5 2 2 2" xfId="54986"/>
    <cellStyle name="Normal 5 3 3 3 2 5 2 3" xfId="40662"/>
    <cellStyle name="Normal 5 3 3 3 2 5 3" xfId="19089"/>
    <cellStyle name="Normal 5 3 3 3 2 5 3 2" xfId="47824"/>
    <cellStyle name="Normal 5 3 3 3 2 5 4" xfId="33500"/>
    <cellStyle name="Normal 5 3 3 3 2 6" xfId="8281"/>
    <cellStyle name="Normal 5 3 3 3 2 6 2" xfId="22670"/>
    <cellStyle name="Normal 5 3 3 3 2 6 2 2" xfId="51405"/>
    <cellStyle name="Normal 5 3 3 3 2 6 3" xfId="37081"/>
    <cellStyle name="Normal 5 3 3 3 2 7" xfId="15507"/>
    <cellStyle name="Normal 5 3 3 3 2 7 2" xfId="44243"/>
    <cellStyle name="Normal 5 3 3 3 2 8" xfId="29919"/>
    <cellStyle name="Normal 5 3 3 3 3" xfId="1088"/>
    <cellStyle name="Normal 5 3 3 3 3 2" xfId="2071"/>
    <cellStyle name="Normal 5 3 3 3 3 2 2" xfId="3863"/>
    <cellStyle name="Normal 5 3 3 3 3 2 2 2" xfId="7522"/>
    <cellStyle name="Normal 5 3 3 3 3 2 2 2 2" xfId="14782"/>
    <cellStyle name="Normal 5 3 3 3 3 2 2 2 2 2" xfId="29160"/>
    <cellStyle name="Normal 5 3 3 3 3 2 2 2 2 2 2" xfId="57894"/>
    <cellStyle name="Normal 5 3 3 3 3 2 2 2 2 3" xfId="43570"/>
    <cellStyle name="Normal 5 3 3 3 3 2 2 2 3" xfId="21997"/>
    <cellStyle name="Normal 5 3 3 3 3 2 2 2 3 2" xfId="50732"/>
    <cellStyle name="Normal 5 3 3 3 3 2 2 2 4" xfId="36408"/>
    <cellStyle name="Normal 5 3 3 3 3 2 2 3" xfId="11195"/>
    <cellStyle name="Normal 5 3 3 3 3 2 2 3 2" xfId="25578"/>
    <cellStyle name="Normal 5 3 3 3 3 2 2 3 2 2" xfId="54313"/>
    <cellStyle name="Normal 5 3 3 3 3 2 2 3 3" xfId="39989"/>
    <cellStyle name="Normal 5 3 3 3 3 2 2 4" xfId="18415"/>
    <cellStyle name="Normal 5 3 3 3 3 2 2 4 2" xfId="47151"/>
    <cellStyle name="Normal 5 3 3 3 3 2 2 5" xfId="32827"/>
    <cellStyle name="Normal 5 3 3 3 3 2 3" xfId="5732"/>
    <cellStyle name="Normal 5 3 3 3 3 2 3 2" xfId="12992"/>
    <cellStyle name="Normal 5 3 3 3 3 2 3 2 2" xfId="27370"/>
    <cellStyle name="Normal 5 3 3 3 3 2 3 2 2 2" xfId="56104"/>
    <cellStyle name="Normal 5 3 3 3 3 2 3 2 3" xfId="41780"/>
    <cellStyle name="Normal 5 3 3 3 3 2 3 3" xfId="20207"/>
    <cellStyle name="Normal 5 3 3 3 3 2 3 3 2" xfId="48942"/>
    <cellStyle name="Normal 5 3 3 3 3 2 3 4" xfId="34618"/>
    <cellStyle name="Normal 5 3 3 3 3 2 4" xfId="9405"/>
    <cellStyle name="Normal 5 3 3 3 3 2 4 2" xfId="23788"/>
    <cellStyle name="Normal 5 3 3 3 3 2 4 2 2" xfId="52523"/>
    <cellStyle name="Normal 5 3 3 3 3 2 4 3" xfId="38199"/>
    <cellStyle name="Normal 5 3 3 3 3 2 5" xfId="16625"/>
    <cellStyle name="Normal 5 3 3 3 3 2 5 2" xfId="45361"/>
    <cellStyle name="Normal 5 3 3 3 3 2 6" xfId="31037"/>
    <cellStyle name="Normal 5 3 3 3 3 3" xfId="2967"/>
    <cellStyle name="Normal 5 3 3 3 3 3 2" xfId="6627"/>
    <cellStyle name="Normal 5 3 3 3 3 3 2 2" xfId="13887"/>
    <cellStyle name="Normal 5 3 3 3 3 3 2 2 2" xfId="28265"/>
    <cellStyle name="Normal 5 3 3 3 3 3 2 2 2 2" xfId="56999"/>
    <cellStyle name="Normal 5 3 3 3 3 3 2 2 3" xfId="42675"/>
    <cellStyle name="Normal 5 3 3 3 3 3 2 3" xfId="21102"/>
    <cellStyle name="Normal 5 3 3 3 3 3 2 3 2" xfId="49837"/>
    <cellStyle name="Normal 5 3 3 3 3 3 2 4" xfId="35513"/>
    <cellStyle name="Normal 5 3 3 3 3 3 3" xfId="10300"/>
    <cellStyle name="Normal 5 3 3 3 3 3 3 2" xfId="24683"/>
    <cellStyle name="Normal 5 3 3 3 3 3 3 2 2" xfId="53418"/>
    <cellStyle name="Normal 5 3 3 3 3 3 3 3" xfId="39094"/>
    <cellStyle name="Normal 5 3 3 3 3 3 4" xfId="17520"/>
    <cellStyle name="Normal 5 3 3 3 3 3 4 2" xfId="46256"/>
    <cellStyle name="Normal 5 3 3 3 3 3 5" xfId="31932"/>
    <cellStyle name="Normal 5 3 3 3 3 4" xfId="4832"/>
    <cellStyle name="Normal 5 3 3 3 3 4 2" xfId="12097"/>
    <cellStyle name="Normal 5 3 3 3 3 4 2 2" xfId="26475"/>
    <cellStyle name="Normal 5 3 3 3 3 4 2 2 2" xfId="55209"/>
    <cellStyle name="Normal 5 3 3 3 3 4 2 3" xfId="40885"/>
    <cellStyle name="Normal 5 3 3 3 3 4 3" xfId="19312"/>
    <cellStyle name="Normal 5 3 3 3 3 4 3 2" xfId="48047"/>
    <cellStyle name="Normal 5 3 3 3 3 4 4" xfId="33723"/>
    <cellStyle name="Normal 5 3 3 3 3 5" xfId="8504"/>
    <cellStyle name="Normal 5 3 3 3 3 5 2" xfId="22893"/>
    <cellStyle name="Normal 5 3 3 3 3 5 2 2" xfId="51628"/>
    <cellStyle name="Normal 5 3 3 3 3 5 3" xfId="37304"/>
    <cellStyle name="Normal 5 3 3 3 3 6" xfId="15730"/>
    <cellStyle name="Normal 5 3 3 3 3 6 2" xfId="44466"/>
    <cellStyle name="Normal 5 3 3 3 3 7" xfId="30142"/>
    <cellStyle name="Normal 5 3 3 3 4" xfId="1620"/>
    <cellStyle name="Normal 5 3 3 3 4 2" xfId="3416"/>
    <cellStyle name="Normal 5 3 3 3 4 2 2" xfId="7075"/>
    <cellStyle name="Normal 5 3 3 3 4 2 2 2" xfId="14335"/>
    <cellStyle name="Normal 5 3 3 3 4 2 2 2 2" xfId="28713"/>
    <cellStyle name="Normal 5 3 3 3 4 2 2 2 2 2" xfId="57447"/>
    <cellStyle name="Normal 5 3 3 3 4 2 2 2 3" xfId="43123"/>
    <cellStyle name="Normal 5 3 3 3 4 2 2 3" xfId="21550"/>
    <cellStyle name="Normal 5 3 3 3 4 2 2 3 2" xfId="50285"/>
    <cellStyle name="Normal 5 3 3 3 4 2 2 4" xfId="35961"/>
    <cellStyle name="Normal 5 3 3 3 4 2 3" xfId="10748"/>
    <cellStyle name="Normal 5 3 3 3 4 2 3 2" xfId="25131"/>
    <cellStyle name="Normal 5 3 3 3 4 2 3 2 2" xfId="53866"/>
    <cellStyle name="Normal 5 3 3 3 4 2 3 3" xfId="39542"/>
    <cellStyle name="Normal 5 3 3 3 4 2 4" xfId="17968"/>
    <cellStyle name="Normal 5 3 3 3 4 2 4 2" xfId="46704"/>
    <cellStyle name="Normal 5 3 3 3 4 2 5" xfId="32380"/>
    <cellStyle name="Normal 5 3 3 3 4 3" xfId="5285"/>
    <cellStyle name="Normal 5 3 3 3 4 3 2" xfId="12545"/>
    <cellStyle name="Normal 5 3 3 3 4 3 2 2" xfId="26923"/>
    <cellStyle name="Normal 5 3 3 3 4 3 2 2 2" xfId="55657"/>
    <cellStyle name="Normal 5 3 3 3 4 3 2 3" xfId="41333"/>
    <cellStyle name="Normal 5 3 3 3 4 3 3" xfId="19760"/>
    <cellStyle name="Normal 5 3 3 3 4 3 3 2" xfId="48495"/>
    <cellStyle name="Normal 5 3 3 3 4 3 4" xfId="34171"/>
    <cellStyle name="Normal 5 3 3 3 4 4" xfId="8958"/>
    <cellStyle name="Normal 5 3 3 3 4 4 2" xfId="23341"/>
    <cellStyle name="Normal 5 3 3 3 4 4 2 2" xfId="52076"/>
    <cellStyle name="Normal 5 3 3 3 4 4 3" xfId="37752"/>
    <cellStyle name="Normal 5 3 3 3 4 5" xfId="16178"/>
    <cellStyle name="Normal 5 3 3 3 4 5 2" xfId="44914"/>
    <cellStyle name="Normal 5 3 3 3 4 6" xfId="30590"/>
    <cellStyle name="Normal 5 3 3 3 5" xfId="2520"/>
    <cellStyle name="Normal 5 3 3 3 5 2" xfId="6180"/>
    <cellStyle name="Normal 5 3 3 3 5 2 2" xfId="13440"/>
    <cellStyle name="Normal 5 3 3 3 5 2 2 2" xfId="27818"/>
    <cellStyle name="Normal 5 3 3 3 5 2 2 2 2" xfId="56552"/>
    <cellStyle name="Normal 5 3 3 3 5 2 2 3" xfId="42228"/>
    <cellStyle name="Normal 5 3 3 3 5 2 3" xfId="20655"/>
    <cellStyle name="Normal 5 3 3 3 5 2 3 2" xfId="49390"/>
    <cellStyle name="Normal 5 3 3 3 5 2 4" xfId="35066"/>
    <cellStyle name="Normal 5 3 3 3 5 3" xfId="9853"/>
    <cellStyle name="Normal 5 3 3 3 5 3 2" xfId="24236"/>
    <cellStyle name="Normal 5 3 3 3 5 3 2 2" xfId="52971"/>
    <cellStyle name="Normal 5 3 3 3 5 3 3" xfId="38647"/>
    <cellStyle name="Normal 5 3 3 3 5 4" xfId="17073"/>
    <cellStyle name="Normal 5 3 3 3 5 4 2" xfId="45809"/>
    <cellStyle name="Normal 5 3 3 3 5 5" xfId="31485"/>
    <cellStyle name="Normal 5 3 3 3 6" xfId="4383"/>
    <cellStyle name="Normal 5 3 3 3 6 2" xfId="11650"/>
    <cellStyle name="Normal 5 3 3 3 6 2 2" xfId="26028"/>
    <cellStyle name="Normal 5 3 3 3 6 2 2 2" xfId="54762"/>
    <cellStyle name="Normal 5 3 3 3 6 2 3" xfId="40438"/>
    <cellStyle name="Normal 5 3 3 3 6 3" xfId="18865"/>
    <cellStyle name="Normal 5 3 3 3 6 3 2" xfId="47600"/>
    <cellStyle name="Normal 5 3 3 3 6 4" xfId="33276"/>
    <cellStyle name="Normal 5 3 3 3 7" xfId="8054"/>
    <cellStyle name="Normal 5 3 3 3 7 2" xfId="22446"/>
    <cellStyle name="Normal 5 3 3 3 7 2 2" xfId="51181"/>
    <cellStyle name="Normal 5 3 3 3 7 3" xfId="36857"/>
    <cellStyle name="Normal 5 3 3 3 8" xfId="15283"/>
    <cellStyle name="Normal 5 3 3 3 8 2" xfId="44019"/>
    <cellStyle name="Normal 5 3 3 3 9" xfId="29695"/>
    <cellStyle name="Normal 5 3 3 4" xfId="750"/>
    <cellStyle name="Normal 5 3 3 4 2" xfId="1200"/>
    <cellStyle name="Normal 5 3 3 4 2 2" xfId="2183"/>
    <cellStyle name="Normal 5 3 3 4 2 2 2" xfId="3975"/>
    <cellStyle name="Normal 5 3 3 4 2 2 2 2" xfId="7634"/>
    <cellStyle name="Normal 5 3 3 4 2 2 2 2 2" xfId="14894"/>
    <cellStyle name="Normal 5 3 3 4 2 2 2 2 2 2" xfId="29272"/>
    <cellStyle name="Normal 5 3 3 4 2 2 2 2 2 2 2" xfId="58006"/>
    <cellStyle name="Normal 5 3 3 4 2 2 2 2 2 3" xfId="43682"/>
    <cellStyle name="Normal 5 3 3 4 2 2 2 2 3" xfId="22109"/>
    <cellStyle name="Normal 5 3 3 4 2 2 2 2 3 2" xfId="50844"/>
    <cellStyle name="Normal 5 3 3 4 2 2 2 2 4" xfId="36520"/>
    <cellStyle name="Normal 5 3 3 4 2 2 2 3" xfId="11307"/>
    <cellStyle name="Normal 5 3 3 4 2 2 2 3 2" xfId="25690"/>
    <cellStyle name="Normal 5 3 3 4 2 2 2 3 2 2" xfId="54425"/>
    <cellStyle name="Normal 5 3 3 4 2 2 2 3 3" xfId="40101"/>
    <cellStyle name="Normal 5 3 3 4 2 2 2 4" xfId="18527"/>
    <cellStyle name="Normal 5 3 3 4 2 2 2 4 2" xfId="47263"/>
    <cellStyle name="Normal 5 3 3 4 2 2 2 5" xfId="32939"/>
    <cellStyle name="Normal 5 3 3 4 2 2 3" xfId="5844"/>
    <cellStyle name="Normal 5 3 3 4 2 2 3 2" xfId="13104"/>
    <cellStyle name="Normal 5 3 3 4 2 2 3 2 2" xfId="27482"/>
    <cellStyle name="Normal 5 3 3 4 2 2 3 2 2 2" xfId="56216"/>
    <cellStyle name="Normal 5 3 3 4 2 2 3 2 3" xfId="41892"/>
    <cellStyle name="Normal 5 3 3 4 2 2 3 3" xfId="20319"/>
    <cellStyle name="Normal 5 3 3 4 2 2 3 3 2" xfId="49054"/>
    <cellStyle name="Normal 5 3 3 4 2 2 3 4" xfId="34730"/>
    <cellStyle name="Normal 5 3 3 4 2 2 4" xfId="9517"/>
    <cellStyle name="Normal 5 3 3 4 2 2 4 2" xfId="23900"/>
    <cellStyle name="Normal 5 3 3 4 2 2 4 2 2" xfId="52635"/>
    <cellStyle name="Normal 5 3 3 4 2 2 4 3" xfId="38311"/>
    <cellStyle name="Normal 5 3 3 4 2 2 5" xfId="16737"/>
    <cellStyle name="Normal 5 3 3 4 2 2 5 2" xfId="45473"/>
    <cellStyle name="Normal 5 3 3 4 2 2 6" xfId="31149"/>
    <cellStyle name="Normal 5 3 3 4 2 3" xfId="3079"/>
    <cellStyle name="Normal 5 3 3 4 2 3 2" xfId="6739"/>
    <cellStyle name="Normal 5 3 3 4 2 3 2 2" xfId="13999"/>
    <cellStyle name="Normal 5 3 3 4 2 3 2 2 2" xfId="28377"/>
    <cellStyle name="Normal 5 3 3 4 2 3 2 2 2 2" xfId="57111"/>
    <cellStyle name="Normal 5 3 3 4 2 3 2 2 3" xfId="42787"/>
    <cellStyle name="Normal 5 3 3 4 2 3 2 3" xfId="21214"/>
    <cellStyle name="Normal 5 3 3 4 2 3 2 3 2" xfId="49949"/>
    <cellStyle name="Normal 5 3 3 4 2 3 2 4" xfId="35625"/>
    <cellStyle name="Normal 5 3 3 4 2 3 3" xfId="10412"/>
    <cellStyle name="Normal 5 3 3 4 2 3 3 2" xfId="24795"/>
    <cellStyle name="Normal 5 3 3 4 2 3 3 2 2" xfId="53530"/>
    <cellStyle name="Normal 5 3 3 4 2 3 3 3" xfId="39206"/>
    <cellStyle name="Normal 5 3 3 4 2 3 4" xfId="17632"/>
    <cellStyle name="Normal 5 3 3 4 2 3 4 2" xfId="46368"/>
    <cellStyle name="Normal 5 3 3 4 2 3 5" xfId="32044"/>
    <cellStyle name="Normal 5 3 3 4 2 4" xfId="4944"/>
    <cellStyle name="Normal 5 3 3 4 2 4 2" xfId="12209"/>
    <cellStyle name="Normal 5 3 3 4 2 4 2 2" xfId="26587"/>
    <cellStyle name="Normal 5 3 3 4 2 4 2 2 2" xfId="55321"/>
    <cellStyle name="Normal 5 3 3 4 2 4 2 3" xfId="40997"/>
    <cellStyle name="Normal 5 3 3 4 2 4 3" xfId="19424"/>
    <cellStyle name="Normal 5 3 3 4 2 4 3 2" xfId="48159"/>
    <cellStyle name="Normal 5 3 3 4 2 4 4" xfId="33835"/>
    <cellStyle name="Normal 5 3 3 4 2 5" xfId="8616"/>
    <cellStyle name="Normal 5 3 3 4 2 5 2" xfId="23005"/>
    <cellStyle name="Normal 5 3 3 4 2 5 2 2" xfId="51740"/>
    <cellStyle name="Normal 5 3 3 4 2 5 3" xfId="37416"/>
    <cellStyle name="Normal 5 3 3 4 2 6" xfId="15842"/>
    <cellStyle name="Normal 5 3 3 4 2 6 2" xfId="44578"/>
    <cellStyle name="Normal 5 3 3 4 2 7" xfId="30254"/>
    <cellStyle name="Normal 5 3 3 4 3" xfId="1736"/>
    <cellStyle name="Normal 5 3 3 4 3 2" xfId="3528"/>
    <cellStyle name="Normal 5 3 3 4 3 2 2" xfId="7187"/>
    <cellStyle name="Normal 5 3 3 4 3 2 2 2" xfId="14447"/>
    <cellStyle name="Normal 5 3 3 4 3 2 2 2 2" xfId="28825"/>
    <cellStyle name="Normal 5 3 3 4 3 2 2 2 2 2" xfId="57559"/>
    <cellStyle name="Normal 5 3 3 4 3 2 2 2 3" xfId="43235"/>
    <cellStyle name="Normal 5 3 3 4 3 2 2 3" xfId="21662"/>
    <cellStyle name="Normal 5 3 3 4 3 2 2 3 2" xfId="50397"/>
    <cellStyle name="Normal 5 3 3 4 3 2 2 4" xfId="36073"/>
    <cellStyle name="Normal 5 3 3 4 3 2 3" xfId="10860"/>
    <cellStyle name="Normal 5 3 3 4 3 2 3 2" xfId="25243"/>
    <cellStyle name="Normal 5 3 3 4 3 2 3 2 2" xfId="53978"/>
    <cellStyle name="Normal 5 3 3 4 3 2 3 3" xfId="39654"/>
    <cellStyle name="Normal 5 3 3 4 3 2 4" xfId="18080"/>
    <cellStyle name="Normal 5 3 3 4 3 2 4 2" xfId="46816"/>
    <cellStyle name="Normal 5 3 3 4 3 2 5" xfId="32492"/>
    <cellStyle name="Normal 5 3 3 4 3 3" xfId="5397"/>
    <cellStyle name="Normal 5 3 3 4 3 3 2" xfId="12657"/>
    <cellStyle name="Normal 5 3 3 4 3 3 2 2" xfId="27035"/>
    <cellStyle name="Normal 5 3 3 4 3 3 2 2 2" xfId="55769"/>
    <cellStyle name="Normal 5 3 3 4 3 3 2 3" xfId="41445"/>
    <cellStyle name="Normal 5 3 3 4 3 3 3" xfId="19872"/>
    <cellStyle name="Normal 5 3 3 4 3 3 3 2" xfId="48607"/>
    <cellStyle name="Normal 5 3 3 4 3 3 4" xfId="34283"/>
    <cellStyle name="Normal 5 3 3 4 3 4" xfId="9070"/>
    <cellStyle name="Normal 5 3 3 4 3 4 2" xfId="23453"/>
    <cellStyle name="Normal 5 3 3 4 3 4 2 2" xfId="52188"/>
    <cellStyle name="Normal 5 3 3 4 3 4 3" xfId="37864"/>
    <cellStyle name="Normal 5 3 3 4 3 5" xfId="16290"/>
    <cellStyle name="Normal 5 3 3 4 3 5 2" xfId="45026"/>
    <cellStyle name="Normal 5 3 3 4 3 6" xfId="30702"/>
    <cellStyle name="Normal 5 3 3 4 4" xfId="2632"/>
    <cellStyle name="Normal 5 3 3 4 4 2" xfId="6292"/>
    <cellStyle name="Normal 5 3 3 4 4 2 2" xfId="13552"/>
    <cellStyle name="Normal 5 3 3 4 4 2 2 2" xfId="27930"/>
    <cellStyle name="Normal 5 3 3 4 4 2 2 2 2" xfId="56664"/>
    <cellStyle name="Normal 5 3 3 4 4 2 2 3" xfId="42340"/>
    <cellStyle name="Normal 5 3 3 4 4 2 3" xfId="20767"/>
    <cellStyle name="Normal 5 3 3 4 4 2 3 2" xfId="49502"/>
    <cellStyle name="Normal 5 3 3 4 4 2 4" xfId="35178"/>
    <cellStyle name="Normal 5 3 3 4 4 3" xfId="9965"/>
    <cellStyle name="Normal 5 3 3 4 4 3 2" xfId="24348"/>
    <cellStyle name="Normal 5 3 3 4 4 3 2 2" xfId="53083"/>
    <cellStyle name="Normal 5 3 3 4 4 3 3" xfId="38759"/>
    <cellStyle name="Normal 5 3 3 4 4 4" xfId="17185"/>
    <cellStyle name="Normal 5 3 3 4 4 4 2" xfId="45921"/>
    <cellStyle name="Normal 5 3 3 4 4 5" xfId="31597"/>
    <cellStyle name="Normal 5 3 3 4 5" xfId="4496"/>
    <cellStyle name="Normal 5 3 3 4 5 2" xfId="11762"/>
    <cellStyle name="Normal 5 3 3 4 5 2 2" xfId="26140"/>
    <cellStyle name="Normal 5 3 3 4 5 2 2 2" xfId="54874"/>
    <cellStyle name="Normal 5 3 3 4 5 2 3" xfId="40550"/>
    <cellStyle name="Normal 5 3 3 4 5 3" xfId="18977"/>
    <cellStyle name="Normal 5 3 3 4 5 3 2" xfId="47712"/>
    <cellStyle name="Normal 5 3 3 4 5 4" xfId="33388"/>
    <cellStyle name="Normal 5 3 3 4 6" xfId="8169"/>
    <cellStyle name="Normal 5 3 3 4 6 2" xfId="22558"/>
    <cellStyle name="Normal 5 3 3 4 6 2 2" xfId="51293"/>
    <cellStyle name="Normal 5 3 3 4 6 3" xfId="36969"/>
    <cellStyle name="Normal 5 3 3 4 7" xfId="15395"/>
    <cellStyle name="Normal 5 3 3 4 7 2" xfId="44131"/>
    <cellStyle name="Normal 5 3 3 4 8" xfId="29807"/>
    <cellStyle name="Normal 5 3 3 5" xfId="976"/>
    <cellStyle name="Normal 5 3 3 5 2" xfId="1959"/>
    <cellStyle name="Normal 5 3 3 5 2 2" xfId="3751"/>
    <cellStyle name="Normal 5 3 3 5 2 2 2" xfId="7410"/>
    <cellStyle name="Normal 5 3 3 5 2 2 2 2" xfId="14670"/>
    <cellStyle name="Normal 5 3 3 5 2 2 2 2 2" xfId="29048"/>
    <cellStyle name="Normal 5 3 3 5 2 2 2 2 2 2" xfId="57782"/>
    <cellStyle name="Normal 5 3 3 5 2 2 2 2 3" xfId="43458"/>
    <cellStyle name="Normal 5 3 3 5 2 2 2 3" xfId="21885"/>
    <cellStyle name="Normal 5 3 3 5 2 2 2 3 2" xfId="50620"/>
    <cellStyle name="Normal 5 3 3 5 2 2 2 4" xfId="36296"/>
    <cellStyle name="Normal 5 3 3 5 2 2 3" xfId="11083"/>
    <cellStyle name="Normal 5 3 3 5 2 2 3 2" xfId="25466"/>
    <cellStyle name="Normal 5 3 3 5 2 2 3 2 2" xfId="54201"/>
    <cellStyle name="Normal 5 3 3 5 2 2 3 3" xfId="39877"/>
    <cellStyle name="Normal 5 3 3 5 2 2 4" xfId="18303"/>
    <cellStyle name="Normal 5 3 3 5 2 2 4 2" xfId="47039"/>
    <cellStyle name="Normal 5 3 3 5 2 2 5" xfId="32715"/>
    <cellStyle name="Normal 5 3 3 5 2 3" xfId="5620"/>
    <cellStyle name="Normal 5 3 3 5 2 3 2" xfId="12880"/>
    <cellStyle name="Normal 5 3 3 5 2 3 2 2" xfId="27258"/>
    <cellStyle name="Normal 5 3 3 5 2 3 2 2 2" xfId="55992"/>
    <cellStyle name="Normal 5 3 3 5 2 3 2 3" xfId="41668"/>
    <cellStyle name="Normal 5 3 3 5 2 3 3" xfId="20095"/>
    <cellStyle name="Normal 5 3 3 5 2 3 3 2" xfId="48830"/>
    <cellStyle name="Normal 5 3 3 5 2 3 4" xfId="34506"/>
    <cellStyle name="Normal 5 3 3 5 2 4" xfId="9293"/>
    <cellStyle name="Normal 5 3 3 5 2 4 2" xfId="23676"/>
    <cellStyle name="Normal 5 3 3 5 2 4 2 2" xfId="52411"/>
    <cellStyle name="Normal 5 3 3 5 2 4 3" xfId="38087"/>
    <cellStyle name="Normal 5 3 3 5 2 5" xfId="16513"/>
    <cellStyle name="Normal 5 3 3 5 2 5 2" xfId="45249"/>
    <cellStyle name="Normal 5 3 3 5 2 6" xfId="30925"/>
    <cellStyle name="Normal 5 3 3 5 3" xfId="2855"/>
    <cellStyle name="Normal 5 3 3 5 3 2" xfId="6515"/>
    <cellStyle name="Normal 5 3 3 5 3 2 2" xfId="13775"/>
    <cellStyle name="Normal 5 3 3 5 3 2 2 2" xfId="28153"/>
    <cellStyle name="Normal 5 3 3 5 3 2 2 2 2" xfId="56887"/>
    <cellStyle name="Normal 5 3 3 5 3 2 2 3" xfId="42563"/>
    <cellStyle name="Normal 5 3 3 5 3 2 3" xfId="20990"/>
    <cellStyle name="Normal 5 3 3 5 3 2 3 2" xfId="49725"/>
    <cellStyle name="Normal 5 3 3 5 3 2 4" xfId="35401"/>
    <cellStyle name="Normal 5 3 3 5 3 3" xfId="10188"/>
    <cellStyle name="Normal 5 3 3 5 3 3 2" xfId="24571"/>
    <cellStyle name="Normal 5 3 3 5 3 3 2 2" xfId="53306"/>
    <cellStyle name="Normal 5 3 3 5 3 3 3" xfId="38982"/>
    <cellStyle name="Normal 5 3 3 5 3 4" xfId="17408"/>
    <cellStyle name="Normal 5 3 3 5 3 4 2" xfId="46144"/>
    <cellStyle name="Normal 5 3 3 5 3 5" xfId="31820"/>
    <cellStyle name="Normal 5 3 3 5 4" xfId="4720"/>
    <cellStyle name="Normal 5 3 3 5 4 2" xfId="11985"/>
    <cellStyle name="Normal 5 3 3 5 4 2 2" xfId="26363"/>
    <cellStyle name="Normal 5 3 3 5 4 2 2 2" xfId="55097"/>
    <cellStyle name="Normal 5 3 3 5 4 2 3" xfId="40773"/>
    <cellStyle name="Normal 5 3 3 5 4 3" xfId="19200"/>
    <cellStyle name="Normal 5 3 3 5 4 3 2" xfId="47935"/>
    <cellStyle name="Normal 5 3 3 5 4 4" xfId="33611"/>
    <cellStyle name="Normal 5 3 3 5 5" xfId="8392"/>
    <cellStyle name="Normal 5 3 3 5 5 2" xfId="22781"/>
    <cellStyle name="Normal 5 3 3 5 5 2 2" xfId="51516"/>
    <cellStyle name="Normal 5 3 3 5 5 3" xfId="37192"/>
    <cellStyle name="Normal 5 3 3 5 6" xfId="15618"/>
    <cellStyle name="Normal 5 3 3 5 6 2" xfId="44354"/>
    <cellStyle name="Normal 5 3 3 5 7" xfId="30030"/>
    <cellStyle name="Normal 5 3 3 6" xfId="1495"/>
    <cellStyle name="Normal 5 3 3 6 2" xfId="3304"/>
    <cellStyle name="Normal 5 3 3 6 2 2" xfId="6963"/>
    <cellStyle name="Normal 5 3 3 6 2 2 2" xfId="14223"/>
    <cellStyle name="Normal 5 3 3 6 2 2 2 2" xfId="28601"/>
    <cellStyle name="Normal 5 3 3 6 2 2 2 2 2" xfId="57335"/>
    <cellStyle name="Normal 5 3 3 6 2 2 2 3" xfId="43011"/>
    <cellStyle name="Normal 5 3 3 6 2 2 3" xfId="21438"/>
    <cellStyle name="Normal 5 3 3 6 2 2 3 2" xfId="50173"/>
    <cellStyle name="Normal 5 3 3 6 2 2 4" xfId="35849"/>
    <cellStyle name="Normal 5 3 3 6 2 3" xfId="10636"/>
    <cellStyle name="Normal 5 3 3 6 2 3 2" xfId="25019"/>
    <cellStyle name="Normal 5 3 3 6 2 3 2 2" xfId="53754"/>
    <cellStyle name="Normal 5 3 3 6 2 3 3" xfId="39430"/>
    <cellStyle name="Normal 5 3 3 6 2 4" xfId="17856"/>
    <cellStyle name="Normal 5 3 3 6 2 4 2" xfId="46592"/>
    <cellStyle name="Normal 5 3 3 6 2 5" xfId="32268"/>
    <cellStyle name="Normal 5 3 3 6 3" xfId="5172"/>
    <cellStyle name="Normal 5 3 3 6 3 2" xfId="12433"/>
    <cellStyle name="Normal 5 3 3 6 3 2 2" xfId="26811"/>
    <cellStyle name="Normal 5 3 3 6 3 2 2 2" xfId="55545"/>
    <cellStyle name="Normal 5 3 3 6 3 2 3" xfId="41221"/>
    <cellStyle name="Normal 5 3 3 6 3 3" xfId="19648"/>
    <cellStyle name="Normal 5 3 3 6 3 3 2" xfId="48383"/>
    <cellStyle name="Normal 5 3 3 6 3 4" xfId="34059"/>
    <cellStyle name="Normal 5 3 3 6 4" xfId="8846"/>
    <cellStyle name="Normal 5 3 3 6 4 2" xfId="23229"/>
    <cellStyle name="Normal 5 3 3 6 4 2 2" xfId="51964"/>
    <cellStyle name="Normal 5 3 3 6 4 3" xfId="37640"/>
    <cellStyle name="Normal 5 3 3 6 5" xfId="16066"/>
    <cellStyle name="Normal 5 3 3 6 5 2" xfId="44802"/>
    <cellStyle name="Normal 5 3 3 6 6" xfId="30478"/>
    <cellStyle name="Normal 5 3 3 7" xfId="2408"/>
    <cellStyle name="Normal 5 3 3 7 2" xfId="6068"/>
    <cellStyle name="Normal 5 3 3 7 2 2" xfId="13328"/>
    <cellStyle name="Normal 5 3 3 7 2 2 2" xfId="27706"/>
    <cellStyle name="Normal 5 3 3 7 2 2 2 2" xfId="56440"/>
    <cellStyle name="Normal 5 3 3 7 2 2 3" xfId="42116"/>
    <cellStyle name="Normal 5 3 3 7 2 3" xfId="20543"/>
    <cellStyle name="Normal 5 3 3 7 2 3 2" xfId="49278"/>
    <cellStyle name="Normal 5 3 3 7 2 4" xfId="34954"/>
    <cellStyle name="Normal 5 3 3 7 3" xfId="9741"/>
    <cellStyle name="Normal 5 3 3 7 3 2" xfId="24124"/>
    <cellStyle name="Normal 5 3 3 7 3 2 2" xfId="52859"/>
    <cellStyle name="Normal 5 3 3 7 3 3" xfId="38535"/>
    <cellStyle name="Normal 5 3 3 7 4" xfId="16961"/>
    <cellStyle name="Normal 5 3 3 7 4 2" xfId="45697"/>
    <cellStyle name="Normal 5 3 3 7 5" xfId="31373"/>
    <cellStyle name="Normal 5 3 3 8" xfId="4265"/>
    <cellStyle name="Normal 5 3 3 8 2" xfId="11537"/>
    <cellStyle name="Normal 5 3 3 8 2 2" xfId="25916"/>
    <cellStyle name="Normal 5 3 3 8 2 2 2" xfId="54650"/>
    <cellStyle name="Normal 5 3 3 8 2 3" xfId="40326"/>
    <cellStyle name="Normal 5 3 3 8 3" xfId="18753"/>
    <cellStyle name="Normal 5 3 3 8 3 2" xfId="47488"/>
    <cellStyle name="Normal 5 3 3 8 4" xfId="33164"/>
    <cellStyle name="Normal 5 3 3 9" xfId="7933"/>
    <cellStyle name="Normal 5 3 3 9 2" xfId="22334"/>
    <cellStyle name="Normal 5 3 3 9 2 2" xfId="51069"/>
    <cellStyle name="Normal 5 3 3 9 3" xfId="36745"/>
    <cellStyle name="Normal 5 3 4" xfId="421"/>
    <cellStyle name="Normal 5 3 4 10" xfId="29611"/>
    <cellStyle name="Normal 5 3 4 2" xfId="621"/>
    <cellStyle name="Normal 5 3 4 2 2" xfId="893"/>
    <cellStyle name="Normal 5 3 4 2 2 2" xfId="1340"/>
    <cellStyle name="Normal 5 3 4 2 2 2 2" xfId="2323"/>
    <cellStyle name="Normal 5 3 4 2 2 2 2 2" xfId="4115"/>
    <cellStyle name="Normal 5 3 4 2 2 2 2 2 2" xfId="7774"/>
    <cellStyle name="Normal 5 3 4 2 2 2 2 2 2 2" xfId="15034"/>
    <cellStyle name="Normal 5 3 4 2 2 2 2 2 2 2 2" xfId="29412"/>
    <cellStyle name="Normal 5 3 4 2 2 2 2 2 2 2 2 2" xfId="58146"/>
    <cellStyle name="Normal 5 3 4 2 2 2 2 2 2 2 3" xfId="43822"/>
    <cellStyle name="Normal 5 3 4 2 2 2 2 2 2 3" xfId="22249"/>
    <cellStyle name="Normal 5 3 4 2 2 2 2 2 2 3 2" xfId="50984"/>
    <cellStyle name="Normal 5 3 4 2 2 2 2 2 2 4" xfId="36660"/>
    <cellStyle name="Normal 5 3 4 2 2 2 2 2 3" xfId="11447"/>
    <cellStyle name="Normal 5 3 4 2 2 2 2 2 3 2" xfId="25830"/>
    <cellStyle name="Normal 5 3 4 2 2 2 2 2 3 2 2" xfId="54565"/>
    <cellStyle name="Normal 5 3 4 2 2 2 2 2 3 3" xfId="40241"/>
    <cellStyle name="Normal 5 3 4 2 2 2 2 2 4" xfId="18667"/>
    <cellStyle name="Normal 5 3 4 2 2 2 2 2 4 2" xfId="47403"/>
    <cellStyle name="Normal 5 3 4 2 2 2 2 2 5" xfId="33079"/>
    <cellStyle name="Normal 5 3 4 2 2 2 2 3" xfId="5984"/>
    <cellStyle name="Normal 5 3 4 2 2 2 2 3 2" xfId="13244"/>
    <cellStyle name="Normal 5 3 4 2 2 2 2 3 2 2" xfId="27622"/>
    <cellStyle name="Normal 5 3 4 2 2 2 2 3 2 2 2" xfId="56356"/>
    <cellStyle name="Normal 5 3 4 2 2 2 2 3 2 3" xfId="42032"/>
    <cellStyle name="Normal 5 3 4 2 2 2 2 3 3" xfId="20459"/>
    <cellStyle name="Normal 5 3 4 2 2 2 2 3 3 2" xfId="49194"/>
    <cellStyle name="Normal 5 3 4 2 2 2 2 3 4" xfId="34870"/>
    <cellStyle name="Normal 5 3 4 2 2 2 2 4" xfId="9657"/>
    <cellStyle name="Normal 5 3 4 2 2 2 2 4 2" xfId="24040"/>
    <cellStyle name="Normal 5 3 4 2 2 2 2 4 2 2" xfId="52775"/>
    <cellStyle name="Normal 5 3 4 2 2 2 2 4 3" xfId="38451"/>
    <cellStyle name="Normal 5 3 4 2 2 2 2 5" xfId="16877"/>
    <cellStyle name="Normal 5 3 4 2 2 2 2 5 2" xfId="45613"/>
    <cellStyle name="Normal 5 3 4 2 2 2 2 6" xfId="31289"/>
    <cellStyle name="Normal 5 3 4 2 2 2 3" xfId="3219"/>
    <cellStyle name="Normal 5 3 4 2 2 2 3 2" xfId="6879"/>
    <cellStyle name="Normal 5 3 4 2 2 2 3 2 2" xfId="14139"/>
    <cellStyle name="Normal 5 3 4 2 2 2 3 2 2 2" xfId="28517"/>
    <cellStyle name="Normal 5 3 4 2 2 2 3 2 2 2 2" xfId="57251"/>
    <cellStyle name="Normal 5 3 4 2 2 2 3 2 2 3" xfId="42927"/>
    <cellStyle name="Normal 5 3 4 2 2 2 3 2 3" xfId="21354"/>
    <cellStyle name="Normal 5 3 4 2 2 2 3 2 3 2" xfId="50089"/>
    <cellStyle name="Normal 5 3 4 2 2 2 3 2 4" xfId="35765"/>
    <cellStyle name="Normal 5 3 4 2 2 2 3 3" xfId="10552"/>
    <cellStyle name="Normal 5 3 4 2 2 2 3 3 2" xfId="24935"/>
    <cellStyle name="Normal 5 3 4 2 2 2 3 3 2 2" xfId="53670"/>
    <cellStyle name="Normal 5 3 4 2 2 2 3 3 3" xfId="39346"/>
    <cellStyle name="Normal 5 3 4 2 2 2 3 4" xfId="17772"/>
    <cellStyle name="Normal 5 3 4 2 2 2 3 4 2" xfId="46508"/>
    <cellStyle name="Normal 5 3 4 2 2 2 3 5" xfId="32184"/>
    <cellStyle name="Normal 5 3 4 2 2 2 4" xfId="5084"/>
    <cellStyle name="Normal 5 3 4 2 2 2 4 2" xfId="12349"/>
    <cellStyle name="Normal 5 3 4 2 2 2 4 2 2" xfId="26727"/>
    <cellStyle name="Normal 5 3 4 2 2 2 4 2 2 2" xfId="55461"/>
    <cellStyle name="Normal 5 3 4 2 2 2 4 2 3" xfId="41137"/>
    <cellStyle name="Normal 5 3 4 2 2 2 4 3" xfId="19564"/>
    <cellStyle name="Normal 5 3 4 2 2 2 4 3 2" xfId="48299"/>
    <cellStyle name="Normal 5 3 4 2 2 2 4 4" xfId="33975"/>
    <cellStyle name="Normal 5 3 4 2 2 2 5" xfId="8756"/>
    <cellStyle name="Normal 5 3 4 2 2 2 5 2" xfId="23145"/>
    <cellStyle name="Normal 5 3 4 2 2 2 5 2 2" xfId="51880"/>
    <cellStyle name="Normal 5 3 4 2 2 2 5 3" xfId="37556"/>
    <cellStyle name="Normal 5 3 4 2 2 2 6" xfId="15982"/>
    <cellStyle name="Normal 5 3 4 2 2 2 6 2" xfId="44718"/>
    <cellStyle name="Normal 5 3 4 2 2 2 7" xfId="30394"/>
    <cellStyle name="Normal 5 3 4 2 2 3" xfId="1876"/>
    <cellStyle name="Normal 5 3 4 2 2 3 2" xfId="3668"/>
    <cellStyle name="Normal 5 3 4 2 2 3 2 2" xfId="7327"/>
    <cellStyle name="Normal 5 3 4 2 2 3 2 2 2" xfId="14587"/>
    <cellStyle name="Normal 5 3 4 2 2 3 2 2 2 2" xfId="28965"/>
    <cellStyle name="Normal 5 3 4 2 2 3 2 2 2 2 2" xfId="57699"/>
    <cellStyle name="Normal 5 3 4 2 2 3 2 2 2 3" xfId="43375"/>
    <cellStyle name="Normal 5 3 4 2 2 3 2 2 3" xfId="21802"/>
    <cellStyle name="Normal 5 3 4 2 2 3 2 2 3 2" xfId="50537"/>
    <cellStyle name="Normal 5 3 4 2 2 3 2 2 4" xfId="36213"/>
    <cellStyle name="Normal 5 3 4 2 2 3 2 3" xfId="11000"/>
    <cellStyle name="Normal 5 3 4 2 2 3 2 3 2" xfId="25383"/>
    <cellStyle name="Normal 5 3 4 2 2 3 2 3 2 2" xfId="54118"/>
    <cellStyle name="Normal 5 3 4 2 2 3 2 3 3" xfId="39794"/>
    <cellStyle name="Normal 5 3 4 2 2 3 2 4" xfId="18220"/>
    <cellStyle name="Normal 5 3 4 2 2 3 2 4 2" xfId="46956"/>
    <cellStyle name="Normal 5 3 4 2 2 3 2 5" xfId="32632"/>
    <cellStyle name="Normal 5 3 4 2 2 3 3" xfId="5537"/>
    <cellStyle name="Normal 5 3 4 2 2 3 3 2" xfId="12797"/>
    <cellStyle name="Normal 5 3 4 2 2 3 3 2 2" xfId="27175"/>
    <cellStyle name="Normal 5 3 4 2 2 3 3 2 2 2" xfId="55909"/>
    <cellStyle name="Normal 5 3 4 2 2 3 3 2 3" xfId="41585"/>
    <cellStyle name="Normal 5 3 4 2 2 3 3 3" xfId="20012"/>
    <cellStyle name="Normal 5 3 4 2 2 3 3 3 2" xfId="48747"/>
    <cellStyle name="Normal 5 3 4 2 2 3 3 4" xfId="34423"/>
    <cellStyle name="Normal 5 3 4 2 2 3 4" xfId="9210"/>
    <cellStyle name="Normal 5 3 4 2 2 3 4 2" xfId="23593"/>
    <cellStyle name="Normal 5 3 4 2 2 3 4 2 2" xfId="52328"/>
    <cellStyle name="Normal 5 3 4 2 2 3 4 3" xfId="38004"/>
    <cellStyle name="Normal 5 3 4 2 2 3 5" xfId="16430"/>
    <cellStyle name="Normal 5 3 4 2 2 3 5 2" xfId="45166"/>
    <cellStyle name="Normal 5 3 4 2 2 3 6" xfId="30842"/>
    <cellStyle name="Normal 5 3 4 2 2 4" xfId="2772"/>
    <cellStyle name="Normal 5 3 4 2 2 4 2" xfId="6432"/>
    <cellStyle name="Normal 5 3 4 2 2 4 2 2" xfId="13692"/>
    <cellStyle name="Normal 5 3 4 2 2 4 2 2 2" xfId="28070"/>
    <cellStyle name="Normal 5 3 4 2 2 4 2 2 2 2" xfId="56804"/>
    <cellStyle name="Normal 5 3 4 2 2 4 2 2 3" xfId="42480"/>
    <cellStyle name="Normal 5 3 4 2 2 4 2 3" xfId="20907"/>
    <cellStyle name="Normal 5 3 4 2 2 4 2 3 2" xfId="49642"/>
    <cellStyle name="Normal 5 3 4 2 2 4 2 4" xfId="35318"/>
    <cellStyle name="Normal 5 3 4 2 2 4 3" xfId="10105"/>
    <cellStyle name="Normal 5 3 4 2 2 4 3 2" xfId="24488"/>
    <cellStyle name="Normal 5 3 4 2 2 4 3 2 2" xfId="53223"/>
    <cellStyle name="Normal 5 3 4 2 2 4 3 3" xfId="38899"/>
    <cellStyle name="Normal 5 3 4 2 2 4 4" xfId="17325"/>
    <cellStyle name="Normal 5 3 4 2 2 4 4 2" xfId="46061"/>
    <cellStyle name="Normal 5 3 4 2 2 4 5" xfId="31737"/>
    <cellStyle name="Normal 5 3 4 2 2 5" xfId="4637"/>
    <cellStyle name="Normal 5 3 4 2 2 5 2" xfId="11902"/>
    <cellStyle name="Normal 5 3 4 2 2 5 2 2" xfId="26280"/>
    <cellStyle name="Normal 5 3 4 2 2 5 2 2 2" xfId="55014"/>
    <cellStyle name="Normal 5 3 4 2 2 5 2 3" xfId="40690"/>
    <cellStyle name="Normal 5 3 4 2 2 5 3" xfId="19117"/>
    <cellStyle name="Normal 5 3 4 2 2 5 3 2" xfId="47852"/>
    <cellStyle name="Normal 5 3 4 2 2 5 4" xfId="33528"/>
    <cellStyle name="Normal 5 3 4 2 2 6" xfId="8309"/>
    <cellStyle name="Normal 5 3 4 2 2 6 2" xfId="22698"/>
    <cellStyle name="Normal 5 3 4 2 2 6 2 2" xfId="51433"/>
    <cellStyle name="Normal 5 3 4 2 2 6 3" xfId="37109"/>
    <cellStyle name="Normal 5 3 4 2 2 7" xfId="15535"/>
    <cellStyle name="Normal 5 3 4 2 2 7 2" xfId="44271"/>
    <cellStyle name="Normal 5 3 4 2 2 8" xfId="29947"/>
    <cellStyle name="Normal 5 3 4 2 3" xfId="1116"/>
    <cellStyle name="Normal 5 3 4 2 3 2" xfId="2099"/>
    <cellStyle name="Normal 5 3 4 2 3 2 2" xfId="3891"/>
    <cellStyle name="Normal 5 3 4 2 3 2 2 2" xfId="7550"/>
    <cellStyle name="Normal 5 3 4 2 3 2 2 2 2" xfId="14810"/>
    <cellStyle name="Normal 5 3 4 2 3 2 2 2 2 2" xfId="29188"/>
    <cellStyle name="Normal 5 3 4 2 3 2 2 2 2 2 2" xfId="57922"/>
    <cellStyle name="Normal 5 3 4 2 3 2 2 2 2 3" xfId="43598"/>
    <cellStyle name="Normal 5 3 4 2 3 2 2 2 3" xfId="22025"/>
    <cellStyle name="Normal 5 3 4 2 3 2 2 2 3 2" xfId="50760"/>
    <cellStyle name="Normal 5 3 4 2 3 2 2 2 4" xfId="36436"/>
    <cellStyle name="Normal 5 3 4 2 3 2 2 3" xfId="11223"/>
    <cellStyle name="Normal 5 3 4 2 3 2 2 3 2" xfId="25606"/>
    <cellStyle name="Normal 5 3 4 2 3 2 2 3 2 2" xfId="54341"/>
    <cellStyle name="Normal 5 3 4 2 3 2 2 3 3" xfId="40017"/>
    <cellStyle name="Normal 5 3 4 2 3 2 2 4" xfId="18443"/>
    <cellStyle name="Normal 5 3 4 2 3 2 2 4 2" xfId="47179"/>
    <cellStyle name="Normal 5 3 4 2 3 2 2 5" xfId="32855"/>
    <cellStyle name="Normal 5 3 4 2 3 2 3" xfId="5760"/>
    <cellStyle name="Normal 5 3 4 2 3 2 3 2" xfId="13020"/>
    <cellStyle name="Normal 5 3 4 2 3 2 3 2 2" xfId="27398"/>
    <cellStyle name="Normal 5 3 4 2 3 2 3 2 2 2" xfId="56132"/>
    <cellStyle name="Normal 5 3 4 2 3 2 3 2 3" xfId="41808"/>
    <cellStyle name="Normal 5 3 4 2 3 2 3 3" xfId="20235"/>
    <cellStyle name="Normal 5 3 4 2 3 2 3 3 2" xfId="48970"/>
    <cellStyle name="Normal 5 3 4 2 3 2 3 4" xfId="34646"/>
    <cellStyle name="Normal 5 3 4 2 3 2 4" xfId="9433"/>
    <cellStyle name="Normal 5 3 4 2 3 2 4 2" xfId="23816"/>
    <cellStyle name="Normal 5 3 4 2 3 2 4 2 2" xfId="52551"/>
    <cellStyle name="Normal 5 3 4 2 3 2 4 3" xfId="38227"/>
    <cellStyle name="Normal 5 3 4 2 3 2 5" xfId="16653"/>
    <cellStyle name="Normal 5 3 4 2 3 2 5 2" xfId="45389"/>
    <cellStyle name="Normal 5 3 4 2 3 2 6" xfId="31065"/>
    <cellStyle name="Normal 5 3 4 2 3 3" xfId="2995"/>
    <cellStyle name="Normal 5 3 4 2 3 3 2" xfId="6655"/>
    <cellStyle name="Normal 5 3 4 2 3 3 2 2" xfId="13915"/>
    <cellStyle name="Normal 5 3 4 2 3 3 2 2 2" xfId="28293"/>
    <cellStyle name="Normal 5 3 4 2 3 3 2 2 2 2" xfId="57027"/>
    <cellStyle name="Normal 5 3 4 2 3 3 2 2 3" xfId="42703"/>
    <cellStyle name="Normal 5 3 4 2 3 3 2 3" xfId="21130"/>
    <cellStyle name="Normal 5 3 4 2 3 3 2 3 2" xfId="49865"/>
    <cellStyle name="Normal 5 3 4 2 3 3 2 4" xfId="35541"/>
    <cellStyle name="Normal 5 3 4 2 3 3 3" xfId="10328"/>
    <cellStyle name="Normal 5 3 4 2 3 3 3 2" xfId="24711"/>
    <cellStyle name="Normal 5 3 4 2 3 3 3 2 2" xfId="53446"/>
    <cellStyle name="Normal 5 3 4 2 3 3 3 3" xfId="39122"/>
    <cellStyle name="Normal 5 3 4 2 3 3 4" xfId="17548"/>
    <cellStyle name="Normal 5 3 4 2 3 3 4 2" xfId="46284"/>
    <cellStyle name="Normal 5 3 4 2 3 3 5" xfId="31960"/>
    <cellStyle name="Normal 5 3 4 2 3 4" xfId="4860"/>
    <cellStyle name="Normal 5 3 4 2 3 4 2" xfId="12125"/>
    <cellStyle name="Normal 5 3 4 2 3 4 2 2" xfId="26503"/>
    <cellStyle name="Normal 5 3 4 2 3 4 2 2 2" xfId="55237"/>
    <cellStyle name="Normal 5 3 4 2 3 4 2 3" xfId="40913"/>
    <cellStyle name="Normal 5 3 4 2 3 4 3" xfId="19340"/>
    <cellStyle name="Normal 5 3 4 2 3 4 3 2" xfId="48075"/>
    <cellStyle name="Normal 5 3 4 2 3 4 4" xfId="33751"/>
    <cellStyle name="Normal 5 3 4 2 3 5" xfId="8532"/>
    <cellStyle name="Normal 5 3 4 2 3 5 2" xfId="22921"/>
    <cellStyle name="Normal 5 3 4 2 3 5 2 2" xfId="51656"/>
    <cellStyle name="Normal 5 3 4 2 3 5 3" xfId="37332"/>
    <cellStyle name="Normal 5 3 4 2 3 6" xfId="15758"/>
    <cellStyle name="Normal 5 3 4 2 3 6 2" xfId="44494"/>
    <cellStyle name="Normal 5 3 4 2 3 7" xfId="30170"/>
    <cellStyle name="Normal 5 3 4 2 4" xfId="1648"/>
    <cellStyle name="Normal 5 3 4 2 4 2" xfId="3444"/>
    <cellStyle name="Normal 5 3 4 2 4 2 2" xfId="7103"/>
    <cellStyle name="Normal 5 3 4 2 4 2 2 2" xfId="14363"/>
    <cellStyle name="Normal 5 3 4 2 4 2 2 2 2" xfId="28741"/>
    <cellStyle name="Normal 5 3 4 2 4 2 2 2 2 2" xfId="57475"/>
    <cellStyle name="Normal 5 3 4 2 4 2 2 2 3" xfId="43151"/>
    <cellStyle name="Normal 5 3 4 2 4 2 2 3" xfId="21578"/>
    <cellStyle name="Normal 5 3 4 2 4 2 2 3 2" xfId="50313"/>
    <cellStyle name="Normal 5 3 4 2 4 2 2 4" xfId="35989"/>
    <cellStyle name="Normal 5 3 4 2 4 2 3" xfId="10776"/>
    <cellStyle name="Normal 5 3 4 2 4 2 3 2" xfId="25159"/>
    <cellStyle name="Normal 5 3 4 2 4 2 3 2 2" xfId="53894"/>
    <cellStyle name="Normal 5 3 4 2 4 2 3 3" xfId="39570"/>
    <cellStyle name="Normal 5 3 4 2 4 2 4" xfId="17996"/>
    <cellStyle name="Normal 5 3 4 2 4 2 4 2" xfId="46732"/>
    <cellStyle name="Normal 5 3 4 2 4 2 5" xfId="32408"/>
    <cellStyle name="Normal 5 3 4 2 4 3" xfId="5313"/>
    <cellStyle name="Normal 5 3 4 2 4 3 2" xfId="12573"/>
    <cellStyle name="Normal 5 3 4 2 4 3 2 2" xfId="26951"/>
    <cellStyle name="Normal 5 3 4 2 4 3 2 2 2" xfId="55685"/>
    <cellStyle name="Normal 5 3 4 2 4 3 2 3" xfId="41361"/>
    <cellStyle name="Normal 5 3 4 2 4 3 3" xfId="19788"/>
    <cellStyle name="Normal 5 3 4 2 4 3 3 2" xfId="48523"/>
    <cellStyle name="Normal 5 3 4 2 4 3 4" xfId="34199"/>
    <cellStyle name="Normal 5 3 4 2 4 4" xfId="8986"/>
    <cellStyle name="Normal 5 3 4 2 4 4 2" xfId="23369"/>
    <cellStyle name="Normal 5 3 4 2 4 4 2 2" xfId="52104"/>
    <cellStyle name="Normal 5 3 4 2 4 4 3" xfId="37780"/>
    <cellStyle name="Normal 5 3 4 2 4 5" xfId="16206"/>
    <cellStyle name="Normal 5 3 4 2 4 5 2" xfId="44942"/>
    <cellStyle name="Normal 5 3 4 2 4 6" xfId="30618"/>
    <cellStyle name="Normal 5 3 4 2 5" xfId="2548"/>
    <cellStyle name="Normal 5 3 4 2 5 2" xfId="6208"/>
    <cellStyle name="Normal 5 3 4 2 5 2 2" xfId="13468"/>
    <cellStyle name="Normal 5 3 4 2 5 2 2 2" xfId="27846"/>
    <cellStyle name="Normal 5 3 4 2 5 2 2 2 2" xfId="56580"/>
    <cellStyle name="Normal 5 3 4 2 5 2 2 3" xfId="42256"/>
    <cellStyle name="Normal 5 3 4 2 5 2 3" xfId="20683"/>
    <cellStyle name="Normal 5 3 4 2 5 2 3 2" xfId="49418"/>
    <cellStyle name="Normal 5 3 4 2 5 2 4" xfId="35094"/>
    <cellStyle name="Normal 5 3 4 2 5 3" xfId="9881"/>
    <cellStyle name="Normal 5 3 4 2 5 3 2" xfId="24264"/>
    <cellStyle name="Normal 5 3 4 2 5 3 2 2" xfId="52999"/>
    <cellStyle name="Normal 5 3 4 2 5 3 3" xfId="38675"/>
    <cellStyle name="Normal 5 3 4 2 5 4" xfId="17101"/>
    <cellStyle name="Normal 5 3 4 2 5 4 2" xfId="45837"/>
    <cellStyle name="Normal 5 3 4 2 5 5" xfId="31513"/>
    <cellStyle name="Normal 5 3 4 2 6" xfId="4411"/>
    <cellStyle name="Normal 5 3 4 2 6 2" xfId="11678"/>
    <cellStyle name="Normal 5 3 4 2 6 2 2" xfId="26056"/>
    <cellStyle name="Normal 5 3 4 2 6 2 2 2" xfId="54790"/>
    <cellStyle name="Normal 5 3 4 2 6 2 3" xfId="40466"/>
    <cellStyle name="Normal 5 3 4 2 6 3" xfId="18893"/>
    <cellStyle name="Normal 5 3 4 2 6 3 2" xfId="47628"/>
    <cellStyle name="Normal 5 3 4 2 6 4" xfId="33304"/>
    <cellStyle name="Normal 5 3 4 2 7" xfId="8082"/>
    <cellStyle name="Normal 5 3 4 2 7 2" xfId="22474"/>
    <cellStyle name="Normal 5 3 4 2 7 2 2" xfId="51209"/>
    <cellStyle name="Normal 5 3 4 2 7 3" xfId="36885"/>
    <cellStyle name="Normal 5 3 4 2 8" xfId="15311"/>
    <cellStyle name="Normal 5 3 4 2 8 2" xfId="44047"/>
    <cellStyle name="Normal 5 3 4 2 9" xfId="29723"/>
    <cellStyle name="Normal 5 3 4 3" xfId="779"/>
    <cellStyle name="Normal 5 3 4 3 2" xfId="1228"/>
    <cellStyle name="Normal 5 3 4 3 2 2" xfId="2211"/>
    <cellStyle name="Normal 5 3 4 3 2 2 2" xfId="4003"/>
    <cellStyle name="Normal 5 3 4 3 2 2 2 2" xfId="7662"/>
    <cellStyle name="Normal 5 3 4 3 2 2 2 2 2" xfId="14922"/>
    <cellStyle name="Normal 5 3 4 3 2 2 2 2 2 2" xfId="29300"/>
    <cellStyle name="Normal 5 3 4 3 2 2 2 2 2 2 2" xfId="58034"/>
    <cellStyle name="Normal 5 3 4 3 2 2 2 2 2 3" xfId="43710"/>
    <cellStyle name="Normal 5 3 4 3 2 2 2 2 3" xfId="22137"/>
    <cellStyle name="Normal 5 3 4 3 2 2 2 2 3 2" xfId="50872"/>
    <cellStyle name="Normal 5 3 4 3 2 2 2 2 4" xfId="36548"/>
    <cellStyle name="Normal 5 3 4 3 2 2 2 3" xfId="11335"/>
    <cellStyle name="Normal 5 3 4 3 2 2 2 3 2" xfId="25718"/>
    <cellStyle name="Normal 5 3 4 3 2 2 2 3 2 2" xfId="54453"/>
    <cellStyle name="Normal 5 3 4 3 2 2 2 3 3" xfId="40129"/>
    <cellStyle name="Normal 5 3 4 3 2 2 2 4" xfId="18555"/>
    <cellStyle name="Normal 5 3 4 3 2 2 2 4 2" xfId="47291"/>
    <cellStyle name="Normal 5 3 4 3 2 2 2 5" xfId="32967"/>
    <cellStyle name="Normal 5 3 4 3 2 2 3" xfId="5872"/>
    <cellStyle name="Normal 5 3 4 3 2 2 3 2" xfId="13132"/>
    <cellStyle name="Normal 5 3 4 3 2 2 3 2 2" xfId="27510"/>
    <cellStyle name="Normal 5 3 4 3 2 2 3 2 2 2" xfId="56244"/>
    <cellStyle name="Normal 5 3 4 3 2 2 3 2 3" xfId="41920"/>
    <cellStyle name="Normal 5 3 4 3 2 2 3 3" xfId="20347"/>
    <cellStyle name="Normal 5 3 4 3 2 2 3 3 2" xfId="49082"/>
    <cellStyle name="Normal 5 3 4 3 2 2 3 4" xfId="34758"/>
    <cellStyle name="Normal 5 3 4 3 2 2 4" xfId="9545"/>
    <cellStyle name="Normal 5 3 4 3 2 2 4 2" xfId="23928"/>
    <cellStyle name="Normal 5 3 4 3 2 2 4 2 2" xfId="52663"/>
    <cellStyle name="Normal 5 3 4 3 2 2 4 3" xfId="38339"/>
    <cellStyle name="Normal 5 3 4 3 2 2 5" xfId="16765"/>
    <cellStyle name="Normal 5 3 4 3 2 2 5 2" xfId="45501"/>
    <cellStyle name="Normal 5 3 4 3 2 2 6" xfId="31177"/>
    <cellStyle name="Normal 5 3 4 3 2 3" xfId="3107"/>
    <cellStyle name="Normal 5 3 4 3 2 3 2" xfId="6767"/>
    <cellStyle name="Normal 5 3 4 3 2 3 2 2" xfId="14027"/>
    <cellStyle name="Normal 5 3 4 3 2 3 2 2 2" xfId="28405"/>
    <cellStyle name="Normal 5 3 4 3 2 3 2 2 2 2" xfId="57139"/>
    <cellStyle name="Normal 5 3 4 3 2 3 2 2 3" xfId="42815"/>
    <cellStyle name="Normal 5 3 4 3 2 3 2 3" xfId="21242"/>
    <cellStyle name="Normal 5 3 4 3 2 3 2 3 2" xfId="49977"/>
    <cellStyle name="Normal 5 3 4 3 2 3 2 4" xfId="35653"/>
    <cellStyle name="Normal 5 3 4 3 2 3 3" xfId="10440"/>
    <cellStyle name="Normal 5 3 4 3 2 3 3 2" xfId="24823"/>
    <cellStyle name="Normal 5 3 4 3 2 3 3 2 2" xfId="53558"/>
    <cellStyle name="Normal 5 3 4 3 2 3 3 3" xfId="39234"/>
    <cellStyle name="Normal 5 3 4 3 2 3 4" xfId="17660"/>
    <cellStyle name="Normal 5 3 4 3 2 3 4 2" xfId="46396"/>
    <cellStyle name="Normal 5 3 4 3 2 3 5" xfId="32072"/>
    <cellStyle name="Normal 5 3 4 3 2 4" xfId="4972"/>
    <cellStyle name="Normal 5 3 4 3 2 4 2" xfId="12237"/>
    <cellStyle name="Normal 5 3 4 3 2 4 2 2" xfId="26615"/>
    <cellStyle name="Normal 5 3 4 3 2 4 2 2 2" xfId="55349"/>
    <cellStyle name="Normal 5 3 4 3 2 4 2 3" xfId="41025"/>
    <cellStyle name="Normal 5 3 4 3 2 4 3" xfId="19452"/>
    <cellStyle name="Normal 5 3 4 3 2 4 3 2" xfId="48187"/>
    <cellStyle name="Normal 5 3 4 3 2 4 4" xfId="33863"/>
    <cellStyle name="Normal 5 3 4 3 2 5" xfId="8644"/>
    <cellStyle name="Normal 5 3 4 3 2 5 2" xfId="23033"/>
    <cellStyle name="Normal 5 3 4 3 2 5 2 2" xfId="51768"/>
    <cellStyle name="Normal 5 3 4 3 2 5 3" xfId="37444"/>
    <cellStyle name="Normal 5 3 4 3 2 6" xfId="15870"/>
    <cellStyle name="Normal 5 3 4 3 2 6 2" xfId="44606"/>
    <cellStyle name="Normal 5 3 4 3 2 7" xfId="30282"/>
    <cellStyle name="Normal 5 3 4 3 3" xfId="1764"/>
    <cellStyle name="Normal 5 3 4 3 3 2" xfId="3556"/>
    <cellStyle name="Normal 5 3 4 3 3 2 2" xfId="7215"/>
    <cellStyle name="Normal 5 3 4 3 3 2 2 2" xfId="14475"/>
    <cellStyle name="Normal 5 3 4 3 3 2 2 2 2" xfId="28853"/>
    <cellStyle name="Normal 5 3 4 3 3 2 2 2 2 2" xfId="57587"/>
    <cellStyle name="Normal 5 3 4 3 3 2 2 2 3" xfId="43263"/>
    <cellStyle name="Normal 5 3 4 3 3 2 2 3" xfId="21690"/>
    <cellStyle name="Normal 5 3 4 3 3 2 2 3 2" xfId="50425"/>
    <cellStyle name="Normal 5 3 4 3 3 2 2 4" xfId="36101"/>
    <cellStyle name="Normal 5 3 4 3 3 2 3" xfId="10888"/>
    <cellStyle name="Normal 5 3 4 3 3 2 3 2" xfId="25271"/>
    <cellStyle name="Normal 5 3 4 3 3 2 3 2 2" xfId="54006"/>
    <cellStyle name="Normal 5 3 4 3 3 2 3 3" xfId="39682"/>
    <cellStyle name="Normal 5 3 4 3 3 2 4" xfId="18108"/>
    <cellStyle name="Normal 5 3 4 3 3 2 4 2" xfId="46844"/>
    <cellStyle name="Normal 5 3 4 3 3 2 5" xfId="32520"/>
    <cellStyle name="Normal 5 3 4 3 3 3" xfId="5425"/>
    <cellStyle name="Normal 5 3 4 3 3 3 2" xfId="12685"/>
    <cellStyle name="Normal 5 3 4 3 3 3 2 2" xfId="27063"/>
    <cellStyle name="Normal 5 3 4 3 3 3 2 2 2" xfId="55797"/>
    <cellStyle name="Normal 5 3 4 3 3 3 2 3" xfId="41473"/>
    <cellStyle name="Normal 5 3 4 3 3 3 3" xfId="19900"/>
    <cellStyle name="Normal 5 3 4 3 3 3 3 2" xfId="48635"/>
    <cellStyle name="Normal 5 3 4 3 3 3 4" xfId="34311"/>
    <cellStyle name="Normal 5 3 4 3 3 4" xfId="9098"/>
    <cellStyle name="Normal 5 3 4 3 3 4 2" xfId="23481"/>
    <cellStyle name="Normal 5 3 4 3 3 4 2 2" xfId="52216"/>
    <cellStyle name="Normal 5 3 4 3 3 4 3" xfId="37892"/>
    <cellStyle name="Normal 5 3 4 3 3 5" xfId="16318"/>
    <cellStyle name="Normal 5 3 4 3 3 5 2" xfId="45054"/>
    <cellStyle name="Normal 5 3 4 3 3 6" xfId="30730"/>
    <cellStyle name="Normal 5 3 4 3 4" xfId="2660"/>
    <cellStyle name="Normal 5 3 4 3 4 2" xfId="6320"/>
    <cellStyle name="Normal 5 3 4 3 4 2 2" xfId="13580"/>
    <cellStyle name="Normal 5 3 4 3 4 2 2 2" xfId="27958"/>
    <cellStyle name="Normal 5 3 4 3 4 2 2 2 2" xfId="56692"/>
    <cellStyle name="Normal 5 3 4 3 4 2 2 3" xfId="42368"/>
    <cellStyle name="Normal 5 3 4 3 4 2 3" xfId="20795"/>
    <cellStyle name="Normal 5 3 4 3 4 2 3 2" xfId="49530"/>
    <cellStyle name="Normal 5 3 4 3 4 2 4" xfId="35206"/>
    <cellStyle name="Normal 5 3 4 3 4 3" xfId="9993"/>
    <cellStyle name="Normal 5 3 4 3 4 3 2" xfId="24376"/>
    <cellStyle name="Normal 5 3 4 3 4 3 2 2" xfId="53111"/>
    <cellStyle name="Normal 5 3 4 3 4 3 3" xfId="38787"/>
    <cellStyle name="Normal 5 3 4 3 4 4" xfId="17213"/>
    <cellStyle name="Normal 5 3 4 3 4 4 2" xfId="45949"/>
    <cellStyle name="Normal 5 3 4 3 4 5" xfId="31625"/>
    <cellStyle name="Normal 5 3 4 3 5" xfId="4524"/>
    <cellStyle name="Normal 5 3 4 3 5 2" xfId="11790"/>
    <cellStyle name="Normal 5 3 4 3 5 2 2" xfId="26168"/>
    <cellStyle name="Normal 5 3 4 3 5 2 2 2" xfId="54902"/>
    <cellStyle name="Normal 5 3 4 3 5 2 3" xfId="40578"/>
    <cellStyle name="Normal 5 3 4 3 5 3" xfId="19005"/>
    <cellStyle name="Normal 5 3 4 3 5 3 2" xfId="47740"/>
    <cellStyle name="Normal 5 3 4 3 5 4" xfId="33416"/>
    <cellStyle name="Normal 5 3 4 3 6" xfId="8197"/>
    <cellStyle name="Normal 5 3 4 3 6 2" xfId="22586"/>
    <cellStyle name="Normal 5 3 4 3 6 2 2" xfId="51321"/>
    <cellStyle name="Normal 5 3 4 3 6 3" xfId="36997"/>
    <cellStyle name="Normal 5 3 4 3 7" xfId="15423"/>
    <cellStyle name="Normal 5 3 4 3 7 2" xfId="44159"/>
    <cellStyle name="Normal 5 3 4 3 8" xfId="29835"/>
    <cellStyle name="Normal 5 3 4 4" xfId="1004"/>
    <cellStyle name="Normal 5 3 4 4 2" xfId="1987"/>
    <cellStyle name="Normal 5 3 4 4 2 2" xfId="3779"/>
    <cellStyle name="Normal 5 3 4 4 2 2 2" xfId="7438"/>
    <cellStyle name="Normal 5 3 4 4 2 2 2 2" xfId="14698"/>
    <cellStyle name="Normal 5 3 4 4 2 2 2 2 2" xfId="29076"/>
    <cellStyle name="Normal 5 3 4 4 2 2 2 2 2 2" xfId="57810"/>
    <cellStyle name="Normal 5 3 4 4 2 2 2 2 3" xfId="43486"/>
    <cellStyle name="Normal 5 3 4 4 2 2 2 3" xfId="21913"/>
    <cellStyle name="Normal 5 3 4 4 2 2 2 3 2" xfId="50648"/>
    <cellStyle name="Normal 5 3 4 4 2 2 2 4" xfId="36324"/>
    <cellStyle name="Normal 5 3 4 4 2 2 3" xfId="11111"/>
    <cellStyle name="Normal 5 3 4 4 2 2 3 2" xfId="25494"/>
    <cellStyle name="Normal 5 3 4 4 2 2 3 2 2" xfId="54229"/>
    <cellStyle name="Normal 5 3 4 4 2 2 3 3" xfId="39905"/>
    <cellStyle name="Normal 5 3 4 4 2 2 4" xfId="18331"/>
    <cellStyle name="Normal 5 3 4 4 2 2 4 2" xfId="47067"/>
    <cellStyle name="Normal 5 3 4 4 2 2 5" xfId="32743"/>
    <cellStyle name="Normal 5 3 4 4 2 3" xfId="5648"/>
    <cellStyle name="Normal 5 3 4 4 2 3 2" xfId="12908"/>
    <cellStyle name="Normal 5 3 4 4 2 3 2 2" xfId="27286"/>
    <cellStyle name="Normal 5 3 4 4 2 3 2 2 2" xfId="56020"/>
    <cellStyle name="Normal 5 3 4 4 2 3 2 3" xfId="41696"/>
    <cellStyle name="Normal 5 3 4 4 2 3 3" xfId="20123"/>
    <cellStyle name="Normal 5 3 4 4 2 3 3 2" xfId="48858"/>
    <cellStyle name="Normal 5 3 4 4 2 3 4" xfId="34534"/>
    <cellStyle name="Normal 5 3 4 4 2 4" xfId="9321"/>
    <cellStyle name="Normal 5 3 4 4 2 4 2" xfId="23704"/>
    <cellStyle name="Normal 5 3 4 4 2 4 2 2" xfId="52439"/>
    <cellStyle name="Normal 5 3 4 4 2 4 3" xfId="38115"/>
    <cellStyle name="Normal 5 3 4 4 2 5" xfId="16541"/>
    <cellStyle name="Normal 5 3 4 4 2 5 2" xfId="45277"/>
    <cellStyle name="Normal 5 3 4 4 2 6" xfId="30953"/>
    <cellStyle name="Normal 5 3 4 4 3" xfId="2883"/>
    <cellStyle name="Normal 5 3 4 4 3 2" xfId="6543"/>
    <cellStyle name="Normal 5 3 4 4 3 2 2" xfId="13803"/>
    <cellStyle name="Normal 5 3 4 4 3 2 2 2" xfId="28181"/>
    <cellStyle name="Normal 5 3 4 4 3 2 2 2 2" xfId="56915"/>
    <cellStyle name="Normal 5 3 4 4 3 2 2 3" xfId="42591"/>
    <cellStyle name="Normal 5 3 4 4 3 2 3" xfId="21018"/>
    <cellStyle name="Normal 5 3 4 4 3 2 3 2" xfId="49753"/>
    <cellStyle name="Normal 5 3 4 4 3 2 4" xfId="35429"/>
    <cellStyle name="Normal 5 3 4 4 3 3" xfId="10216"/>
    <cellStyle name="Normal 5 3 4 4 3 3 2" xfId="24599"/>
    <cellStyle name="Normal 5 3 4 4 3 3 2 2" xfId="53334"/>
    <cellStyle name="Normal 5 3 4 4 3 3 3" xfId="39010"/>
    <cellStyle name="Normal 5 3 4 4 3 4" xfId="17436"/>
    <cellStyle name="Normal 5 3 4 4 3 4 2" xfId="46172"/>
    <cellStyle name="Normal 5 3 4 4 3 5" xfId="31848"/>
    <cellStyle name="Normal 5 3 4 4 4" xfId="4748"/>
    <cellStyle name="Normal 5 3 4 4 4 2" xfId="12013"/>
    <cellStyle name="Normal 5 3 4 4 4 2 2" xfId="26391"/>
    <cellStyle name="Normal 5 3 4 4 4 2 2 2" xfId="55125"/>
    <cellStyle name="Normal 5 3 4 4 4 2 3" xfId="40801"/>
    <cellStyle name="Normal 5 3 4 4 4 3" xfId="19228"/>
    <cellStyle name="Normal 5 3 4 4 4 3 2" xfId="47963"/>
    <cellStyle name="Normal 5 3 4 4 4 4" xfId="33639"/>
    <cellStyle name="Normal 5 3 4 4 5" xfId="8420"/>
    <cellStyle name="Normal 5 3 4 4 5 2" xfId="22809"/>
    <cellStyle name="Normal 5 3 4 4 5 2 2" xfId="51544"/>
    <cellStyle name="Normal 5 3 4 4 5 3" xfId="37220"/>
    <cellStyle name="Normal 5 3 4 4 6" xfId="15646"/>
    <cellStyle name="Normal 5 3 4 4 6 2" xfId="44382"/>
    <cellStyle name="Normal 5 3 4 4 7" xfId="30058"/>
    <cellStyle name="Normal 5 3 4 5" xfId="1528"/>
    <cellStyle name="Normal 5 3 4 5 2" xfId="3332"/>
    <cellStyle name="Normal 5 3 4 5 2 2" xfId="6991"/>
    <cellStyle name="Normal 5 3 4 5 2 2 2" xfId="14251"/>
    <cellStyle name="Normal 5 3 4 5 2 2 2 2" xfId="28629"/>
    <cellStyle name="Normal 5 3 4 5 2 2 2 2 2" xfId="57363"/>
    <cellStyle name="Normal 5 3 4 5 2 2 2 3" xfId="43039"/>
    <cellStyle name="Normal 5 3 4 5 2 2 3" xfId="21466"/>
    <cellStyle name="Normal 5 3 4 5 2 2 3 2" xfId="50201"/>
    <cellStyle name="Normal 5 3 4 5 2 2 4" xfId="35877"/>
    <cellStyle name="Normal 5 3 4 5 2 3" xfId="10664"/>
    <cellStyle name="Normal 5 3 4 5 2 3 2" xfId="25047"/>
    <cellStyle name="Normal 5 3 4 5 2 3 2 2" xfId="53782"/>
    <cellStyle name="Normal 5 3 4 5 2 3 3" xfId="39458"/>
    <cellStyle name="Normal 5 3 4 5 2 4" xfId="17884"/>
    <cellStyle name="Normal 5 3 4 5 2 4 2" xfId="46620"/>
    <cellStyle name="Normal 5 3 4 5 2 5" xfId="32296"/>
    <cellStyle name="Normal 5 3 4 5 3" xfId="5201"/>
    <cellStyle name="Normal 5 3 4 5 3 2" xfId="12461"/>
    <cellStyle name="Normal 5 3 4 5 3 2 2" xfId="26839"/>
    <cellStyle name="Normal 5 3 4 5 3 2 2 2" xfId="55573"/>
    <cellStyle name="Normal 5 3 4 5 3 2 3" xfId="41249"/>
    <cellStyle name="Normal 5 3 4 5 3 3" xfId="19676"/>
    <cellStyle name="Normal 5 3 4 5 3 3 2" xfId="48411"/>
    <cellStyle name="Normal 5 3 4 5 3 4" xfId="34087"/>
    <cellStyle name="Normal 5 3 4 5 4" xfId="8874"/>
    <cellStyle name="Normal 5 3 4 5 4 2" xfId="23257"/>
    <cellStyle name="Normal 5 3 4 5 4 2 2" xfId="51992"/>
    <cellStyle name="Normal 5 3 4 5 4 3" xfId="37668"/>
    <cellStyle name="Normal 5 3 4 5 5" xfId="16094"/>
    <cellStyle name="Normal 5 3 4 5 5 2" xfId="44830"/>
    <cellStyle name="Normal 5 3 4 5 6" xfId="30506"/>
    <cellStyle name="Normal 5 3 4 6" xfId="2436"/>
    <cellStyle name="Normal 5 3 4 6 2" xfId="6096"/>
    <cellStyle name="Normal 5 3 4 6 2 2" xfId="13356"/>
    <cellStyle name="Normal 5 3 4 6 2 2 2" xfId="27734"/>
    <cellStyle name="Normal 5 3 4 6 2 2 2 2" xfId="56468"/>
    <cellStyle name="Normal 5 3 4 6 2 2 3" xfId="42144"/>
    <cellStyle name="Normal 5 3 4 6 2 3" xfId="20571"/>
    <cellStyle name="Normal 5 3 4 6 2 3 2" xfId="49306"/>
    <cellStyle name="Normal 5 3 4 6 2 4" xfId="34982"/>
    <cellStyle name="Normal 5 3 4 6 3" xfId="9769"/>
    <cellStyle name="Normal 5 3 4 6 3 2" xfId="24152"/>
    <cellStyle name="Normal 5 3 4 6 3 2 2" xfId="52887"/>
    <cellStyle name="Normal 5 3 4 6 3 3" xfId="38563"/>
    <cellStyle name="Normal 5 3 4 6 4" xfId="16989"/>
    <cellStyle name="Normal 5 3 4 6 4 2" xfId="45725"/>
    <cellStyle name="Normal 5 3 4 6 5" xfId="31401"/>
    <cellStyle name="Normal 5 3 4 7" xfId="4295"/>
    <cellStyle name="Normal 5 3 4 7 2" xfId="11565"/>
    <cellStyle name="Normal 5 3 4 7 2 2" xfId="25944"/>
    <cellStyle name="Normal 5 3 4 7 2 2 2" xfId="54678"/>
    <cellStyle name="Normal 5 3 4 7 2 3" xfId="40354"/>
    <cellStyle name="Normal 5 3 4 7 3" xfId="18781"/>
    <cellStyle name="Normal 5 3 4 7 3 2" xfId="47516"/>
    <cellStyle name="Normal 5 3 4 7 4" xfId="33192"/>
    <cellStyle name="Normal 5 3 4 8" xfId="7964"/>
    <cellStyle name="Normal 5 3 4 8 2" xfId="22362"/>
    <cellStyle name="Normal 5 3 4 8 2 2" xfId="51097"/>
    <cellStyle name="Normal 5 3 4 8 3" xfId="36773"/>
    <cellStyle name="Normal 5 3 4 9" xfId="15199"/>
    <cellStyle name="Normal 5 3 4 9 2" xfId="43935"/>
    <cellStyle name="Normal 5 3 5" xfId="542"/>
    <cellStyle name="Normal 5 3 5 2" xfId="836"/>
    <cellStyle name="Normal 5 3 5 2 2" xfId="1284"/>
    <cellStyle name="Normal 5 3 5 2 2 2" xfId="2267"/>
    <cellStyle name="Normal 5 3 5 2 2 2 2" xfId="4059"/>
    <cellStyle name="Normal 5 3 5 2 2 2 2 2" xfId="7718"/>
    <cellStyle name="Normal 5 3 5 2 2 2 2 2 2" xfId="14978"/>
    <cellStyle name="Normal 5 3 5 2 2 2 2 2 2 2" xfId="29356"/>
    <cellStyle name="Normal 5 3 5 2 2 2 2 2 2 2 2" xfId="58090"/>
    <cellStyle name="Normal 5 3 5 2 2 2 2 2 2 3" xfId="43766"/>
    <cellStyle name="Normal 5 3 5 2 2 2 2 2 3" xfId="22193"/>
    <cellStyle name="Normal 5 3 5 2 2 2 2 2 3 2" xfId="50928"/>
    <cellStyle name="Normal 5 3 5 2 2 2 2 2 4" xfId="36604"/>
    <cellStyle name="Normal 5 3 5 2 2 2 2 3" xfId="11391"/>
    <cellStyle name="Normal 5 3 5 2 2 2 2 3 2" xfId="25774"/>
    <cellStyle name="Normal 5 3 5 2 2 2 2 3 2 2" xfId="54509"/>
    <cellStyle name="Normal 5 3 5 2 2 2 2 3 3" xfId="40185"/>
    <cellStyle name="Normal 5 3 5 2 2 2 2 4" xfId="18611"/>
    <cellStyle name="Normal 5 3 5 2 2 2 2 4 2" xfId="47347"/>
    <cellStyle name="Normal 5 3 5 2 2 2 2 5" xfId="33023"/>
    <cellStyle name="Normal 5 3 5 2 2 2 3" xfId="5928"/>
    <cellStyle name="Normal 5 3 5 2 2 2 3 2" xfId="13188"/>
    <cellStyle name="Normal 5 3 5 2 2 2 3 2 2" xfId="27566"/>
    <cellStyle name="Normal 5 3 5 2 2 2 3 2 2 2" xfId="56300"/>
    <cellStyle name="Normal 5 3 5 2 2 2 3 2 3" xfId="41976"/>
    <cellStyle name="Normal 5 3 5 2 2 2 3 3" xfId="20403"/>
    <cellStyle name="Normal 5 3 5 2 2 2 3 3 2" xfId="49138"/>
    <cellStyle name="Normal 5 3 5 2 2 2 3 4" xfId="34814"/>
    <cellStyle name="Normal 5 3 5 2 2 2 4" xfId="9601"/>
    <cellStyle name="Normal 5 3 5 2 2 2 4 2" xfId="23984"/>
    <cellStyle name="Normal 5 3 5 2 2 2 4 2 2" xfId="52719"/>
    <cellStyle name="Normal 5 3 5 2 2 2 4 3" xfId="38395"/>
    <cellStyle name="Normal 5 3 5 2 2 2 5" xfId="16821"/>
    <cellStyle name="Normal 5 3 5 2 2 2 5 2" xfId="45557"/>
    <cellStyle name="Normal 5 3 5 2 2 2 6" xfId="31233"/>
    <cellStyle name="Normal 5 3 5 2 2 3" xfId="3163"/>
    <cellStyle name="Normal 5 3 5 2 2 3 2" xfId="6823"/>
    <cellStyle name="Normal 5 3 5 2 2 3 2 2" xfId="14083"/>
    <cellStyle name="Normal 5 3 5 2 2 3 2 2 2" xfId="28461"/>
    <cellStyle name="Normal 5 3 5 2 2 3 2 2 2 2" xfId="57195"/>
    <cellStyle name="Normal 5 3 5 2 2 3 2 2 3" xfId="42871"/>
    <cellStyle name="Normal 5 3 5 2 2 3 2 3" xfId="21298"/>
    <cellStyle name="Normal 5 3 5 2 2 3 2 3 2" xfId="50033"/>
    <cellStyle name="Normal 5 3 5 2 2 3 2 4" xfId="35709"/>
    <cellStyle name="Normal 5 3 5 2 2 3 3" xfId="10496"/>
    <cellStyle name="Normal 5 3 5 2 2 3 3 2" xfId="24879"/>
    <cellStyle name="Normal 5 3 5 2 2 3 3 2 2" xfId="53614"/>
    <cellStyle name="Normal 5 3 5 2 2 3 3 3" xfId="39290"/>
    <cellStyle name="Normal 5 3 5 2 2 3 4" xfId="17716"/>
    <cellStyle name="Normal 5 3 5 2 2 3 4 2" xfId="46452"/>
    <cellStyle name="Normal 5 3 5 2 2 3 5" xfId="32128"/>
    <cellStyle name="Normal 5 3 5 2 2 4" xfId="5028"/>
    <cellStyle name="Normal 5 3 5 2 2 4 2" xfId="12293"/>
    <cellStyle name="Normal 5 3 5 2 2 4 2 2" xfId="26671"/>
    <cellStyle name="Normal 5 3 5 2 2 4 2 2 2" xfId="55405"/>
    <cellStyle name="Normal 5 3 5 2 2 4 2 3" xfId="41081"/>
    <cellStyle name="Normal 5 3 5 2 2 4 3" xfId="19508"/>
    <cellStyle name="Normal 5 3 5 2 2 4 3 2" xfId="48243"/>
    <cellStyle name="Normal 5 3 5 2 2 4 4" xfId="33919"/>
    <cellStyle name="Normal 5 3 5 2 2 5" xfId="8700"/>
    <cellStyle name="Normal 5 3 5 2 2 5 2" xfId="23089"/>
    <cellStyle name="Normal 5 3 5 2 2 5 2 2" xfId="51824"/>
    <cellStyle name="Normal 5 3 5 2 2 5 3" xfId="37500"/>
    <cellStyle name="Normal 5 3 5 2 2 6" xfId="15926"/>
    <cellStyle name="Normal 5 3 5 2 2 6 2" xfId="44662"/>
    <cellStyle name="Normal 5 3 5 2 2 7" xfId="30338"/>
    <cellStyle name="Normal 5 3 5 2 3" xfId="1820"/>
    <cellStyle name="Normal 5 3 5 2 3 2" xfId="3612"/>
    <cellStyle name="Normal 5 3 5 2 3 2 2" xfId="7271"/>
    <cellStyle name="Normal 5 3 5 2 3 2 2 2" xfId="14531"/>
    <cellStyle name="Normal 5 3 5 2 3 2 2 2 2" xfId="28909"/>
    <cellStyle name="Normal 5 3 5 2 3 2 2 2 2 2" xfId="57643"/>
    <cellStyle name="Normal 5 3 5 2 3 2 2 2 3" xfId="43319"/>
    <cellStyle name="Normal 5 3 5 2 3 2 2 3" xfId="21746"/>
    <cellStyle name="Normal 5 3 5 2 3 2 2 3 2" xfId="50481"/>
    <cellStyle name="Normal 5 3 5 2 3 2 2 4" xfId="36157"/>
    <cellStyle name="Normal 5 3 5 2 3 2 3" xfId="10944"/>
    <cellStyle name="Normal 5 3 5 2 3 2 3 2" xfId="25327"/>
    <cellStyle name="Normal 5 3 5 2 3 2 3 2 2" xfId="54062"/>
    <cellStyle name="Normal 5 3 5 2 3 2 3 3" xfId="39738"/>
    <cellStyle name="Normal 5 3 5 2 3 2 4" xfId="18164"/>
    <cellStyle name="Normal 5 3 5 2 3 2 4 2" xfId="46900"/>
    <cellStyle name="Normal 5 3 5 2 3 2 5" xfId="32576"/>
    <cellStyle name="Normal 5 3 5 2 3 3" xfId="5481"/>
    <cellStyle name="Normal 5 3 5 2 3 3 2" xfId="12741"/>
    <cellStyle name="Normal 5 3 5 2 3 3 2 2" xfId="27119"/>
    <cellStyle name="Normal 5 3 5 2 3 3 2 2 2" xfId="55853"/>
    <cellStyle name="Normal 5 3 5 2 3 3 2 3" xfId="41529"/>
    <cellStyle name="Normal 5 3 5 2 3 3 3" xfId="19956"/>
    <cellStyle name="Normal 5 3 5 2 3 3 3 2" xfId="48691"/>
    <cellStyle name="Normal 5 3 5 2 3 3 4" xfId="34367"/>
    <cellStyle name="Normal 5 3 5 2 3 4" xfId="9154"/>
    <cellStyle name="Normal 5 3 5 2 3 4 2" xfId="23537"/>
    <cellStyle name="Normal 5 3 5 2 3 4 2 2" xfId="52272"/>
    <cellStyle name="Normal 5 3 5 2 3 4 3" xfId="37948"/>
    <cellStyle name="Normal 5 3 5 2 3 5" xfId="16374"/>
    <cellStyle name="Normal 5 3 5 2 3 5 2" xfId="45110"/>
    <cellStyle name="Normal 5 3 5 2 3 6" xfId="30786"/>
    <cellStyle name="Normal 5 3 5 2 4" xfId="2716"/>
    <cellStyle name="Normal 5 3 5 2 4 2" xfId="6376"/>
    <cellStyle name="Normal 5 3 5 2 4 2 2" xfId="13636"/>
    <cellStyle name="Normal 5 3 5 2 4 2 2 2" xfId="28014"/>
    <cellStyle name="Normal 5 3 5 2 4 2 2 2 2" xfId="56748"/>
    <cellStyle name="Normal 5 3 5 2 4 2 2 3" xfId="42424"/>
    <cellStyle name="Normal 5 3 5 2 4 2 3" xfId="20851"/>
    <cellStyle name="Normal 5 3 5 2 4 2 3 2" xfId="49586"/>
    <cellStyle name="Normal 5 3 5 2 4 2 4" xfId="35262"/>
    <cellStyle name="Normal 5 3 5 2 4 3" xfId="10049"/>
    <cellStyle name="Normal 5 3 5 2 4 3 2" xfId="24432"/>
    <cellStyle name="Normal 5 3 5 2 4 3 2 2" xfId="53167"/>
    <cellStyle name="Normal 5 3 5 2 4 3 3" xfId="38843"/>
    <cellStyle name="Normal 5 3 5 2 4 4" xfId="17269"/>
    <cellStyle name="Normal 5 3 5 2 4 4 2" xfId="46005"/>
    <cellStyle name="Normal 5 3 5 2 4 5" xfId="31681"/>
    <cellStyle name="Normal 5 3 5 2 5" xfId="4581"/>
    <cellStyle name="Normal 5 3 5 2 5 2" xfId="11846"/>
    <cellStyle name="Normal 5 3 5 2 5 2 2" xfId="26224"/>
    <cellStyle name="Normal 5 3 5 2 5 2 2 2" xfId="54958"/>
    <cellStyle name="Normal 5 3 5 2 5 2 3" xfId="40634"/>
    <cellStyle name="Normal 5 3 5 2 5 3" xfId="19061"/>
    <cellStyle name="Normal 5 3 5 2 5 3 2" xfId="47796"/>
    <cellStyle name="Normal 5 3 5 2 5 4" xfId="33472"/>
    <cellStyle name="Normal 5 3 5 2 6" xfId="8253"/>
    <cellStyle name="Normal 5 3 5 2 6 2" xfId="22642"/>
    <cellStyle name="Normal 5 3 5 2 6 2 2" xfId="51377"/>
    <cellStyle name="Normal 5 3 5 2 6 3" xfId="37053"/>
    <cellStyle name="Normal 5 3 5 2 7" xfId="15479"/>
    <cellStyle name="Normal 5 3 5 2 7 2" xfId="44215"/>
    <cellStyle name="Normal 5 3 5 2 8" xfId="29891"/>
    <cellStyle name="Normal 5 3 5 3" xfId="1060"/>
    <cellStyle name="Normal 5 3 5 3 2" xfId="2043"/>
    <cellStyle name="Normal 5 3 5 3 2 2" xfId="3835"/>
    <cellStyle name="Normal 5 3 5 3 2 2 2" xfId="7494"/>
    <cellStyle name="Normal 5 3 5 3 2 2 2 2" xfId="14754"/>
    <cellStyle name="Normal 5 3 5 3 2 2 2 2 2" xfId="29132"/>
    <cellStyle name="Normal 5 3 5 3 2 2 2 2 2 2" xfId="57866"/>
    <cellStyle name="Normal 5 3 5 3 2 2 2 2 3" xfId="43542"/>
    <cellStyle name="Normal 5 3 5 3 2 2 2 3" xfId="21969"/>
    <cellStyle name="Normal 5 3 5 3 2 2 2 3 2" xfId="50704"/>
    <cellStyle name="Normal 5 3 5 3 2 2 2 4" xfId="36380"/>
    <cellStyle name="Normal 5 3 5 3 2 2 3" xfId="11167"/>
    <cellStyle name="Normal 5 3 5 3 2 2 3 2" xfId="25550"/>
    <cellStyle name="Normal 5 3 5 3 2 2 3 2 2" xfId="54285"/>
    <cellStyle name="Normal 5 3 5 3 2 2 3 3" xfId="39961"/>
    <cellStyle name="Normal 5 3 5 3 2 2 4" xfId="18387"/>
    <cellStyle name="Normal 5 3 5 3 2 2 4 2" xfId="47123"/>
    <cellStyle name="Normal 5 3 5 3 2 2 5" xfId="32799"/>
    <cellStyle name="Normal 5 3 5 3 2 3" xfId="5704"/>
    <cellStyle name="Normal 5 3 5 3 2 3 2" xfId="12964"/>
    <cellStyle name="Normal 5 3 5 3 2 3 2 2" xfId="27342"/>
    <cellStyle name="Normal 5 3 5 3 2 3 2 2 2" xfId="56076"/>
    <cellStyle name="Normal 5 3 5 3 2 3 2 3" xfId="41752"/>
    <cellStyle name="Normal 5 3 5 3 2 3 3" xfId="20179"/>
    <cellStyle name="Normal 5 3 5 3 2 3 3 2" xfId="48914"/>
    <cellStyle name="Normal 5 3 5 3 2 3 4" xfId="34590"/>
    <cellStyle name="Normal 5 3 5 3 2 4" xfId="9377"/>
    <cellStyle name="Normal 5 3 5 3 2 4 2" xfId="23760"/>
    <cellStyle name="Normal 5 3 5 3 2 4 2 2" xfId="52495"/>
    <cellStyle name="Normal 5 3 5 3 2 4 3" xfId="38171"/>
    <cellStyle name="Normal 5 3 5 3 2 5" xfId="16597"/>
    <cellStyle name="Normal 5 3 5 3 2 5 2" xfId="45333"/>
    <cellStyle name="Normal 5 3 5 3 2 6" xfId="31009"/>
    <cellStyle name="Normal 5 3 5 3 3" xfId="2939"/>
    <cellStyle name="Normal 5 3 5 3 3 2" xfId="6599"/>
    <cellStyle name="Normal 5 3 5 3 3 2 2" xfId="13859"/>
    <cellStyle name="Normal 5 3 5 3 3 2 2 2" xfId="28237"/>
    <cellStyle name="Normal 5 3 5 3 3 2 2 2 2" xfId="56971"/>
    <cellStyle name="Normal 5 3 5 3 3 2 2 3" xfId="42647"/>
    <cellStyle name="Normal 5 3 5 3 3 2 3" xfId="21074"/>
    <cellStyle name="Normal 5 3 5 3 3 2 3 2" xfId="49809"/>
    <cellStyle name="Normal 5 3 5 3 3 2 4" xfId="35485"/>
    <cellStyle name="Normal 5 3 5 3 3 3" xfId="10272"/>
    <cellStyle name="Normal 5 3 5 3 3 3 2" xfId="24655"/>
    <cellStyle name="Normal 5 3 5 3 3 3 2 2" xfId="53390"/>
    <cellStyle name="Normal 5 3 5 3 3 3 3" xfId="39066"/>
    <cellStyle name="Normal 5 3 5 3 3 4" xfId="17492"/>
    <cellStyle name="Normal 5 3 5 3 3 4 2" xfId="46228"/>
    <cellStyle name="Normal 5 3 5 3 3 5" xfId="31904"/>
    <cellStyle name="Normal 5 3 5 3 4" xfId="4804"/>
    <cellStyle name="Normal 5 3 5 3 4 2" xfId="12069"/>
    <cellStyle name="Normal 5 3 5 3 4 2 2" xfId="26447"/>
    <cellStyle name="Normal 5 3 5 3 4 2 2 2" xfId="55181"/>
    <cellStyle name="Normal 5 3 5 3 4 2 3" xfId="40857"/>
    <cellStyle name="Normal 5 3 5 3 4 3" xfId="19284"/>
    <cellStyle name="Normal 5 3 5 3 4 3 2" xfId="48019"/>
    <cellStyle name="Normal 5 3 5 3 4 4" xfId="33695"/>
    <cellStyle name="Normal 5 3 5 3 5" xfId="8476"/>
    <cellStyle name="Normal 5 3 5 3 5 2" xfId="22865"/>
    <cellStyle name="Normal 5 3 5 3 5 2 2" xfId="51600"/>
    <cellStyle name="Normal 5 3 5 3 5 3" xfId="37276"/>
    <cellStyle name="Normal 5 3 5 3 6" xfId="15702"/>
    <cellStyle name="Normal 5 3 5 3 6 2" xfId="44438"/>
    <cellStyle name="Normal 5 3 5 3 7" xfId="30114"/>
    <cellStyle name="Normal 5 3 5 4" xfId="1591"/>
    <cellStyle name="Normal 5 3 5 4 2" xfId="3388"/>
    <cellStyle name="Normal 5 3 5 4 2 2" xfId="7047"/>
    <cellStyle name="Normal 5 3 5 4 2 2 2" xfId="14307"/>
    <cellStyle name="Normal 5 3 5 4 2 2 2 2" xfId="28685"/>
    <cellStyle name="Normal 5 3 5 4 2 2 2 2 2" xfId="57419"/>
    <cellStyle name="Normal 5 3 5 4 2 2 2 3" xfId="43095"/>
    <cellStyle name="Normal 5 3 5 4 2 2 3" xfId="21522"/>
    <cellStyle name="Normal 5 3 5 4 2 2 3 2" xfId="50257"/>
    <cellStyle name="Normal 5 3 5 4 2 2 4" xfId="35933"/>
    <cellStyle name="Normal 5 3 5 4 2 3" xfId="10720"/>
    <cellStyle name="Normal 5 3 5 4 2 3 2" xfId="25103"/>
    <cellStyle name="Normal 5 3 5 4 2 3 2 2" xfId="53838"/>
    <cellStyle name="Normal 5 3 5 4 2 3 3" xfId="39514"/>
    <cellStyle name="Normal 5 3 5 4 2 4" xfId="17940"/>
    <cellStyle name="Normal 5 3 5 4 2 4 2" xfId="46676"/>
    <cellStyle name="Normal 5 3 5 4 2 5" xfId="32352"/>
    <cellStyle name="Normal 5 3 5 4 3" xfId="5257"/>
    <cellStyle name="Normal 5 3 5 4 3 2" xfId="12517"/>
    <cellStyle name="Normal 5 3 5 4 3 2 2" xfId="26895"/>
    <cellStyle name="Normal 5 3 5 4 3 2 2 2" xfId="55629"/>
    <cellStyle name="Normal 5 3 5 4 3 2 3" xfId="41305"/>
    <cellStyle name="Normal 5 3 5 4 3 3" xfId="19732"/>
    <cellStyle name="Normal 5 3 5 4 3 3 2" xfId="48467"/>
    <cellStyle name="Normal 5 3 5 4 3 4" xfId="34143"/>
    <cellStyle name="Normal 5 3 5 4 4" xfId="8930"/>
    <cellStyle name="Normal 5 3 5 4 4 2" xfId="23313"/>
    <cellStyle name="Normal 5 3 5 4 4 2 2" xfId="52048"/>
    <cellStyle name="Normal 5 3 5 4 4 3" xfId="37724"/>
    <cellStyle name="Normal 5 3 5 4 5" xfId="16150"/>
    <cellStyle name="Normal 5 3 5 4 5 2" xfId="44886"/>
    <cellStyle name="Normal 5 3 5 4 6" xfId="30562"/>
    <cellStyle name="Normal 5 3 5 5" xfId="2492"/>
    <cellStyle name="Normal 5 3 5 5 2" xfId="6152"/>
    <cellStyle name="Normal 5 3 5 5 2 2" xfId="13412"/>
    <cellStyle name="Normal 5 3 5 5 2 2 2" xfId="27790"/>
    <cellStyle name="Normal 5 3 5 5 2 2 2 2" xfId="56524"/>
    <cellStyle name="Normal 5 3 5 5 2 2 3" xfId="42200"/>
    <cellStyle name="Normal 5 3 5 5 2 3" xfId="20627"/>
    <cellStyle name="Normal 5 3 5 5 2 3 2" xfId="49362"/>
    <cellStyle name="Normal 5 3 5 5 2 4" xfId="35038"/>
    <cellStyle name="Normal 5 3 5 5 3" xfId="9825"/>
    <cellStyle name="Normal 5 3 5 5 3 2" xfId="24208"/>
    <cellStyle name="Normal 5 3 5 5 3 2 2" xfId="52943"/>
    <cellStyle name="Normal 5 3 5 5 3 3" xfId="38619"/>
    <cellStyle name="Normal 5 3 5 5 4" xfId="17045"/>
    <cellStyle name="Normal 5 3 5 5 4 2" xfId="45781"/>
    <cellStyle name="Normal 5 3 5 5 5" xfId="31457"/>
    <cellStyle name="Normal 5 3 5 6" xfId="4354"/>
    <cellStyle name="Normal 5 3 5 6 2" xfId="11622"/>
    <cellStyle name="Normal 5 3 5 6 2 2" xfId="26000"/>
    <cellStyle name="Normal 5 3 5 6 2 2 2" xfId="54734"/>
    <cellStyle name="Normal 5 3 5 6 2 3" xfId="40410"/>
    <cellStyle name="Normal 5 3 5 6 3" xfId="18837"/>
    <cellStyle name="Normal 5 3 5 6 3 2" xfId="47572"/>
    <cellStyle name="Normal 5 3 5 6 4" xfId="33248"/>
    <cellStyle name="Normal 5 3 5 7" xfId="8025"/>
    <cellStyle name="Normal 5 3 5 7 2" xfId="22418"/>
    <cellStyle name="Normal 5 3 5 7 2 2" xfId="51153"/>
    <cellStyle name="Normal 5 3 5 7 3" xfId="36829"/>
    <cellStyle name="Normal 5 3 5 8" xfId="15255"/>
    <cellStyle name="Normal 5 3 5 8 2" xfId="43991"/>
    <cellStyle name="Normal 5 3 5 9" xfId="29667"/>
    <cellStyle name="Normal 5 3 6" xfId="721"/>
    <cellStyle name="Normal 5 3 6 2" xfId="1172"/>
    <cellStyle name="Normal 5 3 6 2 2" xfId="2155"/>
    <cellStyle name="Normal 5 3 6 2 2 2" xfId="3947"/>
    <cellStyle name="Normal 5 3 6 2 2 2 2" xfId="7606"/>
    <cellStyle name="Normal 5 3 6 2 2 2 2 2" xfId="14866"/>
    <cellStyle name="Normal 5 3 6 2 2 2 2 2 2" xfId="29244"/>
    <cellStyle name="Normal 5 3 6 2 2 2 2 2 2 2" xfId="57978"/>
    <cellStyle name="Normal 5 3 6 2 2 2 2 2 3" xfId="43654"/>
    <cellStyle name="Normal 5 3 6 2 2 2 2 3" xfId="22081"/>
    <cellStyle name="Normal 5 3 6 2 2 2 2 3 2" xfId="50816"/>
    <cellStyle name="Normal 5 3 6 2 2 2 2 4" xfId="36492"/>
    <cellStyle name="Normal 5 3 6 2 2 2 3" xfId="11279"/>
    <cellStyle name="Normal 5 3 6 2 2 2 3 2" xfId="25662"/>
    <cellStyle name="Normal 5 3 6 2 2 2 3 2 2" xfId="54397"/>
    <cellStyle name="Normal 5 3 6 2 2 2 3 3" xfId="40073"/>
    <cellStyle name="Normal 5 3 6 2 2 2 4" xfId="18499"/>
    <cellStyle name="Normal 5 3 6 2 2 2 4 2" xfId="47235"/>
    <cellStyle name="Normal 5 3 6 2 2 2 5" xfId="32911"/>
    <cellStyle name="Normal 5 3 6 2 2 3" xfId="5816"/>
    <cellStyle name="Normal 5 3 6 2 2 3 2" xfId="13076"/>
    <cellStyle name="Normal 5 3 6 2 2 3 2 2" xfId="27454"/>
    <cellStyle name="Normal 5 3 6 2 2 3 2 2 2" xfId="56188"/>
    <cellStyle name="Normal 5 3 6 2 2 3 2 3" xfId="41864"/>
    <cellStyle name="Normal 5 3 6 2 2 3 3" xfId="20291"/>
    <cellStyle name="Normal 5 3 6 2 2 3 3 2" xfId="49026"/>
    <cellStyle name="Normal 5 3 6 2 2 3 4" xfId="34702"/>
    <cellStyle name="Normal 5 3 6 2 2 4" xfId="9489"/>
    <cellStyle name="Normal 5 3 6 2 2 4 2" xfId="23872"/>
    <cellStyle name="Normal 5 3 6 2 2 4 2 2" xfId="52607"/>
    <cellStyle name="Normal 5 3 6 2 2 4 3" xfId="38283"/>
    <cellStyle name="Normal 5 3 6 2 2 5" xfId="16709"/>
    <cellStyle name="Normal 5 3 6 2 2 5 2" xfId="45445"/>
    <cellStyle name="Normal 5 3 6 2 2 6" xfId="31121"/>
    <cellStyle name="Normal 5 3 6 2 3" xfId="3051"/>
    <cellStyle name="Normal 5 3 6 2 3 2" xfId="6711"/>
    <cellStyle name="Normal 5 3 6 2 3 2 2" xfId="13971"/>
    <cellStyle name="Normal 5 3 6 2 3 2 2 2" xfId="28349"/>
    <cellStyle name="Normal 5 3 6 2 3 2 2 2 2" xfId="57083"/>
    <cellStyle name="Normal 5 3 6 2 3 2 2 3" xfId="42759"/>
    <cellStyle name="Normal 5 3 6 2 3 2 3" xfId="21186"/>
    <cellStyle name="Normal 5 3 6 2 3 2 3 2" xfId="49921"/>
    <cellStyle name="Normal 5 3 6 2 3 2 4" xfId="35597"/>
    <cellStyle name="Normal 5 3 6 2 3 3" xfId="10384"/>
    <cellStyle name="Normal 5 3 6 2 3 3 2" xfId="24767"/>
    <cellStyle name="Normal 5 3 6 2 3 3 2 2" xfId="53502"/>
    <cellStyle name="Normal 5 3 6 2 3 3 3" xfId="39178"/>
    <cellStyle name="Normal 5 3 6 2 3 4" xfId="17604"/>
    <cellStyle name="Normal 5 3 6 2 3 4 2" xfId="46340"/>
    <cellStyle name="Normal 5 3 6 2 3 5" xfId="32016"/>
    <cellStyle name="Normal 5 3 6 2 4" xfId="4916"/>
    <cellStyle name="Normal 5 3 6 2 4 2" xfId="12181"/>
    <cellStyle name="Normal 5 3 6 2 4 2 2" xfId="26559"/>
    <cellStyle name="Normal 5 3 6 2 4 2 2 2" xfId="55293"/>
    <cellStyle name="Normal 5 3 6 2 4 2 3" xfId="40969"/>
    <cellStyle name="Normal 5 3 6 2 4 3" xfId="19396"/>
    <cellStyle name="Normal 5 3 6 2 4 3 2" xfId="48131"/>
    <cellStyle name="Normal 5 3 6 2 4 4" xfId="33807"/>
    <cellStyle name="Normal 5 3 6 2 5" xfId="8588"/>
    <cellStyle name="Normal 5 3 6 2 5 2" xfId="22977"/>
    <cellStyle name="Normal 5 3 6 2 5 2 2" xfId="51712"/>
    <cellStyle name="Normal 5 3 6 2 5 3" xfId="37388"/>
    <cellStyle name="Normal 5 3 6 2 6" xfId="15814"/>
    <cellStyle name="Normal 5 3 6 2 6 2" xfId="44550"/>
    <cellStyle name="Normal 5 3 6 2 7" xfId="30226"/>
    <cellStyle name="Normal 5 3 6 3" xfId="1708"/>
    <cellStyle name="Normal 5 3 6 3 2" xfId="3500"/>
    <cellStyle name="Normal 5 3 6 3 2 2" xfId="7159"/>
    <cellStyle name="Normal 5 3 6 3 2 2 2" xfId="14419"/>
    <cellStyle name="Normal 5 3 6 3 2 2 2 2" xfId="28797"/>
    <cellStyle name="Normal 5 3 6 3 2 2 2 2 2" xfId="57531"/>
    <cellStyle name="Normal 5 3 6 3 2 2 2 3" xfId="43207"/>
    <cellStyle name="Normal 5 3 6 3 2 2 3" xfId="21634"/>
    <cellStyle name="Normal 5 3 6 3 2 2 3 2" xfId="50369"/>
    <cellStyle name="Normal 5 3 6 3 2 2 4" xfId="36045"/>
    <cellStyle name="Normal 5 3 6 3 2 3" xfId="10832"/>
    <cellStyle name="Normal 5 3 6 3 2 3 2" xfId="25215"/>
    <cellStyle name="Normal 5 3 6 3 2 3 2 2" xfId="53950"/>
    <cellStyle name="Normal 5 3 6 3 2 3 3" xfId="39626"/>
    <cellStyle name="Normal 5 3 6 3 2 4" xfId="18052"/>
    <cellStyle name="Normal 5 3 6 3 2 4 2" xfId="46788"/>
    <cellStyle name="Normal 5 3 6 3 2 5" xfId="32464"/>
    <cellStyle name="Normal 5 3 6 3 3" xfId="5369"/>
    <cellStyle name="Normal 5 3 6 3 3 2" xfId="12629"/>
    <cellStyle name="Normal 5 3 6 3 3 2 2" xfId="27007"/>
    <cellStyle name="Normal 5 3 6 3 3 2 2 2" xfId="55741"/>
    <cellStyle name="Normal 5 3 6 3 3 2 3" xfId="41417"/>
    <cellStyle name="Normal 5 3 6 3 3 3" xfId="19844"/>
    <cellStyle name="Normal 5 3 6 3 3 3 2" xfId="48579"/>
    <cellStyle name="Normal 5 3 6 3 3 4" xfId="34255"/>
    <cellStyle name="Normal 5 3 6 3 4" xfId="9042"/>
    <cellStyle name="Normal 5 3 6 3 4 2" xfId="23425"/>
    <cellStyle name="Normal 5 3 6 3 4 2 2" xfId="52160"/>
    <cellStyle name="Normal 5 3 6 3 4 3" xfId="37836"/>
    <cellStyle name="Normal 5 3 6 3 5" xfId="16262"/>
    <cellStyle name="Normal 5 3 6 3 5 2" xfId="44998"/>
    <cellStyle name="Normal 5 3 6 3 6" xfId="30674"/>
    <cellStyle name="Normal 5 3 6 4" xfId="2604"/>
    <cellStyle name="Normal 5 3 6 4 2" xfId="6264"/>
    <cellStyle name="Normal 5 3 6 4 2 2" xfId="13524"/>
    <cellStyle name="Normal 5 3 6 4 2 2 2" xfId="27902"/>
    <cellStyle name="Normal 5 3 6 4 2 2 2 2" xfId="56636"/>
    <cellStyle name="Normal 5 3 6 4 2 2 3" xfId="42312"/>
    <cellStyle name="Normal 5 3 6 4 2 3" xfId="20739"/>
    <cellStyle name="Normal 5 3 6 4 2 3 2" xfId="49474"/>
    <cellStyle name="Normal 5 3 6 4 2 4" xfId="35150"/>
    <cellStyle name="Normal 5 3 6 4 3" xfId="9937"/>
    <cellStyle name="Normal 5 3 6 4 3 2" xfId="24320"/>
    <cellStyle name="Normal 5 3 6 4 3 2 2" xfId="53055"/>
    <cellStyle name="Normal 5 3 6 4 3 3" xfId="38731"/>
    <cellStyle name="Normal 5 3 6 4 4" xfId="17157"/>
    <cellStyle name="Normal 5 3 6 4 4 2" xfId="45893"/>
    <cellStyle name="Normal 5 3 6 4 5" xfId="31569"/>
    <cellStyle name="Normal 5 3 6 5" xfId="4468"/>
    <cellStyle name="Normal 5 3 6 5 2" xfId="11734"/>
    <cellStyle name="Normal 5 3 6 5 2 2" xfId="26112"/>
    <cellStyle name="Normal 5 3 6 5 2 2 2" xfId="54846"/>
    <cellStyle name="Normal 5 3 6 5 2 3" xfId="40522"/>
    <cellStyle name="Normal 5 3 6 5 3" xfId="18949"/>
    <cellStyle name="Normal 5 3 6 5 3 2" xfId="47684"/>
    <cellStyle name="Normal 5 3 6 5 4" xfId="33360"/>
    <cellStyle name="Normal 5 3 6 6" xfId="8141"/>
    <cellStyle name="Normal 5 3 6 6 2" xfId="22530"/>
    <cellStyle name="Normal 5 3 6 6 2 2" xfId="51265"/>
    <cellStyle name="Normal 5 3 6 6 3" xfId="36941"/>
    <cellStyle name="Normal 5 3 6 7" xfId="15367"/>
    <cellStyle name="Normal 5 3 6 7 2" xfId="44103"/>
    <cellStyle name="Normal 5 3 6 8" xfId="29779"/>
    <cellStyle name="Normal 5 3 7" xfId="948"/>
    <cellStyle name="Normal 5 3 7 2" xfId="1931"/>
    <cellStyle name="Normal 5 3 7 2 2" xfId="3723"/>
    <cellStyle name="Normal 5 3 7 2 2 2" xfId="7382"/>
    <cellStyle name="Normal 5 3 7 2 2 2 2" xfId="14642"/>
    <cellStyle name="Normal 5 3 7 2 2 2 2 2" xfId="29020"/>
    <cellStyle name="Normal 5 3 7 2 2 2 2 2 2" xfId="57754"/>
    <cellStyle name="Normal 5 3 7 2 2 2 2 3" xfId="43430"/>
    <cellStyle name="Normal 5 3 7 2 2 2 3" xfId="21857"/>
    <cellStyle name="Normal 5 3 7 2 2 2 3 2" xfId="50592"/>
    <cellStyle name="Normal 5 3 7 2 2 2 4" xfId="36268"/>
    <cellStyle name="Normal 5 3 7 2 2 3" xfId="11055"/>
    <cellStyle name="Normal 5 3 7 2 2 3 2" xfId="25438"/>
    <cellStyle name="Normal 5 3 7 2 2 3 2 2" xfId="54173"/>
    <cellStyle name="Normal 5 3 7 2 2 3 3" xfId="39849"/>
    <cellStyle name="Normal 5 3 7 2 2 4" xfId="18275"/>
    <cellStyle name="Normal 5 3 7 2 2 4 2" xfId="47011"/>
    <cellStyle name="Normal 5 3 7 2 2 5" xfId="32687"/>
    <cellStyle name="Normal 5 3 7 2 3" xfId="5592"/>
    <cellStyle name="Normal 5 3 7 2 3 2" xfId="12852"/>
    <cellStyle name="Normal 5 3 7 2 3 2 2" xfId="27230"/>
    <cellStyle name="Normal 5 3 7 2 3 2 2 2" xfId="55964"/>
    <cellStyle name="Normal 5 3 7 2 3 2 3" xfId="41640"/>
    <cellStyle name="Normal 5 3 7 2 3 3" xfId="20067"/>
    <cellStyle name="Normal 5 3 7 2 3 3 2" xfId="48802"/>
    <cellStyle name="Normal 5 3 7 2 3 4" xfId="34478"/>
    <cellStyle name="Normal 5 3 7 2 4" xfId="9265"/>
    <cellStyle name="Normal 5 3 7 2 4 2" xfId="23648"/>
    <cellStyle name="Normal 5 3 7 2 4 2 2" xfId="52383"/>
    <cellStyle name="Normal 5 3 7 2 4 3" xfId="38059"/>
    <cellStyle name="Normal 5 3 7 2 5" xfId="16485"/>
    <cellStyle name="Normal 5 3 7 2 5 2" xfId="45221"/>
    <cellStyle name="Normal 5 3 7 2 6" xfId="30897"/>
    <cellStyle name="Normal 5 3 7 3" xfId="2827"/>
    <cellStyle name="Normal 5 3 7 3 2" xfId="6487"/>
    <cellStyle name="Normal 5 3 7 3 2 2" xfId="13747"/>
    <cellStyle name="Normal 5 3 7 3 2 2 2" xfId="28125"/>
    <cellStyle name="Normal 5 3 7 3 2 2 2 2" xfId="56859"/>
    <cellStyle name="Normal 5 3 7 3 2 2 3" xfId="42535"/>
    <cellStyle name="Normal 5 3 7 3 2 3" xfId="20962"/>
    <cellStyle name="Normal 5 3 7 3 2 3 2" xfId="49697"/>
    <cellStyle name="Normal 5 3 7 3 2 4" xfId="35373"/>
    <cellStyle name="Normal 5 3 7 3 3" xfId="10160"/>
    <cellStyle name="Normal 5 3 7 3 3 2" xfId="24543"/>
    <cellStyle name="Normal 5 3 7 3 3 2 2" xfId="53278"/>
    <cellStyle name="Normal 5 3 7 3 3 3" xfId="38954"/>
    <cellStyle name="Normal 5 3 7 3 4" xfId="17380"/>
    <cellStyle name="Normal 5 3 7 3 4 2" xfId="46116"/>
    <cellStyle name="Normal 5 3 7 3 5" xfId="31792"/>
    <cellStyle name="Normal 5 3 7 4" xfId="4692"/>
    <cellStyle name="Normal 5 3 7 4 2" xfId="11957"/>
    <cellStyle name="Normal 5 3 7 4 2 2" xfId="26335"/>
    <cellStyle name="Normal 5 3 7 4 2 2 2" xfId="55069"/>
    <cellStyle name="Normal 5 3 7 4 2 3" xfId="40745"/>
    <cellStyle name="Normal 5 3 7 4 3" xfId="19172"/>
    <cellStyle name="Normal 5 3 7 4 3 2" xfId="47907"/>
    <cellStyle name="Normal 5 3 7 4 4" xfId="33583"/>
    <cellStyle name="Normal 5 3 7 5" xfId="8364"/>
    <cellStyle name="Normal 5 3 7 5 2" xfId="22753"/>
    <cellStyle name="Normal 5 3 7 5 2 2" xfId="51488"/>
    <cellStyle name="Normal 5 3 7 5 3" xfId="37164"/>
    <cellStyle name="Normal 5 3 7 6" xfId="15590"/>
    <cellStyle name="Normal 5 3 7 6 2" xfId="44326"/>
    <cellStyle name="Normal 5 3 7 7" xfId="30002"/>
    <cellStyle name="Normal 5 3 8" xfId="1452"/>
    <cellStyle name="Normal 5 3 8 2" xfId="3276"/>
    <cellStyle name="Normal 5 3 8 2 2" xfId="6935"/>
    <cellStyle name="Normal 5 3 8 2 2 2" xfId="14195"/>
    <cellStyle name="Normal 5 3 8 2 2 2 2" xfId="28573"/>
    <cellStyle name="Normal 5 3 8 2 2 2 2 2" xfId="57307"/>
    <cellStyle name="Normal 5 3 8 2 2 2 3" xfId="42983"/>
    <cellStyle name="Normal 5 3 8 2 2 3" xfId="21410"/>
    <cellStyle name="Normal 5 3 8 2 2 3 2" xfId="50145"/>
    <cellStyle name="Normal 5 3 8 2 2 4" xfId="35821"/>
    <cellStyle name="Normal 5 3 8 2 3" xfId="10608"/>
    <cellStyle name="Normal 5 3 8 2 3 2" xfId="24991"/>
    <cellStyle name="Normal 5 3 8 2 3 2 2" xfId="53726"/>
    <cellStyle name="Normal 5 3 8 2 3 3" xfId="39402"/>
    <cellStyle name="Normal 5 3 8 2 4" xfId="17828"/>
    <cellStyle name="Normal 5 3 8 2 4 2" xfId="46564"/>
    <cellStyle name="Normal 5 3 8 2 5" xfId="32240"/>
    <cellStyle name="Normal 5 3 8 3" xfId="5143"/>
    <cellStyle name="Normal 5 3 8 3 2" xfId="12405"/>
    <cellStyle name="Normal 5 3 8 3 2 2" xfId="26783"/>
    <cellStyle name="Normal 5 3 8 3 2 2 2" xfId="55517"/>
    <cellStyle name="Normal 5 3 8 3 2 3" xfId="41193"/>
    <cellStyle name="Normal 5 3 8 3 3" xfId="19620"/>
    <cellStyle name="Normal 5 3 8 3 3 2" xfId="48355"/>
    <cellStyle name="Normal 5 3 8 3 4" xfId="34031"/>
    <cellStyle name="Normal 5 3 8 4" xfId="8815"/>
    <cellStyle name="Normal 5 3 8 4 2" xfId="23201"/>
    <cellStyle name="Normal 5 3 8 4 2 2" xfId="51936"/>
    <cellStyle name="Normal 5 3 8 4 3" xfId="37612"/>
    <cellStyle name="Normal 5 3 8 5" xfId="16038"/>
    <cellStyle name="Normal 5 3 8 5 2" xfId="44774"/>
    <cellStyle name="Normal 5 3 8 6" xfId="30450"/>
    <cellStyle name="Normal 5 3 9" xfId="2380"/>
    <cellStyle name="Normal 5 3 9 2" xfId="6040"/>
    <cellStyle name="Normal 5 3 9 2 2" xfId="13300"/>
    <cellStyle name="Normal 5 3 9 2 2 2" xfId="27678"/>
    <cellStyle name="Normal 5 3 9 2 2 2 2" xfId="56412"/>
    <cellStyle name="Normal 5 3 9 2 2 3" xfId="42088"/>
    <cellStyle name="Normal 5 3 9 2 3" xfId="20515"/>
    <cellStyle name="Normal 5 3 9 2 3 2" xfId="49250"/>
    <cellStyle name="Normal 5 3 9 2 4" xfId="34926"/>
    <cellStyle name="Normal 5 3 9 3" xfId="9713"/>
    <cellStyle name="Normal 5 3 9 3 2" xfId="24096"/>
    <cellStyle name="Normal 5 3 9 3 2 2" xfId="52831"/>
    <cellStyle name="Normal 5 3 9 3 3" xfId="38507"/>
    <cellStyle name="Normal 5 3 9 4" xfId="16933"/>
    <cellStyle name="Normal 5 3 9 4 2" xfId="45669"/>
    <cellStyle name="Normal 5 3 9 5" xfId="31345"/>
    <cellStyle name="Normal 5 4" xfId="252"/>
    <cellStyle name="Normal 5 4 10" xfId="7907"/>
    <cellStyle name="Normal 5 4 10 2" xfId="22313"/>
    <cellStyle name="Normal 5 4 10 2 2" xfId="51048"/>
    <cellStyle name="Normal 5 4 10 3" xfId="36724"/>
    <cellStyle name="Normal 5 4 11" xfId="15150"/>
    <cellStyle name="Normal 5 4 11 2" xfId="43886"/>
    <cellStyle name="Normal 5 4 12" xfId="29562"/>
    <cellStyle name="Normal 5 4 2" xfId="356"/>
    <cellStyle name="Normal 5 4 2 10" xfId="15178"/>
    <cellStyle name="Normal 5 4 2 10 2" xfId="43914"/>
    <cellStyle name="Normal 5 4 2 11" xfId="29590"/>
    <cellStyle name="Normal 5 4 2 2" xfId="456"/>
    <cellStyle name="Normal 5 4 2 2 10" xfId="29646"/>
    <cellStyle name="Normal 5 4 2 2 2" xfId="656"/>
    <cellStyle name="Normal 5 4 2 2 2 2" xfId="928"/>
    <cellStyle name="Normal 5 4 2 2 2 2 2" xfId="1375"/>
    <cellStyle name="Normal 5 4 2 2 2 2 2 2" xfId="2358"/>
    <cellStyle name="Normal 5 4 2 2 2 2 2 2 2" xfId="4150"/>
    <cellStyle name="Normal 5 4 2 2 2 2 2 2 2 2" xfId="7809"/>
    <cellStyle name="Normal 5 4 2 2 2 2 2 2 2 2 2" xfId="15069"/>
    <cellStyle name="Normal 5 4 2 2 2 2 2 2 2 2 2 2" xfId="29447"/>
    <cellStyle name="Normal 5 4 2 2 2 2 2 2 2 2 2 2 2" xfId="58181"/>
    <cellStyle name="Normal 5 4 2 2 2 2 2 2 2 2 2 3" xfId="43857"/>
    <cellStyle name="Normal 5 4 2 2 2 2 2 2 2 2 3" xfId="22284"/>
    <cellStyle name="Normal 5 4 2 2 2 2 2 2 2 2 3 2" xfId="51019"/>
    <cellStyle name="Normal 5 4 2 2 2 2 2 2 2 2 4" xfId="36695"/>
    <cellStyle name="Normal 5 4 2 2 2 2 2 2 2 3" xfId="11482"/>
    <cellStyle name="Normal 5 4 2 2 2 2 2 2 2 3 2" xfId="25865"/>
    <cellStyle name="Normal 5 4 2 2 2 2 2 2 2 3 2 2" xfId="54600"/>
    <cellStyle name="Normal 5 4 2 2 2 2 2 2 2 3 3" xfId="40276"/>
    <cellStyle name="Normal 5 4 2 2 2 2 2 2 2 4" xfId="18702"/>
    <cellStyle name="Normal 5 4 2 2 2 2 2 2 2 4 2" xfId="47438"/>
    <cellStyle name="Normal 5 4 2 2 2 2 2 2 2 5" xfId="33114"/>
    <cellStyle name="Normal 5 4 2 2 2 2 2 2 3" xfId="6019"/>
    <cellStyle name="Normal 5 4 2 2 2 2 2 2 3 2" xfId="13279"/>
    <cellStyle name="Normal 5 4 2 2 2 2 2 2 3 2 2" xfId="27657"/>
    <cellStyle name="Normal 5 4 2 2 2 2 2 2 3 2 2 2" xfId="56391"/>
    <cellStyle name="Normal 5 4 2 2 2 2 2 2 3 2 3" xfId="42067"/>
    <cellStyle name="Normal 5 4 2 2 2 2 2 2 3 3" xfId="20494"/>
    <cellStyle name="Normal 5 4 2 2 2 2 2 2 3 3 2" xfId="49229"/>
    <cellStyle name="Normal 5 4 2 2 2 2 2 2 3 4" xfId="34905"/>
    <cellStyle name="Normal 5 4 2 2 2 2 2 2 4" xfId="9692"/>
    <cellStyle name="Normal 5 4 2 2 2 2 2 2 4 2" xfId="24075"/>
    <cellStyle name="Normal 5 4 2 2 2 2 2 2 4 2 2" xfId="52810"/>
    <cellStyle name="Normal 5 4 2 2 2 2 2 2 4 3" xfId="38486"/>
    <cellStyle name="Normal 5 4 2 2 2 2 2 2 5" xfId="16912"/>
    <cellStyle name="Normal 5 4 2 2 2 2 2 2 5 2" xfId="45648"/>
    <cellStyle name="Normal 5 4 2 2 2 2 2 2 6" xfId="31324"/>
    <cellStyle name="Normal 5 4 2 2 2 2 2 3" xfId="3254"/>
    <cellStyle name="Normal 5 4 2 2 2 2 2 3 2" xfId="6914"/>
    <cellStyle name="Normal 5 4 2 2 2 2 2 3 2 2" xfId="14174"/>
    <cellStyle name="Normal 5 4 2 2 2 2 2 3 2 2 2" xfId="28552"/>
    <cellStyle name="Normal 5 4 2 2 2 2 2 3 2 2 2 2" xfId="57286"/>
    <cellStyle name="Normal 5 4 2 2 2 2 2 3 2 2 3" xfId="42962"/>
    <cellStyle name="Normal 5 4 2 2 2 2 2 3 2 3" xfId="21389"/>
    <cellStyle name="Normal 5 4 2 2 2 2 2 3 2 3 2" xfId="50124"/>
    <cellStyle name="Normal 5 4 2 2 2 2 2 3 2 4" xfId="35800"/>
    <cellStyle name="Normal 5 4 2 2 2 2 2 3 3" xfId="10587"/>
    <cellStyle name="Normal 5 4 2 2 2 2 2 3 3 2" xfId="24970"/>
    <cellStyle name="Normal 5 4 2 2 2 2 2 3 3 2 2" xfId="53705"/>
    <cellStyle name="Normal 5 4 2 2 2 2 2 3 3 3" xfId="39381"/>
    <cellStyle name="Normal 5 4 2 2 2 2 2 3 4" xfId="17807"/>
    <cellStyle name="Normal 5 4 2 2 2 2 2 3 4 2" xfId="46543"/>
    <cellStyle name="Normal 5 4 2 2 2 2 2 3 5" xfId="32219"/>
    <cellStyle name="Normal 5 4 2 2 2 2 2 4" xfId="5119"/>
    <cellStyle name="Normal 5 4 2 2 2 2 2 4 2" xfId="12384"/>
    <cellStyle name="Normal 5 4 2 2 2 2 2 4 2 2" xfId="26762"/>
    <cellStyle name="Normal 5 4 2 2 2 2 2 4 2 2 2" xfId="55496"/>
    <cellStyle name="Normal 5 4 2 2 2 2 2 4 2 3" xfId="41172"/>
    <cellStyle name="Normal 5 4 2 2 2 2 2 4 3" xfId="19599"/>
    <cellStyle name="Normal 5 4 2 2 2 2 2 4 3 2" xfId="48334"/>
    <cellStyle name="Normal 5 4 2 2 2 2 2 4 4" xfId="34010"/>
    <cellStyle name="Normal 5 4 2 2 2 2 2 5" xfId="8791"/>
    <cellStyle name="Normal 5 4 2 2 2 2 2 5 2" xfId="23180"/>
    <cellStyle name="Normal 5 4 2 2 2 2 2 5 2 2" xfId="51915"/>
    <cellStyle name="Normal 5 4 2 2 2 2 2 5 3" xfId="37591"/>
    <cellStyle name="Normal 5 4 2 2 2 2 2 6" xfId="16017"/>
    <cellStyle name="Normal 5 4 2 2 2 2 2 6 2" xfId="44753"/>
    <cellStyle name="Normal 5 4 2 2 2 2 2 7" xfId="30429"/>
    <cellStyle name="Normal 5 4 2 2 2 2 3" xfId="1911"/>
    <cellStyle name="Normal 5 4 2 2 2 2 3 2" xfId="3703"/>
    <cellStyle name="Normal 5 4 2 2 2 2 3 2 2" xfId="7362"/>
    <cellStyle name="Normal 5 4 2 2 2 2 3 2 2 2" xfId="14622"/>
    <cellStyle name="Normal 5 4 2 2 2 2 3 2 2 2 2" xfId="29000"/>
    <cellStyle name="Normal 5 4 2 2 2 2 3 2 2 2 2 2" xfId="57734"/>
    <cellStyle name="Normal 5 4 2 2 2 2 3 2 2 2 3" xfId="43410"/>
    <cellStyle name="Normal 5 4 2 2 2 2 3 2 2 3" xfId="21837"/>
    <cellStyle name="Normal 5 4 2 2 2 2 3 2 2 3 2" xfId="50572"/>
    <cellStyle name="Normal 5 4 2 2 2 2 3 2 2 4" xfId="36248"/>
    <cellStyle name="Normal 5 4 2 2 2 2 3 2 3" xfId="11035"/>
    <cellStyle name="Normal 5 4 2 2 2 2 3 2 3 2" xfId="25418"/>
    <cellStyle name="Normal 5 4 2 2 2 2 3 2 3 2 2" xfId="54153"/>
    <cellStyle name="Normal 5 4 2 2 2 2 3 2 3 3" xfId="39829"/>
    <cellStyle name="Normal 5 4 2 2 2 2 3 2 4" xfId="18255"/>
    <cellStyle name="Normal 5 4 2 2 2 2 3 2 4 2" xfId="46991"/>
    <cellStyle name="Normal 5 4 2 2 2 2 3 2 5" xfId="32667"/>
    <cellStyle name="Normal 5 4 2 2 2 2 3 3" xfId="5572"/>
    <cellStyle name="Normal 5 4 2 2 2 2 3 3 2" xfId="12832"/>
    <cellStyle name="Normal 5 4 2 2 2 2 3 3 2 2" xfId="27210"/>
    <cellStyle name="Normal 5 4 2 2 2 2 3 3 2 2 2" xfId="55944"/>
    <cellStyle name="Normal 5 4 2 2 2 2 3 3 2 3" xfId="41620"/>
    <cellStyle name="Normal 5 4 2 2 2 2 3 3 3" xfId="20047"/>
    <cellStyle name="Normal 5 4 2 2 2 2 3 3 3 2" xfId="48782"/>
    <cellStyle name="Normal 5 4 2 2 2 2 3 3 4" xfId="34458"/>
    <cellStyle name="Normal 5 4 2 2 2 2 3 4" xfId="9245"/>
    <cellStyle name="Normal 5 4 2 2 2 2 3 4 2" xfId="23628"/>
    <cellStyle name="Normal 5 4 2 2 2 2 3 4 2 2" xfId="52363"/>
    <cellStyle name="Normal 5 4 2 2 2 2 3 4 3" xfId="38039"/>
    <cellStyle name="Normal 5 4 2 2 2 2 3 5" xfId="16465"/>
    <cellStyle name="Normal 5 4 2 2 2 2 3 5 2" xfId="45201"/>
    <cellStyle name="Normal 5 4 2 2 2 2 3 6" xfId="30877"/>
    <cellStyle name="Normal 5 4 2 2 2 2 4" xfId="2807"/>
    <cellStyle name="Normal 5 4 2 2 2 2 4 2" xfId="6467"/>
    <cellStyle name="Normal 5 4 2 2 2 2 4 2 2" xfId="13727"/>
    <cellStyle name="Normal 5 4 2 2 2 2 4 2 2 2" xfId="28105"/>
    <cellStyle name="Normal 5 4 2 2 2 2 4 2 2 2 2" xfId="56839"/>
    <cellStyle name="Normal 5 4 2 2 2 2 4 2 2 3" xfId="42515"/>
    <cellStyle name="Normal 5 4 2 2 2 2 4 2 3" xfId="20942"/>
    <cellStyle name="Normal 5 4 2 2 2 2 4 2 3 2" xfId="49677"/>
    <cellStyle name="Normal 5 4 2 2 2 2 4 2 4" xfId="35353"/>
    <cellStyle name="Normal 5 4 2 2 2 2 4 3" xfId="10140"/>
    <cellStyle name="Normal 5 4 2 2 2 2 4 3 2" xfId="24523"/>
    <cellStyle name="Normal 5 4 2 2 2 2 4 3 2 2" xfId="53258"/>
    <cellStyle name="Normal 5 4 2 2 2 2 4 3 3" xfId="38934"/>
    <cellStyle name="Normal 5 4 2 2 2 2 4 4" xfId="17360"/>
    <cellStyle name="Normal 5 4 2 2 2 2 4 4 2" xfId="46096"/>
    <cellStyle name="Normal 5 4 2 2 2 2 4 5" xfId="31772"/>
    <cellStyle name="Normal 5 4 2 2 2 2 5" xfId="4672"/>
    <cellStyle name="Normal 5 4 2 2 2 2 5 2" xfId="11937"/>
    <cellStyle name="Normal 5 4 2 2 2 2 5 2 2" xfId="26315"/>
    <cellStyle name="Normal 5 4 2 2 2 2 5 2 2 2" xfId="55049"/>
    <cellStyle name="Normal 5 4 2 2 2 2 5 2 3" xfId="40725"/>
    <cellStyle name="Normal 5 4 2 2 2 2 5 3" xfId="19152"/>
    <cellStyle name="Normal 5 4 2 2 2 2 5 3 2" xfId="47887"/>
    <cellStyle name="Normal 5 4 2 2 2 2 5 4" xfId="33563"/>
    <cellStyle name="Normal 5 4 2 2 2 2 6" xfId="8344"/>
    <cellStyle name="Normal 5 4 2 2 2 2 6 2" xfId="22733"/>
    <cellStyle name="Normal 5 4 2 2 2 2 6 2 2" xfId="51468"/>
    <cellStyle name="Normal 5 4 2 2 2 2 6 3" xfId="37144"/>
    <cellStyle name="Normal 5 4 2 2 2 2 7" xfId="15570"/>
    <cellStyle name="Normal 5 4 2 2 2 2 7 2" xfId="44306"/>
    <cellStyle name="Normal 5 4 2 2 2 2 8" xfId="29982"/>
    <cellStyle name="Normal 5 4 2 2 2 3" xfId="1151"/>
    <cellStyle name="Normal 5 4 2 2 2 3 2" xfId="2134"/>
    <cellStyle name="Normal 5 4 2 2 2 3 2 2" xfId="3926"/>
    <cellStyle name="Normal 5 4 2 2 2 3 2 2 2" xfId="7585"/>
    <cellStyle name="Normal 5 4 2 2 2 3 2 2 2 2" xfId="14845"/>
    <cellStyle name="Normal 5 4 2 2 2 3 2 2 2 2 2" xfId="29223"/>
    <cellStyle name="Normal 5 4 2 2 2 3 2 2 2 2 2 2" xfId="57957"/>
    <cellStyle name="Normal 5 4 2 2 2 3 2 2 2 2 3" xfId="43633"/>
    <cellStyle name="Normal 5 4 2 2 2 3 2 2 2 3" xfId="22060"/>
    <cellStyle name="Normal 5 4 2 2 2 3 2 2 2 3 2" xfId="50795"/>
    <cellStyle name="Normal 5 4 2 2 2 3 2 2 2 4" xfId="36471"/>
    <cellStyle name="Normal 5 4 2 2 2 3 2 2 3" xfId="11258"/>
    <cellStyle name="Normal 5 4 2 2 2 3 2 2 3 2" xfId="25641"/>
    <cellStyle name="Normal 5 4 2 2 2 3 2 2 3 2 2" xfId="54376"/>
    <cellStyle name="Normal 5 4 2 2 2 3 2 2 3 3" xfId="40052"/>
    <cellStyle name="Normal 5 4 2 2 2 3 2 2 4" xfId="18478"/>
    <cellStyle name="Normal 5 4 2 2 2 3 2 2 4 2" xfId="47214"/>
    <cellStyle name="Normal 5 4 2 2 2 3 2 2 5" xfId="32890"/>
    <cellStyle name="Normal 5 4 2 2 2 3 2 3" xfId="5795"/>
    <cellStyle name="Normal 5 4 2 2 2 3 2 3 2" xfId="13055"/>
    <cellStyle name="Normal 5 4 2 2 2 3 2 3 2 2" xfId="27433"/>
    <cellStyle name="Normal 5 4 2 2 2 3 2 3 2 2 2" xfId="56167"/>
    <cellStyle name="Normal 5 4 2 2 2 3 2 3 2 3" xfId="41843"/>
    <cellStyle name="Normal 5 4 2 2 2 3 2 3 3" xfId="20270"/>
    <cellStyle name="Normal 5 4 2 2 2 3 2 3 3 2" xfId="49005"/>
    <cellStyle name="Normal 5 4 2 2 2 3 2 3 4" xfId="34681"/>
    <cellStyle name="Normal 5 4 2 2 2 3 2 4" xfId="9468"/>
    <cellStyle name="Normal 5 4 2 2 2 3 2 4 2" xfId="23851"/>
    <cellStyle name="Normal 5 4 2 2 2 3 2 4 2 2" xfId="52586"/>
    <cellStyle name="Normal 5 4 2 2 2 3 2 4 3" xfId="38262"/>
    <cellStyle name="Normal 5 4 2 2 2 3 2 5" xfId="16688"/>
    <cellStyle name="Normal 5 4 2 2 2 3 2 5 2" xfId="45424"/>
    <cellStyle name="Normal 5 4 2 2 2 3 2 6" xfId="31100"/>
    <cellStyle name="Normal 5 4 2 2 2 3 3" xfId="3030"/>
    <cellStyle name="Normal 5 4 2 2 2 3 3 2" xfId="6690"/>
    <cellStyle name="Normal 5 4 2 2 2 3 3 2 2" xfId="13950"/>
    <cellStyle name="Normal 5 4 2 2 2 3 3 2 2 2" xfId="28328"/>
    <cellStyle name="Normal 5 4 2 2 2 3 3 2 2 2 2" xfId="57062"/>
    <cellStyle name="Normal 5 4 2 2 2 3 3 2 2 3" xfId="42738"/>
    <cellStyle name="Normal 5 4 2 2 2 3 3 2 3" xfId="21165"/>
    <cellStyle name="Normal 5 4 2 2 2 3 3 2 3 2" xfId="49900"/>
    <cellStyle name="Normal 5 4 2 2 2 3 3 2 4" xfId="35576"/>
    <cellStyle name="Normal 5 4 2 2 2 3 3 3" xfId="10363"/>
    <cellStyle name="Normal 5 4 2 2 2 3 3 3 2" xfId="24746"/>
    <cellStyle name="Normal 5 4 2 2 2 3 3 3 2 2" xfId="53481"/>
    <cellStyle name="Normal 5 4 2 2 2 3 3 3 3" xfId="39157"/>
    <cellStyle name="Normal 5 4 2 2 2 3 3 4" xfId="17583"/>
    <cellStyle name="Normal 5 4 2 2 2 3 3 4 2" xfId="46319"/>
    <cellStyle name="Normal 5 4 2 2 2 3 3 5" xfId="31995"/>
    <cellStyle name="Normal 5 4 2 2 2 3 4" xfId="4895"/>
    <cellStyle name="Normal 5 4 2 2 2 3 4 2" xfId="12160"/>
    <cellStyle name="Normal 5 4 2 2 2 3 4 2 2" xfId="26538"/>
    <cellStyle name="Normal 5 4 2 2 2 3 4 2 2 2" xfId="55272"/>
    <cellStyle name="Normal 5 4 2 2 2 3 4 2 3" xfId="40948"/>
    <cellStyle name="Normal 5 4 2 2 2 3 4 3" xfId="19375"/>
    <cellStyle name="Normal 5 4 2 2 2 3 4 3 2" xfId="48110"/>
    <cellStyle name="Normal 5 4 2 2 2 3 4 4" xfId="33786"/>
    <cellStyle name="Normal 5 4 2 2 2 3 5" xfId="8567"/>
    <cellStyle name="Normal 5 4 2 2 2 3 5 2" xfId="22956"/>
    <cellStyle name="Normal 5 4 2 2 2 3 5 2 2" xfId="51691"/>
    <cellStyle name="Normal 5 4 2 2 2 3 5 3" xfId="37367"/>
    <cellStyle name="Normal 5 4 2 2 2 3 6" xfId="15793"/>
    <cellStyle name="Normal 5 4 2 2 2 3 6 2" xfId="44529"/>
    <cellStyle name="Normal 5 4 2 2 2 3 7" xfId="30205"/>
    <cellStyle name="Normal 5 4 2 2 2 4" xfId="1683"/>
    <cellStyle name="Normal 5 4 2 2 2 4 2" xfId="3479"/>
    <cellStyle name="Normal 5 4 2 2 2 4 2 2" xfId="7138"/>
    <cellStyle name="Normal 5 4 2 2 2 4 2 2 2" xfId="14398"/>
    <cellStyle name="Normal 5 4 2 2 2 4 2 2 2 2" xfId="28776"/>
    <cellStyle name="Normal 5 4 2 2 2 4 2 2 2 2 2" xfId="57510"/>
    <cellStyle name="Normal 5 4 2 2 2 4 2 2 2 3" xfId="43186"/>
    <cellStyle name="Normal 5 4 2 2 2 4 2 2 3" xfId="21613"/>
    <cellStyle name="Normal 5 4 2 2 2 4 2 2 3 2" xfId="50348"/>
    <cellStyle name="Normal 5 4 2 2 2 4 2 2 4" xfId="36024"/>
    <cellStyle name="Normal 5 4 2 2 2 4 2 3" xfId="10811"/>
    <cellStyle name="Normal 5 4 2 2 2 4 2 3 2" xfId="25194"/>
    <cellStyle name="Normal 5 4 2 2 2 4 2 3 2 2" xfId="53929"/>
    <cellStyle name="Normal 5 4 2 2 2 4 2 3 3" xfId="39605"/>
    <cellStyle name="Normal 5 4 2 2 2 4 2 4" xfId="18031"/>
    <cellStyle name="Normal 5 4 2 2 2 4 2 4 2" xfId="46767"/>
    <cellStyle name="Normal 5 4 2 2 2 4 2 5" xfId="32443"/>
    <cellStyle name="Normal 5 4 2 2 2 4 3" xfId="5348"/>
    <cellStyle name="Normal 5 4 2 2 2 4 3 2" xfId="12608"/>
    <cellStyle name="Normal 5 4 2 2 2 4 3 2 2" xfId="26986"/>
    <cellStyle name="Normal 5 4 2 2 2 4 3 2 2 2" xfId="55720"/>
    <cellStyle name="Normal 5 4 2 2 2 4 3 2 3" xfId="41396"/>
    <cellStyle name="Normal 5 4 2 2 2 4 3 3" xfId="19823"/>
    <cellStyle name="Normal 5 4 2 2 2 4 3 3 2" xfId="48558"/>
    <cellStyle name="Normal 5 4 2 2 2 4 3 4" xfId="34234"/>
    <cellStyle name="Normal 5 4 2 2 2 4 4" xfId="9021"/>
    <cellStyle name="Normal 5 4 2 2 2 4 4 2" xfId="23404"/>
    <cellStyle name="Normal 5 4 2 2 2 4 4 2 2" xfId="52139"/>
    <cellStyle name="Normal 5 4 2 2 2 4 4 3" xfId="37815"/>
    <cellStyle name="Normal 5 4 2 2 2 4 5" xfId="16241"/>
    <cellStyle name="Normal 5 4 2 2 2 4 5 2" xfId="44977"/>
    <cellStyle name="Normal 5 4 2 2 2 4 6" xfId="30653"/>
    <cellStyle name="Normal 5 4 2 2 2 5" xfId="2583"/>
    <cellStyle name="Normal 5 4 2 2 2 5 2" xfId="6243"/>
    <cellStyle name="Normal 5 4 2 2 2 5 2 2" xfId="13503"/>
    <cellStyle name="Normal 5 4 2 2 2 5 2 2 2" xfId="27881"/>
    <cellStyle name="Normal 5 4 2 2 2 5 2 2 2 2" xfId="56615"/>
    <cellStyle name="Normal 5 4 2 2 2 5 2 2 3" xfId="42291"/>
    <cellStyle name="Normal 5 4 2 2 2 5 2 3" xfId="20718"/>
    <cellStyle name="Normal 5 4 2 2 2 5 2 3 2" xfId="49453"/>
    <cellStyle name="Normal 5 4 2 2 2 5 2 4" xfId="35129"/>
    <cellStyle name="Normal 5 4 2 2 2 5 3" xfId="9916"/>
    <cellStyle name="Normal 5 4 2 2 2 5 3 2" xfId="24299"/>
    <cellStyle name="Normal 5 4 2 2 2 5 3 2 2" xfId="53034"/>
    <cellStyle name="Normal 5 4 2 2 2 5 3 3" xfId="38710"/>
    <cellStyle name="Normal 5 4 2 2 2 5 4" xfId="17136"/>
    <cellStyle name="Normal 5 4 2 2 2 5 4 2" xfId="45872"/>
    <cellStyle name="Normal 5 4 2 2 2 5 5" xfId="31548"/>
    <cellStyle name="Normal 5 4 2 2 2 6" xfId="4446"/>
    <cellStyle name="Normal 5 4 2 2 2 6 2" xfId="11713"/>
    <cellStyle name="Normal 5 4 2 2 2 6 2 2" xfId="26091"/>
    <cellStyle name="Normal 5 4 2 2 2 6 2 2 2" xfId="54825"/>
    <cellStyle name="Normal 5 4 2 2 2 6 2 3" xfId="40501"/>
    <cellStyle name="Normal 5 4 2 2 2 6 3" xfId="18928"/>
    <cellStyle name="Normal 5 4 2 2 2 6 3 2" xfId="47663"/>
    <cellStyle name="Normal 5 4 2 2 2 6 4" xfId="33339"/>
    <cellStyle name="Normal 5 4 2 2 2 7" xfId="8117"/>
    <cellStyle name="Normal 5 4 2 2 2 7 2" xfId="22509"/>
    <cellStyle name="Normal 5 4 2 2 2 7 2 2" xfId="51244"/>
    <cellStyle name="Normal 5 4 2 2 2 7 3" xfId="36920"/>
    <cellStyle name="Normal 5 4 2 2 2 8" xfId="15346"/>
    <cellStyle name="Normal 5 4 2 2 2 8 2" xfId="44082"/>
    <cellStyle name="Normal 5 4 2 2 2 9" xfId="29758"/>
    <cellStyle name="Normal 5 4 2 2 3" xfId="814"/>
    <cellStyle name="Normal 5 4 2 2 3 2" xfId="1263"/>
    <cellStyle name="Normal 5 4 2 2 3 2 2" xfId="2246"/>
    <cellStyle name="Normal 5 4 2 2 3 2 2 2" xfId="4038"/>
    <cellStyle name="Normal 5 4 2 2 3 2 2 2 2" xfId="7697"/>
    <cellStyle name="Normal 5 4 2 2 3 2 2 2 2 2" xfId="14957"/>
    <cellStyle name="Normal 5 4 2 2 3 2 2 2 2 2 2" xfId="29335"/>
    <cellStyle name="Normal 5 4 2 2 3 2 2 2 2 2 2 2" xfId="58069"/>
    <cellStyle name="Normal 5 4 2 2 3 2 2 2 2 2 3" xfId="43745"/>
    <cellStyle name="Normal 5 4 2 2 3 2 2 2 2 3" xfId="22172"/>
    <cellStyle name="Normal 5 4 2 2 3 2 2 2 2 3 2" xfId="50907"/>
    <cellStyle name="Normal 5 4 2 2 3 2 2 2 2 4" xfId="36583"/>
    <cellStyle name="Normal 5 4 2 2 3 2 2 2 3" xfId="11370"/>
    <cellStyle name="Normal 5 4 2 2 3 2 2 2 3 2" xfId="25753"/>
    <cellStyle name="Normal 5 4 2 2 3 2 2 2 3 2 2" xfId="54488"/>
    <cellStyle name="Normal 5 4 2 2 3 2 2 2 3 3" xfId="40164"/>
    <cellStyle name="Normal 5 4 2 2 3 2 2 2 4" xfId="18590"/>
    <cellStyle name="Normal 5 4 2 2 3 2 2 2 4 2" xfId="47326"/>
    <cellStyle name="Normal 5 4 2 2 3 2 2 2 5" xfId="33002"/>
    <cellStyle name="Normal 5 4 2 2 3 2 2 3" xfId="5907"/>
    <cellStyle name="Normal 5 4 2 2 3 2 2 3 2" xfId="13167"/>
    <cellStyle name="Normal 5 4 2 2 3 2 2 3 2 2" xfId="27545"/>
    <cellStyle name="Normal 5 4 2 2 3 2 2 3 2 2 2" xfId="56279"/>
    <cellStyle name="Normal 5 4 2 2 3 2 2 3 2 3" xfId="41955"/>
    <cellStyle name="Normal 5 4 2 2 3 2 2 3 3" xfId="20382"/>
    <cellStyle name="Normal 5 4 2 2 3 2 2 3 3 2" xfId="49117"/>
    <cellStyle name="Normal 5 4 2 2 3 2 2 3 4" xfId="34793"/>
    <cellStyle name="Normal 5 4 2 2 3 2 2 4" xfId="9580"/>
    <cellStyle name="Normal 5 4 2 2 3 2 2 4 2" xfId="23963"/>
    <cellStyle name="Normal 5 4 2 2 3 2 2 4 2 2" xfId="52698"/>
    <cellStyle name="Normal 5 4 2 2 3 2 2 4 3" xfId="38374"/>
    <cellStyle name="Normal 5 4 2 2 3 2 2 5" xfId="16800"/>
    <cellStyle name="Normal 5 4 2 2 3 2 2 5 2" xfId="45536"/>
    <cellStyle name="Normal 5 4 2 2 3 2 2 6" xfId="31212"/>
    <cellStyle name="Normal 5 4 2 2 3 2 3" xfId="3142"/>
    <cellStyle name="Normal 5 4 2 2 3 2 3 2" xfId="6802"/>
    <cellStyle name="Normal 5 4 2 2 3 2 3 2 2" xfId="14062"/>
    <cellStyle name="Normal 5 4 2 2 3 2 3 2 2 2" xfId="28440"/>
    <cellStyle name="Normal 5 4 2 2 3 2 3 2 2 2 2" xfId="57174"/>
    <cellStyle name="Normal 5 4 2 2 3 2 3 2 2 3" xfId="42850"/>
    <cellStyle name="Normal 5 4 2 2 3 2 3 2 3" xfId="21277"/>
    <cellStyle name="Normal 5 4 2 2 3 2 3 2 3 2" xfId="50012"/>
    <cellStyle name="Normal 5 4 2 2 3 2 3 2 4" xfId="35688"/>
    <cellStyle name="Normal 5 4 2 2 3 2 3 3" xfId="10475"/>
    <cellStyle name="Normal 5 4 2 2 3 2 3 3 2" xfId="24858"/>
    <cellStyle name="Normal 5 4 2 2 3 2 3 3 2 2" xfId="53593"/>
    <cellStyle name="Normal 5 4 2 2 3 2 3 3 3" xfId="39269"/>
    <cellStyle name="Normal 5 4 2 2 3 2 3 4" xfId="17695"/>
    <cellStyle name="Normal 5 4 2 2 3 2 3 4 2" xfId="46431"/>
    <cellStyle name="Normal 5 4 2 2 3 2 3 5" xfId="32107"/>
    <cellStyle name="Normal 5 4 2 2 3 2 4" xfId="5007"/>
    <cellStyle name="Normal 5 4 2 2 3 2 4 2" xfId="12272"/>
    <cellStyle name="Normal 5 4 2 2 3 2 4 2 2" xfId="26650"/>
    <cellStyle name="Normal 5 4 2 2 3 2 4 2 2 2" xfId="55384"/>
    <cellStyle name="Normal 5 4 2 2 3 2 4 2 3" xfId="41060"/>
    <cellStyle name="Normal 5 4 2 2 3 2 4 3" xfId="19487"/>
    <cellStyle name="Normal 5 4 2 2 3 2 4 3 2" xfId="48222"/>
    <cellStyle name="Normal 5 4 2 2 3 2 4 4" xfId="33898"/>
    <cellStyle name="Normal 5 4 2 2 3 2 5" xfId="8679"/>
    <cellStyle name="Normal 5 4 2 2 3 2 5 2" xfId="23068"/>
    <cellStyle name="Normal 5 4 2 2 3 2 5 2 2" xfId="51803"/>
    <cellStyle name="Normal 5 4 2 2 3 2 5 3" xfId="37479"/>
    <cellStyle name="Normal 5 4 2 2 3 2 6" xfId="15905"/>
    <cellStyle name="Normal 5 4 2 2 3 2 6 2" xfId="44641"/>
    <cellStyle name="Normal 5 4 2 2 3 2 7" xfId="30317"/>
    <cellStyle name="Normal 5 4 2 2 3 3" xfId="1799"/>
    <cellStyle name="Normal 5 4 2 2 3 3 2" xfId="3591"/>
    <cellStyle name="Normal 5 4 2 2 3 3 2 2" xfId="7250"/>
    <cellStyle name="Normal 5 4 2 2 3 3 2 2 2" xfId="14510"/>
    <cellStyle name="Normal 5 4 2 2 3 3 2 2 2 2" xfId="28888"/>
    <cellStyle name="Normal 5 4 2 2 3 3 2 2 2 2 2" xfId="57622"/>
    <cellStyle name="Normal 5 4 2 2 3 3 2 2 2 3" xfId="43298"/>
    <cellStyle name="Normal 5 4 2 2 3 3 2 2 3" xfId="21725"/>
    <cellStyle name="Normal 5 4 2 2 3 3 2 2 3 2" xfId="50460"/>
    <cellStyle name="Normal 5 4 2 2 3 3 2 2 4" xfId="36136"/>
    <cellStyle name="Normal 5 4 2 2 3 3 2 3" xfId="10923"/>
    <cellStyle name="Normal 5 4 2 2 3 3 2 3 2" xfId="25306"/>
    <cellStyle name="Normal 5 4 2 2 3 3 2 3 2 2" xfId="54041"/>
    <cellStyle name="Normal 5 4 2 2 3 3 2 3 3" xfId="39717"/>
    <cellStyle name="Normal 5 4 2 2 3 3 2 4" xfId="18143"/>
    <cellStyle name="Normal 5 4 2 2 3 3 2 4 2" xfId="46879"/>
    <cellStyle name="Normal 5 4 2 2 3 3 2 5" xfId="32555"/>
    <cellStyle name="Normal 5 4 2 2 3 3 3" xfId="5460"/>
    <cellStyle name="Normal 5 4 2 2 3 3 3 2" xfId="12720"/>
    <cellStyle name="Normal 5 4 2 2 3 3 3 2 2" xfId="27098"/>
    <cellStyle name="Normal 5 4 2 2 3 3 3 2 2 2" xfId="55832"/>
    <cellStyle name="Normal 5 4 2 2 3 3 3 2 3" xfId="41508"/>
    <cellStyle name="Normal 5 4 2 2 3 3 3 3" xfId="19935"/>
    <cellStyle name="Normal 5 4 2 2 3 3 3 3 2" xfId="48670"/>
    <cellStyle name="Normal 5 4 2 2 3 3 3 4" xfId="34346"/>
    <cellStyle name="Normal 5 4 2 2 3 3 4" xfId="9133"/>
    <cellStyle name="Normal 5 4 2 2 3 3 4 2" xfId="23516"/>
    <cellStyle name="Normal 5 4 2 2 3 3 4 2 2" xfId="52251"/>
    <cellStyle name="Normal 5 4 2 2 3 3 4 3" xfId="37927"/>
    <cellStyle name="Normal 5 4 2 2 3 3 5" xfId="16353"/>
    <cellStyle name="Normal 5 4 2 2 3 3 5 2" xfId="45089"/>
    <cellStyle name="Normal 5 4 2 2 3 3 6" xfId="30765"/>
    <cellStyle name="Normal 5 4 2 2 3 4" xfId="2695"/>
    <cellStyle name="Normal 5 4 2 2 3 4 2" xfId="6355"/>
    <cellStyle name="Normal 5 4 2 2 3 4 2 2" xfId="13615"/>
    <cellStyle name="Normal 5 4 2 2 3 4 2 2 2" xfId="27993"/>
    <cellStyle name="Normal 5 4 2 2 3 4 2 2 2 2" xfId="56727"/>
    <cellStyle name="Normal 5 4 2 2 3 4 2 2 3" xfId="42403"/>
    <cellStyle name="Normal 5 4 2 2 3 4 2 3" xfId="20830"/>
    <cellStyle name="Normal 5 4 2 2 3 4 2 3 2" xfId="49565"/>
    <cellStyle name="Normal 5 4 2 2 3 4 2 4" xfId="35241"/>
    <cellStyle name="Normal 5 4 2 2 3 4 3" xfId="10028"/>
    <cellStyle name="Normal 5 4 2 2 3 4 3 2" xfId="24411"/>
    <cellStyle name="Normal 5 4 2 2 3 4 3 2 2" xfId="53146"/>
    <cellStyle name="Normal 5 4 2 2 3 4 3 3" xfId="38822"/>
    <cellStyle name="Normal 5 4 2 2 3 4 4" xfId="17248"/>
    <cellStyle name="Normal 5 4 2 2 3 4 4 2" xfId="45984"/>
    <cellStyle name="Normal 5 4 2 2 3 4 5" xfId="31660"/>
    <cellStyle name="Normal 5 4 2 2 3 5" xfId="4559"/>
    <cellStyle name="Normal 5 4 2 2 3 5 2" xfId="11825"/>
    <cellStyle name="Normal 5 4 2 2 3 5 2 2" xfId="26203"/>
    <cellStyle name="Normal 5 4 2 2 3 5 2 2 2" xfId="54937"/>
    <cellStyle name="Normal 5 4 2 2 3 5 2 3" xfId="40613"/>
    <cellStyle name="Normal 5 4 2 2 3 5 3" xfId="19040"/>
    <cellStyle name="Normal 5 4 2 2 3 5 3 2" xfId="47775"/>
    <cellStyle name="Normal 5 4 2 2 3 5 4" xfId="33451"/>
    <cellStyle name="Normal 5 4 2 2 3 6" xfId="8232"/>
    <cellStyle name="Normal 5 4 2 2 3 6 2" xfId="22621"/>
    <cellStyle name="Normal 5 4 2 2 3 6 2 2" xfId="51356"/>
    <cellStyle name="Normal 5 4 2 2 3 6 3" xfId="37032"/>
    <cellStyle name="Normal 5 4 2 2 3 7" xfId="15458"/>
    <cellStyle name="Normal 5 4 2 2 3 7 2" xfId="44194"/>
    <cellStyle name="Normal 5 4 2 2 3 8" xfId="29870"/>
    <cellStyle name="Normal 5 4 2 2 4" xfId="1039"/>
    <cellStyle name="Normal 5 4 2 2 4 2" xfId="2022"/>
    <cellStyle name="Normal 5 4 2 2 4 2 2" xfId="3814"/>
    <cellStyle name="Normal 5 4 2 2 4 2 2 2" xfId="7473"/>
    <cellStyle name="Normal 5 4 2 2 4 2 2 2 2" xfId="14733"/>
    <cellStyle name="Normal 5 4 2 2 4 2 2 2 2 2" xfId="29111"/>
    <cellStyle name="Normal 5 4 2 2 4 2 2 2 2 2 2" xfId="57845"/>
    <cellStyle name="Normal 5 4 2 2 4 2 2 2 2 3" xfId="43521"/>
    <cellStyle name="Normal 5 4 2 2 4 2 2 2 3" xfId="21948"/>
    <cellStyle name="Normal 5 4 2 2 4 2 2 2 3 2" xfId="50683"/>
    <cellStyle name="Normal 5 4 2 2 4 2 2 2 4" xfId="36359"/>
    <cellStyle name="Normal 5 4 2 2 4 2 2 3" xfId="11146"/>
    <cellStyle name="Normal 5 4 2 2 4 2 2 3 2" xfId="25529"/>
    <cellStyle name="Normal 5 4 2 2 4 2 2 3 2 2" xfId="54264"/>
    <cellStyle name="Normal 5 4 2 2 4 2 2 3 3" xfId="39940"/>
    <cellStyle name="Normal 5 4 2 2 4 2 2 4" xfId="18366"/>
    <cellStyle name="Normal 5 4 2 2 4 2 2 4 2" xfId="47102"/>
    <cellStyle name="Normal 5 4 2 2 4 2 2 5" xfId="32778"/>
    <cellStyle name="Normal 5 4 2 2 4 2 3" xfId="5683"/>
    <cellStyle name="Normal 5 4 2 2 4 2 3 2" xfId="12943"/>
    <cellStyle name="Normal 5 4 2 2 4 2 3 2 2" xfId="27321"/>
    <cellStyle name="Normal 5 4 2 2 4 2 3 2 2 2" xfId="56055"/>
    <cellStyle name="Normal 5 4 2 2 4 2 3 2 3" xfId="41731"/>
    <cellStyle name="Normal 5 4 2 2 4 2 3 3" xfId="20158"/>
    <cellStyle name="Normal 5 4 2 2 4 2 3 3 2" xfId="48893"/>
    <cellStyle name="Normal 5 4 2 2 4 2 3 4" xfId="34569"/>
    <cellStyle name="Normal 5 4 2 2 4 2 4" xfId="9356"/>
    <cellStyle name="Normal 5 4 2 2 4 2 4 2" xfId="23739"/>
    <cellStyle name="Normal 5 4 2 2 4 2 4 2 2" xfId="52474"/>
    <cellStyle name="Normal 5 4 2 2 4 2 4 3" xfId="38150"/>
    <cellStyle name="Normal 5 4 2 2 4 2 5" xfId="16576"/>
    <cellStyle name="Normal 5 4 2 2 4 2 5 2" xfId="45312"/>
    <cellStyle name="Normal 5 4 2 2 4 2 6" xfId="30988"/>
    <cellStyle name="Normal 5 4 2 2 4 3" xfId="2918"/>
    <cellStyle name="Normal 5 4 2 2 4 3 2" xfId="6578"/>
    <cellStyle name="Normal 5 4 2 2 4 3 2 2" xfId="13838"/>
    <cellStyle name="Normal 5 4 2 2 4 3 2 2 2" xfId="28216"/>
    <cellStyle name="Normal 5 4 2 2 4 3 2 2 2 2" xfId="56950"/>
    <cellStyle name="Normal 5 4 2 2 4 3 2 2 3" xfId="42626"/>
    <cellStyle name="Normal 5 4 2 2 4 3 2 3" xfId="21053"/>
    <cellStyle name="Normal 5 4 2 2 4 3 2 3 2" xfId="49788"/>
    <cellStyle name="Normal 5 4 2 2 4 3 2 4" xfId="35464"/>
    <cellStyle name="Normal 5 4 2 2 4 3 3" xfId="10251"/>
    <cellStyle name="Normal 5 4 2 2 4 3 3 2" xfId="24634"/>
    <cellStyle name="Normal 5 4 2 2 4 3 3 2 2" xfId="53369"/>
    <cellStyle name="Normal 5 4 2 2 4 3 3 3" xfId="39045"/>
    <cellStyle name="Normal 5 4 2 2 4 3 4" xfId="17471"/>
    <cellStyle name="Normal 5 4 2 2 4 3 4 2" xfId="46207"/>
    <cellStyle name="Normal 5 4 2 2 4 3 5" xfId="31883"/>
    <cellStyle name="Normal 5 4 2 2 4 4" xfId="4783"/>
    <cellStyle name="Normal 5 4 2 2 4 4 2" xfId="12048"/>
    <cellStyle name="Normal 5 4 2 2 4 4 2 2" xfId="26426"/>
    <cellStyle name="Normal 5 4 2 2 4 4 2 2 2" xfId="55160"/>
    <cellStyle name="Normal 5 4 2 2 4 4 2 3" xfId="40836"/>
    <cellStyle name="Normal 5 4 2 2 4 4 3" xfId="19263"/>
    <cellStyle name="Normal 5 4 2 2 4 4 3 2" xfId="47998"/>
    <cellStyle name="Normal 5 4 2 2 4 4 4" xfId="33674"/>
    <cellStyle name="Normal 5 4 2 2 4 5" xfId="8455"/>
    <cellStyle name="Normal 5 4 2 2 4 5 2" xfId="22844"/>
    <cellStyle name="Normal 5 4 2 2 4 5 2 2" xfId="51579"/>
    <cellStyle name="Normal 5 4 2 2 4 5 3" xfId="37255"/>
    <cellStyle name="Normal 5 4 2 2 4 6" xfId="15681"/>
    <cellStyle name="Normal 5 4 2 2 4 6 2" xfId="44417"/>
    <cellStyle name="Normal 5 4 2 2 4 7" xfId="30093"/>
    <cellStyle name="Normal 5 4 2 2 5" xfId="1563"/>
    <cellStyle name="Normal 5 4 2 2 5 2" xfId="3367"/>
    <cellStyle name="Normal 5 4 2 2 5 2 2" xfId="7026"/>
    <cellStyle name="Normal 5 4 2 2 5 2 2 2" xfId="14286"/>
    <cellStyle name="Normal 5 4 2 2 5 2 2 2 2" xfId="28664"/>
    <cellStyle name="Normal 5 4 2 2 5 2 2 2 2 2" xfId="57398"/>
    <cellStyle name="Normal 5 4 2 2 5 2 2 2 3" xfId="43074"/>
    <cellStyle name="Normal 5 4 2 2 5 2 2 3" xfId="21501"/>
    <cellStyle name="Normal 5 4 2 2 5 2 2 3 2" xfId="50236"/>
    <cellStyle name="Normal 5 4 2 2 5 2 2 4" xfId="35912"/>
    <cellStyle name="Normal 5 4 2 2 5 2 3" xfId="10699"/>
    <cellStyle name="Normal 5 4 2 2 5 2 3 2" xfId="25082"/>
    <cellStyle name="Normal 5 4 2 2 5 2 3 2 2" xfId="53817"/>
    <cellStyle name="Normal 5 4 2 2 5 2 3 3" xfId="39493"/>
    <cellStyle name="Normal 5 4 2 2 5 2 4" xfId="17919"/>
    <cellStyle name="Normal 5 4 2 2 5 2 4 2" xfId="46655"/>
    <cellStyle name="Normal 5 4 2 2 5 2 5" xfId="32331"/>
    <cellStyle name="Normal 5 4 2 2 5 3" xfId="5236"/>
    <cellStyle name="Normal 5 4 2 2 5 3 2" xfId="12496"/>
    <cellStyle name="Normal 5 4 2 2 5 3 2 2" xfId="26874"/>
    <cellStyle name="Normal 5 4 2 2 5 3 2 2 2" xfId="55608"/>
    <cellStyle name="Normal 5 4 2 2 5 3 2 3" xfId="41284"/>
    <cellStyle name="Normal 5 4 2 2 5 3 3" xfId="19711"/>
    <cellStyle name="Normal 5 4 2 2 5 3 3 2" xfId="48446"/>
    <cellStyle name="Normal 5 4 2 2 5 3 4" xfId="34122"/>
    <cellStyle name="Normal 5 4 2 2 5 4" xfId="8909"/>
    <cellStyle name="Normal 5 4 2 2 5 4 2" xfId="23292"/>
    <cellStyle name="Normal 5 4 2 2 5 4 2 2" xfId="52027"/>
    <cellStyle name="Normal 5 4 2 2 5 4 3" xfId="37703"/>
    <cellStyle name="Normal 5 4 2 2 5 5" xfId="16129"/>
    <cellStyle name="Normal 5 4 2 2 5 5 2" xfId="44865"/>
    <cellStyle name="Normal 5 4 2 2 5 6" xfId="30541"/>
    <cellStyle name="Normal 5 4 2 2 6" xfId="2471"/>
    <cellStyle name="Normal 5 4 2 2 6 2" xfId="6131"/>
    <cellStyle name="Normal 5 4 2 2 6 2 2" xfId="13391"/>
    <cellStyle name="Normal 5 4 2 2 6 2 2 2" xfId="27769"/>
    <cellStyle name="Normal 5 4 2 2 6 2 2 2 2" xfId="56503"/>
    <cellStyle name="Normal 5 4 2 2 6 2 2 3" xfId="42179"/>
    <cellStyle name="Normal 5 4 2 2 6 2 3" xfId="20606"/>
    <cellStyle name="Normal 5 4 2 2 6 2 3 2" xfId="49341"/>
    <cellStyle name="Normal 5 4 2 2 6 2 4" xfId="35017"/>
    <cellStyle name="Normal 5 4 2 2 6 3" xfId="9804"/>
    <cellStyle name="Normal 5 4 2 2 6 3 2" xfId="24187"/>
    <cellStyle name="Normal 5 4 2 2 6 3 2 2" xfId="52922"/>
    <cellStyle name="Normal 5 4 2 2 6 3 3" xfId="38598"/>
    <cellStyle name="Normal 5 4 2 2 6 4" xfId="17024"/>
    <cellStyle name="Normal 5 4 2 2 6 4 2" xfId="45760"/>
    <cellStyle name="Normal 5 4 2 2 6 5" xfId="31436"/>
    <cellStyle name="Normal 5 4 2 2 7" xfId="4330"/>
    <cellStyle name="Normal 5 4 2 2 7 2" xfId="11600"/>
    <cellStyle name="Normal 5 4 2 2 7 2 2" xfId="25979"/>
    <cellStyle name="Normal 5 4 2 2 7 2 2 2" xfId="54713"/>
    <cellStyle name="Normal 5 4 2 2 7 2 3" xfId="40389"/>
    <cellStyle name="Normal 5 4 2 2 7 3" xfId="18816"/>
    <cellStyle name="Normal 5 4 2 2 7 3 2" xfId="47551"/>
    <cellStyle name="Normal 5 4 2 2 7 4" xfId="33227"/>
    <cellStyle name="Normal 5 4 2 2 8" xfId="7999"/>
    <cellStyle name="Normal 5 4 2 2 8 2" xfId="22397"/>
    <cellStyle name="Normal 5 4 2 2 8 2 2" xfId="51132"/>
    <cellStyle name="Normal 5 4 2 2 8 3" xfId="36808"/>
    <cellStyle name="Normal 5 4 2 2 9" xfId="15234"/>
    <cellStyle name="Normal 5 4 2 2 9 2" xfId="43970"/>
    <cellStyle name="Normal 5 4 2 3" xfId="595"/>
    <cellStyle name="Normal 5 4 2 3 2" xfId="872"/>
    <cellStyle name="Normal 5 4 2 3 2 2" xfId="1319"/>
    <cellStyle name="Normal 5 4 2 3 2 2 2" xfId="2302"/>
    <cellStyle name="Normal 5 4 2 3 2 2 2 2" xfId="4094"/>
    <cellStyle name="Normal 5 4 2 3 2 2 2 2 2" xfId="7753"/>
    <cellStyle name="Normal 5 4 2 3 2 2 2 2 2 2" xfId="15013"/>
    <cellStyle name="Normal 5 4 2 3 2 2 2 2 2 2 2" xfId="29391"/>
    <cellStyle name="Normal 5 4 2 3 2 2 2 2 2 2 2 2" xfId="58125"/>
    <cellStyle name="Normal 5 4 2 3 2 2 2 2 2 2 3" xfId="43801"/>
    <cellStyle name="Normal 5 4 2 3 2 2 2 2 2 3" xfId="22228"/>
    <cellStyle name="Normal 5 4 2 3 2 2 2 2 2 3 2" xfId="50963"/>
    <cellStyle name="Normal 5 4 2 3 2 2 2 2 2 4" xfId="36639"/>
    <cellStyle name="Normal 5 4 2 3 2 2 2 2 3" xfId="11426"/>
    <cellStyle name="Normal 5 4 2 3 2 2 2 2 3 2" xfId="25809"/>
    <cellStyle name="Normal 5 4 2 3 2 2 2 2 3 2 2" xfId="54544"/>
    <cellStyle name="Normal 5 4 2 3 2 2 2 2 3 3" xfId="40220"/>
    <cellStyle name="Normal 5 4 2 3 2 2 2 2 4" xfId="18646"/>
    <cellStyle name="Normal 5 4 2 3 2 2 2 2 4 2" xfId="47382"/>
    <cellStyle name="Normal 5 4 2 3 2 2 2 2 5" xfId="33058"/>
    <cellStyle name="Normal 5 4 2 3 2 2 2 3" xfId="5963"/>
    <cellStyle name="Normal 5 4 2 3 2 2 2 3 2" xfId="13223"/>
    <cellStyle name="Normal 5 4 2 3 2 2 2 3 2 2" xfId="27601"/>
    <cellStyle name="Normal 5 4 2 3 2 2 2 3 2 2 2" xfId="56335"/>
    <cellStyle name="Normal 5 4 2 3 2 2 2 3 2 3" xfId="42011"/>
    <cellStyle name="Normal 5 4 2 3 2 2 2 3 3" xfId="20438"/>
    <cellStyle name="Normal 5 4 2 3 2 2 2 3 3 2" xfId="49173"/>
    <cellStyle name="Normal 5 4 2 3 2 2 2 3 4" xfId="34849"/>
    <cellStyle name="Normal 5 4 2 3 2 2 2 4" xfId="9636"/>
    <cellStyle name="Normal 5 4 2 3 2 2 2 4 2" xfId="24019"/>
    <cellStyle name="Normal 5 4 2 3 2 2 2 4 2 2" xfId="52754"/>
    <cellStyle name="Normal 5 4 2 3 2 2 2 4 3" xfId="38430"/>
    <cellStyle name="Normal 5 4 2 3 2 2 2 5" xfId="16856"/>
    <cellStyle name="Normal 5 4 2 3 2 2 2 5 2" xfId="45592"/>
    <cellStyle name="Normal 5 4 2 3 2 2 2 6" xfId="31268"/>
    <cellStyle name="Normal 5 4 2 3 2 2 3" xfId="3198"/>
    <cellStyle name="Normal 5 4 2 3 2 2 3 2" xfId="6858"/>
    <cellStyle name="Normal 5 4 2 3 2 2 3 2 2" xfId="14118"/>
    <cellStyle name="Normal 5 4 2 3 2 2 3 2 2 2" xfId="28496"/>
    <cellStyle name="Normal 5 4 2 3 2 2 3 2 2 2 2" xfId="57230"/>
    <cellStyle name="Normal 5 4 2 3 2 2 3 2 2 3" xfId="42906"/>
    <cellStyle name="Normal 5 4 2 3 2 2 3 2 3" xfId="21333"/>
    <cellStyle name="Normal 5 4 2 3 2 2 3 2 3 2" xfId="50068"/>
    <cellStyle name="Normal 5 4 2 3 2 2 3 2 4" xfId="35744"/>
    <cellStyle name="Normal 5 4 2 3 2 2 3 3" xfId="10531"/>
    <cellStyle name="Normal 5 4 2 3 2 2 3 3 2" xfId="24914"/>
    <cellStyle name="Normal 5 4 2 3 2 2 3 3 2 2" xfId="53649"/>
    <cellStyle name="Normal 5 4 2 3 2 2 3 3 3" xfId="39325"/>
    <cellStyle name="Normal 5 4 2 3 2 2 3 4" xfId="17751"/>
    <cellStyle name="Normal 5 4 2 3 2 2 3 4 2" xfId="46487"/>
    <cellStyle name="Normal 5 4 2 3 2 2 3 5" xfId="32163"/>
    <cellStyle name="Normal 5 4 2 3 2 2 4" xfId="5063"/>
    <cellStyle name="Normal 5 4 2 3 2 2 4 2" xfId="12328"/>
    <cellStyle name="Normal 5 4 2 3 2 2 4 2 2" xfId="26706"/>
    <cellStyle name="Normal 5 4 2 3 2 2 4 2 2 2" xfId="55440"/>
    <cellStyle name="Normal 5 4 2 3 2 2 4 2 3" xfId="41116"/>
    <cellStyle name="Normal 5 4 2 3 2 2 4 3" xfId="19543"/>
    <cellStyle name="Normal 5 4 2 3 2 2 4 3 2" xfId="48278"/>
    <cellStyle name="Normal 5 4 2 3 2 2 4 4" xfId="33954"/>
    <cellStyle name="Normal 5 4 2 3 2 2 5" xfId="8735"/>
    <cellStyle name="Normal 5 4 2 3 2 2 5 2" xfId="23124"/>
    <cellStyle name="Normal 5 4 2 3 2 2 5 2 2" xfId="51859"/>
    <cellStyle name="Normal 5 4 2 3 2 2 5 3" xfId="37535"/>
    <cellStyle name="Normal 5 4 2 3 2 2 6" xfId="15961"/>
    <cellStyle name="Normal 5 4 2 3 2 2 6 2" xfId="44697"/>
    <cellStyle name="Normal 5 4 2 3 2 2 7" xfId="30373"/>
    <cellStyle name="Normal 5 4 2 3 2 3" xfId="1855"/>
    <cellStyle name="Normal 5 4 2 3 2 3 2" xfId="3647"/>
    <cellStyle name="Normal 5 4 2 3 2 3 2 2" xfId="7306"/>
    <cellStyle name="Normal 5 4 2 3 2 3 2 2 2" xfId="14566"/>
    <cellStyle name="Normal 5 4 2 3 2 3 2 2 2 2" xfId="28944"/>
    <cellStyle name="Normal 5 4 2 3 2 3 2 2 2 2 2" xfId="57678"/>
    <cellStyle name="Normal 5 4 2 3 2 3 2 2 2 3" xfId="43354"/>
    <cellStyle name="Normal 5 4 2 3 2 3 2 2 3" xfId="21781"/>
    <cellStyle name="Normal 5 4 2 3 2 3 2 2 3 2" xfId="50516"/>
    <cellStyle name="Normal 5 4 2 3 2 3 2 2 4" xfId="36192"/>
    <cellStyle name="Normal 5 4 2 3 2 3 2 3" xfId="10979"/>
    <cellStyle name="Normal 5 4 2 3 2 3 2 3 2" xfId="25362"/>
    <cellStyle name="Normal 5 4 2 3 2 3 2 3 2 2" xfId="54097"/>
    <cellStyle name="Normal 5 4 2 3 2 3 2 3 3" xfId="39773"/>
    <cellStyle name="Normal 5 4 2 3 2 3 2 4" xfId="18199"/>
    <cellStyle name="Normal 5 4 2 3 2 3 2 4 2" xfId="46935"/>
    <cellStyle name="Normal 5 4 2 3 2 3 2 5" xfId="32611"/>
    <cellStyle name="Normal 5 4 2 3 2 3 3" xfId="5516"/>
    <cellStyle name="Normal 5 4 2 3 2 3 3 2" xfId="12776"/>
    <cellStyle name="Normal 5 4 2 3 2 3 3 2 2" xfId="27154"/>
    <cellStyle name="Normal 5 4 2 3 2 3 3 2 2 2" xfId="55888"/>
    <cellStyle name="Normal 5 4 2 3 2 3 3 2 3" xfId="41564"/>
    <cellStyle name="Normal 5 4 2 3 2 3 3 3" xfId="19991"/>
    <cellStyle name="Normal 5 4 2 3 2 3 3 3 2" xfId="48726"/>
    <cellStyle name="Normal 5 4 2 3 2 3 3 4" xfId="34402"/>
    <cellStyle name="Normal 5 4 2 3 2 3 4" xfId="9189"/>
    <cellStyle name="Normal 5 4 2 3 2 3 4 2" xfId="23572"/>
    <cellStyle name="Normal 5 4 2 3 2 3 4 2 2" xfId="52307"/>
    <cellStyle name="Normal 5 4 2 3 2 3 4 3" xfId="37983"/>
    <cellStyle name="Normal 5 4 2 3 2 3 5" xfId="16409"/>
    <cellStyle name="Normal 5 4 2 3 2 3 5 2" xfId="45145"/>
    <cellStyle name="Normal 5 4 2 3 2 3 6" xfId="30821"/>
    <cellStyle name="Normal 5 4 2 3 2 4" xfId="2751"/>
    <cellStyle name="Normal 5 4 2 3 2 4 2" xfId="6411"/>
    <cellStyle name="Normal 5 4 2 3 2 4 2 2" xfId="13671"/>
    <cellStyle name="Normal 5 4 2 3 2 4 2 2 2" xfId="28049"/>
    <cellStyle name="Normal 5 4 2 3 2 4 2 2 2 2" xfId="56783"/>
    <cellStyle name="Normal 5 4 2 3 2 4 2 2 3" xfId="42459"/>
    <cellStyle name="Normal 5 4 2 3 2 4 2 3" xfId="20886"/>
    <cellStyle name="Normal 5 4 2 3 2 4 2 3 2" xfId="49621"/>
    <cellStyle name="Normal 5 4 2 3 2 4 2 4" xfId="35297"/>
    <cellStyle name="Normal 5 4 2 3 2 4 3" xfId="10084"/>
    <cellStyle name="Normal 5 4 2 3 2 4 3 2" xfId="24467"/>
    <cellStyle name="Normal 5 4 2 3 2 4 3 2 2" xfId="53202"/>
    <cellStyle name="Normal 5 4 2 3 2 4 3 3" xfId="38878"/>
    <cellStyle name="Normal 5 4 2 3 2 4 4" xfId="17304"/>
    <cellStyle name="Normal 5 4 2 3 2 4 4 2" xfId="46040"/>
    <cellStyle name="Normal 5 4 2 3 2 4 5" xfId="31716"/>
    <cellStyle name="Normal 5 4 2 3 2 5" xfId="4616"/>
    <cellStyle name="Normal 5 4 2 3 2 5 2" xfId="11881"/>
    <cellStyle name="Normal 5 4 2 3 2 5 2 2" xfId="26259"/>
    <cellStyle name="Normal 5 4 2 3 2 5 2 2 2" xfId="54993"/>
    <cellStyle name="Normal 5 4 2 3 2 5 2 3" xfId="40669"/>
    <cellStyle name="Normal 5 4 2 3 2 5 3" xfId="19096"/>
    <cellStyle name="Normal 5 4 2 3 2 5 3 2" xfId="47831"/>
    <cellStyle name="Normal 5 4 2 3 2 5 4" xfId="33507"/>
    <cellStyle name="Normal 5 4 2 3 2 6" xfId="8288"/>
    <cellStyle name="Normal 5 4 2 3 2 6 2" xfId="22677"/>
    <cellStyle name="Normal 5 4 2 3 2 6 2 2" xfId="51412"/>
    <cellStyle name="Normal 5 4 2 3 2 6 3" xfId="37088"/>
    <cellStyle name="Normal 5 4 2 3 2 7" xfId="15514"/>
    <cellStyle name="Normal 5 4 2 3 2 7 2" xfId="44250"/>
    <cellStyle name="Normal 5 4 2 3 2 8" xfId="29926"/>
    <cellStyle name="Normal 5 4 2 3 3" xfId="1095"/>
    <cellStyle name="Normal 5 4 2 3 3 2" xfId="2078"/>
    <cellStyle name="Normal 5 4 2 3 3 2 2" xfId="3870"/>
    <cellStyle name="Normal 5 4 2 3 3 2 2 2" xfId="7529"/>
    <cellStyle name="Normal 5 4 2 3 3 2 2 2 2" xfId="14789"/>
    <cellStyle name="Normal 5 4 2 3 3 2 2 2 2 2" xfId="29167"/>
    <cellStyle name="Normal 5 4 2 3 3 2 2 2 2 2 2" xfId="57901"/>
    <cellStyle name="Normal 5 4 2 3 3 2 2 2 2 3" xfId="43577"/>
    <cellStyle name="Normal 5 4 2 3 3 2 2 2 3" xfId="22004"/>
    <cellStyle name="Normal 5 4 2 3 3 2 2 2 3 2" xfId="50739"/>
    <cellStyle name="Normal 5 4 2 3 3 2 2 2 4" xfId="36415"/>
    <cellStyle name="Normal 5 4 2 3 3 2 2 3" xfId="11202"/>
    <cellStyle name="Normal 5 4 2 3 3 2 2 3 2" xfId="25585"/>
    <cellStyle name="Normal 5 4 2 3 3 2 2 3 2 2" xfId="54320"/>
    <cellStyle name="Normal 5 4 2 3 3 2 2 3 3" xfId="39996"/>
    <cellStyle name="Normal 5 4 2 3 3 2 2 4" xfId="18422"/>
    <cellStyle name="Normal 5 4 2 3 3 2 2 4 2" xfId="47158"/>
    <cellStyle name="Normal 5 4 2 3 3 2 2 5" xfId="32834"/>
    <cellStyle name="Normal 5 4 2 3 3 2 3" xfId="5739"/>
    <cellStyle name="Normal 5 4 2 3 3 2 3 2" xfId="12999"/>
    <cellStyle name="Normal 5 4 2 3 3 2 3 2 2" xfId="27377"/>
    <cellStyle name="Normal 5 4 2 3 3 2 3 2 2 2" xfId="56111"/>
    <cellStyle name="Normal 5 4 2 3 3 2 3 2 3" xfId="41787"/>
    <cellStyle name="Normal 5 4 2 3 3 2 3 3" xfId="20214"/>
    <cellStyle name="Normal 5 4 2 3 3 2 3 3 2" xfId="48949"/>
    <cellStyle name="Normal 5 4 2 3 3 2 3 4" xfId="34625"/>
    <cellStyle name="Normal 5 4 2 3 3 2 4" xfId="9412"/>
    <cellStyle name="Normal 5 4 2 3 3 2 4 2" xfId="23795"/>
    <cellStyle name="Normal 5 4 2 3 3 2 4 2 2" xfId="52530"/>
    <cellStyle name="Normal 5 4 2 3 3 2 4 3" xfId="38206"/>
    <cellStyle name="Normal 5 4 2 3 3 2 5" xfId="16632"/>
    <cellStyle name="Normal 5 4 2 3 3 2 5 2" xfId="45368"/>
    <cellStyle name="Normal 5 4 2 3 3 2 6" xfId="31044"/>
    <cellStyle name="Normal 5 4 2 3 3 3" xfId="2974"/>
    <cellStyle name="Normal 5 4 2 3 3 3 2" xfId="6634"/>
    <cellStyle name="Normal 5 4 2 3 3 3 2 2" xfId="13894"/>
    <cellStyle name="Normal 5 4 2 3 3 3 2 2 2" xfId="28272"/>
    <cellStyle name="Normal 5 4 2 3 3 3 2 2 2 2" xfId="57006"/>
    <cellStyle name="Normal 5 4 2 3 3 3 2 2 3" xfId="42682"/>
    <cellStyle name="Normal 5 4 2 3 3 3 2 3" xfId="21109"/>
    <cellStyle name="Normal 5 4 2 3 3 3 2 3 2" xfId="49844"/>
    <cellStyle name="Normal 5 4 2 3 3 3 2 4" xfId="35520"/>
    <cellStyle name="Normal 5 4 2 3 3 3 3" xfId="10307"/>
    <cellStyle name="Normal 5 4 2 3 3 3 3 2" xfId="24690"/>
    <cellStyle name="Normal 5 4 2 3 3 3 3 2 2" xfId="53425"/>
    <cellStyle name="Normal 5 4 2 3 3 3 3 3" xfId="39101"/>
    <cellStyle name="Normal 5 4 2 3 3 3 4" xfId="17527"/>
    <cellStyle name="Normal 5 4 2 3 3 3 4 2" xfId="46263"/>
    <cellStyle name="Normal 5 4 2 3 3 3 5" xfId="31939"/>
    <cellStyle name="Normal 5 4 2 3 3 4" xfId="4839"/>
    <cellStyle name="Normal 5 4 2 3 3 4 2" xfId="12104"/>
    <cellStyle name="Normal 5 4 2 3 3 4 2 2" xfId="26482"/>
    <cellStyle name="Normal 5 4 2 3 3 4 2 2 2" xfId="55216"/>
    <cellStyle name="Normal 5 4 2 3 3 4 2 3" xfId="40892"/>
    <cellStyle name="Normal 5 4 2 3 3 4 3" xfId="19319"/>
    <cellStyle name="Normal 5 4 2 3 3 4 3 2" xfId="48054"/>
    <cellStyle name="Normal 5 4 2 3 3 4 4" xfId="33730"/>
    <cellStyle name="Normal 5 4 2 3 3 5" xfId="8511"/>
    <cellStyle name="Normal 5 4 2 3 3 5 2" xfId="22900"/>
    <cellStyle name="Normal 5 4 2 3 3 5 2 2" xfId="51635"/>
    <cellStyle name="Normal 5 4 2 3 3 5 3" xfId="37311"/>
    <cellStyle name="Normal 5 4 2 3 3 6" xfId="15737"/>
    <cellStyle name="Normal 5 4 2 3 3 6 2" xfId="44473"/>
    <cellStyle name="Normal 5 4 2 3 3 7" xfId="30149"/>
    <cellStyle name="Normal 5 4 2 3 4" xfId="1627"/>
    <cellStyle name="Normal 5 4 2 3 4 2" xfId="3423"/>
    <cellStyle name="Normal 5 4 2 3 4 2 2" xfId="7082"/>
    <cellStyle name="Normal 5 4 2 3 4 2 2 2" xfId="14342"/>
    <cellStyle name="Normal 5 4 2 3 4 2 2 2 2" xfId="28720"/>
    <cellStyle name="Normal 5 4 2 3 4 2 2 2 2 2" xfId="57454"/>
    <cellStyle name="Normal 5 4 2 3 4 2 2 2 3" xfId="43130"/>
    <cellStyle name="Normal 5 4 2 3 4 2 2 3" xfId="21557"/>
    <cellStyle name="Normal 5 4 2 3 4 2 2 3 2" xfId="50292"/>
    <cellStyle name="Normal 5 4 2 3 4 2 2 4" xfId="35968"/>
    <cellStyle name="Normal 5 4 2 3 4 2 3" xfId="10755"/>
    <cellStyle name="Normal 5 4 2 3 4 2 3 2" xfId="25138"/>
    <cellStyle name="Normal 5 4 2 3 4 2 3 2 2" xfId="53873"/>
    <cellStyle name="Normal 5 4 2 3 4 2 3 3" xfId="39549"/>
    <cellStyle name="Normal 5 4 2 3 4 2 4" xfId="17975"/>
    <cellStyle name="Normal 5 4 2 3 4 2 4 2" xfId="46711"/>
    <cellStyle name="Normal 5 4 2 3 4 2 5" xfId="32387"/>
    <cellStyle name="Normal 5 4 2 3 4 3" xfId="5292"/>
    <cellStyle name="Normal 5 4 2 3 4 3 2" xfId="12552"/>
    <cellStyle name="Normal 5 4 2 3 4 3 2 2" xfId="26930"/>
    <cellStyle name="Normal 5 4 2 3 4 3 2 2 2" xfId="55664"/>
    <cellStyle name="Normal 5 4 2 3 4 3 2 3" xfId="41340"/>
    <cellStyle name="Normal 5 4 2 3 4 3 3" xfId="19767"/>
    <cellStyle name="Normal 5 4 2 3 4 3 3 2" xfId="48502"/>
    <cellStyle name="Normal 5 4 2 3 4 3 4" xfId="34178"/>
    <cellStyle name="Normal 5 4 2 3 4 4" xfId="8965"/>
    <cellStyle name="Normal 5 4 2 3 4 4 2" xfId="23348"/>
    <cellStyle name="Normal 5 4 2 3 4 4 2 2" xfId="52083"/>
    <cellStyle name="Normal 5 4 2 3 4 4 3" xfId="37759"/>
    <cellStyle name="Normal 5 4 2 3 4 5" xfId="16185"/>
    <cellStyle name="Normal 5 4 2 3 4 5 2" xfId="44921"/>
    <cellStyle name="Normal 5 4 2 3 4 6" xfId="30597"/>
    <cellStyle name="Normal 5 4 2 3 5" xfId="2527"/>
    <cellStyle name="Normal 5 4 2 3 5 2" xfId="6187"/>
    <cellStyle name="Normal 5 4 2 3 5 2 2" xfId="13447"/>
    <cellStyle name="Normal 5 4 2 3 5 2 2 2" xfId="27825"/>
    <cellStyle name="Normal 5 4 2 3 5 2 2 2 2" xfId="56559"/>
    <cellStyle name="Normal 5 4 2 3 5 2 2 3" xfId="42235"/>
    <cellStyle name="Normal 5 4 2 3 5 2 3" xfId="20662"/>
    <cellStyle name="Normal 5 4 2 3 5 2 3 2" xfId="49397"/>
    <cellStyle name="Normal 5 4 2 3 5 2 4" xfId="35073"/>
    <cellStyle name="Normal 5 4 2 3 5 3" xfId="9860"/>
    <cellStyle name="Normal 5 4 2 3 5 3 2" xfId="24243"/>
    <cellStyle name="Normal 5 4 2 3 5 3 2 2" xfId="52978"/>
    <cellStyle name="Normal 5 4 2 3 5 3 3" xfId="38654"/>
    <cellStyle name="Normal 5 4 2 3 5 4" xfId="17080"/>
    <cellStyle name="Normal 5 4 2 3 5 4 2" xfId="45816"/>
    <cellStyle name="Normal 5 4 2 3 5 5" xfId="31492"/>
    <cellStyle name="Normal 5 4 2 3 6" xfId="4390"/>
    <cellStyle name="Normal 5 4 2 3 6 2" xfId="11657"/>
    <cellStyle name="Normal 5 4 2 3 6 2 2" xfId="26035"/>
    <cellStyle name="Normal 5 4 2 3 6 2 2 2" xfId="54769"/>
    <cellStyle name="Normal 5 4 2 3 6 2 3" xfId="40445"/>
    <cellStyle name="Normal 5 4 2 3 6 3" xfId="18872"/>
    <cellStyle name="Normal 5 4 2 3 6 3 2" xfId="47607"/>
    <cellStyle name="Normal 5 4 2 3 6 4" xfId="33283"/>
    <cellStyle name="Normal 5 4 2 3 7" xfId="8061"/>
    <cellStyle name="Normal 5 4 2 3 7 2" xfId="22453"/>
    <cellStyle name="Normal 5 4 2 3 7 2 2" xfId="51188"/>
    <cellStyle name="Normal 5 4 2 3 7 3" xfId="36864"/>
    <cellStyle name="Normal 5 4 2 3 8" xfId="15290"/>
    <cellStyle name="Normal 5 4 2 3 8 2" xfId="44026"/>
    <cellStyle name="Normal 5 4 2 3 9" xfId="29702"/>
    <cellStyle name="Normal 5 4 2 4" xfId="757"/>
    <cellStyle name="Normal 5 4 2 4 2" xfId="1207"/>
    <cellStyle name="Normal 5 4 2 4 2 2" xfId="2190"/>
    <cellStyle name="Normal 5 4 2 4 2 2 2" xfId="3982"/>
    <cellStyle name="Normal 5 4 2 4 2 2 2 2" xfId="7641"/>
    <cellStyle name="Normal 5 4 2 4 2 2 2 2 2" xfId="14901"/>
    <cellStyle name="Normal 5 4 2 4 2 2 2 2 2 2" xfId="29279"/>
    <cellStyle name="Normal 5 4 2 4 2 2 2 2 2 2 2" xfId="58013"/>
    <cellStyle name="Normal 5 4 2 4 2 2 2 2 2 3" xfId="43689"/>
    <cellStyle name="Normal 5 4 2 4 2 2 2 2 3" xfId="22116"/>
    <cellStyle name="Normal 5 4 2 4 2 2 2 2 3 2" xfId="50851"/>
    <cellStyle name="Normal 5 4 2 4 2 2 2 2 4" xfId="36527"/>
    <cellStyle name="Normal 5 4 2 4 2 2 2 3" xfId="11314"/>
    <cellStyle name="Normal 5 4 2 4 2 2 2 3 2" xfId="25697"/>
    <cellStyle name="Normal 5 4 2 4 2 2 2 3 2 2" xfId="54432"/>
    <cellStyle name="Normal 5 4 2 4 2 2 2 3 3" xfId="40108"/>
    <cellStyle name="Normal 5 4 2 4 2 2 2 4" xfId="18534"/>
    <cellStyle name="Normal 5 4 2 4 2 2 2 4 2" xfId="47270"/>
    <cellStyle name="Normal 5 4 2 4 2 2 2 5" xfId="32946"/>
    <cellStyle name="Normal 5 4 2 4 2 2 3" xfId="5851"/>
    <cellStyle name="Normal 5 4 2 4 2 2 3 2" xfId="13111"/>
    <cellStyle name="Normal 5 4 2 4 2 2 3 2 2" xfId="27489"/>
    <cellStyle name="Normal 5 4 2 4 2 2 3 2 2 2" xfId="56223"/>
    <cellStyle name="Normal 5 4 2 4 2 2 3 2 3" xfId="41899"/>
    <cellStyle name="Normal 5 4 2 4 2 2 3 3" xfId="20326"/>
    <cellStyle name="Normal 5 4 2 4 2 2 3 3 2" xfId="49061"/>
    <cellStyle name="Normal 5 4 2 4 2 2 3 4" xfId="34737"/>
    <cellStyle name="Normal 5 4 2 4 2 2 4" xfId="9524"/>
    <cellStyle name="Normal 5 4 2 4 2 2 4 2" xfId="23907"/>
    <cellStyle name="Normal 5 4 2 4 2 2 4 2 2" xfId="52642"/>
    <cellStyle name="Normal 5 4 2 4 2 2 4 3" xfId="38318"/>
    <cellStyle name="Normal 5 4 2 4 2 2 5" xfId="16744"/>
    <cellStyle name="Normal 5 4 2 4 2 2 5 2" xfId="45480"/>
    <cellStyle name="Normal 5 4 2 4 2 2 6" xfId="31156"/>
    <cellStyle name="Normal 5 4 2 4 2 3" xfId="3086"/>
    <cellStyle name="Normal 5 4 2 4 2 3 2" xfId="6746"/>
    <cellStyle name="Normal 5 4 2 4 2 3 2 2" xfId="14006"/>
    <cellStyle name="Normal 5 4 2 4 2 3 2 2 2" xfId="28384"/>
    <cellStyle name="Normal 5 4 2 4 2 3 2 2 2 2" xfId="57118"/>
    <cellStyle name="Normal 5 4 2 4 2 3 2 2 3" xfId="42794"/>
    <cellStyle name="Normal 5 4 2 4 2 3 2 3" xfId="21221"/>
    <cellStyle name="Normal 5 4 2 4 2 3 2 3 2" xfId="49956"/>
    <cellStyle name="Normal 5 4 2 4 2 3 2 4" xfId="35632"/>
    <cellStyle name="Normal 5 4 2 4 2 3 3" xfId="10419"/>
    <cellStyle name="Normal 5 4 2 4 2 3 3 2" xfId="24802"/>
    <cellStyle name="Normal 5 4 2 4 2 3 3 2 2" xfId="53537"/>
    <cellStyle name="Normal 5 4 2 4 2 3 3 3" xfId="39213"/>
    <cellStyle name="Normal 5 4 2 4 2 3 4" xfId="17639"/>
    <cellStyle name="Normal 5 4 2 4 2 3 4 2" xfId="46375"/>
    <cellStyle name="Normal 5 4 2 4 2 3 5" xfId="32051"/>
    <cellStyle name="Normal 5 4 2 4 2 4" xfId="4951"/>
    <cellStyle name="Normal 5 4 2 4 2 4 2" xfId="12216"/>
    <cellStyle name="Normal 5 4 2 4 2 4 2 2" xfId="26594"/>
    <cellStyle name="Normal 5 4 2 4 2 4 2 2 2" xfId="55328"/>
    <cellStyle name="Normal 5 4 2 4 2 4 2 3" xfId="41004"/>
    <cellStyle name="Normal 5 4 2 4 2 4 3" xfId="19431"/>
    <cellStyle name="Normal 5 4 2 4 2 4 3 2" xfId="48166"/>
    <cellStyle name="Normal 5 4 2 4 2 4 4" xfId="33842"/>
    <cellStyle name="Normal 5 4 2 4 2 5" xfId="8623"/>
    <cellStyle name="Normal 5 4 2 4 2 5 2" xfId="23012"/>
    <cellStyle name="Normal 5 4 2 4 2 5 2 2" xfId="51747"/>
    <cellStyle name="Normal 5 4 2 4 2 5 3" xfId="37423"/>
    <cellStyle name="Normal 5 4 2 4 2 6" xfId="15849"/>
    <cellStyle name="Normal 5 4 2 4 2 6 2" xfId="44585"/>
    <cellStyle name="Normal 5 4 2 4 2 7" xfId="30261"/>
    <cellStyle name="Normal 5 4 2 4 3" xfId="1743"/>
    <cellStyle name="Normal 5 4 2 4 3 2" xfId="3535"/>
    <cellStyle name="Normal 5 4 2 4 3 2 2" xfId="7194"/>
    <cellStyle name="Normal 5 4 2 4 3 2 2 2" xfId="14454"/>
    <cellStyle name="Normal 5 4 2 4 3 2 2 2 2" xfId="28832"/>
    <cellStyle name="Normal 5 4 2 4 3 2 2 2 2 2" xfId="57566"/>
    <cellStyle name="Normal 5 4 2 4 3 2 2 2 3" xfId="43242"/>
    <cellStyle name="Normal 5 4 2 4 3 2 2 3" xfId="21669"/>
    <cellStyle name="Normal 5 4 2 4 3 2 2 3 2" xfId="50404"/>
    <cellStyle name="Normal 5 4 2 4 3 2 2 4" xfId="36080"/>
    <cellStyle name="Normal 5 4 2 4 3 2 3" xfId="10867"/>
    <cellStyle name="Normal 5 4 2 4 3 2 3 2" xfId="25250"/>
    <cellStyle name="Normal 5 4 2 4 3 2 3 2 2" xfId="53985"/>
    <cellStyle name="Normal 5 4 2 4 3 2 3 3" xfId="39661"/>
    <cellStyle name="Normal 5 4 2 4 3 2 4" xfId="18087"/>
    <cellStyle name="Normal 5 4 2 4 3 2 4 2" xfId="46823"/>
    <cellStyle name="Normal 5 4 2 4 3 2 5" xfId="32499"/>
    <cellStyle name="Normal 5 4 2 4 3 3" xfId="5404"/>
    <cellStyle name="Normal 5 4 2 4 3 3 2" xfId="12664"/>
    <cellStyle name="Normal 5 4 2 4 3 3 2 2" xfId="27042"/>
    <cellStyle name="Normal 5 4 2 4 3 3 2 2 2" xfId="55776"/>
    <cellStyle name="Normal 5 4 2 4 3 3 2 3" xfId="41452"/>
    <cellStyle name="Normal 5 4 2 4 3 3 3" xfId="19879"/>
    <cellStyle name="Normal 5 4 2 4 3 3 3 2" xfId="48614"/>
    <cellStyle name="Normal 5 4 2 4 3 3 4" xfId="34290"/>
    <cellStyle name="Normal 5 4 2 4 3 4" xfId="9077"/>
    <cellStyle name="Normal 5 4 2 4 3 4 2" xfId="23460"/>
    <cellStyle name="Normal 5 4 2 4 3 4 2 2" xfId="52195"/>
    <cellStyle name="Normal 5 4 2 4 3 4 3" xfId="37871"/>
    <cellStyle name="Normal 5 4 2 4 3 5" xfId="16297"/>
    <cellStyle name="Normal 5 4 2 4 3 5 2" xfId="45033"/>
    <cellStyle name="Normal 5 4 2 4 3 6" xfId="30709"/>
    <cellStyle name="Normal 5 4 2 4 4" xfId="2639"/>
    <cellStyle name="Normal 5 4 2 4 4 2" xfId="6299"/>
    <cellStyle name="Normal 5 4 2 4 4 2 2" xfId="13559"/>
    <cellStyle name="Normal 5 4 2 4 4 2 2 2" xfId="27937"/>
    <cellStyle name="Normal 5 4 2 4 4 2 2 2 2" xfId="56671"/>
    <cellStyle name="Normal 5 4 2 4 4 2 2 3" xfId="42347"/>
    <cellStyle name="Normal 5 4 2 4 4 2 3" xfId="20774"/>
    <cellStyle name="Normal 5 4 2 4 4 2 3 2" xfId="49509"/>
    <cellStyle name="Normal 5 4 2 4 4 2 4" xfId="35185"/>
    <cellStyle name="Normal 5 4 2 4 4 3" xfId="9972"/>
    <cellStyle name="Normal 5 4 2 4 4 3 2" xfId="24355"/>
    <cellStyle name="Normal 5 4 2 4 4 3 2 2" xfId="53090"/>
    <cellStyle name="Normal 5 4 2 4 4 3 3" xfId="38766"/>
    <cellStyle name="Normal 5 4 2 4 4 4" xfId="17192"/>
    <cellStyle name="Normal 5 4 2 4 4 4 2" xfId="45928"/>
    <cellStyle name="Normal 5 4 2 4 4 5" xfId="31604"/>
    <cellStyle name="Normal 5 4 2 4 5" xfId="4503"/>
    <cellStyle name="Normal 5 4 2 4 5 2" xfId="11769"/>
    <cellStyle name="Normal 5 4 2 4 5 2 2" xfId="26147"/>
    <cellStyle name="Normal 5 4 2 4 5 2 2 2" xfId="54881"/>
    <cellStyle name="Normal 5 4 2 4 5 2 3" xfId="40557"/>
    <cellStyle name="Normal 5 4 2 4 5 3" xfId="18984"/>
    <cellStyle name="Normal 5 4 2 4 5 3 2" xfId="47719"/>
    <cellStyle name="Normal 5 4 2 4 5 4" xfId="33395"/>
    <cellStyle name="Normal 5 4 2 4 6" xfId="8176"/>
    <cellStyle name="Normal 5 4 2 4 6 2" xfId="22565"/>
    <cellStyle name="Normal 5 4 2 4 6 2 2" xfId="51300"/>
    <cellStyle name="Normal 5 4 2 4 6 3" xfId="36976"/>
    <cellStyle name="Normal 5 4 2 4 7" xfId="15402"/>
    <cellStyle name="Normal 5 4 2 4 7 2" xfId="44138"/>
    <cellStyle name="Normal 5 4 2 4 8" xfId="29814"/>
    <cellStyle name="Normal 5 4 2 5" xfId="983"/>
    <cellStyle name="Normal 5 4 2 5 2" xfId="1966"/>
    <cellStyle name="Normal 5 4 2 5 2 2" xfId="3758"/>
    <cellStyle name="Normal 5 4 2 5 2 2 2" xfId="7417"/>
    <cellStyle name="Normal 5 4 2 5 2 2 2 2" xfId="14677"/>
    <cellStyle name="Normal 5 4 2 5 2 2 2 2 2" xfId="29055"/>
    <cellStyle name="Normal 5 4 2 5 2 2 2 2 2 2" xfId="57789"/>
    <cellStyle name="Normal 5 4 2 5 2 2 2 2 3" xfId="43465"/>
    <cellStyle name="Normal 5 4 2 5 2 2 2 3" xfId="21892"/>
    <cellStyle name="Normal 5 4 2 5 2 2 2 3 2" xfId="50627"/>
    <cellStyle name="Normal 5 4 2 5 2 2 2 4" xfId="36303"/>
    <cellStyle name="Normal 5 4 2 5 2 2 3" xfId="11090"/>
    <cellStyle name="Normal 5 4 2 5 2 2 3 2" xfId="25473"/>
    <cellStyle name="Normal 5 4 2 5 2 2 3 2 2" xfId="54208"/>
    <cellStyle name="Normal 5 4 2 5 2 2 3 3" xfId="39884"/>
    <cellStyle name="Normal 5 4 2 5 2 2 4" xfId="18310"/>
    <cellStyle name="Normal 5 4 2 5 2 2 4 2" xfId="47046"/>
    <cellStyle name="Normal 5 4 2 5 2 2 5" xfId="32722"/>
    <cellStyle name="Normal 5 4 2 5 2 3" xfId="5627"/>
    <cellStyle name="Normal 5 4 2 5 2 3 2" xfId="12887"/>
    <cellStyle name="Normal 5 4 2 5 2 3 2 2" xfId="27265"/>
    <cellStyle name="Normal 5 4 2 5 2 3 2 2 2" xfId="55999"/>
    <cellStyle name="Normal 5 4 2 5 2 3 2 3" xfId="41675"/>
    <cellStyle name="Normal 5 4 2 5 2 3 3" xfId="20102"/>
    <cellStyle name="Normal 5 4 2 5 2 3 3 2" xfId="48837"/>
    <cellStyle name="Normal 5 4 2 5 2 3 4" xfId="34513"/>
    <cellStyle name="Normal 5 4 2 5 2 4" xfId="9300"/>
    <cellStyle name="Normal 5 4 2 5 2 4 2" xfId="23683"/>
    <cellStyle name="Normal 5 4 2 5 2 4 2 2" xfId="52418"/>
    <cellStyle name="Normal 5 4 2 5 2 4 3" xfId="38094"/>
    <cellStyle name="Normal 5 4 2 5 2 5" xfId="16520"/>
    <cellStyle name="Normal 5 4 2 5 2 5 2" xfId="45256"/>
    <cellStyle name="Normal 5 4 2 5 2 6" xfId="30932"/>
    <cellStyle name="Normal 5 4 2 5 3" xfId="2862"/>
    <cellStyle name="Normal 5 4 2 5 3 2" xfId="6522"/>
    <cellStyle name="Normal 5 4 2 5 3 2 2" xfId="13782"/>
    <cellStyle name="Normal 5 4 2 5 3 2 2 2" xfId="28160"/>
    <cellStyle name="Normal 5 4 2 5 3 2 2 2 2" xfId="56894"/>
    <cellStyle name="Normal 5 4 2 5 3 2 2 3" xfId="42570"/>
    <cellStyle name="Normal 5 4 2 5 3 2 3" xfId="20997"/>
    <cellStyle name="Normal 5 4 2 5 3 2 3 2" xfId="49732"/>
    <cellStyle name="Normal 5 4 2 5 3 2 4" xfId="35408"/>
    <cellStyle name="Normal 5 4 2 5 3 3" xfId="10195"/>
    <cellStyle name="Normal 5 4 2 5 3 3 2" xfId="24578"/>
    <cellStyle name="Normal 5 4 2 5 3 3 2 2" xfId="53313"/>
    <cellStyle name="Normal 5 4 2 5 3 3 3" xfId="38989"/>
    <cellStyle name="Normal 5 4 2 5 3 4" xfId="17415"/>
    <cellStyle name="Normal 5 4 2 5 3 4 2" xfId="46151"/>
    <cellStyle name="Normal 5 4 2 5 3 5" xfId="31827"/>
    <cellStyle name="Normal 5 4 2 5 4" xfId="4727"/>
    <cellStyle name="Normal 5 4 2 5 4 2" xfId="11992"/>
    <cellStyle name="Normal 5 4 2 5 4 2 2" xfId="26370"/>
    <cellStyle name="Normal 5 4 2 5 4 2 2 2" xfId="55104"/>
    <cellStyle name="Normal 5 4 2 5 4 2 3" xfId="40780"/>
    <cellStyle name="Normal 5 4 2 5 4 3" xfId="19207"/>
    <cellStyle name="Normal 5 4 2 5 4 3 2" xfId="47942"/>
    <cellStyle name="Normal 5 4 2 5 4 4" xfId="33618"/>
    <cellStyle name="Normal 5 4 2 5 5" xfId="8399"/>
    <cellStyle name="Normal 5 4 2 5 5 2" xfId="22788"/>
    <cellStyle name="Normal 5 4 2 5 5 2 2" xfId="51523"/>
    <cellStyle name="Normal 5 4 2 5 5 3" xfId="37199"/>
    <cellStyle name="Normal 5 4 2 5 6" xfId="15625"/>
    <cellStyle name="Normal 5 4 2 5 6 2" xfId="44361"/>
    <cellStyle name="Normal 5 4 2 5 7" xfId="30037"/>
    <cellStyle name="Normal 5 4 2 6" xfId="1502"/>
    <cellStyle name="Normal 5 4 2 6 2" xfId="3311"/>
    <cellStyle name="Normal 5 4 2 6 2 2" xfId="6970"/>
    <cellStyle name="Normal 5 4 2 6 2 2 2" xfId="14230"/>
    <cellStyle name="Normal 5 4 2 6 2 2 2 2" xfId="28608"/>
    <cellStyle name="Normal 5 4 2 6 2 2 2 2 2" xfId="57342"/>
    <cellStyle name="Normal 5 4 2 6 2 2 2 3" xfId="43018"/>
    <cellStyle name="Normal 5 4 2 6 2 2 3" xfId="21445"/>
    <cellStyle name="Normal 5 4 2 6 2 2 3 2" xfId="50180"/>
    <cellStyle name="Normal 5 4 2 6 2 2 4" xfId="35856"/>
    <cellStyle name="Normal 5 4 2 6 2 3" xfId="10643"/>
    <cellStyle name="Normal 5 4 2 6 2 3 2" xfId="25026"/>
    <cellStyle name="Normal 5 4 2 6 2 3 2 2" xfId="53761"/>
    <cellStyle name="Normal 5 4 2 6 2 3 3" xfId="39437"/>
    <cellStyle name="Normal 5 4 2 6 2 4" xfId="17863"/>
    <cellStyle name="Normal 5 4 2 6 2 4 2" xfId="46599"/>
    <cellStyle name="Normal 5 4 2 6 2 5" xfId="32275"/>
    <cellStyle name="Normal 5 4 2 6 3" xfId="5179"/>
    <cellStyle name="Normal 5 4 2 6 3 2" xfId="12440"/>
    <cellStyle name="Normal 5 4 2 6 3 2 2" xfId="26818"/>
    <cellStyle name="Normal 5 4 2 6 3 2 2 2" xfId="55552"/>
    <cellStyle name="Normal 5 4 2 6 3 2 3" xfId="41228"/>
    <cellStyle name="Normal 5 4 2 6 3 3" xfId="19655"/>
    <cellStyle name="Normal 5 4 2 6 3 3 2" xfId="48390"/>
    <cellStyle name="Normal 5 4 2 6 3 4" xfId="34066"/>
    <cellStyle name="Normal 5 4 2 6 4" xfId="8853"/>
    <cellStyle name="Normal 5 4 2 6 4 2" xfId="23236"/>
    <cellStyle name="Normal 5 4 2 6 4 2 2" xfId="51971"/>
    <cellStyle name="Normal 5 4 2 6 4 3" xfId="37647"/>
    <cellStyle name="Normal 5 4 2 6 5" xfId="16073"/>
    <cellStyle name="Normal 5 4 2 6 5 2" xfId="44809"/>
    <cellStyle name="Normal 5 4 2 6 6" xfId="30485"/>
    <cellStyle name="Normal 5 4 2 7" xfId="2415"/>
    <cellStyle name="Normal 5 4 2 7 2" xfId="6075"/>
    <cellStyle name="Normal 5 4 2 7 2 2" xfId="13335"/>
    <cellStyle name="Normal 5 4 2 7 2 2 2" xfId="27713"/>
    <cellStyle name="Normal 5 4 2 7 2 2 2 2" xfId="56447"/>
    <cellStyle name="Normal 5 4 2 7 2 2 3" xfId="42123"/>
    <cellStyle name="Normal 5 4 2 7 2 3" xfId="20550"/>
    <cellStyle name="Normal 5 4 2 7 2 3 2" xfId="49285"/>
    <cellStyle name="Normal 5 4 2 7 2 4" xfId="34961"/>
    <cellStyle name="Normal 5 4 2 7 3" xfId="9748"/>
    <cellStyle name="Normal 5 4 2 7 3 2" xfId="24131"/>
    <cellStyle name="Normal 5 4 2 7 3 2 2" xfId="52866"/>
    <cellStyle name="Normal 5 4 2 7 3 3" xfId="38542"/>
    <cellStyle name="Normal 5 4 2 7 4" xfId="16968"/>
    <cellStyle name="Normal 5 4 2 7 4 2" xfId="45704"/>
    <cellStyle name="Normal 5 4 2 7 5" xfId="31380"/>
    <cellStyle name="Normal 5 4 2 8" xfId="4272"/>
    <cellStyle name="Normal 5 4 2 8 2" xfId="11544"/>
    <cellStyle name="Normal 5 4 2 8 2 2" xfId="25923"/>
    <cellStyle name="Normal 5 4 2 8 2 2 2" xfId="54657"/>
    <cellStyle name="Normal 5 4 2 8 2 3" xfId="40333"/>
    <cellStyle name="Normal 5 4 2 8 3" xfId="18760"/>
    <cellStyle name="Normal 5 4 2 8 3 2" xfId="47495"/>
    <cellStyle name="Normal 5 4 2 8 4" xfId="33171"/>
    <cellStyle name="Normal 5 4 2 9" xfId="7940"/>
    <cellStyle name="Normal 5 4 2 9 2" xfId="22341"/>
    <cellStyle name="Normal 5 4 2 9 2 2" xfId="51076"/>
    <cellStyle name="Normal 5 4 2 9 3" xfId="36752"/>
    <cellStyle name="Normal 5 4 3" xfId="428"/>
    <cellStyle name="Normal 5 4 3 10" xfId="29618"/>
    <cellStyle name="Normal 5 4 3 2" xfId="628"/>
    <cellStyle name="Normal 5 4 3 2 2" xfId="900"/>
    <cellStyle name="Normal 5 4 3 2 2 2" xfId="1347"/>
    <cellStyle name="Normal 5 4 3 2 2 2 2" xfId="2330"/>
    <cellStyle name="Normal 5 4 3 2 2 2 2 2" xfId="4122"/>
    <cellStyle name="Normal 5 4 3 2 2 2 2 2 2" xfId="7781"/>
    <cellStyle name="Normal 5 4 3 2 2 2 2 2 2 2" xfId="15041"/>
    <cellStyle name="Normal 5 4 3 2 2 2 2 2 2 2 2" xfId="29419"/>
    <cellStyle name="Normal 5 4 3 2 2 2 2 2 2 2 2 2" xfId="58153"/>
    <cellStyle name="Normal 5 4 3 2 2 2 2 2 2 2 3" xfId="43829"/>
    <cellStyle name="Normal 5 4 3 2 2 2 2 2 2 3" xfId="22256"/>
    <cellStyle name="Normal 5 4 3 2 2 2 2 2 2 3 2" xfId="50991"/>
    <cellStyle name="Normal 5 4 3 2 2 2 2 2 2 4" xfId="36667"/>
    <cellStyle name="Normal 5 4 3 2 2 2 2 2 3" xfId="11454"/>
    <cellStyle name="Normal 5 4 3 2 2 2 2 2 3 2" xfId="25837"/>
    <cellStyle name="Normal 5 4 3 2 2 2 2 2 3 2 2" xfId="54572"/>
    <cellStyle name="Normal 5 4 3 2 2 2 2 2 3 3" xfId="40248"/>
    <cellStyle name="Normal 5 4 3 2 2 2 2 2 4" xfId="18674"/>
    <cellStyle name="Normal 5 4 3 2 2 2 2 2 4 2" xfId="47410"/>
    <cellStyle name="Normal 5 4 3 2 2 2 2 2 5" xfId="33086"/>
    <cellStyle name="Normal 5 4 3 2 2 2 2 3" xfId="5991"/>
    <cellStyle name="Normal 5 4 3 2 2 2 2 3 2" xfId="13251"/>
    <cellStyle name="Normal 5 4 3 2 2 2 2 3 2 2" xfId="27629"/>
    <cellStyle name="Normal 5 4 3 2 2 2 2 3 2 2 2" xfId="56363"/>
    <cellStyle name="Normal 5 4 3 2 2 2 2 3 2 3" xfId="42039"/>
    <cellStyle name="Normal 5 4 3 2 2 2 2 3 3" xfId="20466"/>
    <cellStyle name="Normal 5 4 3 2 2 2 2 3 3 2" xfId="49201"/>
    <cellStyle name="Normal 5 4 3 2 2 2 2 3 4" xfId="34877"/>
    <cellStyle name="Normal 5 4 3 2 2 2 2 4" xfId="9664"/>
    <cellStyle name="Normal 5 4 3 2 2 2 2 4 2" xfId="24047"/>
    <cellStyle name="Normal 5 4 3 2 2 2 2 4 2 2" xfId="52782"/>
    <cellStyle name="Normal 5 4 3 2 2 2 2 4 3" xfId="38458"/>
    <cellStyle name="Normal 5 4 3 2 2 2 2 5" xfId="16884"/>
    <cellStyle name="Normal 5 4 3 2 2 2 2 5 2" xfId="45620"/>
    <cellStyle name="Normal 5 4 3 2 2 2 2 6" xfId="31296"/>
    <cellStyle name="Normal 5 4 3 2 2 2 3" xfId="3226"/>
    <cellStyle name="Normal 5 4 3 2 2 2 3 2" xfId="6886"/>
    <cellStyle name="Normal 5 4 3 2 2 2 3 2 2" xfId="14146"/>
    <cellStyle name="Normal 5 4 3 2 2 2 3 2 2 2" xfId="28524"/>
    <cellStyle name="Normal 5 4 3 2 2 2 3 2 2 2 2" xfId="57258"/>
    <cellStyle name="Normal 5 4 3 2 2 2 3 2 2 3" xfId="42934"/>
    <cellStyle name="Normal 5 4 3 2 2 2 3 2 3" xfId="21361"/>
    <cellStyle name="Normal 5 4 3 2 2 2 3 2 3 2" xfId="50096"/>
    <cellStyle name="Normal 5 4 3 2 2 2 3 2 4" xfId="35772"/>
    <cellStyle name="Normal 5 4 3 2 2 2 3 3" xfId="10559"/>
    <cellStyle name="Normal 5 4 3 2 2 2 3 3 2" xfId="24942"/>
    <cellStyle name="Normal 5 4 3 2 2 2 3 3 2 2" xfId="53677"/>
    <cellStyle name="Normal 5 4 3 2 2 2 3 3 3" xfId="39353"/>
    <cellStyle name="Normal 5 4 3 2 2 2 3 4" xfId="17779"/>
    <cellStyle name="Normal 5 4 3 2 2 2 3 4 2" xfId="46515"/>
    <cellStyle name="Normal 5 4 3 2 2 2 3 5" xfId="32191"/>
    <cellStyle name="Normal 5 4 3 2 2 2 4" xfId="5091"/>
    <cellStyle name="Normal 5 4 3 2 2 2 4 2" xfId="12356"/>
    <cellStyle name="Normal 5 4 3 2 2 2 4 2 2" xfId="26734"/>
    <cellStyle name="Normal 5 4 3 2 2 2 4 2 2 2" xfId="55468"/>
    <cellStyle name="Normal 5 4 3 2 2 2 4 2 3" xfId="41144"/>
    <cellStyle name="Normal 5 4 3 2 2 2 4 3" xfId="19571"/>
    <cellStyle name="Normal 5 4 3 2 2 2 4 3 2" xfId="48306"/>
    <cellStyle name="Normal 5 4 3 2 2 2 4 4" xfId="33982"/>
    <cellStyle name="Normal 5 4 3 2 2 2 5" xfId="8763"/>
    <cellStyle name="Normal 5 4 3 2 2 2 5 2" xfId="23152"/>
    <cellStyle name="Normal 5 4 3 2 2 2 5 2 2" xfId="51887"/>
    <cellStyle name="Normal 5 4 3 2 2 2 5 3" xfId="37563"/>
    <cellStyle name="Normal 5 4 3 2 2 2 6" xfId="15989"/>
    <cellStyle name="Normal 5 4 3 2 2 2 6 2" xfId="44725"/>
    <cellStyle name="Normal 5 4 3 2 2 2 7" xfId="30401"/>
    <cellStyle name="Normal 5 4 3 2 2 3" xfId="1883"/>
    <cellStyle name="Normal 5 4 3 2 2 3 2" xfId="3675"/>
    <cellStyle name="Normal 5 4 3 2 2 3 2 2" xfId="7334"/>
    <cellStyle name="Normal 5 4 3 2 2 3 2 2 2" xfId="14594"/>
    <cellStyle name="Normal 5 4 3 2 2 3 2 2 2 2" xfId="28972"/>
    <cellStyle name="Normal 5 4 3 2 2 3 2 2 2 2 2" xfId="57706"/>
    <cellStyle name="Normal 5 4 3 2 2 3 2 2 2 3" xfId="43382"/>
    <cellStyle name="Normal 5 4 3 2 2 3 2 2 3" xfId="21809"/>
    <cellStyle name="Normal 5 4 3 2 2 3 2 2 3 2" xfId="50544"/>
    <cellStyle name="Normal 5 4 3 2 2 3 2 2 4" xfId="36220"/>
    <cellStyle name="Normal 5 4 3 2 2 3 2 3" xfId="11007"/>
    <cellStyle name="Normal 5 4 3 2 2 3 2 3 2" xfId="25390"/>
    <cellStyle name="Normal 5 4 3 2 2 3 2 3 2 2" xfId="54125"/>
    <cellStyle name="Normal 5 4 3 2 2 3 2 3 3" xfId="39801"/>
    <cellStyle name="Normal 5 4 3 2 2 3 2 4" xfId="18227"/>
    <cellStyle name="Normal 5 4 3 2 2 3 2 4 2" xfId="46963"/>
    <cellStyle name="Normal 5 4 3 2 2 3 2 5" xfId="32639"/>
    <cellStyle name="Normal 5 4 3 2 2 3 3" xfId="5544"/>
    <cellStyle name="Normal 5 4 3 2 2 3 3 2" xfId="12804"/>
    <cellStyle name="Normal 5 4 3 2 2 3 3 2 2" xfId="27182"/>
    <cellStyle name="Normal 5 4 3 2 2 3 3 2 2 2" xfId="55916"/>
    <cellStyle name="Normal 5 4 3 2 2 3 3 2 3" xfId="41592"/>
    <cellStyle name="Normal 5 4 3 2 2 3 3 3" xfId="20019"/>
    <cellStyle name="Normal 5 4 3 2 2 3 3 3 2" xfId="48754"/>
    <cellStyle name="Normal 5 4 3 2 2 3 3 4" xfId="34430"/>
    <cellStyle name="Normal 5 4 3 2 2 3 4" xfId="9217"/>
    <cellStyle name="Normal 5 4 3 2 2 3 4 2" xfId="23600"/>
    <cellStyle name="Normal 5 4 3 2 2 3 4 2 2" xfId="52335"/>
    <cellStyle name="Normal 5 4 3 2 2 3 4 3" xfId="38011"/>
    <cellStyle name="Normal 5 4 3 2 2 3 5" xfId="16437"/>
    <cellStyle name="Normal 5 4 3 2 2 3 5 2" xfId="45173"/>
    <cellStyle name="Normal 5 4 3 2 2 3 6" xfId="30849"/>
    <cellStyle name="Normal 5 4 3 2 2 4" xfId="2779"/>
    <cellStyle name="Normal 5 4 3 2 2 4 2" xfId="6439"/>
    <cellStyle name="Normal 5 4 3 2 2 4 2 2" xfId="13699"/>
    <cellStyle name="Normal 5 4 3 2 2 4 2 2 2" xfId="28077"/>
    <cellStyle name="Normal 5 4 3 2 2 4 2 2 2 2" xfId="56811"/>
    <cellStyle name="Normal 5 4 3 2 2 4 2 2 3" xfId="42487"/>
    <cellStyle name="Normal 5 4 3 2 2 4 2 3" xfId="20914"/>
    <cellStyle name="Normal 5 4 3 2 2 4 2 3 2" xfId="49649"/>
    <cellStyle name="Normal 5 4 3 2 2 4 2 4" xfId="35325"/>
    <cellStyle name="Normal 5 4 3 2 2 4 3" xfId="10112"/>
    <cellStyle name="Normal 5 4 3 2 2 4 3 2" xfId="24495"/>
    <cellStyle name="Normal 5 4 3 2 2 4 3 2 2" xfId="53230"/>
    <cellStyle name="Normal 5 4 3 2 2 4 3 3" xfId="38906"/>
    <cellStyle name="Normal 5 4 3 2 2 4 4" xfId="17332"/>
    <cellStyle name="Normal 5 4 3 2 2 4 4 2" xfId="46068"/>
    <cellStyle name="Normal 5 4 3 2 2 4 5" xfId="31744"/>
    <cellStyle name="Normal 5 4 3 2 2 5" xfId="4644"/>
    <cellStyle name="Normal 5 4 3 2 2 5 2" xfId="11909"/>
    <cellStyle name="Normal 5 4 3 2 2 5 2 2" xfId="26287"/>
    <cellStyle name="Normal 5 4 3 2 2 5 2 2 2" xfId="55021"/>
    <cellStyle name="Normal 5 4 3 2 2 5 2 3" xfId="40697"/>
    <cellStyle name="Normal 5 4 3 2 2 5 3" xfId="19124"/>
    <cellStyle name="Normal 5 4 3 2 2 5 3 2" xfId="47859"/>
    <cellStyle name="Normal 5 4 3 2 2 5 4" xfId="33535"/>
    <cellStyle name="Normal 5 4 3 2 2 6" xfId="8316"/>
    <cellStyle name="Normal 5 4 3 2 2 6 2" xfId="22705"/>
    <cellStyle name="Normal 5 4 3 2 2 6 2 2" xfId="51440"/>
    <cellStyle name="Normal 5 4 3 2 2 6 3" xfId="37116"/>
    <cellStyle name="Normal 5 4 3 2 2 7" xfId="15542"/>
    <cellStyle name="Normal 5 4 3 2 2 7 2" xfId="44278"/>
    <cellStyle name="Normal 5 4 3 2 2 8" xfId="29954"/>
    <cellStyle name="Normal 5 4 3 2 3" xfId="1123"/>
    <cellStyle name="Normal 5 4 3 2 3 2" xfId="2106"/>
    <cellStyle name="Normal 5 4 3 2 3 2 2" xfId="3898"/>
    <cellStyle name="Normal 5 4 3 2 3 2 2 2" xfId="7557"/>
    <cellStyle name="Normal 5 4 3 2 3 2 2 2 2" xfId="14817"/>
    <cellStyle name="Normal 5 4 3 2 3 2 2 2 2 2" xfId="29195"/>
    <cellStyle name="Normal 5 4 3 2 3 2 2 2 2 2 2" xfId="57929"/>
    <cellStyle name="Normal 5 4 3 2 3 2 2 2 2 3" xfId="43605"/>
    <cellStyle name="Normal 5 4 3 2 3 2 2 2 3" xfId="22032"/>
    <cellStyle name="Normal 5 4 3 2 3 2 2 2 3 2" xfId="50767"/>
    <cellStyle name="Normal 5 4 3 2 3 2 2 2 4" xfId="36443"/>
    <cellStyle name="Normal 5 4 3 2 3 2 2 3" xfId="11230"/>
    <cellStyle name="Normal 5 4 3 2 3 2 2 3 2" xfId="25613"/>
    <cellStyle name="Normal 5 4 3 2 3 2 2 3 2 2" xfId="54348"/>
    <cellStyle name="Normal 5 4 3 2 3 2 2 3 3" xfId="40024"/>
    <cellStyle name="Normal 5 4 3 2 3 2 2 4" xfId="18450"/>
    <cellStyle name="Normal 5 4 3 2 3 2 2 4 2" xfId="47186"/>
    <cellStyle name="Normal 5 4 3 2 3 2 2 5" xfId="32862"/>
    <cellStyle name="Normal 5 4 3 2 3 2 3" xfId="5767"/>
    <cellStyle name="Normal 5 4 3 2 3 2 3 2" xfId="13027"/>
    <cellStyle name="Normal 5 4 3 2 3 2 3 2 2" xfId="27405"/>
    <cellStyle name="Normal 5 4 3 2 3 2 3 2 2 2" xfId="56139"/>
    <cellStyle name="Normal 5 4 3 2 3 2 3 2 3" xfId="41815"/>
    <cellStyle name="Normal 5 4 3 2 3 2 3 3" xfId="20242"/>
    <cellStyle name="Normal 5 4 3 2 3 2 3 3 2" xfId="48977"/>
    <cellStyle name="Normal 5 4 3 2 3 2 3 4" xfId="34653"/>
    <cellStyle name="Normal 5 4 3 2 3 2 4" xfId="9440"/>
    <cellStyle name="Normal 5 4 3 2 3 2 4 2" xfId="23823"/>
    <cellStyle name="Normal 5 4 3 2 3 2 4 2 2" xfId="52558"/>
    <cellStyle name="Normal 5 4 3 2 3 2 4 3" xfId="38234"/>
    <cellStyle name="Normal 5 4 3 2 3 2 5" xfId="16660"/>
    <cellStyle name="Normal 5 4 3 2 3 2 5 2" xfId="45396"/>
    <cellStyle name="Normal 5 4 3 2 3 2 6" xfId="31072"/>
    <cellStyle name="Normal 5 4 3 2 3 3" xfId="3002"/>
    <cellStyle name="Normal 5 4 3 2 3 3 2" xfId="6662"/>
    <cellStyle name="Normal 5 4 3 2 3 3 2 2" xfId="13922"/>
    <cellStyle name="Normal 5 4 3 2 3 3 2 2 2" xfId="28300"/>
    <cellStyle name="Normal 5 4 3 2 3 3 2 2 2 2" xfId="57034"/>
    <cellStyle name="Normal 5 4 3 2 3 3 2 2 3" xfId="42710"/>
    <cellStyle name="Normal 5 4 3 2 3 3 2 3" xfId="21137"/>
    <cellStyle name="Normal 5 4 3 2 3 3 2 3 2" xfId="49872"/>
    <cellStyle name="Normal 5 4 3 2 3 3 2 4" xfId="35548"/>
    <cellStyle name="Normal 5 4 3 2 3 3 3" xfId="10335"/>
    <cellStyle name="Normal 5 4 3 2 3 3 3 2" xfId="24718"/>
    <cellStyle name="Normal 5 4 3 2 3 3 3 2 2" xfId="53453"/>
    <cellStyle name="Normal 5 4 3 2 3 3 3 3" xfId="39129"/>
    <cellStyle name="Normal 5 4 3 2 3 3 4" xfId="17555"/>
    <cellStyle name="Normal 5 4 3 2 3 3 4 2" xfId="46291"/>
    <cellStyle name="Normal 5 4 3 2 3 3 5" xfId="31967"/>
    <cellStyle name="Normal 5 4 3 2 3 4" xfId="4867"/>
    <cellStyle name="Normal 5 4 3 2 3 4 2" xfId="12132"/>
    <cellStyle name="Normal 5 4 3 2 3 4 2 2" xfId="26510"/>
    <cellStyle name="Normal 5 4 3 2 3 4 2 2 2" xfId="55244"/>
    <cellStyle name="Normal 5 4 3 2 3 4 2 3" xfId="40920"/>
    <cellStyle name="Normal 5 4 3 2 3 4 3" xfId="19347"/>
    <cellStyle name="Normal 5 4 3 2 3 4 3 2" xfId="48082"/>
    <cellStyle name="Normal 5 4 3 2 3 4 4" xfId="33758"/>
    <cellStyle name="Normal 5 4 3 2 3 5" xfId="8539"/>
    <cellStyle name="Normal 5 4 3 2 3 5 2" xfId="22928"/>
    <cellStyle name="Normal 5 4 3 2 3 5 2 2" xfId="51663"/>
    <cellStyle name="Normal 5 4 3 2 3 5 3" xfId="37339"/>
    <cellStyle name="Normal 5 4 3 2 3 6" xfId="15765"/>
    <cellStyle name="Normal 5 4 3 2 3 6 2" xfId="44501"/>
    <cellStyle name="Normal 5 4 3 2 3 7" xfId="30177"/>
    <cellStyle name="Normal 5 4 3 2 4" xfId="1655"/>
    <cellStyle name="Normal 5 4 3 2 4 2" xfId="3451"/>
    <cellStyle name="Normal 5 4 3 2 4 2 2" xfId="7110"/>
    <cellStyle name="Normal 5 4 3 2 4 2 2 2" xfId="14370"/>
    <cellStyle name="Normal 5 4 3 2 4 2 2 2 2" xfId="28748"/>
    <cellStyle name="Normal 5 4 3 2 4 2 2 2 2 2" xfId="57482"/>
    <cellStyle name="Normal 5 4 3 2 4 2 2 2 3" xfId="43158"/>
    <cellStyle name="Normal 5 4 3 2 4 2 2 3" xfId="21585"/>
    <cellStyle name="Normal 5 4 3 2 4 2 2 3 2" xfId="50320"/>
    <cellStyle name="Normal 5 4 3 2 4 2 2 4" xfId="35996"/>
    <cellStyle name="Normal 5 4 3 2 4 2 3" xfId="10783"/>
    <cellStyle name="Normal 5 4 3 2 4 2 3 2" xfId="25166"/>
    <cellStyle name="Normal 5 4 3 2 4 2 3 2 2" xfId="53901"/>
    <cellStyle name="Normal 5 4 3 2 4 2 3 3" xfId="39577"/>
    <cellStyle name="Normal 5 4 3 2 4 2 4" xfId="18003"/>
    <cellStyle name="Normal 5 4 3 2 4 2 4 2" xfId="46739"/>
    <cellStyle name="Normal 5 4 3 2 4 2 5" xfId="32415"/>
    <cellStyle name="Normal 5 4 3 2 4 3" xfId="5320"/>
    <cellStyle name="Normal 5 4 3 2 4 3 2" xfId="12580"/>
    <cellStyle name="Normal 5 4 3 2 4 3 2 2" xfId="26958"/>
    <cellStyle name="Normal 5 4 3 2 4 3 2 2 2" xfId="55692"/>
    <cellStyle name="Normal 5 4 3 2 4 3 2 3" xfId="41368"/>
    <cellStyle name="Normal 5 4 3 2 4 3 3" xfId="19795"/>
    <cellStyle name="Normal 5 4 3 2 4 3 3 2" xfId="48530"/>
    <cellStyle name="Normal 5 4 3 2 4 3 4" xfId="34206"/>
    <cellStyle name="Normal 5 4 3 2 4 4" xfId="8993"/>
    <cellStyle name="Normal 5 4 3 2 4 4 2" xfId="23376"/>
    <cellStyle name="Normal 5 4 3 2 4 4 2 2" xfId="52111"/>
    <cellStyle name="Normal 5 4 3 2 4 4 3" xfId="37787"/>
    <cellStyle name="Normal 5 4 3 2 4 5" xfId="16213"/>
    <cellStyle name="Normal 5 4 3 2 4 5 2" xfId="44949"/>
    <cellStyle name="Normal 5 4 3 2 4 6" xfId="30625"/>
    <cellStyle name="Normal 5 4 3 2 5" xfId="2555"/>
    <cellStyle name="Normal 5 4 3 2 5 2" xfId="6215"/>
    <cellStyle name="Normal 5 4 3 2 5 2 2" xfId="13475"/>
    <cellStyle name="Normal 5 4 3 2 5 2 2 2" xfId="27853"/>
    <cellStyle name="Normal 5 4 3 2 5 2 2 2 2" xfId="56587"/>
    <cellStyle name="Normal 5 4 3 2 5 2 2 3" xfId="42263"/>
    <cellStyle name="Normal 5 4 3 2 5 2 3" xfId="20690"/>
    <cellStyle name="Normal 5 4 3 2 5 2 3 2" xfId="49425"/>
    <cellStyle name="Normal 5 4 3 2 5 2 4" xfId="35101"/>
    <cellStyle name="Normal 5 4 3 2 5 3" xfId="9888"/>
    <cellStyle name="Normal 5 4 3 2 5 3 2" xfId="24271"/>
    <cellStyle name="Normal 5 4 3 2 5 3 2 2" xfId="53006"/>
    <cellStyle name="Normal 5 4 3 2 5 3 3" xfId="38682"/>
    <cellStyle name="Normal 5 4 3 2 5 4" xfId="17108"/>
    <cellStyle name="Normal 5 4 3 2 5 4 2" xfId="45844"/>
    <cellStyle name="Normal 5 4 3 2 5 5" xfId="31520"/>
    <cellStyle name="Normal 5 4 3 2 6" xfId="4418"/>
    <cellStyle name="Normal 5 4 3 2 6 2" xfId="11685"/>
    <cellStyle name="Normal 5 4 3 2 6 2 2" xfId="26063"/>
    <cellStyle name="Normal 5 4 3 2 6 2 2 2" xfId="54797"/>
    <cellStyle name="Normal 5 4 3 2 6 2 3" xfId="40473"/>
    <cellStyle name="Normal 5 4 3 2 6 3" xfId="18900"/>
    <cellStyle name="Normal 5 4 3 2 6 3 2" xfId="47635"/>
    <cellStyle name="Normal 5 4 3 2 6 4" xfId="33311"/>
    <cellStyle name="Normal 5 4 3 2 7" xfId="8089"/>
    <cellStyle name="Normal 5 4 3 2 7 2" xfId="22481"/>
    <cellStyle name="Normal 5 4 3 2 7 2 2" xfId="51216"/>
    <cellStyle name="Normal 5 4 3 2 7 3" xfId="36892"/>
    <cellStyle name="Normal 5 4 3 2 8" xfId="15318"/>
    <cellStyle name="Normal 5 4 3 2 8 2" xfId="44054"/>
    <cellStyle name="Normal 5 4 3 2 9" xfId="29730"/>
    <cellStyle name="Normal 5 4 3 3" xfId="786"/>
    <cellStyle name="Normal 5 4 3 3 2" xfId="1235"/>
    <cellStyle name="Normal 5 4 3 3 2 2" xfId="2218"/>
    <cellStyle name="Normal 5 4 3 3 2 2 2" xfId="4010"/>
    <cellStyle name="Normal 5 4 3 3 2 2 2 2" xfId="7669"/>
    <cellStyle name="Normal 5 4 3 3 2 2 2 2 2" xfId="14929"/>
    <cellStyle name="Normal 5 4 3 3 2 2 2 2 2 2" xfId="29307"/>
    <cellStyle name="Normal 5 4 3 3 2 2 2 2 2 2 2" xfId="58041"/>
    <cellStyle name="Normal 5 4 3 3 2 2 2 2 2 3" xfId="43717"/>
    <cellStyle name="Normal 5 4 3 3 2 2 2 2 3" xfId="22144"/>
    <cellStyle name="Normal 5 4 3 3 2 2 2 2 3 2" xfId="50879"/>
    <cellStyle name="Normal 5 4 3 3 2 2 2 2 4" xfId="36555"/>
    <cellStyle name="Normal 5 4 3 3 2 2 2 3" xfId="11342"/>
    <cellStyle name="Normal 5 4 3 3 2 2 2 3 2" xfId="25725"/>
    <cellStyle name="Normal 5 4 3 3 2 2 2 3 2 2" xfId="54460"/>
    <cellStyle name="Normal 5 4 3 3 2 2 2 3 3" xfId="40136"/>
    <cellStyle name="Normal 5 4 3 3 2 2 2 4" xfId="18562"/>
    <cellStyle name="Normal 5 4 3 3 2 2 2 4 2" xfId="47298"/>
    <cellStyle name="Normal 5 4 3 3 2 2 2 5" xfId="32974"/>
    <cellStyle name="Normal 5 4 3 3 2 2 3" xfId="5879"/>
    <cellStyle name="Normal 5 4 3 3 2 2 3 2" xfId="13139"/>
    <cellStyle name="Normal 5 4 3 3 2 2 3 2 2" xfId="27517"/>
    <cellStyle name="Normal 5 4 3 3 2 2 3 2 2 2" xfId="56251"/>
    <cellStyle name="Normal 5 4 3 3 2 2 3 2 3" xfId="41927"/>
    <cellStyle name="Normal 5 4 3 3 2 2 3 3" xfId="20354"/>
    <cellStyle name="Normal 5 4 3 3 2 2 3 3 2" xfId="49089"/>
    <cellStyle name="Normal 5 4 3 3 2 2 3 4" xfId="34765"/>
    <cellStyle name="Normal 5 4 3 3 2 2 4" xfId="9552"/>
    <cellStyle name="Normal 5 4 3 3 2 2 4 2" xfId="23935"/>
    <cellStyle name="Normal 5 4 3 3 2 2 4 2 2" xfId="52670"/>
    <cellStyle name="Normal 5 4 3 3 2 2 4 3" xfId="38346"/>
    <cellStyle name="Normal 5 4 3 3 2 2 5" xfId="16772"/>
    <cellStyle name="Normal 5 4 3 3 2 2 5 2" xfId="45508"/>
    <cellStyle name="Normal 5 4 3 3 2 2 6" xfId="31184"/>
    <cellStyle name="Normal 5 4 3 3 2 3" xfId="3114"/>
    <cellStyle name="Normal 5 4 3 3 2 3 2" xfId="6774"/>
    <cellStyle name="Normal 5 4 3 3 2 3 2 2" xfId="14034"/>
    <cellStyle name="Normal 5 4 3 3 2 3 2 2 2" xfId="28412"/>
    <cellStyle name="Normal 5 4 3 3 2 3 2 2 2 2" xfId="57146"/>
    <cellStyle name="Normal 5 4 3 3 2 3 2 2 3" xfId="42822"/>
    <cellStyle name="Normal 5 4 3 3 2 3 2 3" xfId="21249"/>
    <cellStyle name="Normal 5 4 3 3 2 3 2 3 2" xfId="49984"/>
    <cellStyle name="Normal 5 4 3 3 2 3 2 4" xfId="35660"/>
    <cellStyle name="Normal 5 4 3 3 2 3 3" xfId="10447"/>
    <cellStyle name="Normal 5 4 3 3 2 3 3 2" xfId="24830"/>
    <cellStyle name="Normal 5 4 3 3 2 3 3 2 2" xfId="53565"/>
    <cellStyle name="Normal 5 4 3 3 2 3 3 3" xfId="39241"/>
    <cellStyle name="Normal 5 4 3 3 2 3 4" xfId="17667"/>
    <cellStyle name="Normal 5 4 3 3 2 3 4 2" xfId="46403"/>
    <cellStyle name="Normal 5 4 3 3 2 3 5" xfId="32079"/>
    <cellStyle name="Normal 5 4 3 3 2 4" xfId="4979"/>
    <cellStyle name="Normal 5 4 3 3 2 4 2" xfId="12244"/>
    <cellStyle name="Normal 5 4 3 3 2 4 2 2" xfId="26622"/>
    <cellStyle name="Normal 5 4 3 3 2 4 2 2 2" xfId="55356"/>
    <cellStyle name="Normal 5 4 3 3 2 4 2 3" xfId="41032"/>
    <cellStyle name="Normal 5 4 3 3 2 4 3" xfId="19459"/>
    <cellStyle name="Normal 5 4 3 3 2 4 3 2" xfId="48194"/>
    <cellStyle name="Normal 5 4 3 3 2 4 4" xfId="33870"/>
    <cellStyle name="Normal 5 4 3 3 2 5" xfId="8651"/>
    <cellStyle name="Normal 5 4 3 3 2 5 2" xfId="23040"/>
    <cellStyle name="Normal 5 4 3 3 2 5 2 2" xfId="51775"/>
    <cellStyle name="Normal 5 4 3 3 2 5 3" xfId="37451"/>
    <cellStyle name="Normal 5 4 3 3 2 6" xfId="15877"/>
    <cellStyle name="Normal 5 4 3 3 2 6 2" xfId="44613"/>
    <cellStyle name="Normal 5 4 3 3 2 7" xfId="30289"/>
    <cellStyle name="Normal 5 4 3 3 3" xfId="1771"/>
    <cellStyle name="Normal 5 4 3 3 3 2" xfId="3563"/>
    <cellStyle name="Normal 5 4 3 3 3 2 2" xfId="7222"/>
    <cellStyle name="Normal 5 4 3 3 3 2 2 2" xfId="14482"/>
    <cellStyle name="Normal 5 4 3 3 3 2 2 2 2" xfId="28860"/>
    <cellStyle name="Normal 5 4 3 3 3 2 2 2 2 2" xfId="57594"/>
    <cellStyle name="Normal 5 4 3 3 3 2 2 2 3" xfId="43270"/>
    <cellStyle name="Normal 5 4 3 3 3 2 2 3" xfId="21697"/>
    <cellStyle name="Normal 5 4 3 3 3 2 2 3 2" xfId="50432"/>
    <cellStyle name="Normal 5 4 3 3 3 2 2 4" xfId="36108"/>
    <cellStyle name="Normal 5 4 3 3 3 2 3" xfId="10895"/>
    <cellStyle name="Normal 5 4 3 3 3 2 3 2" xfId="25278"/>
    <cellStyle name="Normal 5 4 3 3 3 2 3 2 2" xfId="54013"/>
    <cellStyle name="Normal 5 4 3 3 3 2 3 3" xfId="39689"/>
    <cellStyle name="Normal 5 4 3 3 3 2 4" xfId="18115"/>
    <cellStyle name="Normal 5 4 3 3 3 2 4 2" xfId="46851"/>
    <cellStyle name="Normal 5 4 3 3 3 2 5" xfId="32527"/>
    <cellStyle name="Normal 5 4 3 3 3 3" xfId="5432"/>
    <cellStyle name="Normal 5 4 3 3 3 3 2" xfId="12692"/>
    <cellStyle name="Normal 5 4 3 3 3 3 2 2" xfId="27070"/>
    <cellStyle name="Normal 5 4 3 3 3 3 2 2 2" xfId="55804"/>
    <cellStyle name="Normal 5 4 3 3 3 3 2 3" xfId="41480"/>
    <cellStyle name="Normal 5 4 3 3 3 3 3" xfId="19907"/>
    <cellStyle name="Normal 5 4 3 3 3 3 3 2" xfId="48642"/>
    <cellStyle name="Normal 5 4 3 3 3 3 4" xfId="34318"/>
    <cellStyle name="Normal 5 4 3 3 3 4" xfId="9105"/>
    <cellStyle name="Normal 5 4 3 3 3 4 2" xfId="23488"/>
    <cellStyle name="Normal 5 4 3 3 3 4 2 2" xfId="52223"/>
    <cellStyle name="Normal 5 4 3 3 3 4 3" xfId="37899"/>
    <cellStyle name="Normal 5 4 3 3 3 5" xfId="16325"/>
    <cellStyle name="Normal 5 4 3 3 3 5 2" xfId="45061"/>
    <cellStyle name="Normal 5 4 3 3 3 6" xfId="30737"/>
    <cellStyle name="Normal 5 4 3 3 4" xfId="2667"/>
    <cellStyle name="Normal 5 4 3 3 4 2" xfId="6327"/>
    <cellStyle name="Normal 5 4 3 3 4 2 2" xfId="13587"/>
    <cellStyle name="Normal 5 4 3 3 4 2 2 2" xfId="27965"/>
    <cellStyle name="Normal 5 4 3 3 4 2 2 2 2" xfId="56699"/>
    <cellStyle name="Normal 5 4 3 3 4 2 2 3" xfId="42375"/>
    <cellStyle name="Normal 5 4 3 3 4 2 3" xfId="20802"/>
    <cellStyle name="Normal 5 4 3 3 4 2 3 2" xfId="49537"/>
    <cellStyle name="Normal 5 4 3 3 4 2 4" xfId="35213"/>
    <cellStyle name="Normal 5 4 3 3 4 3" xfId="10000"/>
    <cellStyle name="Normal 5 4 3 3 4 3 2" xfId="24383"/>
    <cellStyle name="Normal 5 4 3 3 4 3 2 2" xfId="53118"/>
    <cellStyle name="Normal 5 4 3 3 4 3 3" xfId="38794"/>
    <cellStyle name="Normal 5 4 3 3 4 4" xfId="17220"/>
    <cellStyle name="Normal 5 4 3 3 4 4 2" xfId="45956"/>
    <cellStyle name="Normal 5 4 3 3 4 5" xfId="31632"/>
    <cellStyle name="Normal 5 4 3 3 5" xfId="4531"/>
    <cellStyle name="Normal 5 4 3 3 5 2" xfId="11797"/>
    <cellStyle name="Normal 5 4 3 3 5 2 2" xfId="26175"/>
    <cellStyle name="Normal 5 4 3 3 5 2 2 2" xfId="54909"/>
    <cellStyle name="Normal 5 4 3 3 5 2 3" xfId="40585"/>
    <cellStyle name="Normal 5 4 3 3 5 3" xfId="19012"/>
    <cellStyle name="Normal 5 4 3 3 5 3 2" xfId="47747"/>
    <cellStyle name="Normal 5 4 3 3 5 4" xfId="33423"/>
    <cellStyle name="Normal 5 4 3 3 6" xfId="8204"/>
    <cellStyle name="Normal 5 4 3 3 6 2" xfId="22593"/>
    <cellStyle name="Normal 5 4 3 3 6 2 2" xfId="51328"/>
    <cellStyle name="Normal 5 4 3 3 6 3" xfId="37004"/>
    <cellStyle name="Normal 5 4 3 3 7" xfId="15430"/>
    <cellStyle name="Normal 5 4 3 3 7 2" xfId="44166"/>
    <cellStyle name="Normal 5 4 3 3 8" xfId="29842"/>
    <cellStyle name="Normal 5 4 3 4" xfId="1011"/>
    <cellStyle name="Normal 5 4 3 4 2" xfId="1994"/>
    <cellStyle name="Normal 5 4 3 4 2 2" xfId="3786"/>
    <cellStyle name="Normal 5 4 3 4 2 2 2" xfId="7445"/>
    <cellStyle name="Normal 5 4 3 4 2 2 2 2" xfId="14705"/>
    <cellStyle name="Normal 5 4 3 4 2 2 2 2 2" xfId="29083"/>
    <cellStyle name="Normal 5 4 3 4 2 2 2 2 2 2" xfId="57817"/>
    <cellStyle name="Normal 5 4 3 4 2 2 2 2 3" xfId="43493"/>
    <cellStyle name="Normal 5 4 3 4 2 2 2 3" xfId="21920"/>
    <cellStyle name="Normal 5 4 3 4 2 2 2 3 2" xfId="50655"/>
    <cellStyle name="Normal 5 4 3 4 2 2 2 4" xfId="36331"/>
    <cellStyle name="Normal 5 4 3 4 2 2 3" xfId="11118"/>
    <cellStyle name="Normal 5 4 3 4 2 2 3 2" xfId="25501"/>
    <cellStyle name="Normal 5 4 3 4 2 2 3 2 2" xfId="54236"/>
    <cellStyle name="Normal 5 4 3 4 2 2 3 3" xfId="39912"/>
    <cellStyle name="Normal 5 4 3 4 2 2 4" xfId="18338"/>
    <cellStyle name="Normal 5 4 3 4 2 2 4 2" xfId="47074"/>
    <cellStyle name="Normal 5 4 3 4 2 2 5" xfId="32750"/>
    <cellStyle name="Normal 5 4 3 4 2 3" xfId="5655"/>
    <cellStyle name="Normal 5 4 3 4 2 3 2" xfId="12915"/>
    <cellStyle name="Normal 5 4 3 4 2 3 2 2" xfId="27293"/>
    <cellStyle name="Normal 5 4 3 4 2 3 2 2 2" xfId="56027"/>
    <cellStyle name="Normal 5 4 3 4 2 3 2 3" xfId="41703"/>
    <cellStyle name="Normal 5 4 3 4 2 3 3" xfId="20130"/>
    <cellStyle name="Normal 5 4 3 4 2 3 3 2" xfId="48865"/>
    <cellStyle name="Normal 5 4 3 4 2 3 4" xfId="34541"/>
    <cellStyle name="Normal 5 4 3 4 2 4" xfId="9328"/>
    <cellStyle name="Normal 5 4 3 4 2 4 2" xfId="23711"/>
    <cellStyle name="Normal 5 4 3 4 2 4 2 2" xfId="52446"/>
    <cellStyle name="Normal 5 4 3 4 2 4 3" xfId="38122"/>
    <cellStyle name="Normal 5 4 3 4 2 5" xfId="16548"/>
    <cellStyle name="Normal 5 4 3 4 2 5 2" xfId="45284"/>
    <cellStyle name="Normal 5 4 3 4 2 6" xfId="30960"/>
    <cellStyle name="Normal 5 4 3 4 3" xfId="2890"/>
    <cellStyle name="Normal 5 4 3 4 3 2" xfId="6550"/>
    <cellStyle name="Normal 5 4 3 4 3 2 2" xfId="13810"/>
    <cellStyle name="Normal 5 4 3 4 3 2 2 2" xfId="28188"/>
    <cellStyle name="Normal 5 4 3 4 3 2 2 2 2" xfId="56922"/>
    <cellStyle name="Normal 5 4 3 4 3 2 2 3" xfId="42598"/>
    <cellStyle name="Normal 5 4 3 4 3 2 3" xfId="21025"/>
    <cellStyle name="Normal 5 4 3 4 3 2 3 2" xfId="49760"/>
    <cellStyle name="Normal 5 4 3 4 3 2 4" xfId="35436"/>
    <cellStyle name="Normal 5 4 3 4 3 3" xfId="10223"/>
    <cellStyle name="Normal 5 4 3 4 3 3 2" xfId="24606"/>
    <cellStyle name="Normal 5 4 3 4 3 3 2 2" xfId="53341"/>
    <cellStyle name="Normal 5 4 3 4 3 3 3" xfId="39017"/>
    <cellStyle name="Normal 5 4 3 4 3 4" xfId="17443"/>
    <cellStyle name="Normal 5 4 3 4 3 4 2" xfId="46179"/>
    <cellStyle name="Normal 5 4 3 4 3 5" xfId="31855"/>
    <cellStyle name="Normal 5 4 3 4 4" xfId="4755"/>
    <cellStyle name="Normal 5 4 3 4 4 2" xfId="12020"/>
    <cellStyle name="Normal 5 4 3 4 4 2 2" xfId="26398"/>
    <cellStyle name="Normal 5 4 3 4 4 2 2 2" xfId="55132"/>
    <cellStyle name="Normal 5 4 3 4 4 2 3" xfId="40808"/>
    <cellStyle name="Normal 5 4 3 4 4 3" xfId="19235"/>
    <cellStyle name="Normal 5 4 3 4 4 3 2" xfId="47970"/>
    <cellStyle name="Normal 5 4 3 4 4 4" xfId="33646"/>
    <cellStyle name="Normal 5 4 3 4 5" xfId="8427"/>
    <cellStyle name="Normal 5 4 3 4 5 2" xfId="22816"/>
    <cellStyle name="Normal 5 4 3 4 5 2 2" xfId="51551"/>
    <cellStyle name="Normal 5 4 3 4 5 3" xfId="37227"/>
    <cellStyle name="Normal 5 4 3 4 6" xfId="15653"/>
    <cellStyle name="Normal 5 4 3 4 6 2" xfId="44389"/>
    <cellStyle name="Normal 5 4 3 4 7" xfId="30065"/>
    <cellStyle name="Normal 5 4 3 5" xfId="1535"/>
    <cellStyle name="Normal 5 4 3 5 2" xfId="3339"/>
    <cellStyle name="Normal 5 4 3 5 2 2" xfId="6998"/>
    <cellStyle name="Normal 5 4 3 5 2 2 2" xfId="14258"/>
    <cellStyle name="Normal 5 4 3 5 2 2 2 2" xfId="28636"/>
    <cellStyle name="Normal 5 4 3 5 2 2 2 2 2" xfId="57370"/>
    <cellStyle name="Normal 5 4 3 5 2 2 2 3" xfId="43046"/>
    <cellStyle name="Normal 5 4 3 5 2 2 3" xfId="21473"/>
    <cellStyle name="Normal 5 4 3 5 2 2 3 2" xfId="50208"/>
    <cellStyle name="Normal 5 4 3 5 2 2 4" xfId="35884"/>
    <cellStyle name="Normal 5 4 3 5 2 3" xfId="10671"/>
    <cellStyle name="Normal 5 4 3 5 2 3 2" xfId="25054"/>
    <cellStyle name="Normal 5 4 3 5 2 3 2 2" xfId="53789"/>
    <cellStyle name="Normal 5 4 3 5 2 3 3" xfId="39465"/>
    <cellStyle name="Normal 5 4 3 5 2 4" xfId="17891"/>
    <cellStyle name="Normal 5 4 3 5 2 4 2" xfId="46627"/>
    <cellStyle name="Normal 5 4 3 5 2 5" xfId="32303"/>
    <cellStyle name="Normal 5 4 3 5 3" xfId="5208"/>
    <cellStyle name="Normal 5 4 3 5 3 2" xfId="12468"/>
    <cellStyle name="Normal 5 4 3 5 3 2 2" xfId="26846"/>
    <cellStyle name="Normal 5 4 3 5 3 2 2 2" xfId="55580"/>
    <cellStyle name="Normal 5 4 3 5 3 2 3" xfId="41256"/>
    <cellStyle name="Normal 5 4 3 5 3 3" xfId="19683"/>
    <cellStyle name="Normal 5 4 3 5 3 3 2" xfId="48418"/>
    <cellStyle name="Normal 5 4 3 5 3 4" xfId="34094"/>
    <cellStyle name="Normal 5 4 3 5 4" xfId="8881"/>
    <cellStyle name="Normal 5 4 3 5 4 2" xfId="23264"/>
    <cellStyle name="Normal 5 4 3 5 4 2 2" xfId="51999"/>
    <cellStyle name="Normal 5 4 3 5 4 3" xfId="37675"/>
    <cellStyle name="Normal 5 4 3 5 5" xfId="16101"/>
    <cellStyle name="Normal 5 4 3 5 5 2" xfId="44837"/>
    <cellStyle name="Normal 5 4 3 5 6" xfId="30513"/>
    <cellStyle name="Normal 5 4 3 6" xfId="2443"/>
    <cellStyle name="Normal 5 4 3 6 2" xfId="6103"/>
    <cellStyle name="Normal 5 4 3 6 2 2" xfId="13363"/>
    <cellStyle name="Normal 5 4 3 6 2 2 2" xfId="27741"/>
    <cellStyle name="Normal 5 4 3 6 2 2 2 2" xfId="56475"/>
    <cellStyle name="Normal 5 4 3 6 2 2 3" xfId="42151"/>
    <cellStyle name="Normal 5 4 3 6 2 3" xfId="20578"/>
    <cellStyle name="Normal 5 4 3 6 2 3 2" xfId="49313"/>
    <cellStyle name="Normal 5 4 3 6 2 4" xfId="34989"/>
    <cellStyle name="Normal 5 4 3 6 3" xfId="9776"/>
    <cellStyle name="Normal 5 4 3 6 3 2" xfId="24159"/>
    <cellStyle name="Normal 5 4 3 6 3 2 2" xfId="52894"/>
    <cellStyle name="Normal 5 4 3 6 3 3" xfId="38570"/>
    <cellStyle name="Normal 5 4 3 6 4" xfId="16996"/>
    <cellStyle name="Normal 5 4 3 6 4 2" xfId="45732"/>
    <cellStyle name="Normal 5 4 3 6 5" xfId="31408"/>
    <cellStyle name="Normal 5 4 3 7" xfId="4302"/>
    <cellStyle name="Normal 5 4 3 7 2" xfId="11572"/>
    <cellStyle name="Normal 5 4 3 7 2 2" xfId="25951"/>
    <cellStyle name="Normal 5 4 3 7 2 2 2" xfId="54685"/>
    <cellStyle name="Normal 5 4 3 7 2 3" xfId="40361"/>
    <cellStyle name="Normal 5 4 3 7 3" xfId="18788"/>
    <cellStyle name="Normal 5 4 3 7 3 2" xfId="47523"/>
    <cellStyle name="Normal 5 4 3 7 4" xfId="33199"/>
    <cellStyle name="Normal 5 4 3 8" xfId="7971"/>
    <cellStyle name="Normal 5 4 3 8 2" xfId="22369"/>
    <cellStyle name="Normal 5 4 3 8 2 2" xfId="51104"/>
    <cellStyle name="Normal 5 4 3 8 3" xfId="36780"/>
    <cellStyle name="Normal 5 4 3 9" xfId="15206"/>
    <cellStyle name="Normal 5 4 3 9 2" xfId="43942"/>
    <cellStyle name="Normal 5 4 4" xfId="557"/>
    <cellStyle name="Normal 5 4 4 2" xfId="844"/>
    <cellStyle name="Normal 5 4 4 2 2" xfId="1291"/>
    <cellStyle name="Normal 5 4 4 2 2 2" xfId="2274"/>
    <cellStyle name="Normal 5 4 4 2 2 2 2" xfId="4066"/>
    <cellStyle name="Normal 5 4 4 2 2 2 2 2" xfId="7725"/>
    <cellStyle name="Normal 5 4 4 2 2 2 2 2 2" xfId="14985"/>
    <cellStyle name="Normal 5 4 4 2 2 2 2 2 2 2" xfId="29363"/>
    <cellStyle name="Normal 5 4 4 2 2 2 2 2 2 2 2" xfId="58097"/>
    <cellStyle name="Normal 5 4 4 2 2 2 2 2 2 3" xfId="43773"/>
    <cellStyle name="Normal 5 4 4 2 2 2 2 2 3" xfId="22200"/>
    <cellStyle name="Normal 5 4 4 2 2 2 2 2 3 2" xfId="50935"/>
    <cellStyle name="Normal 5 4 4 2 2 2 2 2 4" xfId="36611"/>
    <cellStyle name="Normal 5 4 4 2 2 2 2 3" xfId="11398"/>
    <cellStyle name="Normal 5 4 4 2 2 2 2 3 2" xfId="25781"/>
    <cellStyle name="Normal 5 4 4 2 2 2 2 3 2 2" xfId="54516"/>
    <cellStyle name="Normal 5 4 4 2 2 2 2 3 3" xfId="40192"/>
    <cellStyle name="Normal 5 4 4 2 2 2 2 4" xfId="18618"/>
    <cellStyle name="Normal 5 4 4 2 2 2 2 4 2" xfId="47354"/>
    <cellStyle name="Normal 5 4 4 2 2 2 2 5" xfId="33030"/>
    <cellStyle name="Normal 5 4 4 2 2 2 3" xfId="5935"/>
    <cellStyle name="Normal 5 4 4 2 2 2 3 2" xfId="13195"/>
    <cellStyle name="Normal 5 4 4 2 2 2 3 2 2" xfId="27573"/>
    <cellStyle name="Normal 5 4 4 2 2 2 3 2 2 2" xfId="56307"/>
    <cellStyle name="Normal 5 4 4 2 2 2 3 2 3" xfId="41983"/>
    <cellStyle name="Normal 5 4 4 2 2 2 3 3" xfId="20410"/>
    <cellStyle name="Normal 5 4 4 2 2 2 3 3 2" xfId="49145"/>
    <cellStyle name="Normal 5 4 4 2 2 2 3 4" xfId="34821"/>
    <cellStyle name="Normal 5 4 4 2 2 2 4" xfId="9608"/>
    <cellStyle name="Normal 5 4 4 2 2 2 4 2" xfId="23991"/>
    <cellStyle name="Normal 5 4 4 2 2 2 4 2 2" xfId="52726"/>
    <cellStyle name="Normal 5 4 4 2 2 2 4 3" xfId="38402"/>
    <cellStyle name="Normal 5 4 4 2 2 2 5" xfId="16828"/>
    <cellStyle name="Normal 5 4 4 2 2 2 5 2" xfId="45564"/>
    <cellStyle name="Normal 5 4 4 2 2 2 6" xfId="31240"/>
    <cellStyle name="Normal 5 4 4 2 2 3" xfId="3170"/>
    <cellStyle name="Normal 5 4 4 2 2 3 2" xfId="6830"/>
    <cellStyle name="Normal 5 4 4 2 2 3 2 2" xfId="14090"/>
    <cellStyle name="Normal 5 4 4 2 2 3 2 2 2" xfId="28468"/>
    <cellStyle name="Normal 5 4 4 2 2 3 2 2 2 2" xfId="57202"/>
    <cellStyle name="Normal 5 4 4 2 2 3 2 2 3" xfId="42878"/>
    <cellStyle name="Normal 5 4 4 2 2 3 2 3" xfId="21305"/>
    <cellStyle name="Normal 5 4 4 2 2 3 2 3 2" xfId="50040"/>
    <cellStyle name="Normal 5 4 4 2 2 3 2 4" xfId="35716"/>
    <cellStyle name="Normal 5 4 4 2 2 3 3" xfId="10503"/>
    <cellStyle name="Normal 5 4 4 2 2 3 3 2" xfId="24886"/>
    <cellStyle name="Normal 5 4 4 2 2 3 3 2 2" xfId="53621"/>
    <cellStyle name="Normal 5 4 4 2 2 3 3 3" xfId="39297"/>
    <cellStyle name="Normal 5 4 4 2 2 3 4" xfId="17723"/>
    <cellStyle name="Normal 5 4 4 2 2 3 4 2" xfId="46459"/>
    <cellStyle name="Normal 5 4 4 2 2 3 5" xfId="32135"/>
    <cellStyle name="Normal 5 4 4 2 2 4" xfId="5035"/>
    <cellStyle name="Normal 5 4 4 2 2 4 2" xfId="12300"/>
    <cellStyle name="Normal 5 4 4 2 2 4 2 2" xfId="26678"/>
    <cellStyle name="Normal 5 4 4 2 2 4 2 2 2" xfId="55412"/>
    <cellStyle name="Normal 5 4 4 2 2 4 2 3" xfId="41088"/>
    <cellStyle name="Normal 5 4 4 2 2 4 3" xfId="19515"/>
    <cellStyle name="Normal 5 4 4 2 2 4 3 2" xfId="48250"/>
    <cellStyle name="Normal 5 4 4 2 2 4 4" xfId="33926"/>
    <cellStyle name="Normal 5 4 4 2 2 5" xfId="8707"/>
    <cellStyle name="Normal 5 4 4 2 2 5 2" xfId="23096"/>
    <cellStyle name="Normal 5 4 4 2 2 5 2 2" xfId="51831"/>
    <cellStyle name="Normal 5 4 4 2 2 5 3" xfId="37507"/>
    <cellStyle name="Normal 5 4 4 2 2 6" xfId="15933"/>
    <cellStyle name="Normal 5 4 4 2 2 6 2" xfId="44669"/>
    <cellStyle name="Normal 5 4 4 2 2 7" xfId="30345"/>
    <cellStyle name="Normal 5 4 4 2 3" xfId="1827"/>
    <cellStyle name="Normal 5 4 4 2 3 2" xfId="3619"/>
    <cellStyle name="Normal 5 4 4 2 3 2 2" xfId="7278"/>
    <cellStyle name="Normal 5 4 4 2 3 2 2 2" xfId="14538"/>
    <cellStyle name="Normal 5 4 4 2 3 2 2 2 2" xfId="28916"/>
    <cellStyle name="Normal 5 4 4 2 3 2 2 2 2 2" xfId="57650"/>
    <cellStyle name="Normal 5 4 4 2 3 2 2 2 3" xfId="43326"/>
    <cellStyle name="Normal 5 4 4 2 3 2 2 3" xfId="21753"/>
    <cellStyle name="Normal 5 4 4 2 3 2 2 3 2" xfId="50488"/>
    <cellStyle name="Normal 5 4 4 2 3 2 2 4" xfId="36164"/>
    <cellStyle name="Normal 5 4 4 2 3 2 3" xfId="10951"/>
    <cellStyle name="Normal 5 4 4 2 3 2 3 2" xfId="25334"/>
    <cellStyle name="Normal 5 4 4 2 3 2 3 2 2" xfId="54069"/>
    <cellStyle name="Normal 5 4 4 2 3 2 3 3" xfId="39745"/>
    <cellStyle name="Normal 5 4 4 2 3 2 4" xfId="18171"/>
    <cellStyle name="Normal 5 4 4 2 3 2 4 2" xfId="46907"/>
    <cellStyle name="Normal 5 4 4 2 3 2 5" xfId="32583"/>
    <cellStyle name="Normal 5 4 4 2 3 3" xfId="5488"/>
    <cellStyle name="Normal 5 4 4 2 3 3 2" xfId="12748"/>
    <cellStyle name="Normal 5 4 4 2 3 3 2 2" xfId="27126"/>
    <cellStyle name="Normal 5 4 4 2 3 3 2 2 2" xfId="55860"/>
    <cellStyle name="Normal 5 4 4 2 3 3 2 3" xfId="41536"/>
    <cellStyle name="Normal 5 4 4 2 3 3 3" xfId="19963"/>
    <cellStyle name="Normal 5 4 4 2 3 3 3 2" xfId="48698"/>
    <cellStyle name="Normal 5 4 4 2 3 3 4" xfId="34374"/>
    <cellStyle name="Normal 5 4 4 2 3 4" xfId="9161"/>
    <cellStyle name="Normal 5 4 4 2 3 4 2" xfId="23544"/>
    <cellStyle name="Normal 5 4 4 2 3 4 2 2" xfId="52279"/>
    <cellStyle name="Normal 5 4 4 2 3 4 3" xfId="37955"/>
    <cellStyle name="Normal 5 4 4 2 3 5" xfId="16381"/>
    <cellStyle name="Normal 5 4 4 2 3 5 2" xfId="45117"/>
    <cellStyle name="Normal 5 4 4 2 3 6" xfId="30793"/>
    <cellStyle name="Normal 5 4 4 2 4" xfId="2723"/>
    <cellStyle name="Normal 5 4 4 2 4 2" xfId="6383"/>
    <cellStyle name="Normal 5 4 4 2 4 2 2" xfId="13643"/>
    <cellStyle name="Normal 5 4 4 2 4 2 2 2" xfId="28021"/>
    <cellStyle name="Normal 5 4 4 2 4 2 2 2 2" xfId="56755"/>
    <cellStyle name="Normal 5 4 4 2 4 2 2 3" xfId="42431"/>
    <cellStyle name="Normal 5 4 4 2 4 2 3" xfId="20858"/>
    <cellStyle name="Normal 5 4 4 2 4 2 3 2" xfId="49593"/>
    <cellStyle name="Normal 5 4 4 2 4 2 4" xfId="35269"/>
    <cellStyle name="Normal 5 4 4 2 4 3" xfId="10056"/>
    <cellStyle name="Normal 5 4 4 2 4 3 2" xfId="24439"/>
    <cellStyle name="Normal 5 4 4 2 4 3 2 2" xfId="53174"/>
    <cellStyle name="Normal 5 4 4 2 4 3 3" xfId="38850"/>
    <cellStyle name="Normal 5 4 4 2 4 4" xfId="17276"/>
    <cellStyle name="Normal 5 4 4 2 4 4 2" xfId="46012"/>
    <cellStyle name="Normal 5 4 4 2 4 5" xfId="31688"/>
    <cellStyle name="Normal 5 4 4 2 5" xfId="4588"/>
    <cellStyle name="Normal 5 4 4 2 5 2" xfId="11853"/>
    <cellStyle name="Normal 5 4 4 2 5 2 2" xfId="26231"/>
    <cellStyle name="Normal 5 4 4 2 5 2 2 2" xfId="54965"/>
    <cellStyle name="Normal 5 4 4 2 5 2 3" xfId="40641"/>
    <cellStyle name="Normal 5 4 4 2 5 3" xfId="19068"/>
    <cellStyle name="Normal 5 4 4 2 5 3 2" xfId="47803"/>
    <cellStyle name="Normal 5 4 4 2 5 4" xfId="33479"/>
    <cellStyle name="Normal 5 4 4 2 6" xfId="8260"/>
    <cellStyle name="Normal 5 4 4 2 6 2" xfId="22649"/>
    <cellStyle name="Normal 5 4 4 2 6 2 2" xfId="51384"/>
    <cellStyle name="Normal 5 4 4 2 6 3" xfId="37060"/>
    <cellStyle name="Normal 5 4 4 2 7" xfId="15486"/>
    <cellStyle name="Normal 5 4 4 2 7 2" xfId="44222"/>
    <cellStyle name="Normal 5 4 4 2 8" xfId="29898"/>
    <cellStyle name="Normal 5 4 4 3" xfId="1067"/>
    <cellStyle name="Normal 5 4 4 3 2" xfId="2050"/>
    <cellStyle name="Normal 5 4 4 3 2 2" xfId="3842"/>
    <cellStyle name="Normal 5 4 4 3 2 2 2" xfId="7501"/>
    <cellStyle name="Normal 5 4 4 3 2 2 2 2" xfId="14761"/>
    <cellStyle name="Normal 5 4 4 3 2 2 2 2 2" xfId="29139"/>
    <cellStyle name="Normal 5 4 4 3 2 2 2 2 2 2" xfId="57873"/>
    <cellStyle name="Normal 5 4 4 3 2 2 2 2 3" xfId="43549"/>
    <cellStyle name="Normal 5 4 4 3 2 2 2 3" xfId="21976"/>
    <cellStyle name="Normal 5 4 4 3 2 2 2 3 2" xfId="50711"/>
    <cellStyle name="Normal 5 4 4 3 2 2 2 4" xfId="36387"/>
    <cellStyle name="Normal 5 4 4 3 2 2 3" xfId="11174"/>
    <cellStyle name="Normal 5 4 4 3 2 2 3 2" xfId="25557"/>
    <cellStyle name="Normal 5 4 4 3 2 2 3 2 2" xfId="54292"/>
    <cellStyle name="Normal 5 4 4 3 2 2 3 3" xfId="39968"/>
    <cellStyle name="Normal 5 4 4 3 2 2 4" xfId="18394"/>
    <cellStyle name="Normal 5 4 4 3 2 2 4 2" xfId="47130"/>
    <cellStyle name="Normal 5 4 4 3 2 2 5" xfId="32806"/>
    <cellStyle name="Normal 5 4 4 3 2 3" xfId="5711"/>
    <cellStyle name="Normal 5 4 4 3 2 3 2" xfId="12971"/>
    <cellStyle name="Normal 5 4 4 3 2 3 2 2" xfId="27349"/>
    <cellStyle name="Normal 5 4 4 3 2 3 2 2 2" xfId="56083"/>
    <cellStyle name="Normal 5 4 4 3 2 3 2 3" xfId="41759"/>
    <cellStyle name="Normal 5 4 4 3 2 3 3" xfId="20186"/>
    <cellStyle name="Normal 5 4 4 3 2 3 3 2" xfId="48921"/>
    <cellStyle name="Normal 5 4 4 3 2 3 4" xfId="34597"/>
    <cellStyle name="Normal 5 4 4 3 2 4" xfId="9384"/>
    <cellStyle name="Normal 5 4 4 3 2 4 2" xfId="23767"/>
    <cellStyle name="Normal 5 4 4 3 2 4 2 2" xfId="52502"/>
    <cellStyle name="Normal 5 4 4 3 2 4 3" xfId="38178"/>
    <cellStyle name="Normal 5 4 4 3 2 5" xfId="16604"/>
    <cellStyle name="Normal 5 4 4 3 2 5 2" xfId="45340"/>
    <cellStyle name="Normal 5 4 4 3 2 6" xfId="31016"/>
    <cellStyle name="Normal 5 4 4 3 3" xfId="2946"/>
    <cellStyle name="Normal 5 4 4 3 3 2" xfId="6606"/>
    <cellStyle name="Normal 5 4 4 3 3 2 2" xfId="13866"/>
    <cellStyle name="Normal 5 4 4 3 3 2 2 2" xfId="28244"/>
    <cellStyle name="Normal 5 4 4 3 3 2 2 2 2" xfId="56978"/>
    <cellStyle name="Normal 5 4 4 3 3 2 2 3" xfId="42654"/>
    <cellStyle name="Normal 5 4 4 3 3 2 3" xfId="21081"/>
    <cellStyle name="Normal 5 4 4 3 3 2 3 2" xfId="49816"/>
    <cellStyle name="Normal 5 4 4 3 3 2 4" xfId="35492"/>
    <cellStyle name="Normal 5 4 4 3 3 3" xfId="10279"/>
    <cellStyle name="Normal 5 4 4 3 3 3 2" xfId="24662"/>
    <cellStyle name="Normal 5 4 4 3 3 3 2 2" xfId="53397"/>
    <cellStyle name="Normal 5 4 4 3 3 3 3" xfId="39073"/>
    <cellStyle name="Normal 5 4 4 3 3 4" xfId="17499"/>
    <cellStyle name="Normal 5 4 4 3 3 4 2" xfId="46235"/>
    <cellStyle name="Normal 5 4 4 3 3 5" xfId="31911"/>
    <cellStyle name="Normal 5 4 4 3 4" xfId="4811"/>
    <cellStyle name="Normal 5 4 4 3 4 2" xfId="12076"/>
    <cellStyle name="Normal 5 4 4 3 4 2 2" xfId="26454"/>
    <cellStyle name="Normal 5 4 4 3 4 2 2 2" xfId="55188"/>
    <cellStyle name="Normal 5 4 4 3 4 2 3" xfId="40864"/>
    <cellStyle name="Normal 5 4 4 3 4 3" xfId="19291"/>
    <cellStyle name="Normal 5 4 4 3 4 3 2" xfId="48026"/>
    <cellStyle name="Normal 5 4 4 3 4 4" xfId="33702"/>
    <cellStyle name="Normal 5 4 4 3 5" xfId="8483"/>
    <cellStyle name="Normal 5 4 4 3 5 2" xfId="22872"/>
    <cellStyle name="Normal 5 4 4 3 5 2 2" xfId="51607"/>
    <cellStyle name="Normal 5 4 4 3 5 3" xfId="37283"/>
    <cellStyle name="Normal 5 4 4 3 6" xfId="15709"/>
    <cellStyle name="Normal 5 4 4 3 6 2" xfId="44445"/>
    <cellStyle name="Normal 5 4 4 3 7" xfId="30121"/>
    <cellStyle name="Normal 5 4 4 4" xfId="1598"/>
    <cellStyle name="Normal 5 4 4 4 2" xfId="3395"/>
    <cellStyle name="Normal 5 4 4 4 2 2" xfId="7054"/>
    <cellStyle name="Normal 5 4 4 4 2 2 2" xfId="14314"/>
    <cellStyle name="Normal 5 4 4 4 2 2 2 2" xfId="28692"/>
    <cellStyle name="Normal 5 4 4 4 2 2 2 2 2" xfId="57426"/>
    <cellStyle name="Normal 5 4 4 4 2 2 2 3" xfId="43102"/>
    <cellStyle name="Normal 5 4 4 4 2 2 3" xfId="21529"/>
    <cellStyle name="Normal 5 4 4 4 2 2 3 2" xfId="50264"/>
    <cellStyle name="Normal 5 4 4 4 2 2 4" xfId="35940"/>
    <cellStyle name="Normal 5 4 4 4 2 3" xfId="10727"/>
    <cellStyle name="Normal 5 4 4 4 2 3 2" xfId="25110"/>
    <cellStyle name="Normal 5 4 4 4 2 3 2 2" xfId="53845"/>
    <cellStyle name="Normal 5 4 4 4 2 3 3" xfId="39521"/>
    <cellStyle name="Normal 5 4 4 4 2 4" xfId="17947"/>
    <cellStyle name="Normal 5 4 4 4 2 4 2" xfId="46683"/>
    <cellStyle name="Normal 5 4 4 4 2 5" xfId="32359"/>
    <cellStyle name="Normal 5 4 4 4 3" xfId="5264"/>
    <cellStyle name="Normal 5 4 4 4 3 2" xfId="12524"/>
    <cellStyle name="Normal 5 4 4 4 3 2 2" xfId="26902"/>
    <cellStyle name="Normal 5 4 4 4 3 2 2 2" xfId="55636"/>
    <cellStyle name="Normal 5 4 4 4 3 2 3" xfId="41312"/>
    <cellStyle name="Normal 5 4 4 4 3 3" xfId="19739"/>
    <cellStyle name="Normal 5 4 4 4 3 3 2" xfId="48474"/>
    <cellStyle name="Normal 5 4 4 4 3 4" xfId="34150"/>
    <cellStyle name="Normal 5 4 4 4 4" xfId="8937"/>
    <cellStyle name="Normal 5 4 4 4 4 2" xfId="23320"/>
    <cellStyle name="Normal 5 4 4 4 4 2 2" xfId="52055"/>
    <cellStyle name="Normal 5 4 4 4 4 3" xfId="37731"/>
    <cellStyle name="Normal 5 4 4 4 5" xfId="16157"/>
    <cellStyle name="Normal 5 4 4 4 5 2" xfId="44893"/>
    <cellStyle name="Normal 5 4 4 4 6" xfId="30569"/>
    <cellStyle name="Normal 5 4 4 5" xfId="2499"/>
    <cellStyle name="Normal 5 4 4 5 2" xfId="6159"/>
    <cellStyle name="Normal 5 4 4 5 2 2" xfId="13419"/>
    <cellStyle name="Normal 5 4 4 5 2 2 2" xfId="27797"/>
    <cellStyle name="Normal 5 4 4 5 2 2 2 2" xfId="56531"/>
    <cellStyle name="Normal 5 4 4 5 2 2 3" xfId="42207"/>
    <cellStyle name="Normal 5 4 4 5 2 3" xfId="20634"/>
    <cellStyle name="Normal 5 4 4 5 2 3 2" xfId="49369"/>
    <cellStyle name="Normal 5 4 4 5 2 4" xfId="35045"/>
    <cellStyle name="Normal 5 4 4 5 3" xfId="9832"/>
    <cellStyle name="Normal 5 4 4 5 3 2" xfId="24215"/>
    <cellStyle name="Normal 5 4 4 5 3 2 2" xfId="52950"/>
    <cellStyle name="Normal 5 4 4 5 3 3" xfId="38626"/>
    <cellStyle name="Normal 5 4 4 5 4" xfId="17052"/>
    <cellStyle name="Normal 5 4 4 5 4 2" xfId="45788"/>
    <cellStyle name="Normal 5 4 4 5 5" xfId="31464"/>
    <cellStyle name="Normal 5 4 4 6" xfId="4362"/>
    <cellStyle name="Normal 5 4 4 6 2" xfId="11629"/>
    <cellStyle name="Normal 5 4 4 6 2 2" xfId="26007"/>
    <cellStyle name="Normal 5 4 4 6 2 2 2" xfId="54741"/>
    <cellStyle name="Normal 5 4 4 6 2 3" xfId="40417"/>
    <cellStyle name="Normal 5 4 4 6 3" xfId="18844"/>
    <cellStyle name="Normal 5 4 4 6 3 2" xfId="47579"/>
    <cellStyle name="Normal 5 4 4 6 4" xfId="33255"/>
    <cellStyle name="Normal 5 4 4 7" xfId="8032"/>
    <cellStyle name="Normal 5 4 4 7 2" xfId="22425"/>
    <cellStyle name="Normal 5 4 4 7 2 2" xfId="51160"/>
    <cellStyle name="Normal 5 4 4 7 3" xfId="36836"/>
    <cellStyle name="Normal 5 4 4 8" xfId="15262"/>
    <cellStyle name="Normal 5 4 4 8 2" xfId="43998"/>
    <cellStyle name="Normal 5 4 4 9" xfId="29674"/>
    <cellStyle name="Normal 5 4 5" xfId="728"/>
    <cellStyle name="Normal 5 4 5 2" xfId="1179"/>
    <cellStyle name="Normal 5 4 5 2 2" xfId="2162"/>
    <cellStyle name="Normal 5 4 5 2 2 2" xfId="3954"/>
    <cellStyle name="Normal 5 4 5 2 2 2 2" xfId="7613"/>
    <cellStyle name="Normal 5 4 5 2 2 2 2 2" xfId="14873"/>
    <cellStyle name="Normal 5 4 5 2 2 2 2 2 2" xfId="29251"/>
    <cellStyle name="Normal 5 4 5 2 2 2 2 2 2 2" xfId="57985"/>
    <cellStyle name="Normal 5 4 5 2 2 2 2 2 3" xfId="43661"/>
    <cellStyle name="Normal 5 4 5 2 2 2 2 3" xfId="22088"/>
    <cellStyle name="Normal 5 4 5 2 2 2 2 3 2" xfId="50823"/>
    <cellStyle name="Normal 5 4 5 2 2 2 2 4" xfId="36499"/>
    <cellStyle name="Normal 5 4 5 2 2 2 3" xfId="11286"/>
    <cellStyle name="Normal 5 4 5 2 2 2 3 2" xfId="25669"/>
    <cellStyle name="Normal 5 4 5 2 2 2 3 2 2" xfId="54404"/>
    <cellStyle name="Normal 5 4 5 2 2 2 3 3" xfId="40080"/>
    <cellStyle name="Normal 5 4 5 2 2 2 4" xfId="18506"/>
    <cellStyle name="Normal 5 4 5 2 2 2 4 2" xfId="47242"/>
    <cellStyle name="Normal 5 4 5 2 2 2 5" xfId="32918"/>
    <cellStyle name="Normal 5 4 5 2 2 3" xfId="5823"/>
    <cellStyle name="Normal 5 4 5 2 2 3 2" xfId="13083"/>
    <cellStyle name="Normal 5 4 5 2 2 3 2 2" xfId="27461"/>
    <cellStyle name="Normal 5 4 5 2 2 3 2 2 2" xfId="56195"/>
    <cellStyle name="Normal 5 4 5 2 2 3 2 3" xfId="41871"/>
    <cellStyle name="Normal 5 4 5 2 2 3 3" xfId="20298"/>
    <cellStyle name="Normal 5 4 5 2 2 3 3 2" xfId="49033"/>
    <cellStyle name="Normal 5 4 5 2 2 3 4" xfId="34709"/>
    <cellStyle name="Normal 5 4 5 2 2 4" xfId="9496"/>
    <cellStyle name="Normal 5 4 5 2 2 4 2" xfId="23879"/>
    <cellStyle name="Normal 5 4 5 2 2 4 2 2" xfId="52614"/>
    <cellStyle name="Normal 5 4 5 2 2 4 3" xfId="38290"/>
    <cellStyle name="Normal 5 4 5 2 2 5" xfId="16716"/>
    <cellStyle name="Normal 5 4 5 2 2 5 2" xfId="45452"/>
    <cellStyle name="Normal 5 4 5 2 2 6" xfId="31128"/>
    <cellStyle name="Normal 5 4 5 2 3" xfId="3058"/>
    <cellStyle name="Normal 5 4 5 2 3 2" xfId="6718"/>
    <cellStyle name="Normal 5 4 5 2 3 2 2" xfId="13978"/>
    <cellStyle name="Normal 5 4 5 2 3 2 2 2" xfId="28356"/>
    <cellStyle name="Normal 5 4 5 2 3 2 2 2 2" xfId="57090"/>
    <cellStyle name="Normal 5 4 5 2 3 2 2 3" xfId="42766"/>
    <cellStyle name="Normal 5 4 5 2 3 2 3" xfId="21193"/>
    <cellStyle name="Normal 5 4 5 2 3 2 3 2" xfId="49928"/>
    <cellStyle name="Normal 5 4 5 2 3 2 4" xfId="35604"/>
    <cellStyle name="Normal 5 4 5 2 3 3" xfId="10391"/>
    <cellStyle name="Normal 5 4 5 2 3 3 2" xfId="24774"/>
    <cellStyle name="Normal 5 4 5 2 3 3 2 2" xfId="53509"/>
    <cellStyle name="Normal 5 4 5 2 3 3 3" xfId="39185"/>
    <cellStyle name="Normal 5 4 5 2 3 4" xfId="17611"/>
    <cellStyle name="Normal 5 4 5 2 3 4 2" xfId="46347"/>
    <cellStyle name="Normal 5 4 5 2 3 5" xfId="32023"/>
    <cellStyle name="Normal 5 4 5 2 4" xfId="4923"/>
    <cellStyle name="Normal 5 4 5 2 4 2" xfId="12188"/>
    <cellStyle name="Normal 5 4 5 2 4 2 2" xfId="26566"/>
    <cellStyle name="Normal 5 4 5 2 4 2 2 2" xfId="55300"/>
    <cellStyle name="Normal 5 4 5 2 4 2 3" xfId="40976"/>
    <cellStyle name="Normal 5 4 5 2 4 3" xfId="19403"/>
    <cellStyle name="Normal 5 4 5 2 4 3 2" xfId="48138"/>
    <cellStyle name="Normal 5 4 5 2 4 4" xfId="33814"/>
    <cellStyle name="Normal 5 4 5 2 5" xfId="8595"/>
    <cellStyle name="Normal 5 4 5 2 5 2" xfId="22984"/>
    <cellStyle name="Normal 5 4 5 2 5 2 2" xfId="51719"/>
    <cellStyle name="Normal 5 4 5 2 5 3" xfId="37395"/>
    <cellStyle name="Normal 5 4 5 2 6" xfId="15821"/>
    <cellStyle name="Normal 5 4 5 2 6 2" xfId="44557"/>
    <cellStyle name="Normal 5 4 5 2 7" xfId="30233"/>
    <cellStyle name="Normal 5 4 5 3" xfId="1715"/>
    <cellStyle name="Normal 5 4 5 3 2" xfId="3507"/>
    <cellStyle name="Normal 5 4 5 3 2 2" xfId="7166"/>
    <cellStyle name="Normal 5 4 5 3 2 2 2" xfId="14426"/>
    <cellStyle name="Normal 5 4 5 3 2 2 2 2" xfId="28804"/>
    <cellStyle name="Normal 5 4 5 3 2 2 2 2 2" xfId="57538"/>
    <cellStyle name="Normal 5 4 5 3 2 2 2 3" xfId="43214"/>
    <cellStyle name="Normal 5 4 5 3 2 2 3" xfId="21641"/>
    <cellStyle name="Normal 5 4 5 3 2 2 3 2" xfId="50376"/>
    <cellStyle name="Normal 5 4 5 3 2 2 4" xfId="36052"/>
    <cellStyle name="Normal 5 4 5 3 2 3" xfId="10839"/>
    <cellStyle name="Normal 5 4 5 3 2 3 2" xfId="25222"/>
    <cellStyle name="Normal 5 4 5 3 2 3 2 2" xfId="53957"/>
    <cellStyle name="Normal 5 4 5 3 2 3 3" xfId="39633"/>
    <cellStyle name="Normal 5 4 5 3 2 4" xfId="18059"/>
    <cellStyle name="Normal 5 4 5 3 2 4 2" xfId="46795"/>
    <cellStyle name="Normal 5 4 5 3 2 5" xfId="32471"/>
    <cellStyle name="Normal 5 4 5 3 3" xfId="5376"/>
    <cellStyle name="Normal 5 4 5 3 3 2" xfId="12636"/>
    <cellStyle name="Normal 5 4 5 3 3 2 2" xfId="27014"/>
    <cellStyle name="Normal 5 4 5 3 3 2 2 2" xfId="55748"/>
    <cellStyle name="Normal 5 4 5 3 3 2 3" xfId="41424"/>
    <cellStyle name="Normal 5 4 5 3 3 3" xfId="19851"/>
    <cellStyle name="Normal 5 4 5 3 3 3 2" xfId="48586"/>
    <cellStyle name="Normal 5 4 5 3 3 4" xfId="34262"/>
    <cellStyle name="Normal 5 4 5 3 4" xfId="9049"/>
    <cellStyle name="Normal 5 4 5 3 4 2" xfId="23432"/>
    <cellStyle name="Normal 5 4 5 3 4 2 2" xfId="52167"/>
    <cellStyle name="Normal 5 4 5 3 4 3" xfId="37843"/>
    <cellStyle name="Normal 5 4 5 3 5" xfId="16269"/>
    <cellStyle name="Normal 5 4 5 3 5 2" xfId="45005"/>
    <cellStyle name="Normal 5 4 5 3 6" xfId="30681"/>
    <cellStyle name="Normal 5 4 5 4" xfId="2611"/>
    <cellStyle name="Normal 5 4 5 4 2" xfId="6271"/>
    <cellStyle name="Normal 5 4 5 4 2 2" xfId="13531"/>
    <cellStyle name="Normal 5 4 5 4 2 2 2" xfId="27909"/>
    <cellStyle name="Normal 5 4 5 4 2 2 2 2" xfId="56643"/>
    <cellStyle name="Normal 5 4 5 4 2 2 3" xfId="42319"/>
    <cellStyle name="Normal 5 4 5 4 2 3" xfId="20746"/>
    <cellStyle name="Normal 5 4 5 4 2 3 2" xfId="49481"/>
    <cellStyle name="Normal 5 4 5 4 2 4" xfId="35157"/>
    <cellStyle name="Normal 5 4 5 4 3" xfId="9944"/>
    <cellStyle name="Normal 5 4 5 4 3 2" xfId="24327"/>
    <cellStyle name="Normal 5 4 5 4 3 2 2" xfId="53062"/>
    <cellStyle name="Normal 5 4 5 4 3 3" xfId="38738"/>
    <cellStyle name="Normal 5 4 5 4 4" xfId="17164"/>
    <cellStyle name="Normal 5 4 5 4 4 2" xfId="45900"/>
    <cellStyle name="Normal 5 4 5 4 5" xfId="31576"/>
    <cellStyle name="Normal 5 4 5 5" xfId="4475"/>
    <cellStyle name="Normal 5 4 5 5 2" xfId="11741"/>
    <cellStyle name="Normal 5 4 5 5 2 2" xfId="26119"/>
    <cellStyle name="Normal 5 4 5 5 2 2 2" xfId="54853"/>
    <cellStyle name="Normal 5 4 5 5 2 3" xfId="40529"/>
    <cellStyle name="Normal 5 4 5 5 3" xfId="18956"/>
    <cellStyle name="Normal 5 4 5 5 3 2" xfId="47691"/>
    <cellStyle name="Normal 5 4 5 5 4" xfId="33367"/>
    <cellStyle name="Normal 5 4 5 6" xfId="8148"/>
    <cellStyle name="Normal 5 4 5 6 2" xfId="22537"/>
    <cellStyle name="Normal 5 4 5 6 2 2" xfId="51272"/>
    <cellStyle name="Normal 5 4 5 6 3" xfId="36948"/>
    <cellStyle name="Normal 5 4 5 7" xfId="15374"/>
    <cellStyle name="Normal 5 4 5 7 2" xfId="44110"/>
    <cellStyle name="Normal 5 4 5 8" xfId="29786"/>
    <cellStyle name="Normal 5 4 6" xfId="955"/>
    <cellStyle name="Normal 5 4 6 2" xfId="1938"/>
    <cellStyle name="Normal 5 4 6 2 2" xfId="3730"/>
    <cellStyle name="Normal 5 4 6 2 2 2" xfId="7389"/>
    <cellStyle name="Normal 5 4 6 2 2 2 2" xfId="14649"/>
    <cellStyle name="Normal 5 4 6 2 2 2 2 2" xfId="29027"/>
    <cellStyle name="Normal 5 4 6 2 2 2 2 2 2" xfId="57761"/>
    <cellStyle name="Normal 5 4 6 2 2 2 2 3" xfId="43437"/>
    <cellStyle name="Normal 5 4 6 2 2 2 3" xfId="21864"/>
    <cellStyle name="Normal 5 4 6 2 2 2 3 2" xfId="50599"/>
    <cellStyle name="Normal 5 4 6 2 2 2 4" xfId="36275"/>
    <cellStyle name="Normal 5 4 6 2 2 3" xfId="11062"/>
    <cellStyle name="Normal 5 4 6 2 2 3 2" xfId="25445"/>
    <cellStyle name="Normal 5 4 6 2 2 3 2 2" xfId="54180"/>
    <cellStyle name="Normal 5 4 6 2 2 3 3" xfId="39856"/>
    <cellStyle name="Normal 5 4 6 2 2 4" xfId="18282"/>
    <cellStyle name="Normal 5 4 6 2 2 4 2" xfId="47018"/>
    <cellStyle name="Normal 5 4 6 2 2 5" xfId="32694"/>
    <cellStyle name="Normal 5 4 6 2 3" xfId="5599"/>
    <cellStyle name="Normal 5 4 6 2 3 2" xfId="12859"/>
    <cellStyle name="Normal 5 4 6 2 3 2 2" xfId="27237"/>
    <cellStyle name="Normal 5 4 6 2 3 2 2 2" xfId="55971"/>
    <cellStyle name="Normal 5 4 6 2 3 2 3" xfId="41647"/>
    <cellStyle name="Normal 5 4 6 2 3 3" xfId="20074"/>
    <cellStyle name="Normal 5 4 6 2 3 3 2" xfId="48809"/>
    <cellStyle name="Normal 5 4 6 2 3 4" xfId="34485"/>
    <cellStyle name="Normal 5 4 6 2 4" xfId="9272"/>
    <cellStyle name="Normal 5 4 6 2 4 2" xfId="23655"/>
    <cellStyle name="Normal 5 4 6 2 4 2 2" xfId="52390"/>
    <cellStyle name="Normal 5 4 6 2 4 3" xfId="38066"/>
    <cellStyle name="Normal 5 4 6 2 5" xfId="16492"/>
    <cellStyle name="Normal 5 4 6 2 5 2" xfId="45228"/>
    <cellStyle name="Normal 5 4 6 2 6" xfId="30904"/>
    <cellStyle name="Normal 5 4 6 3" xfId="2834"/>
    <cellStyle name="Normal 5 4 6 3 2" xfId="6494"/>
    <cellStyle name="Normal 5 4 6 3 2 2" xfId="13754"/>
    <cellStyle name="Normal 5 4 6 3 2 2 2" xfId="28132"/>
    <cellStyle name="Normal 5 4 6 3 2 2 2 2" xfId="56866"/>
    <cellStyle name="Normal 5 4 6 3 2 2 3" xfId="42542"/>
    <cellStyle name="Normal 5 4 6 3 2 3" xfId="20969"/>
    <cellStyle name="Normal 5 4 6 3 2 3 2" xfId="49704"/>
    <cellStyle name="Normal 5 4 6 3 2 4" xfId="35380"/>
    <cellStyle name="Normal 5 4 6 3 3" xfId="10167"/>
    <cellStyle name="Normal 5 4 6 3 3 2" xfId="24550"/>
    <cellStyle name="Normal 5 4 6 3 3 2 2" xfId="53285"/>
    <cellStyle name="Normal 5 4 6 3 3 3" xfId="38961"/>
    <cellStyle name="Normal 5 4 6 3 4" xfId="17387"/>
    <cellStyle name="Normal 5 4 6 3 4 2" xfId="46123"/>
    <cellStyle name="Normal 5 4 6 3 5" xfId="31799"/>
    <cellStyle name="Normal 5 4 6 4" xfId="4699"/>
    <cellStyle name="Normal 5 4 6 4 2" xfId="11964"/>
    <cellStyle name="Normal 5 4 6 4 2 2" xfId="26342"/>
    <cellStyle name="Normal 5 4 6 4 2 2 2" xfId="55076"/>
    <cellStyle name="Normal 5 4 6 4 2 3" xfId="40752"/>
    <cellStyle name="Normal 5 4 6 4 3" xfId="19179"/>
    <cellStyle name="Normal 5 4 6 4 3 2" xfId="47914"/>
    <cellStyle name="Normal 5 4 6 4 4" xfId="33590"/>
    <cellStyle name="Normal 5 4 6 5" xfId="8371"/>
    <cellStyle name="Normal 5 4 6 5 2" xfId="22760"/>
    <cellStyle name="Normal 5 4 6 5 2 2" xfId="51495"/>
    <cellStyle name="Normal 5 4 6 5 3" xfId="37171"/>
    <cellStyle name="Normal 5 4 6 6" xfId="15597"/>
    <cellStyle name="Normal 5 4 6 6 2" xfId="44333"/>
    <cellStyle name="Normal 5 4 6 7" xfId="30009"/>
    <cellStyle name="Normal 5 4 7" xfId="1466"/>
    <cellStyle name="Normal 5 4 7 2" xfId="3283"/>
    <cellStyle name="Normal 5 4 7 2 2" xfId="6942"/>
    <cellStyle name="Normal 5 4 7 2 2 2" xfId="14202"/>
    <cellStyle name="Normal 5 4 7 2 2 2 2" xfId="28580"/>
    <cellStyle name="Normal 5 4 7 2 2 2 2 2" xfId="57314"/>
    <cellStyle name="Normal 5 4 7 2 2 2 3" xfId="42990"/>
    <cellStyle name="Normal 5 4 7 2 2 3" xfId="21417"/>
    <cellStyle name="Normal 5 4 7 2 2 3 2" xfId="50152"/>
    <cellStyle name="Normal 5 4 7 2 2 4" xfId="35828"/>
    <cellStyle name="Normal 5 4 7 2 3" xfId="10615"/>
    <cellStyle name="Normal 5 4 7 2 3 2" xfId="24998"/>
    <cellStyle name="Normal 5 4 7 2 3 2 2" xfId="53733"/>
    <cellStyle name="Normal 5 4 7 2 3 3" xfId="39409"/>
    <cellStyle name="Normal 5 4 7 2 4" xfId="17835"/>
    <cellStyle name="Normal 5 4 7 2 4 2" xfId="46571"/>
    <cellStyle name="Normal 5 4 7 2 5" xfId="32247"/>
    <cellStyle name="Normal 5 4 7 3" xfId="5151"/>
    <cellStyle name="Normal 5 4 7 3 2" xfId="12412"/>
    <cellStyle name="Normal 5 4 7 3 2 2" xfId="26790"/>
    <cellStyle name="Normal 5 4 7 3 2 2 2" xfId="55524"/>
    <cellStyle name="Normal 5 4 7 3 2 3" xfId="41200"/>
    <cellStyle name="Normal 5 4 7 3 3" xfId="19627"/>
    <cellStyle name="Normal 5 4 7 3 3 2" xfId="48362"/>
    <cellStyle name="Normal 5 4 7 3 4" xfId="34038"/>
    <cellStyle name="Normal 5 4 7 4" xfId="8823"/>
    <cellStyle name="Normal 5 4 7 4 2" xfId="23208"/>
    <cellStyle name="Normal 5 4 7 4 2 2" xfId="51943"/>
    <cellStyle name="Normal 5 4 7 4 3" xfId="37619"/>
    <cellStyle name="Normal 5 4 7 5" xfId="16045"/>
    <cellStyle name="Normal 5 4 7 5 2" xfId="44781"/>
    <cellStyle name="Normal 5 4 7 6" xfId="30457"/>
    <cellStyle name="Normal 5 4 8" xfId="2387"/>
    <cellStyle name="Normal 5 4 8 2" xfId="6047"/>
    <cellStyle name="Normal 5 4 8 2 2" xfId="13307"/>
    <cellStyle name="Normal 5 4 8 2 2 2" xfId="27685"/>
    <cellStyle name="Normal 5 4 8 2 2 2 2" xfId="56419"/>
    <cellStyle name="Normal 5 4 8 2 2 3" xfId="42095"/>
    <cellStyle name="Normal 5 4 8 2 3" xfId="20522"/>
    <cellStyle name="Normal 5 4 8 2 3 2" xfId="49257"/>
    <cellStyle name="Normal 5 4 8 2 4" xfId="34933"/>
    <cellStyle name="Normal 5 4 8 3" xfId="9720"/>
    <cellStyle name="Normal 5 4 8 3 2" xfId="24103"/>
    <cellStyle name="Normal 5 4 8 3 2 2" xfId="52838"/>
    <cellStyle name="Normal 5 4 8 3 3" xfId="38514"/>
    <cellStyle name="Normal 5 4 8 4" xfId="16940"/>
    <cellStyle name="Normal 5 4 8 4 2" xfId="45676"/>
    <cellStyle name="Normal 5 4 8 5" xfId="31352"/>
    <cellStyle name="Normal 5 4 9" xfId="4239"/>
    <cellStyle name="Normal 5 4 9 2" xfId="11516"/>
    <cellStyle name="Normal 5 4 9 2 2" xfId="25895"/>
    <cellStyle name="Normal 5 4 9 2 2 2" xfId="54629"/>
    <cellStyle name="Normal 5 4 9 2 3" xfId="40305"/>
    <cellStyle name="Normal 5 4 9 3" xfId="18732"/>
    <cellStyle name="Normal 5 4 9 3 2" xfId="47467"/>
    <cellStyle name="Normal 5 4 9 4" xfId="33143"/>
    <cellStyle name="Normal 5 5" xfId="342"/>
    <cellStyle name="Normal 5 5 10" xfId="15164"/>
    <cellStyle name="Normal 5 5 10 2" xfId="43900"/>
    <cellStyle name="Normal 5 5 11" xfId="29576"/>
    <cellStyle name="Normal 5 5 2" xfId="442"/>
    <cellStyle name="Normal 5 5 2 10" xfId="29632"/>
    <cellStyle name="Normal 5 5 2 2" xfId="642"/>
    <cellStyle name="Normal 5 5 2 2 2" xfId="914"/>
    <cellStyle name="Normal 5 5 2 2 2 2" xfId="1361"/>
    <cellStyle name="Normal 5 5 2 2 2 2 2" xfId="2344"/>
    <cellStyle name="Normal 5 5 2 2 2 2 2 2" xfId="4136"/>
    <cellStyle name="Normal 5 5 2 2 2 2 2 2 2" xfId="7795"/>
    <cellStyle name="Normal 5 5 2 2 2 2 2 2 2 2" xfId="15055"/>
    <cellStyle name="Normal 5 5 2 2 2 2 2 2 2 2 2" xfId="29433"/>
    <cellStyle name="Normal 5 5 2 2 2 2 2 2 2 2 2 2" xfId="58167"/>
    <cellStyle name="Normal 5 5 2 2 2 2 2 2 2 2 3" xfId="43843"/>
    <cellStyle name="Normal 5 5 2 2 2 2 2 2 2 3" xfId="22270"/>
    <cellStyle name="Normal 5 5 2 2 2 2 2 2 2 3 2" xfId="51005"/>
    <cellStyle name="Normal 5 5 2 2 2 2 2 2 2 4" xfId="36681"/>
    <cellStyle name="Normal 5 5 2 2 2 2 2 2 3" xfId="11468"/>
    <cellStyle name="Normal 5 5 2 2 2 2 2 2 3 2" xfId="25851"/>
    <cellStyle name="Normal 5 5 2 2 2 2 2 2 3 2 2" xfId="54586"/>
    <cellStyle name="Normal 5 5 2 2 2 2 2 2 3 3" xfId="40262"/>
    <cellStyle name="Normal 5 5 2 2 2 2 2 2 4" xfId="18688"/>
    <cellStyle name="Normal 5 5 2 2 2 2 2 2 4 2" xfId="47424"/>
    <cellStyle name="Normal 5 5 2 2 2 2 2 2 5" xfId="33100"/>
    <cellStyle name="Normal 5 5 2 2 2 2 2 3" xfId="6005"/>
    <cellStyle name="Normal 5 5 2 2 2 2 2 3 2" xfId="13265"/>
    <cellStyle name="Normal 5 5 2 2 2 2 2 3 2 2" xfId="27643"/>
    <cellStyle name="Normal 5 5 2 2 2 2 2 3 2 2 2" xfId="56377"/>
    <cellStyle name="Normal 5 5 2 2 2 2 2 3 2 3" xfId="42053"/>
    <cellStyle name="Normal 5 5 2 2 2 2 2 3 3" xfId="20480"/>
    <cellStyle name="Normal 5 5 2 2 2 2 2 3 3 2" xfId="49215"/>
    <cellStyle name="Normal 5 5 2 2 2 2 2 3 4" xfId="34891"/>
    <cellStyle name="Normal 5 5 2 2 2 2 2 4" xfId="9678"/>
    <cellStyle name="Normal 5 5 2 2 2 2 2 4 2" xfId="24061"/>
    <cellStyle name="Normal 5 5 2 2 2 2 2 4 2 2" xfId="52796"/>
    <cellStyle name="Normal 5 5 2 2 2 2 2 4 3" xfId="38472"/>
    <cellStyle name="Normal 5 5 2 2 2 2 2 5" xfId="16898"/>
    <cellStyle name="Normal 5 5 2 2 2 2 2 5 2" xfId="45634"/>
    <cellStyle name="Normal 5 5 2 2 2 2 2 6" xfId="31310"/>
    <cellStyle name="Normal 5 5 2 2 2 2 3" xfId="3240"/>
    <cellStyle name="Normal 5 5 2 2 2 2 3 2" xfId="6900"/>
    <cellStyle name="Normal 5 5 2 2 2 2 3 2 2" xfId="14160"/>
    <cellStyle name="Normal 5 5 2 2 2 2 3 2 2 2" xfId="28538"/>
    <cellStyle name="Normal 5 5 2 2 2 2 3 2 2 2 2" xfId="57272"/>
    <cellStyle name="Normal 5 5 2 2 2 2 3 2 2 3" xfId="42948"/>
    <cellStyle name="Normal 5 5 2 2 2 2 3 2 3" xfId="21375"/>
    <cellStyle name="Normal 5 5 2 2 2 2 3 2 3 2" xfId="50110"/>
    <cellStyle name="Normal 5 5 2 2 2 2 3 2 4" xfId="35786"/>
    <cellStyle name="Normal 5 5 2 2 2 2 3 3" xfId="10573"/>
    <cellStyle name="Normal 5 5 2 2 2 2 3 3 2" xfId="24956"/>
    <cellStyle name="Normal 5 5 2 2 2 2 3 3 2 2" xfId="53691"/>
    <cellStyle name="Normal 5 5 2 2 2 2 3 3 3" xfId="39367"/>
    <cellStyle name="Normal 5 5 2 2 2 2 3 4" xfId="17793"/>
    <cellStyle name="Normal 5 5 2 2 2 2 3 4 2" xfId="46529"/>
    <cellStyle name="Normal 5 5 2 2 2 2 3 5" xfId="32205"/>
    <cellStyle name="Normal 5 5 2 2 2 2 4" xfId="5105"/>
    <cellStyle name="Normal 5 5 2 2 2 2 4 2" xfId="12370"/>
    <cellStyle name="Normal 5 5 2 2 2 2 4 2 2" xfId="26748"/>
    <cellStyle name="Normal 5 5 2 2 2 2 4 2 2 2" xfId="55482"/>
    <cellStyle name="Normal 5 5 2 2 2 2 4 2 3" xfId="41158"/>
    <cellStyle name="Normal 5 5 2 2 2 2 4 3" xfId="19585"/>
    <cellStyle name="Normal 5 5 2 2 2 2 4 3 2" xfId="48320"/>
    <cellStyle name="Normal 5 5 2 2 2 2 4 4" xfId="33996"/>
    <cellStyle name="Normal 5 5 2 2 2 2 5" xfId="8777"/>
    <cellStyle name="Normal 5 5 2 2 2 2 5 2" xfId="23166"/>
    <cellStyle name="Normal 5 5 2 2 2 2 5 2 2" xfId="51901"/>
    <cellStyle name="Normal 5 5 2 2 2 2 5 3" xfId="37577"/>
    <cellStyle name="Normal 5 5 2 2 2 2 6" xfId="16003"/>
    <cellStyle name="Normal 5 5 2 2 2 2 6 2" xfId="44739"/>
    <cellStyle name="Normal 5 5 2 2 2 2 7" xfId="30415"/>
    <cellStyle name="Normal 5 5 2 2 2 3" xfId="1897"/>
    <cellStyle name="Normal 5 5 2 2 2 3 2" xfId="3689"/>
    <cellStyle name="Normal 5 5 2 2 2 3 2 2" xfId="7348"/>
    <cellStyle name="Normal 5 5 2 2 2 3 2 2 2" xfId="14608"/>
    <cellStyle name="Normal 5 5 2 2 2 3 2 2 2 2" xfId="28986"/>
    <cellStyle name="Normal 5 5 2 2 2 3 2 2 2 2 2" xfId="57720"/>
    <cellStyle name="Normal 5 5 2 2 2 3 2 2 2 3" xfId="43396"/>
    <cellStyle name="Normal 5 5 2 2 2 3 2 2 3" xfId="21823"/>
    <cellStyle name="Normal 5 5 2 2 2 3 2 2 3 2" xfId="50558"/>
    <cellStyle name="Normal 5 5 2 2 2 3 2 2 4" xfId="36234"/>
    <cellStyle name="Normal 5 5 2 2 2 3 2 3" xfId="11021"/>
    <cellStyle name="Normal 5 5 2 2 2 3 2 3 2" xfId="25404"/>
    <cellStyle name="Normal 5 5 2 2 2 3 2 3 2 2" xfId="54139"/>
    <cellStyle name="Normal 5 5 2 2 2 3 2 3 3" xfId="39815"/>
    <cellStyle name="Normal 5 5 2 2 2 3 2 4" xfId="18241"/>
    <cellStyle name="Normal 5 5 2 2 2 3 2 4 2" xfId="46977"/>
    <cellStyle name="Normal 5 5 2 2 2 3 2 5" xfId="32653"/>
    <cellStyle name="Normal 5 5 2 2 2 3 3" xfId="5558"/>
    <cellStyle name="Normal 5 5 2 2 2 3 3 2" xfId="12818"/>
    <cellStyle name="Normal 5 5 2 2 2 3 3 2 2" xfId="27196"/>
    <cellStyle name="Normal 5 5 2 2 2 3 3 2 2 2" xfId="55930"/>
    <cellStyle name="Normal 5 5 2 2 2 3 3 2 3" xfId="41606"/>
    <cellStyle name="Normal 5 5 2 2 2 3 3 3" xfId="20033"/>
    <cellStyle name="Normal 5 5 2 2 2 3 3 3 2" xfId="48768"/>
    <cellStyle name="Normal 5 5 2 2 2 3 3 4" xfId="34444"/>
    <cellStyle name="Normal 5 5 2 2 2 3 4" xfId="9231"/>
    <cellStyle name="Normal 5 5 2 2 2 3 4 2" xfId="23614"/>
    <cellStyle name="Normal 5 5 2 2 2 3 4 2 2" xfId="52349"/>
    <cellStyle name="Normal 5 5 2 2 2 3 4 3" xfId="38025"/>
    <cellStyle name="Normal 5 5 2 2 2 3 5" xfId="16451"/>
    <cellStyle name="Normal 5 5 2 2 2 3 5 2" xfId="45187"/>
    <cellStyle name="Normal 5 5 2 2 2 3 6" xfId="30863"/>
    <cellStyle name="Normal 5 5 2 2 2 4" xfId="2793"/>
    <cellStyle name="Normal 5 5 2 2 2 4 2" xfId="6453"/>
    <cellStyle name="Normal 5 5 2 2 2 4 2 2" xfId="13713"/>
    <cellStyle name="Normal 5 5 2 2 2 4 2 2 2" xfId="28091"/>
    <cellStyle name="Normal 5 5 2 2 2 4 2 2 2 2" xfId="56825"/>
    <cellStyle name="Normal 5 5 2 2 2 4 2 2 3" xfId="42501"/>
    <cellStyle name="Normal 5 5 2 2 2 4 2 3" xfId="20928"/>
    <cellStyle name="Normal 5 5 2 2 2 4 2 3 2" xfId="49663"/>
    <cellStyle name="Normal 5 5 2 2 2 4 2 4" xfId="35339"/>
    <cellStyle name="Normal 5 5 2 2 2 4 3" xfId="10126"/>
    <cellStyle name="Normal 5 5 2 2 2 4 3 2" xfId="24509"/>
    <cellStyle name="Normal 5 5 2 2 2 4 3 2 2" xfId="53244"/>
    <cellStyle name="Normal 5 5 2 2 2 4 3 3" xfId="38920"/>
    <cellStyle name="Normal 5 5 2 2 2 4 4" xfId="17346"/>
    <cellStyle name="Normal 5 5 2 2 2 4 4 2" xfId="46082"/>
    <cellStyle name="Normal 5 5 2 2 2 4 5" xfId="31758"/>
    <cellStyle name="Normal 5 5 2 2 2 5" xfId="4658"/>
    <cellStyle name="Normal 5 5 2 2 2 5 2" xfId="11923"/>
    <cellStyle name="Normal 5 5 2 2 2 5 2 2" xfId="26301"/>
    <cellStyle name="Normal 5 5 2 2 2 5 2 2 2" xfId="55035"/>
    <cellStyle name="Normal 5 5 2 2 2 5 2 3" xfId="40711"/>
    <cellStyle name="Normal 5 5 2 2 2 5 3" xfId="19138"/>
    <cellStyle name="Normal 5 5 2 2 2 5 3 2" xfId="47873"/>
    <cellStyle name="Normal 5 5 2 2 2 5 4" xfId="33549"/>
    <cellStyle name="Normal 5 5 2 2 2 6" xfId="8330"/>
    <cellStyle name="Normal 5 5 2 2 2 6 2" xfId="22719"/>
    <cellStyle name="Normal 5 5 2 2 2 6 2 2" xfId="51454"/>
    <cellStyle name="Normal 5 5 2 2 2 6 3" xfId="37130"/>
    <cellStyle name="Normal 5 5 2 2 2 7" xfId="15556"/>
    <cellStyle name="Normal 5 5 2 2 2 7 2" xfId="44292"/>
    <cellStyle name="Normal 5 5 2 2 2 8" xfId="29968"/>
    <cellStyle name="Normal 5 5 2 2 3" xfId="1137"/>
    <cellStyle name="Normal 5 5 2 2 3 2" xfId="2120"/>
    <cellStyle name="Normal 5 5 2 2 3 2 2" xfId="3912"/>
    <cellStyle name="Normal 5 5 2 2 3 2 2 2" xfId="7571"/>
    <cellStyle name="Normal 5 5 2 2 3 2 2 2 2" xfId="14831"/>
    <cellStyle name="Normal 5 5 2 2 3 2 2 2 2 2" xfId="29209"/>
    <cellStyle name="Normal 5 5 2 2 3 2 2 2 2 2 2" xfId="57943"/>
    <cellStyle name="Normal 5 5 2 2 3 2 2 2 2 3" xfId="43619"/>
    <cellStyle name="Normal 5 5 2 2 3 2 2 2 3" xfId="22046"/>
    <cellStyle name="Normal 5 5 2 2 3 2 2 2 3 2" xfId="50781"/>
    <cellStyle name="Normal 5 5 2 2 3 2 2 2 4" xfId="36457"/>
    <cellStyle name="Normal 5 5 2 2 3 2 2 3" xfId="11244"/>
    <cellStyle name="Normal 5 5 2 2 3 2 2 3 2" xfId="25627"/>
    <cellStyle name="Normal 5 5 2 2 3 2 2 3 2 2" xfId="54362"/>
    <cellStyle name="Normal 5 5 2 2 3 2 2 3 3" xfId="40038"/>
    <cellStyle name="Normal 5 5 2 2 3 2 2 4" xfId="18464"/>
    <cellStyle name="Normal 5 5 2 2 3 2 2 4 2" xfId="47200"/>
    <cellStyle name="Normal 5 5 2 2 3 2 2 5" xfId="32876"/>
    <cellStyle name="Normal 5 5 2 2 3 2 3" xfId="5781"/>
    <cellStyle name="Normal 5 5 2 2 3 2 3 2" xfId="13041"/>
    <cellStyle name="Normal 5 5 2 2 3 2 3 2 2" xfId="27419"/>
    <cellStyle name="Normal 5 5 2 2 3 2 3 2 2 2" xfId="56153"/>
    <cellStyle name="Normal 5 5 2 2 3 2 3 2 3" xfId="41829"/>
    <cellStyle name="Normal 5 5 2 2 3 2 3 3" xfId="20256"/>
    <cellStyle name="Normal 5 5 2 2 3 2 3 3 2" xfId="48991"/>
    <cellStyle name="Normal 5 5 2 2 3 2 3 4" xfId="34667"/>
    <cellStyle name="Normal 5 5 2 2 3 2 4" xfId="9454"/>
    <cellStyle name="Normal 5 5 2 2 3 2 4 2" xfId="23837"/>
    <cellStyle name="Normal 5 5 2 2 3 2 4 2 2" xfId="52572"/>
    <cellStyle name="Normal 5 5 2 2 3 2 4 3" xfId="38248"/>
    <cellStyle name="Normal 5 5 2 2 3 2 5" xfId="16674"/>
    <cellStyle name="Normal 5 5 2 2 3 2 5 2" xfId="45410"/>
    <cellStyle name="Normal 5 5 2 2 3 2 6" xfId="31086"/>
    <cellStyle name="Normal 5 5 2 2 3 3" xfId="3016"/>
    <cellStyle name="Normal 5 5 2 2 3 3 2" xfId="6676"/>
    <cellStyle name="Normal 5 5 2 2 3 3 2 2" xfId="13936"/>
    <cellStyle name="Normal 5 5 2 2 3 3 2 2 2" xfId="28314"/>
    <cellStyle name="Normal 5 5 2 2 3 3 2 2 2 2" xfId="57048"/>
    <cellStyle name="Normal 5 5 2 2 3 3 2 2 3" xfId="42724"/>
    <cellStyle name="Normal 5 5 2 2 3 3 2 3" xfId="21151"/>
    <cellStyle name="Normal 5 5 2 2 3 3 2 3 2" xfId="49886"/>
    <cellStyle name="Normal 5 5 2 2 3 3 2 4" xfId="35562"/>
    <cellStyle name="Normal 5 5 2 2 3 3 3" xfId="10349"/>
    <cellStyle name="Normal 5 5 2 2 3 3 3 2" xfId="24732"/>
    <cellStyle name="Normal 5 5 2 2 3 3 3 2 2" xfId="53467"/>
    <cellStyle name="Normal 5 5 2 2 3 3 3 3" xfId="39143"/>
    <cellStyle name="Normal 5 5 2 2 3 3 4" xfId="17569"/>
    <cellStyle name="Normal 5 5 2 2 3 3 4 2" xfId="46305"/>
    <cellStyle name="Normal 5 5 2 2 3 3 5" xfId="31981"/>
    <cellStyle name="Normal 5 5 2 2 3 4" xfId="4881"/>
    <cellStyle name="Normal 5 5 2 2 3 4 2" xfId="12146"/>
    <cellStyle name="Normal 5 5 2 2 3 4 2 2" xfId="26524"/>
    <cellStyle name="Normal 5 5 2 2 3 4 2 2 2" xfId="55258"/>
    <cellStyle name="Normal 5 5 2 2 3 4 2 3" xfId="40934"/>
    <cellStyle name="Normal 5 5 2 2 3 4 3" xfId="19361"/>
    <cellStyle name="Normal 5 5 2 2 3 4 3 2" xfId="48096"/>
    <cellStyle name="Normal 5 5 2 2 3 4 4" xfId="33772"/>
    <cellStyle name="Normal 5 5 2 2 3 5" xfId="8553"/>
    <cellStyle name="Normal 5 5 2 2 3 5 2" xfId="22942"/>
    <cellStyle name="Normal 5 5 2 2 3 5 2 2" xfId="51677"/>
    <cellStyle name="Normal 5 5 2 2 3 5 3" xfId="37353"/>
    <cellStyle name="Normal 5 5 2 2 3 6" xfId="15779"/>
    <cellStyle name="Normal 5 5 2 2 3 6 2" xfId="44515"/>
    <cellStyle name="Normal 5 5 2 2 3 7" xfId="30191"/>
    <cellStyle name="Normal 5 5 2 2 4" xfId="1669"/>
    <cellStyle name="Normal 5 5 2 2 4 2" xfId="3465"/>
    <cellStyle name="Normal 5 5 2 2 4 2 2" xfId="7124"/>
    <cellStyle name="Normal 5 5 2 2 4 2 2 2" xfId="14384"/>
    <cellStyle name="Normal 5 5 2 2 4 2 2 2 2" xfId="28762"/>
    <cellStyle name="Normal 5 5 2 2 4 2 2 2 2 2" xfId="57496"/>
    <cellStyle name="Normal 5 5 2 2 4 2 2 2 3" xfId="43172"/>
    <cellStyle name="Normal 5 5 2 2 4 2 2 3" xfId="21599"/>
    <cellStyle name="Normal 5 5 2 2 4 2 2 3 2" xfId="50334"/>
    <cellStyle name="Normal 5 5 2 2 4 2 2 4" xfId="36010"/>
    <cellStyle name="Normal 5 5 2 2 4 2 3" xfId="10797"/>
    <cellStyle name="Normal 5 5 2 2 4 2 3 2" xfId="25180"/>
    <cellStyle name="Normal 5 5 2 2 4 2 3 2 2" xfId="53915"/>
    <cellStyle name="Normal 5 5 2 2 4 2 3 3" xfId="39591"/>
    <cellStyle name="Normal 5 5 2 2 4 2 4" xfId="18017"/>
    <cellStyle name="Normal 5 5 2 2 4 2 4 2" xfId="46753"/>
    <cellStyle name="Normal 5 5 2 2 4 2 5" xfId="32429"/>
    <cellStyle name="Normal 5 5 2 2 4 3" xfId="5334"/>
    <cellStyle name="Normal 5 5 2 2 4 3 2" xfId="12594"/>
    <cellStyle name="Normal 5 5 2 2 4 3 2 2" xfId="26972"/>
    <cellStyle name="Normal 5 5 2 2 4 3 2 2 2" xfId="55706"/>
    <cellStyle name="Normal 5 5 2 2 4 3 2 3" xfId="41382"/>
    <cellStyle name="Normal 5 5 2 2 4 3 3" xfId="19809"/>
    <cellStyle name="Normal 5 5 2 2 4 3 3 2" xfId="48544"/>
    <cellStyle name="Normal 5 5 2 2 4 3 4" xfId="34220"/>
    <cellStyle name="Normal 5 5 2 2 4 4" xfId="9007"/>
    <cellStyle name="Normal 5 5 2 2 4 4 2" xfId="23390"/>
    <cellStyle name="Normal 5 5 2 2 4 4 2 2" xfId="52125"/>
    <cellStyle name="Normal 5 5 2 2 4 4 3" xfId="37801"/>
    <cellStyle name="Normal 5 5 2 2 4 5" xfId="16227"/>
    <cellStyle name="Normal 5 5 2 2 4 5 2" xfId="44963"/>
    <cellStyle name="Normal 5 5 2 2 4 6" xfId="30639"/>
    <cellStyle name="Normal 5 5 2 2 5" xfId="2569"/>
    <cellStyle name="Normal 5 5 2 2 5 2" xfId="6229"/>
    <cellStyle name="Normal 5 5 2 2 5 2 2" xfId="13489"/>
    <cellStyle name="Normal 5 5 2 2 5 2 2 2" xfId="27867"/>
    <cellStyle name="Normal 5 5 2 2 5 2 2 2 2" xfId="56601"/>
    <cellStyle name="Normal 5 5 2 2 5 2 2 3" xfId="42277"/>
    <cellStyle name="Normal 5 5 2 2 5 2 3" xfId="20704"/>
    <cellStyle name="Normal 5 5 2 2 5 2 3 2" xfId="49439"/>
    <cellStyle name="Normal 5 5 2 2 5 2 4" xfId="35115"/>
    <cellStyle name="Normal 5 5 2 2 5 3" xfId="9902"/>
    <cellStyle name="Normal 5 5 2 2 5 3 2" xfId="24285"/>
    <cellStyle name="Normal 5 5 2 2 5 3 2 2" xfId="53020"/>
    <cellStyle name="Normal 5 5 2 2 5 3 3" xfId="38696"/>
    <cellStyle name="Normal 5 5 2 2 5 4" xfId="17122"/>
    <cellStyle name="Normal 5 5 2 2 5 4 2" xfId="45858"/>
    <cellStyle name="Normal 5 5 2 2 5 5" xfId="31534"/>
    <cellStyle name="Normal 5 5 2 2 6" xfId="4432"/>
    <cellStyle name="Normal 5 5 2 2 6 2" xfId="11699"/>
    <cellStyle name="Normal 5 5 2 2 6 2 2" xfId="26077"/>
    <cellStyle name="Normal 5 5 2 2 6 2 2 2" xfId="54811"/>
    <cellStyle name="Normal 5 5 2 2 6 2 3" xfId="40487"/>
    <cellStyle name="Normal 5 5 2 2 6 3" xfId="18914"/>
    <cellStyle name="Normal 5 5 2 2 6 3 2" xfId="47649"/>
    <cellStyle name="Normal 5 5 2 2 6 4" xfId="33325"/>
    <cellStyle name="Normal 5 5 2 2 7" xfId="8103"/>
    <cellStyle name="Normal 5 5 2 2 7 2" xfId="22495"/>
    <cellStyle name="Normal 5 5 2 2 7 2 2" xfId="51230"/>
    <cellStyle name="Normal 5 5 2 2 7 3" xfId="36906"/>
    <cellStyle name="Normal 5 5 2 2 8" xfId="15332"/>
    <cellStyle name="Normal 5 5 2 2 8 2" xfId="44068"/>
    <cellStyle name="Normal 5 5 2 2 9" xfId="29744"/>
    <cellStyle name="Normal 5 5 2 3" xfId="800"/>
    <cellStyle name="Normal 5 5 2 3 2" xfId="1249"/>
    <cellStyle name="Normal 5 5 2 3 2 2" xfId="2232"/>
    <cellStyle name="Normal 5 5 2 3 2 2 2" xfId="4024"/>
    <cellStyle name="Normal 5 5 2 3 2 2 2 2" xfId="7683"/>
    <cellStyle name="Normal 5 5 2 3 2 2 2 2 2" xfId="14943"/>
    <cellStyle name="Normal 5 5 2 3 2 2 2 2 2 2" xfId="29321"/>
    <cellStyle name="Normal 5 5 2 3 2 2 2 2 2 2 2" xfId="58055"/>
    <cellStyle name="Normal 5 5 2 3 2 2 2 2 2 3" xfId="43731"/>
    <cellStyle name="Normal 5 5 2 3 2 2 2 2 3" xfId="22158"/>
    <cellStyle name="Normal 5 5 2 3 2 2 2 2 3 2" xfId="50893"/>
    <cellStyle name="Normal 5 5 2 3 2 2 2 2 4" xfId="36569"/>
    <cellStyle name="Normal 5 5 2 3 2 2 2 3" xfId="11356"/>
    <cellStyle name="Normal 5 5 2 3 2 2 2 3 2" xfId="25739"/>
    <cellStyle name="Normal 5 5 2 3 2 2 2 3 2 2" xfId="54474"/>
    <cellStyle name="Normal 5 5 2 3 2 2 2 3 3" xfId="40150"/>
    <cellStyle name="Normal 5 5 2 3 2 2 2 4" xfId="18576"/>
    <cellStyle name="Normal 5 5 2 3 2 2 2 4 2" xfId="47312"/>
    <cellStyle name="Normal 5 5 2 3 2 2 2 5" xfId="32988"/>
    <cellStyle name="Normal 5 5 2 3 2 2 3" xfId="5893"/>
    <cellStyle name="Normal 5 5 2 3 2 2 3 2" xfId="13153"/>
    <cellStyle name="Normal 5 5 2 3 2 2 3 2 2" xfId="27531"/>
    <cellStyle name="Normal 5 5 2 3 2 2 3 2 2 2" xfId="56265"/>
    <cellStyle name="Normal 5 5 2 3 2 2 3 2 3" xfId="41941"/>
    <cellStyle name="Normal 5 5 2 3 2 2 3 3" xfId="20368"/>
    <cellStyle name="Normal 5 5 2 3 2 2 3 3 2" xfId="49103"/>
    <cellStyle name="Normal 5 5 2 3 2 2 3 4" xfId="34779"/>
    <cellStyle name="Normal 5 5 2 3 2 2 4" xfId="9566"/>
    <cellStyle name="Normal 5 5 2 3 2 2 4 2" xfId="23949"/>
    <cellStyle name="Normal 5 5 2 3 2 2 4 2 2" xfId="52684"/>
    <cellStyle name="Normal 5 5 2 3 2 2 4 3" xfId="38360"/>
    <cellStyle name="Normal 5 5 2 3 2 2 5" xfId="16786"/>
    <cellStyle name="Normal 5 5 2 3 2 2 5 2" xfId="45522"/>
    <cellStyle name="Normal 5 5 2 3 2 2 6" xfId="31198"/>
    <cellStyle name="Normal 5 5 2 3 2 3" xfId="3128"/>
    <cellStyle name="Normal 5 5 2 3 2 3 2" xfId="6788"/>
    <cellStyle name="Normal 5 5 2 3 2 3 2 2" xfId="14048"/>
    <cellStyle name="Normal 5 5 2 3 2 3 2 2 2" xfId="28426"/>
    <cellStyle name="Normal 5 5 2 3 2 3 2 2 2 2" xfId="57160"/>
    <cellStyle name="Normal 5 5 2 3 2 3 2 2 3" xfId="42836"/>
    <cellStyle name="Normal 5 5 2 3 2 3 2 3" xfId="21263"/>
    <cellStyle name="Normal 5 5 2 3 2 3 2 3 2" xfId="49998"/>
    <cellStyle name="Normal 5 5 2 3 2 3 2 4" xfId="35674"/>
    <cellStyle name="Normal 5 5 2 3 2 3 3" xfId="10461"/>
    <cellStyle name="Normal 5 5 2 3 2 3 3 2" xfId="24844"/>
    <cellStyle name="Normal 5 5 2 3 2 3 3 2 2" xfId="53579"/>
    <cellStyle name="Normal 5 5 2 3 2 3 3 3" xfId="39255"/>
    <cellStyle name="Normal 5 5 2 3 2 3 4" xfId="17681"/>
    <cellStyle name="Normal 5 5 2 3 2 3 4 2" xfId="46417"/>
    <cellStyle name="Normal 5 5 2 3 2 3 5" xfId="32093"/>
    <cellStyle name="Normal 5 5 2 3 2 4" xfId="4993"/>
    <cellStyle name="Normal 5 5 2 3 2 4 2" xfId="12258"/>
    <cellStyle name="Normal 5 5 2 3 2 4 2 2" xfId="26636"/>
    <cellStyle name="Normal 5 5 2 3 2 4 2 2 2" xfId="55370"/>
    <cellStyle name="Normal 5 5 2 3 2 4 2 3" xfId="41046"/>
    <cellStyle name="Normal 5 5 2 3 2 4 3" xfId="19473"/>
    <cellStyle name="Normal 5 5 2 3 2 4 3 2" xfId="48208"/>
    <cellStyle name="Normal 5 5 2 3 2 4 4" xfId="33884"/>
    <cellStyle name="Normal 5 5 2 3 2 5" xfId="8665"/>
    <cellStyle name="Normal 5 5 2 3 2 5 2" xfId="23054"/>
    <cellStyle name="Normal 5 5 2 3 2 5 2 2" xfId="51789"/>
    <cellStyle name="Normal 5 5 2 3 2 5 3" xfId="37465"/>
    <cellStyle name="Normal 5 5 2 3 2 6" xfId="15891"/>
    <cellStyle name="Normal 5 5 2 3 2 6 2" xfId="44627"/>
    <cellStyle name="Normal 5 5 2 3 2 7" xfId="30303"/>
    <cellStyle name="Normal 5 5 2 3 3" xfId="1785"/>
    <cellStyle name="Normal 5 5 2 3 3 2" xfId="3577"/>
    <cellStyle name="Normal 5 5 2 3 3 2 2" xfId="7236"/>
    <cellStyle name="Normal 5 5 2 3 3 2 2 2" xfId="14496"/>
    <cellStyle name="Normal 5 5 2 3 3 2 2 2 2" xfId="28874"/>
    <cellStyle name="Normal 5 5 2 3 3 2 2 2 2 2" xfId="57608"/>
    <cellStyle name="Normal 5 5 2 3 3 2 2 2 3" xfId="43284"/>
    <cellStyle name="Normal 5 5 2 3 3 2 2 3" xfId="21711"/>
    <cellStyle name="Normal 5 5 2 3 3 2 2 3 2" xfId="50446"/>
    <cellStyle name="Normal 5 5 2 3 3 2 2 4" xfId="36122"/>
    <cellStyle name="Normal 5 5 2 3 3 2 3" xfId="10909"/>
    <cellStyle name="Normal 5 5 2 3 3 2 3 2" xfId="25292"/>
    <cellStyle name="Normal 5 5 2 3 3 2 3 2 2" xfId="54027"/>
    <cellStyle name="Normal 5 5 2 3 3 2 3 3" xfId="39703"/>
    <cellStyle name="Normal 5 5 2 3 3 2 4" xfId="18129"/>
    <cellStyle name="Normal 5 5 2 3 3 2 4 2" xfId="46865"/>
    <cellStyle name="Normal 5 5 2 3 3 2 5" xfId="32541"/>
    <cellStyle name="Normal 5 5 2 3 3 3" xfId="5446"/>
    <cellStyle name="Normal 5 5 2 3 3 3 2" xfId="12706"/>
    <cellStyle name="Normal 5 5 2 3 3 3 2 2" xfId="27084"/>
    <cellStyle name="Normal 5 5 2 3 3 3 2 2 2" xfId="55818"/>
    <cellStyle name="Normal 5 5 2 3 3 3 2 3" xfId="41494"/>
    <cellStyle name="Normal 5 5 2 3 3 3 3" xfId="19921"/>
    <cellStyle name="Normal 5 5 2 3 3 3 3 2" xfId="48656"/>
    <cellStyle name="Normal 5 5 2 3 3 3 4" xfId="34332"/>
    <cellStyle name="Normal 5 5 2 3 3 4" xfId="9119"/>
    <cellStyle name="Normal 5 5 2 3 3 4 2" xfId="23502"/>
    <cellStyle name="Normal 5 5 2 3 3 4 2 2" xfId="52237"/>
    <cellStyle name="Normal 5 5 2 3 3 4 3" xfId="37913"/>
    <cellStyle name="Normal 5 5 2 3 3 5" xfId="16339"/>
    <cellStyle name="Normal 5 5 2 3 3 5 2" xfId="45075"/>
    <cellStyle name="Normal 5 5 2 3 3 6" xfId="30751"/>
    <cellStyle name="Normal 5 5 2 3 4" xfId="2681"/>
    <cellStyle name="Normal 5 5 2 3 4 2" xfId="6341"/>
    <cellStyle name="Normal 5 5 2 3 4 2 2" xfId="13601"/>
    <cellStyle name="Normal 5 5 2 3 4 2 2 2" xfId="27979"/>
    <cellStyle name="Normal 5 5 2 3 4 2 2 2 2" xfId="56713"/>
    <cellStyle name="Normal 5 5 2 3 4 2 2 3" xfId="42389"/>
    <cellStyle name="Normal 5 5 2 3 4 2 3" xfId="20816"/>
    <cellStyle name="Normal 5 5 2 3 4 2 3 2" xfId="49551"/>
    <cellStyle name="Normal 5 5 2 3 4 2 4" xfId="35227"/>
    <cellStyle name="Normal 5 5 2 3 4 3" xfId="10014"/>
    <cellStyle name="Normal 5 5 2 3 4 3 2" xfId="24397"/>
    <cellStyle name="Normal 5 5 2 3 4 3 2 2" xfId="53132"/>
    <cellStyle name="Normal 5 5 2 3 4 3 3" xfId="38808"/>
    <cellStyle name="Normal 5 5 2 3 4 4" xfId="17234"/>
    <cellStyle name="Normal 5 5 2 3 4 4 2" xfId="45970"/>
    <cellStyle name="Normal 5 5 2 3 4 5" xfId="31646"/>
    <cellStyle name="Normal 5 5 2 3 5" xfId="4545"/>
    <cellStyle name="Normal 5 5 2 3 5 2" xfId="11811"/>
    <cellStyle name="Normal 5 5 2 3 5 2 2" xfId="26189"/>
    <cellStyle name="Normal 5 5 2 3 5 2 2 2" xfId="54923"/>
    <cellStyle name="Normal 5 5 2 3 5 2 3" xfId="40599"/>
    <cellStyle name="Normal 5 5 2 3 5 3" xfId="19026"/>
    <cellStyle name="Normal 5 5 2 3 5 3 2" xfId="47761"/>
    <cellStyle name="Normal 5 5 2 3 5 4" xfId="33437"/>
    <cellStyle name="Normal 5 5 2 3 6" xfId="8218"/>
    <cellStyle name="Normal 5 5 2 3 6 2" xfId="22607"/>
    <cellStyle name="Normal 5 5 2 3 6 2 2" xfId="51342"/>
    <cellStyle name="Normal 5 5 2 3 6 3" xfId="37018"/>
    <cellStyle name="Normal 5 5 2 3 7" xfId="15444"/>
    <cellStyle name="Normal 5 5 2 3 7 2" xfId="44180"/>
    <cellStyle name="Normal 5 5 2 3 8" xfId="29856"/>
    <cellStyle name="Normal 5 5 2 4" xfId="1025"/>
    <cellStyle name="Normal 5 5 2 4 2" xfId="2008"/>
    <cellStyle name="Normal 5 5 2 4 2 2" xfId="3800"/>
    <cellStyle name="Normal 5 5 2 4 2 2 2" xfId="7459"/>
    <cellStyle name="Normal 5 5 2 4 2 2 2 2" xfId="14719"/>
    <cellStyle name="Normal 5 5 2 4 2 2 2 2 2" xfId="29097"/>
    <cellStyle name="Normal 5 5 2 4 2 2 2 2 2 2" xfId="57831"/>
    <cellStyle name="Normal 5 5 2 4 2 2 2 2 3" xfId="43507"/>
    <cellStyle name="Normal 5 5 2 4 2 2 2 3" xfId="21934"/>
    <cellStyle name="Normal 5 5 2 4 2 2 2 3 2" xfId="50669"/>
    <cellStyle name="Normal 5 5 2 4 2 2 2 4" xfId="36345"/>
    <cellStyle name="Normal 5 5 2 4 2 2 3" xfId="11132"/>
    <cellStyle name="Normal 5 5 2 4 2 2 3 2" xfId="25515"/>
    <cellStyle name="Normal 5 5 2 4 2 2 3 2 2" xfId="54250"/>
    <cellStyle name="Normal 5 5 2 4 2 2 3 3" xfId="39926"/>
    <cellStyle name="Normal 5 5 2 4 2 2 4" xfId="18352"/>
    <cellStyle name="Normal 5 5 2 4 2 2 4 2" xfId="47088"/>
    <cellStyle name="Normal 5 5 2 4 2 2 5" xfId="32764"/>
    <cellStyle name="Normal 5 5 2 4 2 3" xfId="5669"/>
    <cellStyle name="Normal 5 5 2 4 2 3 2" xfId="12929"/>
    <cellStyle name="Normal 5 5 2 4 2 3 2 2" xfId="27307"/>
    <cellStyle name="Normal 5 5 2 4 2 3 2 2 2" xfId="56041"/>
    <cellStyle name="Normal 5 5 2 4 2 3 2 3" xfId="41717"/>
    <cellStyle name="Normal 5 5 2 4 2 3 3" xfId="20144"/>
    <cellStyle name="Normal 5 5 2 4 2 3 3 2" xfId="48879"/>
    <cellStyle name="Normal 5 5 2 4 2 3 4" xfId="34555"/>
    <cellStyle name="Normal 5 5 2 4 2 4" xfId="9342"/>
    <cellStyle name="Normal 5 5 2 4 2 4 2" xfId="23725"/>
    <cellStyle name="Normal 5 5 2 4 2 4 2 2" xfId="52460"/>
    <cellStyle name="Normal 5 5 2 4 2 4 3" xfId="38136"/>
    <cellStyle name="Normal 5 5 2 4 2 5" xfId="16562"/>
    <cellStyle name="Normal 5 5 2 4 2 5 2" xfId="45298"/>
    <cellStyle name="Normal 5 5 2 4 2 6" xfId="30974"/>
    <cellStyle name="Normal 5 5 2 4 3" xfId="2904"/>
    <cellStyle name="Normal 5 5 2 4 3 2" xfId="6564"/>
    <cellStyle name="Normal 5 5 2 4 3 2 2" xfId="13824"/>
    <cellStyle name="Normal 5 5 2 4 3 2 2 2" xfId="28202"/>
    <cellStyle name="Normal 5 5 2 4 3 2 2 2 2" xfId="56936"/>
    <cellStyle name="Normal 5 5 2 4 3 2 2 3" xfId="42612"/>
    <cellStyle name="Normal 5 5 2 4 3 2 3" xfId="21039"/>
    <cellStyle name="Normal 5 5 2 4 3 2 3 2" xfId="49774"/>
    <cellStyle name="Normal 5 5 2 4 3 2 4" xfId="35450"/>
    <cellStyle name="Normal 5 5 2 4 3 3" xfId="10237"/>
    <cellStyle name="Normal 5 5 2 4 3 3 2" xfId="24620"/>
    <cellStyle name="Normal 5 5 2 4 3 3 2 2" xfId="53355"/>
    <cellStyle name="Normal 5 5 2 4 3 3 3" xfId="39031"/>
    <cellStyle name="Normal 5 5 2 4 3 4" xfId="17457"/>
    <cellStyle name="Normal 5 5 2 4 3 4 2" xfId="46193"/>
    <cellStyle name="Normal 5 5 2 4 3 5" xfId="31869"/>
    <cellStyle name="Normal 5 5 2 4 4" xfId="4769"/>
    <cellStyle name="Normal 5 5 2 4 4 2" xfId="12034"/>
    <cellStyle name="Normal 5 5 2 4 4 2 2" xfId="26412"/>
    <cellStyle name="Normal 5 5 2 4 4 2 2 2" xfId="55146"/>
    <cellStyle name="Normal 5 5 2 4 4 2 3" xfId="40822"/>
    <cellStyle name="Normal 5 5 2 4 4 3" xfId="19249"/>
    <cellStyle name="Normal 5 5 2 4 4 3 2" xfId="47984"/>
    <cellStyle name="Normal 5 5 2 4 4 4" xfId="33660"/>
    <cellStyle name="Normal 5 5 2 4 5" xfId="8441"/>
    <cellStyle name="Normal 5 5 2 4 5 2" xfId="22830"/>
    <cellStyle name="Normal 5 5 2 4 5 2 2" xfId="51565"/>
    <cellStyle name="Normal 5 5 2 4 5 3" xfId="37241"/>
    <cellStyle name="Normal 5 5 2 4 6" xfId="15667"/>
    <cellStyle name="Normal 5 5 2 4 6 2" xfId="44403"/>
    <cellStyle name="Normal 5 5 2 4 7" xfId="30079"/>
    <cellStyle name="Normal 5 5 2 5" xfId="1549"/>
    <cellStyle name="Normal 5 5 2 5 2" xfId="3353"/>
    <cellStyle name="Normal 5 5 2 5 2 2" xfId="7012"/>
    <cellStyle name="Normal 5 5 2 5 2 2 2" xfId="14272"/>
    <cellStyle name="Normal 5 5 2 5 2 2 2 2" xfId="28650"/>
    <cellStyle name="Normal 5 5 2 5 2 2 2 2 2" xfId="57384"/>
    <cellStyle name="Normal 5 5 2 5 2 2 2 3" xfId="43060"/>
    <cellStyle name="Normal 5 5 2 5 2 2 3" xfId="21487"/>
    <cellStyle name="Normal 5 5 2 5 2 2 3 2" xfId="50222"/>
    <cellStyle name="Normal 5 5 2 5 2 2 4" xfId="35898"/>
    <cellStyle name="Normal 5 5 2 5 2 3" xfId="10685"/>
    <cellStyle name="Normal 5 5 2 5 2 3 2" xfId="25068"/>
    <cellStyle name="Normal 5 5 2 5 2 3 2 2" xfId="53803"/>
    <cellStyle name="Normal 5 5 2 5 2 3 3" xfId="39479"/>
    <cellStyle name="Normal 5 5 2 5 2 4" xfId="17905"/>
    <cellStyle name="Normal 5 5 2 5 2 4 2" xfId="46641"/>
    <cellStyle name="Normal 5 5 2 5 2 5" xfId="32317"/>
    <cellStyle name="Normal 5 5 2 5 3" xfId="5222"/>
    <cellStyle name="Normal 5 5 2 5 3 2" xfId="12482"/>
    <cellStyle name="Normal 5 5 2 5 3 2 2" xfId="26860"/>
    <cellStyle name="Normal 5 5 2 5 3 2 2 2" xfId="55594"/>
    <cellStyle name="Normal 5 5 2 5 3 2 3" xfId="41270"/>
    <cellStyle name="Normal 5 5 2 5 3 3" xfId="19697"/>
    <cellStyle name="Normal 5 5 2 5 3 3 2" xfId="48432"/>
    <cellStyle name="Normal 5 5 2 5 3 4" xfId="34108"/>
    <cellStyle name="Normal 5 5 2 5 4" xfId="8895"/>
    <cellStyle name="Normal 5 5 2 5 4 2" xfId="23278"/>
    <cellStyle name="Normal 5 5 2 5 4 2 2" xfId="52013"/>
    <cellStyle name="Normal 5 5 2 5 4 3" xfId="37689"/>
    <cellStyle name="Normal 5 5 2 5 5" xfId="16115"/>
    <cellStyle name="Normal 5 5 2 5 5 2" xfId="44851"/>
    <cellStyle name="Normal 5 5 2 5 6" xfId="30527"/>
    <cellStyle name="Normal 5 5 2 6" xfId="2457"/>
    <cellStyle name="Normal 5 5 2 6 2" xfId="6117"/>
    <cellStyle name="Normal 5 5 2 6 2 2" xfId="13377"/>
    <cellStyle name="Normal 5 5 2 6 2 2 2" xfId="27755"/>
    <cellStyle name="Normal 5 5 2 6 2 2 2 2" xfId="56489"/>
    <cellStyle name="Normal 5 5 2 6 2 2 3" xfId="42165"/>
    <cellStyle name="Normal 5 5 2 6 2 3" xfId="20592"/>
    <cellStyle name="Normal 5 5 2 6 2 3 2" xfId="49327"/>
    <cellStyle name="Normal 5 5 2 6 2 4" xfId="35003"/>
    <cellStyle name="Normal 5 5 2 6 3" xfId="9790"/>
    <cellStyle name="Normal 5 5 2 6 3 2" xfId="24173"/>
    <cellStyle name="Normal 5 5 2 6 3 2 2" xfId="52908"/>
    <cellStyle name="Normal 5 5 2 6 3 3" xfId="38584"/>
    <cellStyle name="Normal 5 5 2 6 4" xfId="17010"/>
    <cellStyle name="Normal 5 5 2 6 4 2" xfId="45746"/>
    <cellStyle name="Normal 5 5 2 6 5" xfId="31422"/>
    <cellStyle name="Normal 5 5 2 7" xfId="4316"/>
    <cellStyle name="Normal 5 5 2 7 2" xfId="11586"/>
    <cellStyle name="Normal 5 5 2 7 2 2" xfId="25965"/>
    <cellStyle name="Normal 5 5 2 7 2 2 2" xfId="54699"/>
    <cellStyle name="Normal 5 5 2 7 2 3" xfId="40375"/>
    <cellStyle name="Normal 5 5 2 7 3" xfId="18802"/>
    <cellStyle name="Normal 5 5 2 7 3 2" xfId="47537"/>
    <cellStyle name="Normal 5 5 2 7 4" xfId="33213"/>
    <cellStyle name="Normal 5 5 2 8" xfId="7985"/>
    <cellStyle name="Normal 5 5 2 8 2" xfId="22383"/>
    <cellStyle name="Normal 5 5 2 8 2 2" xfId="51118"/>
    <cellStyle name="Normal 5 5 2 8 3" xfId="36794"/>
    <cellStyle name="Normal 5 5 2 9" xfId="15220"/>
    <cellStyle name="Normal 5 5 2 9 2" xfId="43956"/>
    <cellStyle name="Normal 5 5 3" xfId="581"/>
    <cellStyle name="Normal 5 5 3 2" xfId="858"/>
    <cellStyle name="Normal 5 5 3 2 2" xfId="1305"/>
    <cellStyle name="Normal 5 5 3 2 2 2" xfId="2288"/>
    <cellStyle name="Normal 5 5 3 2 2 2 2" xfId="4080"/>
    <cellStyle name="Normal 5 5 3 2 2 2 2 2" xfId="7739"/>
    <cellStyle name="Normal 5 5 3 2 2 2 2 2 2" xfId="14999"/>
    <cellStyle name="Normal 5 5 3 2 2 2 2 2 2 2" xfId="29377"/>
    <cellStyle name="Normal 5 5 3 2 2 2 2 2 2 2 2" xfId="58111"/>
    <cellStyle name="Normal 5 5 3 2 2 2 2 2 2 3" xfId="43787"/>
    <cellStyle name="Normal 5 5 3 2 2 2 2 2 3" xfId="22214"/>
    <cellStyle name="Normal 5 5 3 2 2 2 2 2 3 2" xfId="50949"/>
    <cellStyle name="Normal 5 5 3 2 2 2 2 2 4" xfId="36625"/>
    <cellStyle name="Normal 5 5 3 2 2 2 2 3" xfId="11412"/>
    <cellStyle name="Normal 5 5 3 2 2 2 2 3 2" xfId="25795"/>
    <cellStyle name="Normal 5 5 3 2 2 2 2 3 2 2" xfId="54530"/>
    <cellStyle name="Normal 5 5 3 2 2 2 2 3 3" xfId="40206"/>
    <cellStyle name="Normal 5 5 3 2 2 2 2 4" xfId="18632"/>
    <cellStyle name="Normal 5 5 3 2 2 2 2 4 2" xfId="47368"/>
    <cellStyle name="Normal 5 5 3 2 2 2 2 5" xfId="33044"/>
    <cellStyle name="Normal 5 5 3 2 2 2 3" xfId="5949"/>
    <cellStyle name="Normal 5 5 3 2 2 2 3 2" xfId="13209"/>
    <cellStyle name="Normal 5 5 3 2 2 2 3 2 2" xfId="27587"/>
    <cellStyle name="Normal 5 5 3 2 2 2 3 2 2 2" xfId="56321"/>
    <cellStyle name="Normal 5 5 3 2 2 2 3 2 3" xfId="41997"/>
    <cellStyle name="Normal 5 5 3 2 2 2 3 3" xfId="20424"/>
    <cellStyle name="Normal 5 5 3 2 2 2 3 3 2" xfId="49159"/>
    <cellStyle name="Normal 5 5 3 2 2 2 3 4" xfId="34835"/>
    <cellStyle name="Normal 5 5 3 2 2 2 4" xfId="9622"/>
    <cellStyle name="Normal 5 5 3 2 2 2 4 2" xfId="24005"/>
    <cellStyle name="Normal 5 5 3 2 2 2 4 2 2" xfId="52740"/>
    <cellStyle name="Normal 5 5 3 2 2 2 4 3" xfId="38416"/>
    <cellStyle name="Normal 5 5 3 2 2 2 5" xfId="16842"/>
    <cellStyle name="Normal 5 5 3 2 2 2 5 2" xfId="45578"/>
    <cellStyle name="Normal 5 5 3 2 2 2 6" xfId="31254"/>
    <cellStyle name="Normal 5 5 3 2 2 3" xfId="3184"/>
    <cellStyle name="Normal 5 5 3 2 2 3 2" xfId="6844"/>
    <cellStyle name="Normal 5 5 3 2 2 3 2 2" xfId="14104"/>
    <cellStyle name="Normal 5 5 3 2 2 3 2 2 2" xfId="28482"/>
    <cellStyle name="Normal 5 5 3 2 2 3 2 2 2 2" xfId="57216"/>
    <cellStyle name="Normal 5 5 3 2 2 3 2 2 3" xfId="42892"/>
    <cellStyle name="Normal 5 5 3 2 2 3 2 3" xfId="21319"/>
    <cellStyle name="Normal 5 5 3 2 2 3 2 3 2" xfId="50054"/>
    <cellStyle name="Normal 5 5 3 2 2 3 2 4" xfId="35730"/>
    <cellStyle name="Normal 5 5 3 2 2 3 3" xfId="10517"/>
    <cellStyle name="Normal 5 5 3 2 2 3 3 2" xfId="24900"/>
    <cellStyle name="Normal 5 5 3 2 2 3 3 2 2" xfId="53635"/>
    <cellStyle name="Normal 5 5 3 2 2 3 3 3" xfId="39311"/>
    <cellStyle name="Normal 5 5 3 2 2 3 4" xfId="17737"/>
    <cellStyle name="Normal 5 5 3 2 2 3 4 2" xfId="46473"/>
    <cellStyle name="Normal 5 5 3 2 2 3 5" xfId="32149"/>
    <cellStyle name="Normal 5 5 3 2 2 4" xfId="5049"/>
    <cellStyle name="Normal 5 5 3 2 2 4 2" xfId="12314"/>
    <cellStyle name="Normal 5 5 3 2 2 4 2 2" xfId="26692"/>
    <cellStyle name="Normal 5 5 3 2 2 4 2 2 2" xfId="55426"/>
    <cellStyle name="Normal 5 5 3 2 2 4 2 3" xfId="41102"/>
    <cellStyle name="Normal 5 5 3 2 2 4 3" xfId="19529"/>
    <cellStyle name="Normal 5 5 3 2 2 4 3 2" xfId="48264"/>
    <cellStyle name="Normal 5 5 3 2 2 4 4" xfId="33940"/>
    <cellStyle name="Normal 5 5 3 2 2 5" xfId="8721"/>
    <cellStyle name="Normal 5 5 3 2 2 5 2" xfId="23110"/>
    <cellStyle name="Normal 5 5 3 2 2 5 2 2" xfId="51845"/>
    <cellStyle name="Normal 5 5 3 2 2 5 3" xfId="37521"/>
    <cellStyle name="Normal 5 5 3 2 2 6" xfId="15947"/>
    <cellStyle name="Normal 5 5 3 2 2 6 2" xfId="44683"/>
    <cellStyle name="Normal 5 5 3 2 2 7" xfId="30359"/>
    <cellStyle name="Normal 5 5 3 2 3" xfId="1841"/>
    <cellStyle name="Normal 5 5 3 2 3 2" xfId="3633"/>
    <cellStyle name="Normal 5 5 3 2 3 2 2" xfId="7292"/>
    <cellStyle name="Normal 5 5 3 2 3 2 2 2" xfId="14552"/>
    <cellStyle name="Normal 5 5 3 2 3 2 2 2 2" xfId="28930"/>
    <cellStyle name="Normal 5 5 3 2 3 2 2 2 2 2" xfId="57664"/>
    <cellStyle name="Normal 5 5 3 2 3 2 2 2 3" xfId="43340"/>
    <cellStyle name="Normal 5 5 3 2 3 2 2 3" xfId="21767"/>
    <cellStyle name="Normal 5 5 3 2 3 2 2 3 2" xfId="50502"/>
    <cellStyle name="Normal 5 5 3 2 3 2 2 4" xfId="36178"/>
    <cellStyle name="Normal 5 5 3 2 3 2 3" xfId="10965"/>
    <cellStyle name="Normal 5 5 3 2 3 2 3 2" xfId="25348"/>
    <cellStyle name="Normal 5 5 3 2 3 2 3 2 2" xfId="54083"/>
    <cellStyle name="Normal 5 5 3 2 3 2 3 3" xfId="39759"/>
    <cellStyle name="Normal 5 5 3 2 3 2 4" xfId="18185"/>
    <cellStyle name="Normal 5 5 3 2 3 2 4 2" xfId="46921"/>
    <cellStyle name="Normal 5 5 3 2 3 2 5" xfId="32597"/>
    <cellStyle name="Normal 5 5 3 2 3 3" xfId="5502"/>
    <cellStyle name="Normal 5 5 3 2 3 3 2" xfId="12762"/>
    <cellStyle name="Normal 5 5 3 2 3 3 2 2" xfId="27140"/>
    <cellStyle name="Normal 5 5 3 2 3 3 2 2 2" xfId="55874"/>
    <cellStyle name="Normal 5 5 3 2 3 3 2 3" xfId="41550"/>
    <cellStyle name="Normal 5 5 3 2 3 3 3" xfId="19977"/>
    <cellStyle name="Normal 5 5 3 2 3 3 3 2" xfId="48712"/>
    <cellStyle name="Normal 5 5 3 2 3 3 4" xfId="34388"/>
    <cellStyle name="Normal 5 5 3 2 3 4" xfId="9175"/>
    <cellStyle name="Normal 5 5 3 2 3 4 2" xfId="23558"/>
    <cellStyle name="Normal 5 5 3 2 3 4 2 2" xfId="52293"/>
    <cellStyle name="Normal 5 5 3 2 3 4 3" xfId="37969"/>
    <cellStyle name="Normal 5 5 3 2 3 5" xfId="16395"/>
    <cellStyle name="Normal 5 5 3 2 3 5 2" xfId="45131"/>
    <cellStyle name="Normal 5 5 3 2 3 6" xfId="30807"/>
    <cellStyle name="Normal 5 5 3 2 4" xfId="2737"/>
    <cellStyle name="Normal 5 5 3 2 4 2" xfId="6397"/>
    <cellStyle name="Normal 5 5 3 2 4 2 2" xfId="13657"/>
    <cellStyle name="Normal 5 5 3 2 4 2 2 2" xfId="28035"/>
    <cellStyle name="Normal 5 5 3 2 4 2 2 2 2" xfId="56769"/>
    <cellStyle name="Normal 5 5 3 2 4 2 2 3" xfId="42445"/>
    <cellStyle name="Normal 5 5 3 2 4 2 3" xfId="20872"/>
    <cellStyle name="Normal 5 5 3 2 4 2 3 2" xfId="49607"/>
    <cellStyle name="Normal 5 5 3 2 4 2 4" xfId="35283"/>
    <cellStyle name="Normal 5 5 3 2 4 3" xfId="10070"/>
    <cellStyle name="Normal 5 5 3 2 4 3 2" xfId="24453"/>
    <cellStyle name="Normal 5 5 3 2 4 3 2 2" xfId="53188"/>
    <cellStyle name="Normal 5 5 3 2 4 3 3" xfId="38864"/>
    <cellStyle name="Normal 5 5 3 2 4 4" xfId="17290"/>
    <cellStyle name="Normal 5 5 3 2 4 4 2" xfId="46026"/>
    <cellStyle name="Normal 5 5 3 2 4 5" xfId="31702"/>
    <cellStyle name="Normal 5 5 3 2 5" xfId="4602"/>
    <cellStyle name="Normal 5 5 3 2 5 2" xfId="11867"/>
    <cellStyle name="Normal 5 5 3 2 5 2 2" xfId="26245"/>
    <cellStyle name="Normal 5 5 3 2 5 2 2 2" xfId="54979"/>
    <cellStyle name="Normal 5 5 3 2 5 2 3" xfId="40655"/>
    <cellStyle name="Normal 5 5 3 2 5 3" xfId="19082"/>
    <cellStyle name="Normal 5 5 3 2 5 3 2" xfId="47817"/>
    <cellStyle name="Normal 5 5 3 2 5 4" xfId="33493"/>
    <cellStyle name="Normal 5 5 3 2 6" xfId="8274"/>
    <cellStyle name="Normal 5 5 3 2 6 2" xfId="22663"/>
    <cellStyle name="Normal 5 5 3 2 6 2 2" xfId="51398"/>
    <cellStyle name="Normal 5 5 3 2 6 3" xfId="37074"/>
    <cellStyle name="Normal 5 5 3 2 7" xfId="15500"/>
    <cellStyle name="Normal 5 5 3 2 7 2" xfId="44236"/>
    <cellStyle name="Normal 5 5 3 2 8" xfId="29912"/>
    <cellStyle name="Normal 5 5 3 3" xfId="1081"/>
    <cellStyle name="Normal 5 5 3 3 2" xfId="2064"/>
    <cellStyle name="Normal 5 5 3 3 2 2" xfId="3856"/>
    <cellStyle name="Normal 5 5 3 3 2 2 2" xfId="7515"/>
    <cellStyle name="Normal 5 5 3 3 2 2 2 2" xfId="14775"/>
    <cellStyle name="Normal 5 5 3 3 2 2 2 2 2" xfId="29153"/>
    <cellStyle name="Normal 5 5 3 3 2 2 2 2 2 2" xfId="57887"/>
    <cellStyle name="Normal 5 5 3 3 2 2 2 2 3" xfId="43563"/>
    <cellStyle name="Normal 5 5 3 3 2 2 2 3" xfId="21990"/>
    <cellStyle name="Normal 5 5 3 3 2 2 2 3 2" xfId="50725"/>
    <cellStyle name="Normal 5 5 3 3 2 2 2 4" xfId="36401"/>
    <cellStyle name="Normal 5 5 3 3 2 2 3" xfId="11188"/>
    <cellStyle name="Normal 5 5 3 3 2 2 3 2" xfId="25571"/>
    <cellStyle name="Normal 5 5 3 3 2 2 3 2 2" xfId="54306"/>
    <cellStyle name="Normal 5 5 3 3 2 2 3 3" xfId="39982"/>
    <cellStyle name="Normal 5 5 3 3 2 2 4" xfId="18408"/>
    <cellStyle name="Normal 5 5 3 3 2 2 4 2" xfId="47144"/>
    <cellStyle name="Normal 5 5 3 3 2 2 5" xfId="32820"/>
    <cellStyle name="Normal 5 5 3 3 2 3" xfId="5725"/>
    <cellStyle name="Normal 5 5 3 3 2 3 2" xfId="12985"/>
    <cellStyle name="Normal 5 5 3 3 2 3 2 2" xfId="27363"/>
    <cellStyle name="Normal 5 5 3 3 2 3 2 2 2" xfId="56097"/>
    <cellStyle name="Normal 5 5 3 3 2 3 2 3" xfId="41773"/>
    <cellStyle name="Normal 5 5 3 3 2 3 3" xfId="20200"/>
    <cellStyle name="Normal 5 5 3 3 2 3 3 2" xfId="48935"/>
    <cellStyle name="Normal 5 5 3 3 2 3 4" xfId="34611"/>
    <cellStyle name="Normal 5 5 3 3 2 4" xfId="9398"/>
    <cellStyle name="Normal 5 5 3 3 2 4 2" xfId="23781"/>
    <cellStyle name="Normal 5 5 3 3 2 4 2 2" xfId="52516"/>
    <cellStyle name="Normal 5 5 3 3 2 4 3" xfId="38192"/>
    <cellStyle name="Normal 5 5 3 3 2 5" xfId="16618"/>
    <cellStyle name="Normal 5 5 3 3 2 5 2" xfId="45354"/>
    <cellStyle name="Normal 5 5 3 3 2 6" xfId="31030"/>
    <cellStyle name="Normal 5 5 3 3 3" xfId="2960"/>
    <cellStyle name="Normal 5 5 3 3 3 2" xfId="6620"/>
    <cellStyle name="Normal 5 5 3 3 3 2 2" xfId="13880"/>
    <cellStyle name="Normal 5 5 3 3 3 2 2 2" xfId="28258"/>
    <cellStyle name="Normal 5 5 3 3 3 2 2 2 2" xfId="56992"/>
    <cellStyle name="Normal 5 5 3 3 3 2 2 3" xfId="42668"/>
    <cellStyle name="Normal 5 5 3 3 3 2 3" xfId="21095"/>
    <cellStyle name="Normal 5 5 3 3 3 2 3 2" xfId="49830"/>
    <cellStyle name="Normal 5 5 3 3 3 2 4" xfId="35506"/>
    <cellStyle name="Normal 5 5 3 3 3 3" xfId="10293"/>
    <cellStyle name="Normal 5 5 3 3 3 3 2" xfId="24676"/>
    <cellStyle name="Normal 5 5 3 3 3 3 2 2" xfId="53411"/>
    <cellStyle name="Normal 5 5 3 3 3 3 3" xfId="39087"/>
    <cellStyle name="Normal 5 5 3 3 3 4" xfId="17513"/>
    <cellStyle name="Normal 5 5 3 3 3 4 2" xfId="46249"/>
    <cellStyle name="Normal 5 5 3 3 3 5" xfId="31925"/>
    <cellStyle name="Normal 5 5 3 3 4" xfId="4825"/>
    <cellStyle name="Normal 5 5 3 3 4 2" xfId="12090"/>
    <cellStyle name="Normal 5 5 3 3 4 2 2" xfId="26468"/>
    <cellStyle name="Normal 5 5 3 3 4 2 2 2" xfId="55202"/>
    <cellStyle name="Normal 5 5 3 3 4 2 3" xfId="40878"/>
    <cellStyle name="Normal 5 5 3 3 4 3" xfId="19305"/>
    <cellStyle name="Normal 5 5 3 3 4 3 2" xfId="48040"/>
    <cellStyle name="Normal 5 5 3 3 4 4" xfId="33716"/>
    <cellStyle name="Normal 5 5 3 3 5" xfId="8497"/>
    <cellStyle name="Normal 5 5 3 3 5 2" xfId="22886"/>
    <cellStyle name="Normal 5 5 3 3 5 2 2" xfId="51621"/>
    <cellStyle name="Normal 5 5 3 3 5 3" xfId="37297"/>
    <cellStyle name="Normal 5 5 3 3 6" xfId="15723"/>
    <cellStyle name="Normal 5 5 3 3 6 2" xfId="44459"/>
    <cellStyle name="Normal 5 5 3 3 7" xfId="30135"/>
    <cellStyle name="Normal 5 5 3 4" xfId="1613"/>
    <cellStyle name="Normal 5 5 3 4 2" xfId="3409"/>
    <cellStyle name="Normal 5 5 3 4 2 2" xfId="7068"/>
    <cellStyle name="Normal 5 5 3 4 2 2 2" xfId="14328"/>
    <cellStyle name="Normal 5 5 3 4 2 2 2 2" xfId="28706"/>
    <cellStyle name="Normal 5 5 3 4 2 2 2 2 2" xfId="57440"/>
    <cellStyle name="Normal 5 5 3 4 2 2 2 3" xfId="43116"/>
    <cellStyle name="Normal 5 5 3 4 2 2 3" xfId="21543"/>
    <cellStyle name="Normal 5 5 3 4 2 2 3 2" xfId="50278"/>
    <cellStyle name="Normal 5 5 3 4 2 2 4" xfId="35954"/>
    <cellStyle name="Normal 5 5 3 4 2 3" xfId="10741"/>
    <cellStyle name="Normal 5 5 3 4 2 3 2" xfId="25124"/>
    <cellStyle name="Normal 5 5 3 4 2 3 2 2" xfId="53859"/>
    <cellStyle name="Normal 5 5 3 4 2 3 3" xfId="39535"/>
    <cellStyle name="Normal 5 5 3 4 2 4" xfId="17961"/>
    <cellStyle name="Normal 5 5 3 4 2 4 2" xfId="46697"/>
    <cellStyle name="Normal 5 5 3 4 2 5" xfId="32373"/>
    <cellStyle name="Normal 5 5 3 4 3" xfId="5278"/>
    <cellStyle name="Normal 5 5 3 4 3 2" xfId="12538"/>
    <cellStyle name="Normal 5 5 3 4 3 2 2" xfId="26916"/>
    <cellStyle name="Normal 5 5 3 4 3 2 2 2" xfId="55650"/>
    <cellStyle name="Normal 5 5 3 4 3 2 3" xfId="41326"/>
    <cellStyle name="Normal 5 5 3 4 3 3" xfId="19753"/>
    <cellStyle name="Normal 5 5 3 4 3 3 2" xfId="48488"/>
    <cellStyle name="Normal 5 5 3 4 3 4" xfId="34164"/>
    <cellStyle name="Normal 5 5 3 4 4" xfId="8951"/>
    <cellStyle name="Normal 5 5 3 4 4 2" xfId="23334"/>
    <cellStyle name="Normal 5 5 3 4 4 2 2" xfId="52069"/>
    <cellStyle name="Normal 5 5 3 4 4 3" xfId="37745"/>
    <cellStyle name="Normal 5 5 3 4 5" xfId="16171"/>
    <cellStyle name="Normal 5 5 3 4 5 2" xfId="44907"/>
    <cellStyle name="Normal 5 5 3 4 6" xfId="30583"/>
    <cellStyle name="Normal 5 5 3 5" xfId="2513"/>
    <cellStyle name="Normal 5 5 3 5 2" xfId="6173"/>
    <cellStyle name="Normal 5 5 3 5 2 2" xfId="13433"/>
    <cellStyle name="Normal 5 5 3 5 2 2 2" xfId="27811"/>
    <cellStyle name="Normal 5 5 3 5 2 2 2 2" xfId="56545"/>
    <cellStyle name="Normal 5 5 3 5 2 2 3" xfId="42221"/>
    <cellStyle name="Normal 5 5 3 5 2 3" xfId="20648"/>
    <cellStyle name="Normal 5 5 3 5 2 3 2" xfId="49383"/>
    <cellStyle name="Normal 5 5 3 5 2 4" xfId="35059"/>
    <cellStyle name="Normal 5 5 3 5 3" xfId="9846"/>
    <cellStyle name="Normal 5 5 3 5 3 2" xfId="24229"/>
    <cellStyle name="Normal 5 5 3 5 3 2 2" xfId="52964"/>
    <cellStyle name="Normal 5 5 3 5 3 3" xfId="38640"/>
    <cellStyle name="Normal 5 5 3 5 4" xfId="17066"/>
    <cellStyle name="Normal 5 5 3 5 4 2" xfId="45802"/>
    <cellStyle name="Normal 5 5 3 5 5" xfId="31478"/>
    <cellStyle name="Normal 5 5 3 6" xfId="4376"/>
    <cellStyle name="Normal 5 5 3 6 2" xfId="11643"/>
    <cellStyle name="Normal 5 5 3 6 2 2" xfId="26021"/>
    <cellStyle name="Normal 5 5 3 6 2 2 2" xfId="54755"/>
    <cellStyle name="Normal 5 5 3 6 2 3" xfId="40431"/>
    <cellStyle name="Normal 5 5 3 6 3" xfId="18858"/>
    <cellStyle name="Normal 5 5 3 6 3 2" xfId="47593"/>
    <cellStyle name="Normal 5 5 3 6 4" xfId="33269"/>
    <cellStyle name="Normal 5 5 3 7" xfId="8047"/>
    <cellStyle name="Normal 5 5 3 7 2" xfId="22439"/>
    <cellStyle name="Normal 5 5 3 7 2 2" xfId="51174"/>
    <cellStyle name="Normal 5 5 3 7 3" xfId="36850"/>
    <cellStyle name="Normal 5 5 3 8" xfId="15276"/>
    <cellStyle name="Normal 5 5 3 8 2" xfId="44012"/>
    <cellStyle name="Normal 5 5 3 9" xfId="29688"/>
    <cellStyle name="Normal 5 5 4" xfId="743"/>
    <cellStyle name="Normal 5 5 4 2" xfId="1193"/>
    <cellStyle name="Normal 5 5 4 2 2" xfId="2176"/>
    <cellStyle name="Normal 5 5 4 2 2 2" xfId="3968"/>
    <cellStyle name="Normal 5 5 4 2 2 2 2" xfId="7627"/>
    <cellStyle name="Normal 5 5 4 2 2 2 2 2" xfId="14887"/>
    <cellStyle name="Normal 5 5 4 2 2 2 2 2 2" xfId="29265"/>
    <cellStyle name="Normal 5 5 4 2 2 2 2 2 2 2" xfId="57999"/>
    <cellStyle name="Normal 5 5 4 2 2 2 2 2 3" xfId="43675"/>
    <cellStyle name="Normal 5 5 4 2 2 2 2 3" xfId="22102"/>
    <cellStyle name="Normal 5 5 4 2 2 2 2 3 2" xfId="50837"/>
    <cellStyle name="Normal 5 5 4 2 2 2 2 4" xfId="36513"/>
    <cellStyle name="Normal 5 5 4 2 2 2 3" xfId="11300"/>
    <cellStyle name="Normal 5 5 4 2 2 2 3 2" xfId="25683"/>
    <cellStyle name="Normal 5 5 4 2 2 2 3 2 2" xfId="54418"/>
    <cellStyle name="Normal 5 5 4 2 2 2 3 3" xfId="40094"/>
    <cellStyle name="Normal 5 5 4 2 2 2 4" xfId="18520"/>
    <cellStyle name="Normal 5 5 4 2 2 2 4 2" xfId="47256"/>
    <cellStyle name="Normal 5 5 4 2 2 2 5" xfId="32932"/>
    <cellStyle name="Normal 5 5 4 2 2 3" xfId="5837"/>
    <cellStyle name="Normal 5 5 4 2 2 3 2" xfId="13097"/>
    <cellStyle name="Normal 5 5 4 2 2 3 2 2" xfId="27475"/>
    <cellStyle name="Normal 5 5 4 2 2 3 2 2 2" xfId="56209"/>
    <cellStyle name="Normal 5 5 4 2 2 3 2 3" xfId="41885"/>
    <cellStyle name="Normal 5 5 4 2 2 3 3" xfId="20312"/>
    <cellStyle name="Normal 5 5 4 2 2 3 3 2" xfId="49047"/>
    <cellStyle name="Normal 5 5 4 2 2 3 4" xfId="34723"/>
    <cellStyle name="Normal 5 5 4 2 2 4" xfId="9510"/>
    <cellStyle name="Normal 5 5 4 2 2 4 2" xfId="23893"/>
    <cellStyle name="Normal 5 5 4 2 2 4 2 2" xfId="52628"/>
    <cellStyle name="Normal 5 5 4 2 2 4 3" xfId="38304"/>
    <cellStyle name="Normal 5 5 4 2 2 5" xfId="16730"/>
    <cellStyle name="Normal 5 5 4 2 2 5 2" xfId="45466"/>
    <cellStyle name="Normal 5 5 4 2 2 6" xfId="31142"/>
    <cellStyle name="Normal 5 5 4 2 3" xfId="3072"/>
    <cellStyle name="Normal 5 5 4 2 3 2" xfId="6732"/>
    <cellStyle name="Normal 5 5 4 2 3 2 2" xfId="13992"/>
    <cellStyle name="Normal 5 5 4 2 3 2 2 2" xfId="28370"/>
    <cellStyle name="Normal 5 5 4 2 3 2 2 2 2" xfId="57104"/>
    <cellStyle name="Normal 5 5 4 2 3 2 2 3" xfId="42780"/>
    <cellStyle name="Normal 5 5 4 2 3 2 3" xfId="21207"/>
    <cellStyle name="Normal 5 5 4 2 3 2 3 2" xfId="49942"/>
    <cellStyle name="Normal 5 5 4 2 3 2 4" xfId="35618"/>
    <cellStyle name="Normal 5 5 4 2 3 3" xfId="10405"/>
    <cellStyle name="Normal 5 5 4 2 3 3 2" xfId="24788"/>
    <cellStyle name="Normal 5 5 4 2 3 3 2 2" xfId="53523"/>
    <cellStyle name="Normal 5 5 4 2 3 3 3" xfId="39199"/>
    <cellStyle name="Normal 5 5 4 2 3 4" xfId="17625"/>
    <cellStyle name="Normal 5 5 4 2 3 4 2" xfId="46361"/>
    <cellStyle name="Normal 5 5 4 2 3 5" xfId="32037"/>
    <cellStyle name="Normal 5 5 4 2 4" xfId="4937"/>
    <cellStyle name="Normal 5 5 4 2 4 2" xfId="12202"/>
    <cellStyle name="Normal 5 5 4 2 4 2 2" xfId="26580"/>
    <cellStyle name="Normal 5 5 4 2 4 2 2 2" xfId="55314"/>
    <cellStyle name="Normal 5 5 4 2 4 2 3" xfId="40990"/>
    <cellStyle name="Normal 5 5 4 2 4 3" xfId="19417"/>
    <cellStyle name="Normal 5 5 4 2 4 3 2" xfId="48152"/>
    <cellStyle name="Normal 5 5 4 2 4 4" xfId="33828"/>
    <cellStyle name="Normal 5 5 4 2 5" xfId="8609"/>
    <cellStyle name="Normal 5 5 4 2 5 2" xfId="22998"/>
    <cellStyle name="Normal 5 5 4 2 5 2 2" xfId="51733"/>
    <cellStyle name="Normal 5 5 4 2 5 3" xfId="37409"/>
    <cellStyle name="Normal 5 5 4 2 6" xfId="15835"/>
    <cellStyle name="Normal 5 5 4 2 6 2" xfId="44571"/>
    <cellStyle name="Normal 5 5 4 2 7" xfId="30247"/>
    <cellStyle name="Normal 5 5 4 3" xfId="1729"/>
    <cellStyle name="Normal 5 5 4 3 2" xfId="3521"/>
    <cellStyle name="Normal 5 5 4 3 2 2" xfId="7180"/>
    <cellStyle name="Normal 5 5 4 3 2 2 2" xfId="14440"/>
    <cellStyle name="Normal 5 5 4 3 2 2 2 2" xfId="28818"/>
    <cellStyle name="Normal 5 5 4 3 2 2 2 2 2" xfId="57552"/>
    <cellStyle name="Normal 5 5 4 3 2 2 2 3" xfId="43228"/>
    <cellStyle name="Normal 5 5 4 3 2 2 3" xfId="21655"/>
    <cellStyle name="Normal 5 5 4 3 2 2 3 2" xfId="50390"/>
    <cellStyle name="Normal 5 5 4 3 2 2 4" xfId="36066"/>
    <cellStyle name="Normal 5 5 4 3 2 3" xfId="10853"/>
    <cellStyle name="Normal 5 5 4 3 2 3 2" xfId="25236"/>
    <cellStyle name="Normal 5 5 4 3 2 3 2 2" xfId="53971"/>
    <cellStyle name="Normal 5 5 4 3 2 3 3" xfId="39647"/>
    <cellStyle name="Normal 5 5 4 3 2 4" xfId="18073"/>
    <cellStyle name="Normal 5 5 4 3 2 4 2" xfId="46809"/>
    <cellStyle name="Normal 5 5 4 3 2 5" xfId="32485"/>
    <cellStyle name="Normal 5 5 4 3 3" xfId="5390"/>
    <cellStyle name="Normal 5 5 4 3 3 2" xfId="12650"/>
    <cellStyle name="Normal 5 5 4 3 3 2 2" xfId="27028"/>
    <cellStyle name="Normal 5 5 4 3 3 2 2 2" xfId="55762"/>
    <cellStyle name="Normal 5 5 4 3 3 2 3" xfId="41438"/>
    <cellStyle name="Normal 5 5 4 3 3 3" xfId="19865"/>
    <cellStyle name="Normal 5 5 4 3 3 3 2" xfId="48600"/>
    <cellStyle name="Normal 5 5 4 3 3 4" xfId="34276"/>
    <cellStyle name="Normal 5 5 4 3 4" xfId="9063"/>
    <cellStyle name="Normal 5 5 4 3 4 2" xfId="23446"/>
    <cellStyle name="Normal 5 5 4 3 4 2 2" xfId="52181"/>
    <cellStyle name="Normal 5 5 4 3 4 3" xfId="37857"/>
    <cellStyle name="Normal 5 5 4 3 5" xfId="16283"/>
    <cellStyle name="Normal 5 5 4 3 5 2" xfId="45019"/>
    <cellStyle name="Normal 5 5 4 3 6" xfId="30695"/>
    <cellStyle name="Normal 5 5 4 4" xfId="2625"/>
    <cellStyle name="Normal 5 5 4 4 2" xfId="6285"/>
    <cellStyle name="Normal 5 5 4 4 2 2" xfId="13545"/>
    <cellStyle name="Normal 5 5 4 4 2 2 2" xfId="27923"/>
    <cellStyle name="Normal 5 5 4 4 2 2 2 2" xfId="56657"/>
    <cellStyle name="Normal 5 5 4 4 2 2 3" xfId="42333"/>
    <cellStyle name="Normal 5 5 4 4 2 3" xfId="20760"/>
    <cellStyle name="Normal 5 5 4 4 2 3 2" xfId="49495"/>
    <cellStyle name="Normal 5 5 4 4 2 4" xfId="35171"/>
    <cellStyle name="Normal 5 5 4 4 3" xfId="9958"/>
    <cellStyle name="Normal 5 5 4 4 3 2" xfId="24341"/>
    <cellStyle name="Normal 5 5 4 4 3 2 2" xfId="53076"/>
    <cellStyle name="Normal 5 5 4 4 3 3" xfId="38752"/>
    <cellStyle name="Normal 5 5 4 4 4" xfId="17178"/>
    <cellStyle name="Normal 5 5 4 4 4 2" xfId="45914"/>
    <cellStyle name="Normal 5 5 4 4 5" xfId="31590"/>
    <cellStyle name="Normal 5 5 4 5" xfId="4489"/>
    <cellStyle name="Normal 5 5 4 5 2" xfId="11755"/>
    <cellStyle name="Normal 5 5 4 5 2 2" xfId="26133"/>
    <cellStyle name="Normal 5 5 4 5 2 2 2" xfId="54867"/>
    <cellStyle name="Normal 5 5 4 5 2 3" xfId="40543"/>
    <cellStyle name="Normal 5 5 4 5 3" xfId="18970"/>
    <cellStyle name="Normal 5 5 4 5 3 2" xfId="47705"/>
    <cellStyle name="Normal 5 5 4 5 4" xfId="33381"/>
    <cellStyle name="Normal 5 5 4 6" xfId="8162"/>
    <cellStyle name="Normal 5 5 4 6 2" xfId="22551"/>
    <cellStyle name="Normal 5 5 4 6 2 2" xfId="51286"/>
    <cellStyle name="Normal 5 5 4 6 3" xfId="36962"/>
    <cellStyle name="Normal 5 5 4 7" xfId="15388"/>
    <cellStyle name="Normal 5 5 4 7 2" xfId="44124"/>
    <cellStyle name="Normal 5 5 4 8" xfId="29800"/>
    <cellStyle name="Normal 5 5 5" xfId="969"/>
    <cellStyle name="Normal 5 5 5 2" xfId="1952"/>
    <cellStyle name="Normal 5 5 5 2 2" xfId="3744"/>
    <cellStyle name="Normal 5 5 5 2 2 2" xfId="7403"/>
    <cellStyle name="Normal 5 5 5 2 2 2 2" xfId="14663"/>
    <cellStyle name="Normal 5 5 5 2 2 2 2 2" xfId="29041"/>
    <cellStyle name="Normal 5 5 5 2 2 2 2 2 2" xfId="57775"/>
    <cellStyle name="Normal 5 5 5 2 2 2 2 3" xfId="43451"/>
    <cellStyle name="Normal 5 5 5 2 2 2 3" xfId="21878"/>
    <cellStyle name="Normal 5 5 5 2 2 2 3 2" xfId="50613"/>
    <cellStyle name="Normal 5 5 5 2 2 2 4" xfId="36289"/>
    <cellStyle name="Normal 5 5 5 2 2 3" xfId="11076"/>
    <cellStyle name="Normal 5 5 5 2 2 3 2" xfId="25459"/>
    <cellStyle name="Normal 5 5 5 2 2 3 2 2" xfId="54194"/>
    <cellStyle name="Normal 5 5 5 2 2 3 3" xfId="39870"/>
    <cellStyle name="Normal 5 5 5 2 2 4" xfId="18296"/>
    <cellStyle name="Normal 5 5 5 2 2 4 2" xfId="47032"/>
    <cellStyle name="Normal 5 5 5 2 2 5" xfId="32708"/>
    <cellStyle name="Normal 5 5 5 2 3" xfId="5613"/>
    <cellStyle name="Normal 5 5 5 2 3 2" xfId="12873"/>
    <cellStyle name="Normal 5 5 5 2 3 2 2" xfId="27251"/>
    <cellStyle name="Normal 5 5 5 2 3 2 2 2" xfId="55985"/>
    <cellStyle name="Normal 5 5 5 2 3 2 3" xfId="41661"/>
    <cellStyle name="Normal 5 5 5 2 3 3" xfId="20088"/>
    <cellStyle name="Normal 5 5 5 2 3 3 2" xfId="48823"/>
    <cellStyle name="Normal 5 5 5 2 3 4" xfId="34499"/>
    <cellStyle name="Normal 5 5 5 2 4" xfId="9286"/>
    <cellStyle name="Normal 5 5 5 2 4 2" xfId="23669"/>
    <cellStyle name="Normal 5 5 5 2 4 2 2" xfId="52404"/>
    <cellStyle name="Normal 5 5 5 2 4 3" xfId="38080"/>
    <cellStyle name="Normal 5 5 5 2 5" xfId="16506"/>
    <cellStyle name="Normal 5 5 5 2 5 2" xfId="45242"/>
    <cellStyle name="Normal 5 5 5 2 6" xfId="30918"/>
    <cellStyle name="Normal 5 5 5 3" xfId="2848"/>
    <cellStyle name="Normal 5 5 5 3 2" xfId="6508"/>
    <cellStyle name="Normal 5 5 5 3 2 2" xfId="13768"/>
    <cellStyle name="Normal 5 5 5 3 2 2 2" xfId="28146"/>
    <cellStyle name="Normal 5 5 5 3 2 2 2 2" xfId="56880"/>
    <cellStyle name="Normal 5 5 5 3 2 2 3" xfId="42556"/>
    <cellStyle name="Normal 5 5 5 3 2 3" xfId="20983"/>
    <cellStyle name="Normal 5 5 5 3 2 3 2" xfId="49718"/>
    <cellStyle name="Normal 5 5 5 3 2 4" xfId="35394"/>
    <cellStyle name="Normal 5 5 5 3 3" xfId="10181"/>
    <cellStyle name="Normal 5 5 5 3 3 2" xfId="24564"/>
    <cellStyle name="Normal 5 5 5 3 3 2 2" xfId="53299"/>
    <cellStyle name="Normal 5 5 5 3 3 3" xfId="38975"/>
    <cellStyle name="Normal 5 5 5 3 4" xfId="17401"/>
    <cellStyle name="Normal 5 5 5 3 4 2" xfId="46137"/>
    <cellStyle name="Normal 5 5 5 3 5" xfId="31813"/>
    <cellStyle name="Normal 5 5 5 4" xfId="4713"/>
    <cellStyle name="Normal 5 5 5 4 2" xfId="11978"/>
    <cellStyle name="Normal 5 5 5 4 2 2" xfId="26356"/>
    <cellStyle name="Normal 5 5 5 4 2 2 2" xfId="55090"/>
    <cellStyle name="Normal 5 5 5 4 2 3" xfId="40766"/>
    <cellStyle name="Normal 5 5 5 4 3" xfId="19193"/>
    <cellStyle name="Normal 5 5 5 4 3 2" xfId="47928"/>
    <cellStyle name="Normal 5 5 5 4 4" xfId="33604"/>
    <cellStyle name="Normal 5 5 5 5" xfId="8385"/>
    <cellStyle name="Normal 5 5 5 5 2" xfId="22774"/>
    <cellStyle name="Normal 5 5 5 5 2 2" xfId="51509"/>
    <cellStyle name="Normal 5 5 5 5 3" xfId="37185"/>
    <cellStyle name="Normal 5 5 5 6" xfId="15611"/>
    <cellStyle name="Normal 5 5 5 6 2" xfId="44347"/>
    <cellStyle name="Normal 5 5 5 7" xfId="30023"/>
    <cellStyle name="Normal 5 5 6" xfId="1488"/>
    <cellStyle name="Normal 5 5 6 2" xfId="3297"/>
    <cellStyle name="Normal 5 5 6 2 2" xfId="6956"/>
    <cellStyle name="Normal 5 5 6 2 2 2" xfId="14216"/>
    <cellStyle name="Normal 5 5 6 2 2 2 2" xfId="28594"/>
    <cellStyle name="Normal 5 5 6 2 2 2 2 2" xfId="57328"/>
    <cellStyle name="Normal 5 5 6 2 2 2 3" xfId="43004"/>
    <cellStyle name="Normal 5 5 6 2 2 3" xfId="21431"/>
    <cellStyle name="Normal 5 5 6 2 2 3 2" xfId="50166"/>
    <cellStyle name="Normal 5 5 6 2 2 4" xfId="35842"/>
    <cellStyle name="Normal 5 5 6 2 3" xfId="10629"/>
    <cellStyle name="Normal 5 5 6 2 3 2" xfId="25012"/>
    <cellStyle name="Normal 5 5 6 2 3 2 2" xfId="53747"/>
    <cellStyle name="Normal 5 5 6 2 3 3" xfId="39423"/>
    <cellStyle name="Normal 5 5 6 2 4" xfId="17849"/>
    <cellStyle name="Normal 5 5 6 2 4 2" xfId="46585"/>
    <cellStyle name="Normal 5 5 6 2 5" xfId="32261"/>
    <cellStyle name="Normal 5 5 6 3" xfId="5165"/>
    <cellStyle name="Normal 5 5 6 3 2" xfId="12426"/>
    <cellStyle name="Normal 5 5 6 3 2 2" xfId="26804"/>
    <cellStyle name="Normal 5 5 6 3 2 2 2" xfId="55538"/>
    <cellStyle name="Normal 5 5 6 3 2 3" xfId="41214"/>
    <cellStyle name="Normal 5 5 6 3 3" xfId="19641"/>
    <cellStyle name="Normal 5 5 6 3 3 2" xfId="48376"/>
    <cellStyle name="Normal 5 5 6 3 4" xfId="34052"/>
    <cellStyle name="Normal 5 5 6 4" xfId="8839"/>
    <cellStyle name="Normal 5 5 6 4 2" xfId="23222"/>
    <cellStyle name="Normal 5 5 6 4 2 2" xfId="51957"/>
    <cellStyle name="Normal 5 5 6 4 3" xfId="37633"/>
    <cellStyle name="Normal 5 5 6 5" xfId="16059"/>
    <cellStyle name="Normal 5 5 6 5 2" xfId="44795"/>
    <cellStyle name="Normal 5 5 6 6" xfId="30471"/>
    <cellStyle name="Normal 5 5 7" xfId="2401"/>
    <cellStyle name="Normal 5 5 7 2" xfId="6061"/>
    <cellStyle name="Normal 5 5 7 2 2" xfId="13321"/>
    <cellStyle name="Normal 5 5 7 2 2 2" xfId="27699"/>
    <cellStyle name="Normal 5 5 7 2 2 2 2" xfId="56433"/>
    <cellStyle name="Normal 5 5 7 2 2 3" xfId="42109"/>
    <cellStyle name="Normal 5 5 7 2 3" xfId="20536"/>
    <cellStyle name="Normal 5 5 7 2 3 2" xfId="49271"/>
    <cellStyle name="Normal 5 5 7 2 4" xfId="34947"/>
    <cellStyle name="Normal 5 5 7 3" xfId="9734"/>
    <cellStyle name="Normal 5 5 7 3 2" xfId="24117"/>
    <cellStyle name="Normal 5 5 7 3 2 2" xfId="52852"/>
    <cellStyle name="Normal 5 5 7 3 3" xfId="38528"/>
    <cellStyle name="Normal 5 5 7 4" xfId="16954"/>
    <cellStyle name="Normal 5 5 7 4 2" xfId="45690"/>
    <cellStyle name="Normal 5 5 7 5" xfId="31366"/>
    <cellStyle name="Normal 5 5 8" xfId="4258"/>
    <cellStyle name="Normal 5 5 8 2" xfId="11530"/>
    <cellStyle name="Normal 5 5 8 2 2" xfId="25909"/>
    <cellStyle name="Normal 5 5 8 2 2 2" xfId="54643"/>
    <cellStyle name="Normal 5 5 8 2 3" xfId="40319"/>
    <cellStyle name="Normal 5 5 8 3" xfId="18746"/>
    <cellStyle name="Normal 5 5 8 3 2" xfId="47481"/>
    <cellStyle name="Normal 5 5 8 4" xfId="33157"/>
    <cellStyle name="Normal 5 5 9" xfId="7926"/>
    <cellStyle name="Normal 5 5 9 2" xfId="22327"/>
    <cellStyle name="Normal 5 5 9 2 2" xfId="51062"/>
    <cellStyle name="Normal 5 5 9 3" xfId="36738"/>
    <cellStyle name="Normal 5 6" xfId="414"/>
    <cellStyle name="Normal 5 6 10" xfId="29604"/>
    <cellStyle name="Normal 5 6 2" xfId="614"/>
    <cellStyle name="Normal 5 6 2 2" xfId="886"/>
    <cellStyle name="Normal 5 6 2 2 2" xfId="1333"/>
    <cellStyle name="Normal 5 6 2 2 2 2" xfId="2316"/>
    <cellStyle name="Normal 5 6 2 2 2 2 2" xfId="4108"/>
    <cellStyle name="Normal 5 6 2 2 2 2 2 2" xfId="7767"/>
    <cellStyle name="Normal 5 6 2 2 2 2 2 2 2" xfId="15027"/>
    <cellStyle name="Normal 5 6 2 2 2 2 2 2 2 2" xfId="29405"/>
    <cellStyle name="Normal 5 6 2 2 2 2 2 2 2 2 2" xfId="58139"/>
    <cellStyle name="Normal 5 6 2 2 2 2 2 2 2 3" xfId="43815"/>
    <cellStyle name="Normal 5 6 2 2 2 2 2 2 3" xfId="22242"/>
    <cellStyle name="Normal 5 6 2 2 2 2 2 2 3 2" xfId="50977"/>
    <cellStyle name="Normal 5 6 2 2 2 2 2 2 4" xfId="36653"/>
    <cellStyle name="Normal 5 6 2 2 2 2 2 3" xfId="11440"/>
    <cellStyle name="Normal 5 6 2 2 2 2 2 3 2" xfId="25823"/>
    <cellStyle name="Normal 5 6 2 2 2 2 2 3 2 2" xfId="54558"/>
    <cellStyle name="Normal 5 6 2 2 2 2 2 3 3" xfId="40234"/>
    <cellStyle name="Normal 5 6 2 2 2 2 2 4" xfId="18660"/>
    <cellStyle name="Normal 5 6 2 2 2 2 2 4 2" xfId="47396"/>
    <cellStyle name="Normal 5 6 2 2 2 2 2 5" xfId="33072"/>
    <cellStyle name="Normal 5 6 2 2 2 2 3" xfId="5977"/>
    <cellStyle name="Normal 5 6 2 2 2 2 3 2" xfId="13237"/>
    <cellStyle name="Normal 5 6 2 2 2 2 3 2 2" xfId="27615"/>
    <cellStyle name="Normal 5 6 2 2 2 2 3 2 2 2" xfId="56349"/>
    <cellStyle name="Normal 5 6 2 2 2 2 3 2 3" xfId="42025"/>
    <cellStyle name="Normal 5 6 2 2 2 2 3 3" xfId="20452"/>
    <cellStyle name="Normal 5 6 2 2 2 2 3 3 2" xfId="49187"/>
    <cellStyle name="Normal 5 6 2 2 2 2 3 4" xfId="34863"/>
    <cellStyle name="Normal 5 6 2 2 2 2 4" xfId="9650"/>
    <cellStyle name="Normal 5 6 2 2 2 2 4 2" xfId="24033"/>
    <cellStyle name="Normal 5 6 2 2 2 2 4 2 2" xfId="52768"/>
    <cellStyle name="Normal 5 6 2 2 2 2 4 3" xfId="38444"/>
    <cellStyle name="Normal 5 6 2 2 2 2 5" xfId="16870"/>
    <cellStyle name="Normal 5 6 2 2 2 2 5 2" xfId="45606"/>
    <cellStyle name="Normal 5 6 2 2 2 2 6" xfId="31282"/>
    <cellStyle name="Normal 5 6 2 2 2 3" xfId="3212"/>
    <cellStyle name="Normal 5 6 2 2 2 3 2" xfId="6872"/>
    <cellStyle name="Normal 5 6 2 2 2 3 2 2" xfId="14132"/>
    <cellStyle name="Normal 5 6 2 2 2 3 2 2 2" xfId="28510"/>
    <cellStyle name="Normal 5 6 2 2 2 3 2 2 2 2" xfId="57244"/>
    <cellStyle name="Normal 5 6 2 2 2 3 2 2 3" xfId="42920"/>
    <cellStyle name="Normal 5 6 2 2 2 3 2 3" xfId="21347"/>
    <cellStyle name="Normal 5 6 2 2 2 3 2 3 2" xfId="50082"/>
    <cellStyle name="Normal 5 6 2 2 2 3 2 4" xfId="35758"/>
    <cellStyle name="Normal 5 6 2 2 2 3 3" xfId="10545"/>
    <cellStyle name="Normal 5 6 2 2 2 3 3 2" xfId="24928"/>
    <cellStyle name="Normal 5 6 2 2 2 3 3 2 2" xfId="53663"/>
    <cellStyle name="Normal 5 6 2 2 2 3 3 3" xfId="39339"/>
    <cellStyle name="Normal 5 6 2 2 2 3 4" xfId="17765"/>
    <cellStyle name="Normal 5 6 2 2 2 3 4 2" xfId="46501"/>
    <cellStyle name="Normal 5 6 2 2 2 3 5" xfId="32177"/>
    <cellStyle name="Normal 5 6 2 2 2 4" xfId="5077"/>
    <cellStyle name="Normal 5 6 2 2 2 4 2" xfId="12342"/>
    <cellStyle name="Normal 5 6 2 2 2 4 2 2" xfId="26720"/>
    <cellStyle name="Normal 5 6 2 2 2 4 2 2 2" xfId="55454"/>
    <cellStyle name="Normal 5 6 2 2 2 4 2 3" xfId="41130"/>
    <cellStyle name="Normal 5 6 2 2 2 4 3" xfId="19557"/>
    <cellStyle name="Normal 5 6 2 2 2 4 3 2" xfId="48292"/>
    <cellStyle name="Normal 5 6 2 2 2 4 4" xfId="33968"/>
    <cellStyle name="Normal 5 6 2 2 2 5" xfId="8749"/>
    <cellStyle name="Normal 5 6 2 2 2 5 2" xfId="23138"/>
    <cellStyle name="Normal 5 6 2 2 2 5 2 2" xfId="51873"/>
    <cellStyle name="Normal 5 6 2 2 2 5 3" xfId="37549"/>
    <cellStyle name="Normal 5 6 2 2 2 6" xfId="15975"/>
    <cellStyle name="Normal 5 6 2 2 2 6 2" xfId="44711"/>
    <cellStyle name="Normal 5 6 2 2 2 7" xfId="30387"/>
    <cellStyle name="Normal 5 6 2 2 3" xfId="1869"/>
    <cellStyle name="Normal 5 6 2 2 3 2" xfId="3661"/>
    <cellStyle name="Normal 5 6 2 2 3 2 2" xfId="7320"/>
    <cellStyle name="Normal 5 6 2 2 3 2 2 2" xfId="14580"/>
    <cellStyle name="Normal 5 6 2 2 3 2 2 2 2" xfId="28958"/>
    <cellStyle name="Normal 5 6 2 2 3 2 2 2 2 2" xfId="57692"/>
    <cellStyle name="Normal 5 6 2 2 3 2 2 2 3" xfId="43368"/>
    <cellStyle name="Normal 5 6 2 2 3 2 2 3" xfId="21795"/>
    <cellStyle name="Normal 5 6 2 2 3 2 2 3 2" xfId="50530"/>
    <cellStyle name="Normal 5 6 2 2 3 2 2 4" xfId="36206"/>
    <cellStyle name="Normal 5 6 2 2 3 2 3" xfId="10993"/>
    <cellStyle name="Normal 5 6 2 2 3 2 3 2" xfId="25376"/>
    <cellStyle name="Normal 5 6 2 2 3 2 3 2 2" xfId="54111"/>
    <cellStyle name="Normal 5 6 2 2 3 2 3 3" xfId="39787"/>
    <cellStyle name="Normal 5 6 2 2 3 2 4" xfId="18213"/>
    <cellStyle name="Normal 5 6 2 2 3 2 4 2" xfId="46949"/>
    <cellStyle name="Normal 5 6 2 2 3 2 5" xfId="32625"/>
    <cellStyle name="Normal 5 6 2 2 3 3" xfId="5530"/>
    <cellStyle name="Normal 5 6 2 2 3 3 2" xfId="12790"/>
    <cellStyle name="Normal 5 6 2 2 3 3 2 2" xfId="27168"/>
    <cellStyle name="Normal 5 6 2 2 3 3 2 2 2" xfId="55902"/>
    <cellStyle name="Normal 5 6 2 2 3 3 2 3" xfId="41578"/>
    <cellStyle name="Normal 5 6 2 2 3 3 3" xfId="20005"/>
    <cellStyle name="Normal 5 6 2 2 3 3 3 2" xfId="48740"/>
    <cellStyle name="Normal 5 6 2 2 3 3 4" xfId="34416"/>
    <cellStyle name="Normal 5 6 2 2 3 4" xfId="9203"/>
    <cellStyle name="Normal 5 6 2 2 3 4 2" xfId="23586"/>
    <cellStyle name="Normal 5 6 2 2 3 4 2 2" xfId="52321"/>
    <cellStyle name="Normal 5 6 2 2 3 4 3" xfId="37997"/>
    <cellStyle name="Normal 5 6 2 2 3 5" xfId="16423"/>
    <cellStyle name="Normal 5 6 2 2 3 5 2" xfId="45159"/>
    <cellStyle name="Normal 5 6 2 2 3 6" xfId="30835"/>
    <cellStyle name="Normal 5 6 2 2 4" xfId="2765"/>
    <cellStyle name="Normal 5 6 2 2 4 2" xfId="6425"/>
    <cellStyle name="Normal 5 6 2 2 4 2 2" xfId="13685"/>
    <cellStyle name="Normal 5 6 2 2 4 2 2 2" xfId="28063"/>
    <cellStyle name="Normal 5 6 2 2 4 2 2 2 2" xfId="56797"/>
    <cellStyle name="Normal 5 6 2 2 4 2 2 3" xfId="42473"/>
    <cellStyle name="Normal 5 6 2 2 4 2 3" xfId="20900"/>
    <cellStyle name="Normal 5 6 2 2 4 2 3 2" xfId="49635"/>
    <cellStyle name="Normal 5 6 2 2 4 2 4" xfId="35311"/>
    <cellStyle name="Normal 5 6 2 2 4 3" xfId="10098"/>
    <cellStyle name="Normal 5 6 2 2 4 3 2" xfId="24481"/>
    <cellStyle name="Normal 5 6 2 2 4 3 2 2" xfId="53216"/>
    <cellStyle name="Normal 5 6 2 2 4 3 3" xfId="38892"/>
    <cellStyle name="Normal 5 6 2 2 4 4" xfId="17318"/>
    <cellStyle name="Normal 5 6 2 2 4 4 2" xfId="46054"/>
    <cellStyle name="Normal 5 6 2 2 4 5" xfId="31730"/>
    <cellStyle name="Normal 5 6 2 2 5" xfId="4630"/>
    <cellStyle name="Normal 5 6 2 2 5 2" xfId="11895"/>
    <cellStyle name="Normal 5 6 2 2 5 2 2" xfId="26273"/>
    <cellStyle name="Normal 5 6 2 2 5 2 2 2" xfId="55007"/>
    <cellStyle name="Normal 5 6 2 2 5 2 3" xfId="40683"/>
    <cellStyle name="Normal 5 6 2 2 5 3" xfId="19110"/>
    <cellStyle name="Normal 5 6 2 2 5 3 2" xfId="47845"/>
    <cellStyle name="Normal 5 6 2 2 5 4" xfId="33521"/>
    <cellStyle name="Normal 5 6 2 2 6" xfId="8302"/>
    <cellStyle name="Normal 5 6 2 2 6 2" xfId="22691"/>
    <cellStyle name="Normal 5 6 2 2 6 2 2" xfId="51426"/>
    <cellStyle name="Normal 5 6 2 2 6 3" xfId="37102"/>
    <cellStyle name="Normal 5 6 2 2 7" xfId="15528"/>
    <cellStyle name="Normal 5 6 2 2 7 2" xfId="44264"/>
    <cellStyle name="Normal 5 6 2 2 8" xfId="29940"/>
    <cellStyle name="Normal 5 6 2 3" xfId="1109"/>
    <cellStyle name="Normal 5 6 2 3 2" xfId="2092"/>
    <cellStyle name="Normal 5 6 2 3 2 2" xfId="3884"/>
    <cellStyle name="Normal 5 6 2 3 2 2 2" xfId="7543"/>
    <cellStyle name="Normal 5 6 2 3 2 2 2 2" xfId="14803"/>
    <cellStyle name="Normal 5 6 2 3 2 2 2 2 2" xfId="29181"/>
    <cellStyle name="Normal 5 6 2 3 2 2 2 2 2 2" xfId="57915"/>
    <cellStyle name="Normal 5 6 2 3 2 2 2 2 3" xfId="43591"/>
    <cellStyle name="Normal 5 6 2 3 2 2 2 3" xfId="22018"/>
    <cellStyle name="Normal 5 6 2 3 2 2 2 3 2" xfId="50753"/>
    <cellStyle name="Normal 5 6 2 3 2 2 2 4" xfId="36429"/>
    <cellStyle name="Normal 5 6 2 3 2 2 3" xfId="11216"/>
    <cellStyle name="Normal 5 6 2 3 2 2 3 2" xfId="25599"/>
    <cellStyle name="Normal 5 6 2 3 2 2 3 2 2" xfId="54334"/>
    <cellStyle name="Normal 5 6 2 3 2 2 3 3" xfId="40010"/>
    <cellStyle name="Normal 5 6 2 3 2 2 4" xfId="18436"/>
    <cellStyle name="Normal 5 6 2 3 2 2 4 2" xfId="47172"/>
    <cellStyle name="Normal 5 6 2 3 2 2 5" xfId="32848"/>
    <cellStyle name="Normal 5 6 2 3 2 3" xfId="5753"/>
    <cellStyle name="Normal 5 6 2 3 2 3 2" xfId="13013"/>
    <cellStyle name="Normal 5 6 2 3 2 3 2 2" xfId="27391"/>
    <cellStyle name="Normal 5 6 2 3 2 3 2 2 2" xfId="56125"/>
    <cellStyle name="Normal 5 6 2 3 2 3 2 3" xfId="41801"/>
    <cellStyle name="Normal 5 6 2 3 2 3 3" xfId="20228"/>
    <cellStyle name="Normal 5 6 2 3 2 3 3 2" xfId="48963"/>
    <cellStyle name="Normal 5 6 2 3 2 3 4" xfId="34639"/>
    <cellStyle name="Normal 5 6 2 3 2 4" xfId="9426"/>
    <cellStyle name="Normal 5 6 2 3 2 4 2" xfId="23809"/>
    <cellStyle name="Normal 5 6 2 3 2 4 2 2" xfId="52544"/>
    <cellStyle name="Normal 5 6 2 3 2 4 3" xfId="38220"/>
    <cellStyle name="Normal 5 6 2 3 2 5" xfId="16646"/>
    <cellStyle name="Normal 5 6 2 3 2 5 2" xfId="45382"/>
    <cellStyle name="Normal 5 6 2 3 2 6" xfId="31058"/>
    <cellStyle name="Normal 5 6 2 3 3" xfId="2988"/>
    <cellStyle name="Normal 5 6 2 3 3 2" xfId="6648"/>
    <cellStyle name="Normal 5 6 2 3 3 2 2" xfId="13908"/>
    <cellStyle name="Normal 5 6 2 3 3 2 2 2" xfId="28286"/>
    <cellStyle name="Normal 5 6 2 3 3 2 2 2 2" xfId="57020"/>
    <cellStyle name="Normal 5 6 2 3 3 2 2 3" xfId="42696"/>
    <cellStyle name="Normal 5 6 2 3 3 2 3" xfId="21123"/>
    <cellStyle name="Normal 5 6 2 3 3 2 3 2" xfId="49858"/>
    <cellStyle name="Normal 5 6 2 3 3 2 4" xfId="35534"/>
    <cellStyle name="Normal 5 6 2 3 3 3" xfId="10321"/>
    <cellStyle name="Normal 5 6 2 3 3 3 2" xfId="24704"/>
    <cellStyle name="Normal 5 6 2 3 3 3 2 2" xfId="53439"/>
    <cellStyle name="Normal 5 6 2 3 3 3 3" xfId="39115"/>
    <cellStyle name="Normal 5 6 2 3 3 4" xfId="17541"/>
    <cellStyle name="Normal 5 6 2 3 3 4 2" xfId="46277"/>
    <cellStyle name="Normal 5 6 2 3 3 5" xfId="31953"/>
    <cellStyle name="Normal 5 6 2 3 4" xfId="4853"/>
    <cellStyle name="Normal 5 6 2 3 4 2" xfId="12118"/>
    <cellStyle name="Normal 5 6 2 3 4 2 2" xfId="26496"/>
    <cellStyle name="Normal 5 6 2 3 4 2 2 2" xfId="55230"/>
    <cellStyle name="Normal 5 6 2 3 4 2 3" xfId="40906"/>
    <cellStyle name="Normal 5 6 2 3 4 3" xfId="19333"/>
    <cellStyle name="Normal 5 6 2 3 4 3 2" xfId="48068"/>
    <cellStyle name="Normal 5 6 2 3 4 4" xfId="33744"/>
    <cellStyle name="Normal 5 6 2 3 5" xfId="8525"/>
    <cellStyle name="Normal 5 6 2 3 5 2" xfId="22914"/>
    <cellStyle name="Normal 5 6 2 3 5 2 2" xfId="51649"/>
    <cellStyle name="Normal 5 6 2 3 5 3" xfId="37325"/>
    <cellStyle name="Normal 5 6 2 3 6" xfId="15751"/>
    <cellStyle name="Normal 5 6 2 3 6 2" xfId="44487"/>
    <cellStyle name="Normal 5 6 2 3 7" xfId="30163"/>
    <cellStyle name="Normal 5 6 2 4" xfId="1641"/>
    <cellStyle name="Normal 5 6 2 4 2" xfId="3437"/>
    <cellStyle name="Normal 5 6 2 4 2 2" xfId="7096"/>
    <cellStyle name="Normal 5 6 2 4 2 2 2" xfId="14356"/>
    <cellStyle name="Normal 5 6 2 4 2 2 2 2" xfId="28734"/>
    <cellStyle name="Normal 5 6 2 4 2 2 2 2 2" xfId="57468"/>
    <cellStyle name="Normal 5 6 2 4 2 2 2 3" xfId="43144"/>
    <cellStyle name="Normal 5 6 2 4 2 2 3" xfId="21571"/>
    <cellStyle name="Normal 5 6 2 4 2 2 3 2" xfId="50306"/>
    <cellStyle name="Normal 5 6 2 4 2 2 4" xfId="35982"/>
    <cellStyle name="Normal 5 6 2 4 2 3" xfId="10769"/>
    <cellStyle name="Normal 5 6 2 4 2 3 2" xfId="25152"/>
    <cellStyle name="Normal 5 6 2 4 2 3 2 2" xfId="53887"/>
    <cellStyle name="Normal 5 6 2 4 2 3 3" xfId="39563"/>
    <cellStyle name="Normal 5 6 2 4 2 4" xfId="17989"/>
    <cellStyle name="Normal 5 6 2 4 2 4 2" xfId="46725"/>
    <cellStyle name="Normal 5 6 2 4 2 5" xfId="32401"/>
    <cellStyle name="Normal 5 6 2 4 3" xfId="5306"/>
    <cellStyle name="Normal 5 6 2 4 3 2" xfId="12566"/>
    <cellStyle name="Normal 5 6 2 4 3 2 2" xfId="26944"/>
    <cellStyle name="Normal 5 6 2 4 3 2 2 2" xfId="55678"/>
    <cellStyle name="Normal 5 6 2 4 3 2 3" xfId="41354"/>
    <cellStyle name="Normal 5 6 2 4 3 3" xfId="19781"/>
    <cellStyle name="Normal 5 6 2 4 3 3 2" xfId="48516"/>
    <cellStyle name="Normal 5 6 2 4 3 4" xfId="34192"/>
    <cellStyle name="Normal 5 6 2 4 4" xfId="8979"/>
    <cellStyle name="Normal 5 6 2 4 4 2" xfId="23362"/>
    <cellStyle name="Normal 5 6 2 4 4 2 2" xfId="52097"/>
    <cellStyle name="Normal 5 6 2 4 4 3" xfId="37773"/>
    <cellStyle name="Normal 5 6 2 4 5" xfId="16199"/>
    <cellStyle name="Normal 5 6 2 4 5 2" xfId="44935"/>
    <cellStyle name="Normal 5 6 2 4 6" xfId="30611"/>
    <cellStyle name="Normal 5 6 2 5" xfId="2541"/>
    <cellStyle name="Normal 5 6 2 5 2" xfId="6201"/>
    <cellStyle name="Normal 5 6 2 5 2 2" xfId="13461"/>
    <cellStyle name="Normal 5 6 2 5 2 2 2" xfId="27839"/>
    <cellStyle name="Normal 5 6 2 5 2 2 2 2" xfId="56573"/>
    <cellStyle name="Normal 5 6 2 5 2 2 3" xfId="42249"/>
    <cellStyle name="Normal 5 6 2 5 2 3" xfId="20676"/>
    <cellStyle name="Normal 5 6 2 5 2 3 2" xfId="49411"/>
    <cellStyle name="Normal 5 6 2 5 2 4" xfId="35087"/>
    <cellStyle name="Normal 5 6 2 5 3" xfId="9874"/>
    <cellStyle name="Normal 5 6 2 5 3 2" xfId="24257"/>
    <cellStyle name="Normal 5 6 2 5 3 2 2" xfId="52992"/>
    <cellStyle name="Normal 5 6 2 5 3 3" xfId="38668"/>
    <cellStyle name="Normal 5 6 2 5 4" xfId="17094"/>
    <cellStyle name="Normal 5 6 2 5 4 2" xfId="45830"/>
    <cellStyle name="Normal 5 6 2 5 5" xfId="31506"/>
    <cellStyle name="Normal 5 6 2 6" xfId="4404"/>
    <cellStyle name="Normal 5 6 2 6 2" xfId="11671"/>
    <cellStyle name="Normal 5 6 2 6 2 2" xfId="26049"/>
    <cellStyle name="Normal 5 6 2 6 2 2 2" xfId="54783"/>
    <cellStyle name="Normal 5 6 2 6 2 3" xfId="40459"/>
    <cellStyle name="Normal 5 6 2 6 3" xfId="18886"/>
    <cellStyle name="Normal 5 6 2 6 3 2" xfId="47621"/>
    <cellStyle name="Normal 5 6 2 6 4" xfId="33297"/>
    <cellStyle name="Normal 5 6 2 7" xfId="8075"/>
    <cellStyle name="Normal 5 6 2 7 2" xfId="22467"/>
    <cellStyle name="Normal 5 6 2 7 2 2" xfId="51202"/>
    <cellStyle name="Normal 5 6 2 7 3" xfId="36878"/>
    <cellStyle name="Normal 5 6 2 8" xfId="15304"/>
    <cellStyle name="Normal 5 6 2 8 2" xfId="44040"/>
    <cellStyle name="Normal 5 6 2 9" xfId="29716"/>
    <cellStyle name="Normal 5 6 3" xfId="772"/>
    <cellStyle name="Normal 5 6 3 2" xfId="1221"/>
    <cellStyle name="Normal 5 6 3 2 2" xfId="2204"/>
    <cellStyle name="Normal 5 6 3 2 2 2" xfId="3996"/>
    <cellStyle name="Normal 5 6 3 2 2 2 2" xfId="7655"/>
    <cellStyle name="Normal 5 6 3 2 2 2 2 2" xfId="14915"/>
    <cellStyle name="Normal 5 6 3 2 2 2 2 2 2" xfId="29293"/>
    <cellStyle name="Normal 5 6 3 2 2 2 2 2 2 2" xfId="58027"/>
    <cellStyle name="Normal 5 6 3 2 2 2 2 2 3" xfId="43703"/>
    <cellStyle name="Normal 5 6 3 2 2 2 2 3" xfId="22130"/>
    <cellStyle name="Normal 5 6 3 2 2 2 2 3 2" xfId="50865"/>
    <cellStyle name="Normal 5 6 3 2 2 2 2 4" xfId="36541"/>
    <cellStyle name="Normal 5 6 3 2 2 2 3" xfId="11328"/>
    <cellStyle name="Normal 5 6 3 2 2 2 3 2" xfId="25711"/>
    <cellStyle name="Normal 5 6 3 2 2 2 3 2 2" xfId="54446"/>
    <cellStyle name="Normal 5 6 3 2 2 2 3 3" xfId="40122"/>
    <cellStyle name="Normal 5 6 3 2 2 2 4" xfId="18548"/>
    <cellStyle name="Normal 5 6 3 2 2 2 4 2" xfId="47284"/>
    <cellStyle name="Normal 5 6 3 2 2 2 5" xfId="32960"/>
    <cellStyle name="Normal 5 6 3 2 2 3" xfId="5865"/>
    <cellStyle name="Normal 5 6 3 2 2 3 2" xfId="13125"/>
    <cellStyle name="Normal 5 6 3 2 2 3 2 2" xfId="27503"/>
    <cellStyle name="Normal 5 6 3 2 2 3 2 2 2" xfId="56237"/>
    <cellStyle name="Normal 5 6 3 2 2 3 2 3" xfId="41913"/>
    <cellStyle name="Normal 5 6 3 2 2 3 3" xfId="20340"/>
    <cellStyle name="Normal 5 6 3 2 2 3 3 2" xfId="49075"/>
    <cellStyle name="Normal 5 6 3 2 2 3 4" xfId="34751"/>
    <cellStyle name="Normal 5 6 3 2 2 4" xfId="9538"/>
    <cellStyle name="Normal 5 6 3 2 2 4 2" xfId="23921"/>
    <cellStyle name="Normal 5 6 3 2 2 4 2 2" xfId="52656"/>
    <cellStyle name="Normal 5 6 3 2 2 4 3" xfId="38332"/>
    <cellStyle name="Normal 5 6 3 2 2 5" xfId="16758"/>
    <cellStyle name="Normal 5 6 3 2 2 5 2" xfId="45494"/>
    <cellStyle name="Normal 5 6 3 2 2 6" xfId="31170"/>
    <cellStyle name="Normal 5 6 3 2 3" xfId="3100"/>
    <cellStyle name="Normal 5 6 3 2 3 2" xfId="6760"/>
    <cellStyle name="Normal 5 6 3 2 3 2 2" xfId="14020"/>
    <cellStyle name="Normal 5 6 3 2 3 2 2 2" xfId="28398"/>
    <cellStyle name="Normal 5 6 3 2 3 2 2 2 2" xfId="57132"/>
    <cellStyle name="Normal 5 6 3 2 3 2 2 3" xfId="42808"/>
    <cellStyle name="Normal 5 6 3 2 3 2 3" xfId="21235"/>
    <cellStyle name="Normal 5 6 3 2 3 2 3 2" xfId="49970"/>
    <cellStyle name="Normal 5 6 3 2 3 2 4" xfId="35646"/>
    <cellStyle name="Normal 5 6 3 2 3 3" xfId="10433"/>
    <cellStyle name="Normal 5 6 3 2 3 3 2" xfId="24816"/>
    <cellStyle name="Normal 5 6 3 2 3 3 2 2" xfId="53551"/>
    <cellStyle name="Normal 5 6 3 2 3 3 3" xfId="39227"/>
    <cellStyle name="Normal 5 6 3 2 3 4" xfId="17653"/>
    <cellStyle name="Normal 5 6 3 2 3 4 2" xfId="46389"/>
    <cellStyle name="Normal 5 6 3 2 3 5" xfId="32065"/>
    <cellStyle name="Normal 5 6 3 2 4" xfId="4965"/>
    <cellStyle name="Normal 5 6 3 2 4 2" xfId="12230"/>
    <cellStyle name="Normal 5 6 3 2 4 2 2" xfId="26608"/>
    <cellStyle name="Normal 5 6 3 2 4 2 2 2" xfId="55342"/>
    <cellStyle name="Normal 5 6 3 2 4 2 3" xfId="41018"/>
    <cellStyle name="Normal 5 6 3 2 4 3" xfId="19445"/>
    <cellStyle name="Normal 5 6 3 2 4 3 2" xfId="48180"/>
    <cellStyle name="Normal 5 6 3 2 4 4" xfId="33856"/>
    <cellStyle name="Normal 5 6 3 2 5" xfId="8637"/>
    <cellStyle name="Normal 5 6 3 2 5 2" xfId="23026"/>
    <cellStyle name="Normal 5 6 3 2 5 2 2" xfId="51761"/>
    <cellStyle name="Normal 5 6 3 2 5 3" xfId="37437"/>
    <cellStyle name="Normal 5 6 3 2 6" xfId="15863"/>
    <cellStyle name="Normal 5 6 3 2 6 2" xfId="44599"/>
    <cellStyle name="Normal 5 6 3 2 7" xfId="30275"/>
    <cellStyle name="Normal 5 6 3 3" xfId="1757"/>
    <cellStyle name="Normal 5 6 3 3 2" xfId="3549"/>
    <cellStyle name="Normal 5 6 3 3 2 2" xfId="7208"/>
    <cellStyle name="Normal 5 6 3 3 2 2 2" xfId="14468"/>
    <cellStyle name="Normal 5 6 3 3 2 2 2 2" xfId="28846"/>
    <cellStyle name="Normal 5 6 3 3 2 2 2 2 2" xfId="57580"/>
    <cellStyle name="Normal 5 6 3 3 2 2 2 3" xfId="43256"/>
    <cellStyle name="Normal 5 6 3 3 2 2 3" xfId="21683"/>
    <cellStyle name="Normal 5 6 3 3 2 2 3 2" xfId="50418"/>
    <cellStyle name="Normal 5 6 3 3 2 2 4" xfId="36094"/>
    <cellStyle name="Normal 5 6 3 3 2 3" xfId="10881"/>
    <cellStyle name="Normal 5 6 3 3 2 3 2" xfId="25264"/>
    <cellStyle name="Normal 5 6 3 3 2 3 2 2" xfId="53999"/>
    <cellStyle name="Normal 5 6 3 3 2 3 3" xfId="39675"/>
    <cellStyle name="Normal 5 6 3 3 2 4" xfId="18101"/>
    <cellStyle name="Normal 5 6 3 3 2 4 2" xfId="46837"/>
    <cellStyle name="Normal 5 6 3 3 2 5" xfId="32513"/>
    <cellStyle name="Normal 5 6 3 3 3" xfId="5418"/>
    <cellStyle name="Normal 5 6 3 3 3 2" xfId="12678"/>
    <cellStyle name="Normal 5 6 3 3 3 2 2" xfId="27056"/>
    <cellStyle name="Normal 5 6 3 3 3 2 2 2" xfId="55790"/>
    <cellStyle name="Normal 5 6 3 3 3 2 3" xfId="41466"/>
    <cellStyle name="Normal 5 6 3 3 3 3" xfId="19893"/>
    <cellStyle name="Normal 5 6 3 3 3 3 2" xfId="48628"/>
    <cellStyle name="Normal 5 6 3 3 3 4" xfId="34304"/>
    <cellStyle name="Normal 5 6 3 3 4" xfId="9091"/>
    <cellStyle name="Normal 5 6 3 3 4 2" xfId="23474"/>
    <cellStyle name="Normal 5 6 3 3 4 2 2" xfId="52209"/>
    <cellStyle name="Normal 5 6 3 3 4 3" xfId="37885"/>
    <cellStyle name="Normal 5 6 3 3 5" xfId="16311"/>
    <cellStyle name="Normal 5 6 3 3 5 2" xfId="45047"/>
    <cellStyle name="Normal 5 6 3 3 6" xfId="30723"/>
    <cellStyle name="Normal 5 6 3 4" xfId="2653"/>
    <cellStyle name="Normal 5 6 3 4 2" xfId="6313"/>
    <cellStyle name="Normal 5 6 3 4 2 2" xfId="13573"/>
    <cellStyle name="Normal 5 6 3 4 2 2 2" xfId="27951"/>
    <cellStyle name="Normal 5 6 3 4 2 2 2 2" xfId="56685"/>
    <cellStyle name="Normal 5 6 3 4 2 2 3" xfId="42361"/>
    <cellStyle name="Normal 5 6 3 4 2 3" xfId="20788"/>
    <cellStyle name="Normal 5 6 3 4 2 3 2" xfId="49523"/>
    <cellStyle name="Normal 5 6 3 4 2 4" xfId="35199"/>
    <cellStyle name="Normal 5 6 3 4 3" xfId="9986"/>
    <cellStyle name="Normal 5 6 3 4 3 2" xfId="24369"/>
    <cellStyle name="Normal 5 6 3 4 3 2 2" xfId="53104"/>
    <cellStyle name="Normal 5 6 3 4 3 3" xfId="38780"/>
    <cellStyle name="Normal 5 6 3 4 4" xfId="17206"/>
    <cellStyle name="Normal 5 6 3 4 4 2" xfId="45942"/>
    <cellStyle name="Normal 5 6 3 4 5" xfId="31618"/>
    <cellStyle name="Normal 5 6 3 5" xfId="4517"/>
    <cellStyle name="Normal 5 6 3 5 2" xfId="11783"/>
    <cellStyle name="Normal 5 6 3 5 2 2" xfId="26161"/>
    <cellStyle name="Normal 5 6 3 5 2 2 2" xfId="54895"/>
    <cellStyle name="Normal 5 6 3 5 2 3" xfId="40571"/>
    <cellStyle name="Normal 5 6 3 5 3" xfId="18998"/>
    <cellStyle name="Normal 5 6 3 5 3 2" xfId="47733"/>
    <cellStyle name="Normal 5 6 3 5 4" xfId="33409"/>
    <cellStyle name="Normal 5 6 3 6" xfId="8190"/>
    <cellStyle name="Normal 5 6 3 6 2" xfId="22579"/>
    <cellStyle name="Normal 5 6 3 6 2 2" xfId="51314"/>
    <cellStyle name="Normal 5 6 3 6 3" xfId="36990"/>
    <cellStyle name="Normal 5 6 3 7" xfId="15416"/>
    <cellStyle name="Normal 5 6 3 7 2" xfId="44152"/>
    <cellStyle name="Normal 5 6 3 8" xfId="29828"/>
    <cellStyle name="Normal 5 6 4" xfId="997"/>
    <cellStyle name="Normal 5 6 4 2" xfId="1980"/>
    <cellStyle name="Normal 5 6 4 2 2" xfId="3772"/>
    <cellStyle name="Normal 5 6 4 2 2 2" xfId="7431"/>
    <cellStyle name="Normal 5 6 4 2 2 2 2" xfId="14691"/>
    <cellStyle name="Normal 5 6 4 2 2 2 2 2" xfId="29069"/>
    <cellStyle name="Normal 5 6 4 2 2 2 2 2 2" xfId="57803"/>
    <cellStyle name="Normal 5 6 4 2 2 2 2 3" xfId="43479"/>
    <cellStyle name="Normal 5 6 4 2 2 2 3" xfId="21906"/>
    <cellStyle name="Normal 5 6 4 2 2 2 3 2" xfId="50641"/>
    <cellStyle name="Normal 5 6 4 2 2 2 4" xfId="36317"/>
    <cellStyle name="Normal 5 6 4 2 2 3" xfId="11104"/>
    <cellStyle name="Normal 5 6 4 2 2 3 2" xfId="25487"/>
    <cellStyle name="Normal 5 6 4 2 2 3 2 2" xfId="54222"/>
    <cellStyle name="Normal 5 6 4 2 2 3 3" xfId="39898"/>
    <cellStyle name="Normal 5 6 4 2 2 4" xfId="18324"/>
    <cellStyle name="Normal 5 6 4 2 2 4 2" xfId="47060"/>
    <cellStyle name="Normal 5 6 4 2 2 5" xfId="32736"/>
    <cellStyle name="Normal 5 6 4 2 3" xfId="5641"/>
    <cellStyle name="Normal 5 6 4 2 3 2" xfId="12901"/>
    <cellStyle name="Normal 5 6 4 2 3 2 2" xfId="27279"/>
    <cellStyle name="Normal 5 6 4 2 3 2 2 2" xfId="56013"/>
    <cellStyle name="Normal 5 6 4 2 3 2 3" xfId="41689"/>
    <cellStyle name="Normal 5 6 4 2 3 3" xfId="20116"/>
    <cellStyle name="Normal 5 6 4 2 3 3 2" xfId="48851"/>
    <cellStyle name="Normal 5 6 4 2 3 4" xfId="34527"/>
    <cellStyle name="Normal 5 6 4 2 4" xfId="9314"/>
    <cellStyle name="Normal 5 6 4 2 4 2" xfId="23697"/>
    <cellStyle name="Normal 5 6 4 2 4 2 2" xfId="52432"/>
    <cellStyle name="Normal 5 6 4 2 4 3" xfId="38108"/>
    <cellStyle name="Normal 5 6 4 2 5" xfId="16534"/>
    <cellStyle name="Normal 5 6 4 2 5 2" xfId="45270"/>
    <cellStyle name="Normal 5 6 4 2 6" xfId="30946"/>
    <cellStyle name="Normal 5 6 4 3" xfId="2876"/>
    <cellStyle name="Normal 5 6 4 3 2" xfId="6536"/>
    <cellStyle name="Normal 5 6 4 3 2 2" xfId="13796"/>
    <cellStyle name="Normal 5 6 4 3 2 2 2" xfId="28174"/>
    <cellStyle name="Normal 5 6 4 3 2 2 2 2" xfId="56908"/>
    <cellStyle name="Normal 5 6 4 3 2 2 3" xfId="42584"/>
    <cellStyle name="Normal 5 6 4 3 2 3" xfId="21011"/>
    <cellStyle name="Normal 5 6 4 3 2 3 2" xfId="49746"/>
    <cellStyle name="Normal 5 6 4 3 2 4" xfId="35422"/>
    <cellStyle name="Normal 5 6 4 3 3" xfId="10209"/>
    <cellStyle name="Normal 5 6 4 3 3 2" xfId="24592"/>
    <cellStyle name="Normal 5 6 4 3 3 2 2" xfId="53327"/>
    <cellStyle name="Normal 5 6 4 3 3 3" xfId="39003"/>
    <cellStyle name="Normal 5 6 4 3 4" xfId="17429"/>
    <cellStyle name="Normal 5 6 4 3 4 2" xfId="46165"/>
    <cellStyle name="Normal 5 6 4 3 5" xfId="31841"/>
    <cellStyle name="Normal 5 6 4 4" xfId="4741"/>
    <cellStyle name="Normal 5 6 4 4 2" xfId="12006"/>
    <cellStyle name="Normal 5 6 4 4 2 2" xfId="26384"/>
    <cellStyle name="Normal 5 6 4 4 2 2 2" xfId="55118"/>
    <cellStyle name="Normal 5 6 4 4 2 3" xfId="40794"/>
    <cellStyle name="Normal 5 6 4 4 3" xfId="19221"/>
    <cellStyle name="Normal 5 6 4 4 3 2" xfId="47956"/>
    <cellStyle name="Normal 5 6 4 4 4" xfId="33632"/>
    <cellStyle name="Normal 5 6 4 5" xfId="8413"/>
    <cellStyle name="Normal 5 6 4 5 2" xfId="22802"/>
    <cellStyle name="Normal 5 6 4 5 2 2" xfId="51537"/>
    <cellStyle name="Normal 5 6 4 5 3" xfId="37213"/>
    <cellStyle name="Normal 5 6 4 6" xfId="15639"/>
    <cellStyle name="Normal 5 6 4 6 2" xfId="44375"/>
    <cellStyle name="Normal 5 6 4 7" xfId="30051"/>
    <cellStyle name="Normal 5 6 5" xfId="1521"/>
    <cellStyle name="Normal 5 6 5 2" xfId="3325"/>
    <cellStyle name="Normal 5 6 5 2 2" xfId="6984"/>
    <cellStyle name="Normal 5 6 5 2 2 2" xfId="14244"/>
    <cellStyle name="Normal 5 6 5 2 2 2 2" xfId="28622"/>
    <cellStyle name="Normal 5 6 5 2 2 2 2 2" xfId="57356"/>
    <cellStyle name="Normal 5 6 5 2 2 2 3" xfId="43032"/>
    <cellStyle name="Normal 5 6 5 2 2 3" xfId="21459"/>
    <cellStyle name="Normal 5 6 5 2 2 3 2" xfId="50194"/>
    <cellStyle name="Normal 5 6 5 2 2 4" xfId="35870"/>
    <cellStyle name="Normal 5 6 5 2 3" xfId="10657"/>
    <cellStyle name="Normal 5 6 5 2 3 2" xfId="25040"/>
    <cellStyle name="Normal 5 6 5 2 3 2 2" xfId="53775"/>
    <cellStyle name="Normal 5 6 5 2 3 3" xfId="39451"/>
    <cellStyle name="Normal 5 6 5 2 4" xfId="17877"/>
    <cellStyle name="Normal 5 6 5 2 4 2" xfId="46613"/>
    <cellStyle name="Normal 5 6 5 2 5" xfId="32289"/>
    <cellStyle name="Normal 5 6 5 3" xfId="5194"/>
    <cellStyle name="Normal 5 6 5 3 2" xfId="12454"/>
    <cellStyle name="Normal 5 6 5 3 2 2" xfId="26832"/>
    <cellStyle name="Normal 5 6 5 3 2 2 2" xfId="55566"/>
    <cellStyle name="Normal 5 6 5 3 2 3" xfId="41242"/>
    <cellStyle name="Normal 5 6 5 3 3" xfId="19669"/>
    <cellStyle name="Normal 5 6 5 3 3 2" xfId="48404"/>
    <cellStyle name="Normal 5 6 5 3 4" xfId="34080"/>
    <cellStyle name="Normal 5 6 5 4" xfId="8867"/>
    <cellStyle name="Normal 5 6 5 4 2" xfId="23250"/>
    <cellStyle name="Normal 5 6 5 4 2 2" xfId="51985"/>
    <cellStyle name="Normal 5 6 5 4 3" xfId="37661"/>
    <cellStyle name="Normal 5 6 5 5" xfId="16087"/>
    <cellStyle name="Normal 5 6 5 5 2" xfId="44823"/>
    <cellStyle name="Normal 5 6 5 6" xfId="30499"/>
    <cellStyle name="Normal 5 6 6" xfId="2429"/>
    <cellStyle name="Normal 5 6 6 2" xfId="6089"/>
    <cellStyle name="Normal 5 6 6 2 2" xfId="13349"/>
    <cellStyle name="Normal 5 6 6 2 2 2" xfId="27727"/>
    <cellStyle name="Normal 5 6 6 2 2 2 2" xfId="56461"/>
    <cellStyle name="Normal 5 6 6 2 2 3" xfId="42137"/>
    <cellStyle name="Normal 5 6 6 2 3" xfId="20564"/>
    <cellStyle name="Normal 5 6 6 2 3 2" xfId="49299"/>
    <cellStyle name="Normal 5 6 6 2 4" xfId="34975"/>
    <cellStyle name="Normal 5 6 6 3" xfId="9762"/>
    <cellStyle name="Normal 5 6 6 3 2" xfId="24145"/>
    <cellStyle name="Normal 5 6 6 3 2 2" xfId="52880"/>
    <cellStyle name="Normal 5 6 6 3 3" xfId="38556"/>
    <cellStyle name="Normal 5 6 6 4" xfId="16982"/>
    <cellStyle name="Normal 5 6 6 4 2" xfId="45718"/>
    <cellStyle name="Normal 5 6 6 5" xfId="31394"/>
    <cellStyle name="Normal 5 6 7" xfId="4288"/>
    <cellStyle name="Normal 5 6 7 2" xfId="11558"/>
    <cellStyle name="Normal 5 6 7 2 2" xfId="25937"/>
    <cellStyle name="Normal 5 6 7 2 2 2" xfId="54671"/>
    <cellStyle name="Normal 5 6 7 2 3" xfId="40347"/>
    <cellStyle name="Normal 5 6 7 3" xfId="18774"/>
    <cellStyle name="Normal 5 6 7 3 2" xfId="47509"/>
    <cellStyle name="Normal 5 6 7 4" xfId="33185"/>
    <cellStyle name="Normal 5 6 8" xfId="7957"/>
    <cellStyle name="Normal 5 6 8 2" xfId="22355"/>
    <cellStyle name="Normal 5 6 8 2 2" xfId="51090"/>
    <cellStyle name="Normal 5 6 8 3" xfId="36766"/>
    <cellStyle name="Normal 5 6 9" xfId="15192"/>
    <cellStyle name="Normal 5 6 9 2" xfId="43928"/>
    <cellStyle name="Normal 5 7" xfId="520"/>
    <cellStyle name="Normal 5 7 2" xfId="829"/>
    <cellStyle name="Normal 5 7 2 2" xfId="1277"/>
    <cellStyle name="Normal 5 7 2 2 2" xfId="2260"/>
    <cellStyle name="Normal 5 7 2 2 2 2" xfId="4052"/>
    <cellStyle name="Normal 5 7 2 2 2 2 2" xfId="7711"/>
    <cellStyle name="Normal 5 7 2 2 2 2 2 2" xfId="14971"/>
    <cellStyle name="Normal 5 7 2 2 2 2 2 2 2" xfId="29349"/>
    <cellStyle name="Normal 5 7 2 2 2 2 2 2 2 2" xfId="58083"/>
    <cellStyle name="Normal 5 7 2 2 2 2 2 2 3" xfId="43759"/>
    <cellStyle name="Normal 5 7 2 2 2 2 2 3" xfId="22186"/>
    <cellStyle name="Normal 5 7 2 2 2 2 2 3 2" xfId="50921"/>
    <cellStyle name="Normal 5 7 2 2 2 2 2 4" xfId="36597"/>
    <cellStyle name="Normal 5 7 2 2 2 2 3" xfId="11384"/>
    <cellStyle name="Normal 5 7 2 2 2 2 3 2" xfId="25767"/>
    <cellStyle name="Normal 5 7 2 2 2 2 3 2 2" xfId="54502"/>
    <cellStyle name="Normal 5 7 2 2 2 2 3 3" xfId="40178"/>
    <cellStyle name="Normal 5 7 2 2 2 2 4" xfId="18604"/>
    <cellStyle name="Normal 5 7 2 2 2 2 4 2" xfId="47340"/>
    <cellStyle name="Normal 5 7 2 2 2 2 5" xfId="33016"/>
    <cellStyle name="Normal 5 7 2 2 2 3" xfId="5921"/>
    <cellStyle name="Normal 5 7 2 2 2 3 2" xfId="13181"/>
    <cellStyle name="Normal 5 7 2 2 2 3 2 2" xfId="27559"/>
    <cellStyle name="Normal 5 7 2 2 2 3 2 2 2" xfId="56293"/>
    <cellStyle name="Normal 5 7 2 2 2 3 2 3" xfId="41969"/>
    <cellStyle name="Normal 5 7 2 2 2 3 3" xfId="20396"/>
    <cellStyle name="Normal 5 7 2 2 2 3 3 2" xfId="49131"/>
    <cellStyle name="Normal 5 7 2 2 2 3 4" xfId="34807"/>
    <cellStyle name="Normal 5 7 2 2 2 4" xfId="9594"/>
    <cellStyle name="Normal 5 7 2 2 2 4 2" xfId="23977"/>
    <cellStyle name="Normal 5 7 2 2 2 4 2 2" xfId="52712"/>
    <cellStyle name="Normal 5 7 2 2 2 4 3" xfId="38388"/>
    <cellStyle name="Normal 5 7 2 2 2 5" xfId="16814"/>
    <cellStyle name="Normal 5 7 2 2 2 5 2" xfId="45550"/>
    <cellStyle name="Normal 5 7 2 2 2 6" xfId="31226"/>
    <cellStyle name="Normal 5 7 2 2 3" xfId="3156"/>
    <cellStyle name="Normal 5 7 2 2 3 2" xfId="6816"/>
    <cellStyle name="Normal 5 7 2 2 3 2 2" xfId="14076"/>
    <cellStyle name="Normal 5 7 2 2 3 2 2 2" xfId="28454"/>
    <cellStyle name="Normal 5 7 2 2 3 2 2 2 2" xfId="57188"/>
    <cellStyle name="Normal 5 7 2 2 3 2 2 3" xfId="42864"/>
    <cellStyle name="Normal 5 7 2 2 3 2 3" xfId="21291"/>
    <cellStyle name="Normal 5 7 2 2 3 2 3 2" xfId="50026"/>
    <cellStyle name="Normal 5 7 2 2 3 2 4" xfId="35702"/>
    <cellStyle name="Normal 5 7 2 2 3 3" xfId="10489"/>
    <cellStyle name="Normal 5 7 2 2 3 3 2" xfId="24872"/>
    <cellStyle name="Normal 5 7 2 2 3 3 2 2" xfId="53607"/>
    <cellStyle name="Normal 5 7 2 2 3 3 3" xfId="39283"/>
    <cellStyle name="Normal 5 7 2 2 3 4" xfId="17709"/>
    <cellStyle name="Normal 5 7 2 2 3 4 2" xfId="46445"/>
    <cellStyle name="Normal 5 7 2 2 3 5" xfId="32121"/>
    <cellStyle name="Normal 5 7 2 2 4" xfId="5021"/>
    <cellStyle name="Normal 5 7 2 2 4 2" xfId="12286"/>
    <cellStyle name="Normal 5 7 2 2 4 2 2" xfId="26664"/>
    <cellStyle name="Normal 5 7 2 2 4 2 2 2" xfId="55398"/>
    <cellStyle name="Normal 5 7 2 2 4 2 3" xfId="41074"/>
    <cellStyle name="Normal 5 7 2 2 4 3" xfId="19501"/>
    <cellStyle name="Normal 5 7 2 2 4 3 2" xfId="48236"/>
    <cellStyle name="Normal 5 7 2 2 4 4" xfId="33912"/>
    <cellStyle name="Normal 5 7 2 2 5" xfId="8693"/>
    <cellStyle name="Normal 5 7 2 2 5 2" xfId="23082"/>
    <cellStyle name="Normal 5 7 2 2 5 2 2" xfId="51817"/>
    <cellStyle name="Normal 5 7 2 2 5 3" xfId="37493"/>
    <cellStyle name="Normal 5 7 2 2 6" xfId="15919"/>
    <cellStyle name="Normal 5 7 2 2 6 2" xfId="44655"/>
    <cellStyle name="Normal 5 7 2 2 7" xfId="30331"/>
    <cellStyle name="Normal 5 7 2 3" xfId="1813"/>
    <cellStyle name="Normal 5 7 2 3 2" xfId="3605"/>
    <cellStyle name="Normal 5 7 2 3 2 2" xfId="7264"/>
    <cellStyle name="Normal 5 7 2 3 2 2 2" xfId="14524"/>
    <cellStyle name="Normal 5 7 2 3 2 2 2 2" xfId="28902"/>
    <cellStyle name="Normal 5 7 2 3 2 2 2 2 2" xfId="57636"/>
    <cellStyle name="Normal 5 7 2 3 2 2 2 3" xfId="43312"/>
    <cellStyle name="Normal 5 7 2 3 2 2 3" xfId="21739"/>
    <cellStyle name="Normal 5 7 2 3 2 2 3 2" xfId="50474"/>
    <cellStyle name="Normal 5 7 2 3 2 2 4" xfId="36150"/>
    <cellStyle name="Normal 5 7 2 3 2 3" xfId="10937"/>
    <cellStyle name="Normal 5 7 2 3 2 3 2" xfId="25320"/>
    <cellStyle name="Normal 5 7 2 3 2 3 2 2" xfId="54055"/>
    <cellStyle name="Normal 5 7 2 3 2 3 3" xfId="39731"/>
    <cellStyle name="Normal 5 7 2 3 2 4" xfId="18157"/>
    <cellStyle name="Normal 5 7 2 3 2 4 2" xfId="46893"/>
    <cellStyle name="Normal 5 7 2 3 2 5" xfId="32569"/>
    <cellStyle name="Normal 5 7 2 3 3" xfId="5474"/>
    <cellStyle name="Normal 5 7 2 3 3 2" xfId="12734"/>
    <cellStyle name="Normal 5 7 2 3 3 2 2" xfId="27112"/>
    <cellStyle name="Normal 5 7 2 3 3 2 2 2" xfId="55846"/>
    <cellStyle name="Normal 5 7 2 3 3 2 3" xfId="41522"/>
    <cellStyle name="Normal 5 7 2 3 3 3" xfId="19949"/>
    <cellStyle name="Normal 5 7 2 3 3 3 2" xfId="48684"/>
    <cellStyle name="Normal 5 7 2 3 3 4" xfId="34360"/>
    <cellStyle name="Normal 5 7 2 3 4" xfId="9147"/>
    <cellStyle name="Normal 5 7 2 3 4 2" xfId="23530"/>
    <cellStyle name="Normal 5 7 2 3 4 2 2" xfId="52265"/>
    <cellStyle name="Normal 5 7 2 3 4 3" xfId="37941"/>
    <cellStyle name="Normal 5 7 2 3 5" xfId="16367"/>
    <cellStyle name="Normal 5 7 2 3 5 2" xfId="45103"/>
    <cellStyle name="Normal 5 7 2 3 6" xfId="30779"/>
    <cellStyle name="Normal 5 7 2 4" xfId="2709"/>
    <cellStyle name="Normal 5 7 2 4 2" xfId="6369"/>
    <cellStyle name="Normal 5 7 2 4 2 2" xfId="13629"/>
    <cellStyle name="Normal 5 7 2 4 2 2 2" xfId="28007"/>
    <cellStyle name="Normal 5 7 2 4 2 2 2 2" xfId="56741"/>
    <cellStyle name="Normal 5 7 2 4 2 2 3" xfId="42417"/>
    <cellStyle name="Normal 5 7 2 4 2 3" xfId="20844"/>
    <cellStyle name="Normal 5 7 2 4 2 3 2" xfId="49579"/>
    <cellStyle name="Normal 5 7 2 4 2 4" xfId="35255"/>
    <cellStyle name="Normal 5 7 2 4 3" xfId="10042"/>
    <cellStyle name="Normal 5 7 2 4 3 2" xfId="24425"/>
    <cellStyle name="Normal 5 7 2 4 3 2 2" xfId="53160"/>
    <cellStyle name="Normal 5 7 2 4 3 3" xfId="38836"/>
    <cellStyle name="Normal 5 7 2 4 4" xfId="17262"/>
    <cellStyle name="Normal 5 7 2 4 4 2" xfId="45998"/>
    <cellStyle name="Normal 5 7 2 4 5" xfId="31674"/>
    <cellStyle name="Normal 5 7 2 5" xfId="4574"/>
    <cellStyle name="Normal 5 7 2 5 2" xfId="11839"/>
    <cellStyle name="Normal 5 7 2 5 2 2" xfId="26217"/>
    <cellStyle name="Normal 5 7 2 5 2 2 2" xfId="54951"/>
    <cellStyle name="Normal 5 7 2 5 2 3" xfId="40627"/>
    <cellStyle name="Normal 5 7 2 5 3" xfId="19054"/>
    <cellStyle name="Normal 5 7 2 5 3 2" xfId="47789"/>
    <cellStyle name="Normal 5 7 2 5 4" xfId="33465"/>
    <cellStyle name="Normal 5 7 2 6" xfId="8246"/>
    <cellStyle name="Normal 5 7 2 6 2" xfId="22635"/>
    <cellStyle name="Normal 5 7 2 6 2 2" xfId="51370"/>
    <cellStyle name="Normal 5 7 2 6 3" xfId="37046"/>
    <cellStyle name="Normal 5 7 2 7" xfId="15472"/>
    <cellStyle name="Normal 5 7 2 7 2" xfId="44208"/>
    <cellStyle name="Normal 5 7 2 8" xfId="29884"/>
    <cellStyle name="Normal 5 7 3" xfId="1053"/>
    <cellStyle name="Normal 5 7 3 2" xfId="2036"/>
    <cellStyle name="Normal 5 7 3 2 2" xfId="3828"/>
    <cellStyle name="Normal 5 7 3 2 2 2" xfId="7487"/>
    <cellStyle name="Normal 5 7 3 2 2 2 2" xfId="14747"/>
    <cellStyle name="Normal 5 7 3 2 2 2 2 2" xfId="29125"/>
    <cellStyle name="Normal 5 7 3 2 2 2 2 2 2" xfId="57859"/>
    <cellStyle name="Normal 5 7 3 2 2 2 2 3" xfId="43535"/>
    <cellStyle name="Normal 5 7 3 2 2 2 3" xfId="21962"/>
    <cellStyle name="Normal 5 7 3 2 2 2 3 2" xfId="50697"/>
    <cellStyle name="Normal 5 7 3 2 2 2 4" xfId="36373"/>
    <cellStyle name="Normal 5 7 3 2 2 3" xfId="11160"/>
    <cellStyle name="Normal 5 7 3 2 2 3 2" xfId="25543"/>
    <cellStyle name="Normal 5 7 3 2 2 3 2 2" xfId="54278"/>
    <cellStyle name="Normal 5 7 3 2 2 3 3" xfId="39954"/>
    <cellStyle name="Normal 5 7 3 2 2 4" xfId="18380"/>
    <cellStyle name="Normal 5 7 3 2 2 4 2" xfId="47116"/>
    <cellStyle name="Normal 5 7 3 2 2 5" xfId="32792"/>
    <cellStyle name="Normal 5 7 3 2 3" xfId="5697"/>
    <cellStyle name="Normal 5 7 3 2 3 2" xfId="12957"/>
    <cellStyle name="Normal 5 7 3 2 3 2 2" xfId="27335"/>
    <cellStyle name="Normal 5 7 3 2 3 2 2 2" xfId="56069"/>
    <cellStyle name="Normal 5 7 3 2 3 2 3" xfId="41745"/>
    <cellStyle name="Normal 5 7 3 2 3 3" xfId="20172"/>
    <cellStyle name="Normal 5 7 3 2 3 3 2" xfId="48907"/>
    <cellStyle name="Normal 5 7 3 2 3 4" xfId="34583"/>
    <cellStyle name="Normal 5 7 3 2 4" xfId="9370"/>
    <cellStyle name="Normal 5 7 3 2 4 2" xfId="23753"/>
    <cellStyle name="Normal 5 7 3 2 4 2 2" xfId="52488"/>
    <cellStyle name="Normal 5 7 3 2 4 3" xfId="38164"/>
    <cellStyle name="Normal 5 7 3 2 5" xfId="16590"/>
    <cellStyle name="Normal 5 7 3 2 5 2" xfId="45326"/>
    <cellStyle name="Normal 5 7 3 2 6" xfId="31002"/>
    <cellStyle name="Normal 5 7 3 3" xfId="2932"/>
    <cellStyle name="Normal 5 7 3 3 2" xfId="6592"/>
    <cellStyle name="Normal 5 7 3 3 2 2" xfId="13852"/>
    <cellStyle name="Normal 5 7 3 3 2 2 2" xfId="28230"/>
    <cellStyle name="Normal 5 7 3 3 2 2 2 2" xfId="56964"/>
    <cellStyle name="Normal 5 7 3 3 2 2 3" xfId="42640"/>
    <cellStyle name="Normal 5 7 3 3 2 3" xfId="21067"/>
    <cellStyle name="Normal 5 7 3 3 2 3 2" xfId="49802"/>
    <cellStyle name="Normal 5 7 3 3 2 4" xfId="35478"/>
    <cellStyle name="Normal 5 7 3 3 3" xfId="10265"/>
    <cellStyle name="Normal 5 7 3 3 3 2" xfId="24648"/>
    <cellStyle name="Normal 5 7 3 3 3 2 2" xfId="53383"/>
    <cellStyle name="Normal 5 7 3 3 3 3" xfId="39059"/>
    <cellStyle name="Normal 5 7 3 3 4" xfId="17485"/>
    <cellStyle name="Normal 5 7 3 3 4 2" xfId="46221"/>
    <cellStyle name="Normal 5 7 3 3 5" xfId="31897"/>
    <cellStyle name="Normal 5 7 3 4" xfId="4797"/>
    <cellStyle name="Normal 5 7 3 4 2" xfId="12062"/>
    <cellStyle name="Normal 5 7 3 4 2 2" xfId="26440"/>
    <cellStyle name="Normal 5 7 3 4 2 2 2" xfId="55174"/>
    <cellStyle name="Normal 5 7 3 4 2 3" xfId="40850"/>
    <cellStyle name="Normal 5 7 3 4 3" xfId="19277"/>
    <cellStyle name="Normal 5 7 3 4 3 2" xfId="48012"/>
    <cellStyle name="Normal 5 7 3 4 4" xfId="33688"/>
    <cellStyle name="Normal 5 7 3 5" xfId="8469"/>
    <cellStyle name="Normal 5 7 3 5 2" xfId="22858"/>
    <cellStyle name="Normal 5 7 3 5 2 2" xfId="51593"/>
    <cellStyle name="Normal 5 7 3 5 3" xfId="37269"/>
    <cellStyle name="Normal 5 7 3 6" xfId="15695"/>
    <cellStyle name="Normal 5 7 3 6 2" xfId="44431"/>
    <cellStyle name="Normal 5 7 3 7" xfId="30107"/>
    <cellStyle name="Normal 5 7 4" xfId="1582"/>
    <cellStyle name="Normal 5 7 4 2" xfId="3381"/>
    <cellStyle name="Normal 5 7 4 2 2" xfId="7040"/>
    <cellStyle name="Normal 5 7 4 2 2 2" xfId="14300"/>
    <cellStyle name="Normal 5 7 4 2 2 2 2" xfId="28678"/>
    <cellStyle name="Normal 5 7 4 2 2 2 2 2" xfId="57412"/>
    <cellStyle name="Normal 5 7 4 2 2 2 3" xfId="43088"/>
    <cellStyle name="Normal 5 7 4 2 2 3" xfId="21515"/>
    <cellStyle name="Normal 5 7 4 2 2 3 2" xfId="50250"/>
    <cellStyle name="Normal 5 7 4 2 2 4" xfId="35926"/>
    <cellStyle name="Normal 5 7 4 2 3" xfId="10713"/>
    <cellStyle name="Normal 5 7 4 2 3 2" xfId="25096"/>
    <cellStyle name="Normal 5 7 4 2 3 2 2" xfId="53831"/>
    <cellStyle name="Normal 5 7 4 2 3 3" xfId="39507"/>
    <cellStyle name="Normal 5 7 4 2 4" xfId="17933"/>
    <cellStyle name="Normal 5 7 4 2 4 2" xfId="46669"/>
    <cellStyle name="Normal 5 7 4 2 5" xfId="32345"/>
    <cellStyle name="Normal 5 7 4 3" xfId="5250"/>
    <cellStyle name="Normal 5 7 4 3 2" xfId="12510"/>
    <cellStyle name="Normal 5 7 4 3 2 2" xfId="26888"/>
    <cellStyle name="Normal 5 7 4 3 2 2 2" xfId="55622"/>
    <cellStyle name="Normal 5 7 4 3 2 3" xfId="41298"/>
    <cellStyle name="Normal 5 7 4 3 3" xfId="19725"/>
    <cellStyle name="Normal 5 7 4 3 3 2" xfId="48460"/>
    <cellStyle name="Normal 5 7 4 3 4" xfId="34136"/>
    <cellStyle name="Normal 5 7 4 4" xfId="8923"/>
    <cellStyle name="Normal 5 7 4 4 2" xfId="23306"/>
    <cellStyle name="Normal 5 7 4 4 2 2" xfId="52041"/>
    <cellStyle name="Normal 5 7 4 4 3" xfId="37717"/>
    <cellStyle name="Normal 5 7 4 5" xfId="16143"/>
    <cellStyle name="Normal 5 7 4 5 2" xfId="44879"/>
    <cellStyle name="Normal 5 7 4 6" xfId="30555"/>
    <cellStyle name="Normal 5 7 5" xfId="2485"/>
    <cellStyle name="Normal 5 7 5 2" xfId="6145"/>
    <cellStyle name="Normal 5 7 5 2 2" xfId="13405"/>
    <cellStyle name="Normal 5 7 5 2 2 2" xfId="27783"/>
    <cellStyle name="Normal 5 7 5 2 2 2 2" xfId="56517"/>
    <cellStyle name="Normal 5 7 5 2 2 3" xfId="42193"/>
    <cellStyle name="Normal 5 7 5 2 3" xfId="20620"/>
    <cellStyle name="Normal 5 7 5 2 3 2" xfId="49355"/>
    <cellStyle name="Normal 5 7 5 2 4" xfId="35031"/>
    <cellStyle name="Normal 5 7 5 3" xfId="9818"/>
    <cellStyle name="Normal 5 7 5 3 2" xfId="24201"/>
    <cellStyle name="Normal 5 7 5 3 2 2" xfId="52936"/>
    <cellStyle name="Normal 5 7 5 3 3" xfId="38612"/>
    <cellStyle name="Normal 5 7 5 4" xfId="17038"/>
    <cellStyle name="Normal 5 7 5 4 2" xfId="45774"/>
    <cellStyle name="Normal 5 7 5 5" xfId="31450"/>
    <cellStyle name="Normal 5 7 6" xfId="4347"/>
    <cellStyle name="Normal 5 7 6 2" xfId="11615"/>
    <cellStyle name="Normal 5 7 6 2 2" xfId="25993"/>
    <cellStyle name="Normal 5 7 6 2 2 2" xfId="54727"/>
    <cellStyle name="Normal 5 7 6 2 3" xfId="40403"/>
    <cellStyle name="Normal 5 7 6 3" xfId="18830"/>
    <cellStyle name="Normal 5 7 6 3 2" xfId="47565"/>
    <cellStyle name="Normal 5 7 6 4" xfId="33241"/>
    <cellStyle name="Normal 5 7 7" xfId="8017"/>
    <cellStyle name="Normal 5 7 7 2" xfId="22411"/>
    <cellStyle name="Normal 5 7 7 2 2" xfId="51146"/>
    <cellStyle name="Normal 5 7 7 3" xfId="36822"/>
    <cellStyle name="Normal 5 7 8" xfId="15248"/>
    <cellStyle name="Normal 5 7 8 2" xfId="43984"/>
    <cellStyle name="Normal 5 7 9" xfId="29660"/>
    <cellStyle name="Normal 5 8" xfId="714"/>
    <cellStyle name="Normal 5 8 2" xfId="1165"/>
    <cellStyle name="Normal 5 8 2 2" xfId="2148"/>
    <cellStyle name="Normal 5 8 2 2 2" xfId="3940"/>
    <cellStyle name="Normal 5 8 2 2 2 2" xfId="7599"/>
    <cellStyle name="Normal 5 8 2 2 2 2 2" xfId="14859"/>
    <cellStyle name="Normal 5 8 2 2 2 2 2 2" xfId="29237"/>
    <cellStyle name="Normal 5 8 2 2 2 2 2 2 2" xfId="57971"/>
    <cellStyle name="Normal 5 8 2 2 2 2 2 3" xfId="43647"/>
    <cellStyle name="Normal 5 8 2 2 2 2 3" xfId="22074"/>
    <cellStyle name="Normal 5 8 2 2 2 2 3 2" xfId="50809"/>
    <cellStyle name="Normal 5 8 2 2 2 2 4" xfId="36485"/>
    <cellStyle name="Normal 5 8 2 2 2 3" xfId="11272"/>
    <cellStyle name="Normal 5 8 2 2 2 3 2" xfId="25655"/>
    <cellStyle name="Normal 5 8 2 2 2 3 2 2" xfId="54390"/>
    <cellStyle name="Normal 5 8 2 2 2 3 3" xfId="40066"/>
    <cellStyle name="Normal 5 8 2 2 2 4" xfId="18492"/>
    <cellStyle name="Normal 5 8 2 2 2 4 2" xfId="47228"/>
    <cellStyle name="Normal 5 8 2 2 2 5" xfId="32904"/>
    <cellStyle name="Normal 5 8 2 2 3" xfId="5809"/>
    <cellStyle name="Normal 5 8 2 2 3 2" xfId="13069"/>
    <cellStyle name="Normal 5 8 2 2 3 2 2" xfId="27447"/>
    <cellStyle name="Normal 5 8 2 2 3 2 2 2" xfId="56181"/>
    <cellStyle name="Normal 5 8 2 2 3 2 3" xfId="41857"/>
    <cellStyle name="Normal 5 8 2 2 3 3" xfId="20284"/>
    <cellStyle name="Normal 5 8 2 2 3 3 2" xfId="49019"/>
    <cellStyle name="Normal 5 8 2 2 3 4" xfId="34695"/>
    <cellStyle name="Normal 5 8 2 2 4" xfId="9482"/>
    <cellStyle name="Normal 5 8 2 2 4 2" xfId="23865"/>
    <cellStyle name="Normal 5 8 2 2 4 2 2" xfId="52600"/>
    <cellStyle name="Normal 5 8 2 2 4 3" xfId="38276"/>
    <cellStyle name="Normal 5 8 2 2 5" xfId="16702"/>
    <cellStyle name="Normal 5 8 2 2 5 2" xfId="45438"/>
    <cellStyle name="Normal 5 8 2 2 6" xfId="31114"/>
    <cellStyle name="Normal 5 8 2 3" xfId="3044"/>
    <cellStyle name="Normal 5 8 2 3 2" xfId="6704"/>
    <cellStyle name="Normal 5 8 2 3 2 2" xfId="13964"/>
    <cellStyle name="Normal 5 8 2 3 2 2 2" xfId="28342"/>
    <cellStyle name="Normal 5 8 2 3 2 2 2 2" xfId="57076"/>
    <cellStyle name="Normal 5 8 2 3 2 2 3" xfId="42752"/>
    <cellStyle name="Normal 5 8 2 3 2 3" xfId="21179"/>
    <cellStyle name="Normal 5 8 2 3 2 3 2" xfId="49914"/>
    <cellStyle name="Normal 5 8 2 3 2 4" xfId="35590"/>
    <cellStyle name="Normal 5 8 2 3 3" xfId="10377"/>
    <cellStyle name="Normal 5 8 2 3 3 2" xfId="24760"/>
    <cellStyle name="Normal 5 8 2 3 3 2 2" xfId="53495"/>
    <cellStyle name="Normal 5 8 2 3 3 3" xfId="39171"/>
    <cellStyle name="Normal 5 8 2 3 4" xfId="17597"/>
    <cellStyle name="Normal 5 8 2 3 4 2" xfId="46333"/>
    <cellStyle name="Normal 5 8 2 3 5" xfId="32009"/>
    <cellStyle name="Normal 5 8 2 4" xfId="4909"/>
    <cellStyle name="Normal 5 8 2 4 2" xfId="12174"/>
    <cellStyle name="Normal 5 8 2 4 2 2" xfId="26552"/>
    <cellStyle name="Normal 5 8 2 4 2 2 2" xfId="55286"/>
    <cellStyle name="Normal 5 8 2 4 2 3" xfId="40962"/>
    <cellStyle name="Normal 5 8 2 4 3" xfId="19389"/>
    <cellStyle name="Normal 5 8 2 4 3 2" xfId="48124"/>
    <cellStyle name="Normal 5 8 2 4 4" xfId="33800"/>
    <cellStyle name="Normal 5 8 2 5" xfId="8581"/>
    <cellStyle name="Normal 5 8 2 5 2" xfId="22970"/>
    <cellStyle name="Normal 5 8 2 5 2 2" xfId="51705"/>
    <cellStyle name="Normal 5 8 2 5 3" xfId="37381"/>
    <cellStyle name="Normal 5 8 2 6" xfId="15807"/>
    <cellStyle name="Normal 5 8 2 6 2" xfId="44543"/>
    <cellStyle name="Normal 5 8 2 7" xfId="30219"/>
    <cellStyle name="Normal 5 8 3" xfId="1701"/>
    <cellStyle name="Normal 5 8 3 2" xfId="3493"/>
    <cellStyle name="Normal 5 8 3 2 2" xfId="7152"/>
    <cellStyle name="Normal 5 8 3 2 2 2" xfId="14412"/>
    <cellStyle name="Normal 5 8 3 2 2 2 2" xfId="28790"/>
    <cellStyle name="Normal 5 8 3 2 2 2 2 2" xfId="57524"/>
    <cellStyle name="Normal 5 8 3 2 2 2 3" xfId="43200"/>
    <cellStyle name="Normal 5 8 3 2 2 3" xfId="21627"/>
    <cellStyle name="Normal 5 8 3 2 2 3 2" xfId="50362"/>
    <cellStyle name="Normal 5 8 3 2 2 4" xfId="36038"/>
    <cellStyle name="Normal 5 8 3 2 3" xfId="10825"/>
    <cellStyle name="Normal 5 8 3 2 3 2" xfId="25208"/>
    <cellStyle name="Normal 5 8 3 2 3 2 2" xfId="53943"/>
    <cellStyle name="Normal 5 8 3 2 3 3" xfId="39619"/>
    <cellStyle name="Normal 5 8 3 2 4" xfId="18045"/>
    <cellStyle name="Normal 5 8 3 2 4 2" xfId="46781"/>
    <cellStyle name="Normal 5 8 3 2 5" xfId="32457"/>
    <cellStyle name="Normal 5 8 3 3" xfId="5362"/>
    <cellStyle name="Normal 5 8 3 3 2" xfId="12622"/>
    <cellStyle name="Normal 5 8 3 3 2 2" xfId="27000"/>
    <cellStyle name="Normal 5 8 3 3 2 2 2" xfId="55734"/>
    <cellStyle name="Normal 5 8 3 3 2 3" xfId="41410"/>
    <cellStyle name="Normal 5 8 3 3 3" xfId="19837"/>
    <cellStyle name="Normal 5 8 3 3 3 2" xfId="48572"/>
    <cellStyle name="Normal 5 8 3 3 4" xfId="34248"/>
    <cellStyle name="Normal 5 8 3 4" xfId="9035"/>
    <cellStyle name="Normal 5 8 3 4 2" xfId="23418"/>
    <cellStyle name="Normal 5 8 3 4 2 2" xfId="52153"/>
    <cellStyle name="Normal 5 8 3 4 3" xfId="37829"/>
    <cellStyle name="Normal 5 8 3 5" xfId="16255"/>
    <cellStyle name="Normal 5 8 3 5 2" xfId="44991"/>
    <cellStyle name="Normal 5 8 3 6" xfId="30667"/>
    <cellStyle name="Normal 5 8 4" xfId="2597"/>
    <cellStyle name="Normal 5 8 4 2" xfId="6257"/>
    <cellStyle name="Normal 5 8 4 2 2" xfId="13517"/>
    <cellStyle name="Normal 5 8 4 2 2 2" xfId="27895"/>
    <cellStyle name="Normal 5 8 4 2 2 2 2" xfId="56629"/>
    <cellStyle name="Normal 5 8 4 2 2 3" xfId="42305"/>
    <cellStyle name="Normal 5 8 4 2 3" xfId="20732"/>
    <cellStyle name="Normal 5 8 4 2 3 2" xfId="49467"/>
    <cellStyle name="Normal 5 8 4 2 4" xfId="35143"/>
    <cellStyle name="Normal 5 8 4 3" xfId="9930"/>
    <cellStyle name="Normal 5 8 4 3 2" xfId="24313"/>
    <cellStyle name="Normal 5 8 4 3 2 2" xfId="53048"/>
    <cellStyle name="Normal 5 8 4 3 3" xfId="38724"/>
    <cellStyle name="Normal 5 8 4 4" xfId="17150"/>
    <cellStyle name="Normal 5 8 4 4 2" xfId="45886"/>
    <cellStyle name="Normal 5 8 4 5" xfId="31562"/>
    <cellStyle name="Normal 5 8 5" xfId="4461"/>
    <cellStyle name="Normal 5 8 5 2" xfId="11727"/>
    <cellStyle name="Normal 5 8 5 2 2" xfId="26105"/>
    <cellStyle name="Normal 5 8 5 2 2 2" xfId="54839"/>
    <cellStyle name="Normal 5 8 5 2 3" xfId="40515"/>
    <cellStyle name="Normal 5 8 5 3" xfId="18942"/>
    <cellStyle name="Normal 5 8 5 3 2" xfId="47677"/>
    <cellStyle name="Normal 5 8 5 4" xfId="33353"/>
    <cellStyle name="Normal 5 8 6" xfId="8134"/>
    <cellStyle name="Normal 5 8 6 2" xfId="22523"/>
    <cellStyle name="Normal 5 8 6 2 2" xfId="51258"/>
    <cellStyle name="Normal 5 8 6 3" xfId="36934"/>
    <cellStyle name="Normal 5 8 7" xfId="15360"/>
    <cellStyle name="Normal 5 8 7 2" xfId="44096"/>
    <cellStyle name="Normal 5 8 8" xfId="29772"/>
    <cellStyle name="Normal 5 9" xfId="941"/>
    <cellStyle name="Normal 5 9 2" xfId="1924"/>
    <cellStyle name="Normal 5 9 2 2" xfId="3716"/>
    <cellStyle name="Normal 5 9 2 2 2" xfId="7375"/>
    <cellStyle name="Normal 5 9 2 2 2 2" xfId="14635"/>
    <cellStyle name="Normal 5 9 2 2 2 2 2" xfId="29013"/>
    <cellStyle name="Normal 5 9 2 2 2 2 2 2" xfId="57747"/>
    <cellStyle name="Normal 5 9 2 2 2 2 3" xfId="43423"/>
    <cellStyle name="Normal 5 9 2 2 2 3" xfId="21850"/>
    <cellStyle name="Normal 5 9 2 2 2 3 2" xfId="50585"/>
    <cellStyle name="Normal 5 9 2 2 2 4" xfId="36261"/>
    <cellStyle name="Normal 5 9 2 2 3" xfId="11048"/>
    <cellStyle name="Normal 5 9 2 2 3 2" xfId="25431"/>
    <cellStyle name="Normal 5 9 2 2 3 2 2" xfId="54166"/>
    <cellStyle name="Normal 5 9 2 2 3 3" xfId="39842"/>
    <cellStyle name="Normal 5 9 2 2 4" xfId="18268"/>
    <cellStyle name="Normal 5 9 2 2 4 2" xfId="47004"/>
    <cellStyle name="Normal 5 9 2 2 5" xfId="32680"/>
    <cellStyle name="Normal 5 9 2 3" xfId="5585"/>
    <cellStyle name="Normal 5 9 2 3 2" xfId="12845"/>
    <cellStyle name="Normal 5 9 2 3 2 2" xfId="27223"/>
    <cellStyle name="Normal 5 9 2 3 2 2 2" xfId="55957"/>
    <cellStyle name="Normal 5 9 2 3 2 3" xfId="41633"/>
    <cellStyle name="Normal 5 9 2 3 3" xfId="20060"/>
    <cellStyle name="Normal 5 9 2 3 3 2" xfId="48795"/>
    <cellStyle name="Normal 5 9 2 3 4" xfId="34471"/>
    <cellStyle name="Normal 5 9 2 4" xfId="9258"/>
    <cellStyle name="Normal 5 9 2 4 2" xfId="23641"/>
    <cellStyle name="Normal 5 9 2 4 2 2" xfId="52376"/>
    <cellStyle name="Normal 5 9 2 4 3" xfId="38052"/>
    <cellStyle name="Normal 5 9 2 5" xfId="16478"/>
    <cellStyle name="Normal 5 9 2 5 2" xfId="45214"/>
    <cellStyle name="Normal 5 9 2 6" xfId="30890"/>
    <cellStyle name="Normal 5 9 3" xfId="2820"/>
    <cellStyle name="Normal 5 9 3 2" xfId="6480"/>
    <cellStyle name="Normal 5 9 3 2 2" xfId="13740"/>
    <cellStyle name="Normal 5 9 3 2 2 2" xfId="28118"/>
    <cellStyle name="Normal 5 9 3 2 2 2 2" xfId="56852"/>
    <cellStyle name="Normal 5 9 3 2 2 3" xfId="42528"/>
    <cellStyle name="Normal 5 9 3 2 3" xfId="20955"/>
    <cellStyle name="Normal 5 9 3 2 3 2" xfId="49690"/>
    <cellStyle name="Normal 5 9 3 2 4" xfId="35366"/>
    <cellStyle name="Normal 5 9 3 3" xfId="10153"/>
    <cellStyle name="Normal 5 9 3 3 2" xfId="24536"/>
    <cellStyle name="Normal 5 9 3 3 2 2" xfId="53271"/>
    <cellStyle name="Normal 5 9 3 3 3" xfId="38947"/>
    <cellStyle name="Normal 5 9 3 4" xfId="17373"/>
    <cellStyle name="Normal 5 9 3 4 2" xfId="46109"/>
    <cellStyle name="Normal 5 9 3 5" xfId="31785"/>
    <cellStyle name="Normal 5 9 4" xfId="4685"/>
    <cellStyle name="Normal 5 9 4 2" xfId="11950"/>
    <cellStyle name="Normal 5 9 4 2 2" xfId="26328"/>
    <cellStyle name="Normal 5 9 4 2 2 2" xfId="55062"/>
    <cellStyle name="Normal 5 9 4 2 3" xfId="40738"/>
    <cellStyle name="Normal 5 9 4 3" xfId="19165"/>
    <cellStyle name="Normal 5 9 4 3 2" xfId="47900"/>
    <cellStyle name="Normal 5 9 4 4" xfId="33576"/>
    <cellStyle name="Normal 5 9 5" xfId="8357"/>
    <cellStyle name="Normal 5 9 5 2" xfId="22746"/>
    <cellStyle name="Normal 5 9 5 2 2" xfId="51481"/>
    <cellStyle name="Normal 5 9 5 3" xfId="37157"/>
    <cellStyle name="Normal 5 9 6" xfId="15583"/>
    <cellStyle name="Normal 5 9 6 2" xfId="44319"/>
    <cellStyle name="Normal 5 9 7" xfId="29995"/>
    <cellStyle name="Normal 6" xfId="142"/>
    <cellStyle name="Normal 6 2" xfId="294"/>
    <cellStyle name="Normal 7" xfId="141"/>
    <cellStyle name="Normal 7 10" xfId="4222"/>
    <cellStyle name="Normal 7 10 2" xfId="11506"/>
    <cellStyle name="Normal 7 10 2 2" xfId="25886"/>
    <cellStyle name="Normal 7 10 2 2 2" xfId="54620"/>
    <cellStyle name="Normal 7 10 2 3" xfId="40296"/>
    <cellStyle name="Normal 7 10 3" xfId="18723"/>
    <cellStyle name="Normal 7 10 3 2" xfId="47458"/>
    <cellStyle name="Normal 7 10 4" xfId="33134"/>
    <cellStyle name="Normal 7 11" xfId="7890"/>
    <cellStyle name="Normal 7 11 2" xfId="22304"/>
    <cellStyle name="Normal 7 11 2 2" xfId="51039"/>
    <cellStyle name="Normal 7 11 3" xfId="36715"/>
    <cellStyle name="Normal 7 12" xfId="15140"/>
    <cellStyle name="Normal 7 12 2" xfId="43877"/>
    <cellStyle name="Normal 7 13" xfId="29553"/>
    <cellStyle name="Normal 7 2" xfId="274"/>
    <cellStyle name="Normal 7 2 10" xfId="7913"/>
    <cellStyle name="Normal 7 2 10 2" xfId="22318"/>
    <cellStyle name="Normal 7 2 10 2 2" xfId="51053"/>
    <cellStyle name="Normal 7 2 10 3" xfId="36729"/>
    <cellStyle name="Normal 7 2 11" xfId="15155"/>
    <cellStyle name="Normal 7 2 11 2" xfId="43891"/>
    <cellStyle name="Normal 7 2 12" xfId="29567"/>
    <cellStyle name="Normal 7 2 2" xfId="361"/>
    <cellStyle name="Normal 7 2 2 10" xfId="15183"/>
    <cellStyle name="Normal 7 2 2 10 2" xfId="43919"/>
    <cellStyle name="Normal 7 2 2 11" xfId="29595"/>
    <cellStyle name="Normal 7 2 2 2" xfId="461"/>
    <cellStyle name="Normal 7 2 2 2 10" xfId="29651"/>
    <cellStyle name="Normal 7 2 2 2 2" xfId="661"/>
    <cellStyle name="Normal 7 2 2 2 2 2" xfId="933"/>
    <cellStyle name="Normal 7 2 2 2 2 2 2" xfId="1380"/>
    <cellStyle name="Normal 7 2 2 2 2 2 2 2" xfId="2363"/>
    <cellStyle name="Normal 7 2 2 2 2 2 2 2 2" xfId="4155"/>
    <cellStyle name="Normal 7 2 2 2 2 2 2 2 2 2" xfId="7814"/>
    <cellStyle name="Normal 7 2 2 2 2 2 2 2 2 2 2" xfId="15074"/>
    <cellStyle name="Normal 7 2 2 2 2 2 2 2 2 2 2 2" xfId="29452"/>
    <cellStyle name="Normal 7 2 2 2 2 2 2 2 2 2 2 2 2" xfId="58186"/>
    <cellStyle name="Normal 7 2 2 2 2 2 2 2 2 2 2 3" xfId="43862"/>
    <cellStyle name="Normal 7 2 2 2 2 2 2 2 2 2 3" xfId="22289"/>
    <cellStyle name="Normal 7 2 2 2 2 2 2 2 2 2 3 2" xfId="51024"/>
    <cellStyle name="Normal 7 2 2 2 2 2 2 2 2 2 4" xfId="36700"/>
    <cellStyle name="Normal 7 2 2 2 2 2 2 2 2 3" xfId="11487"/>
    <cellStyle name="Normal 7 2 2 2 2 2 2 2 2 3 2" xfId="25870"/>
    <cellStyle name="Normal 7 2 2 2 2 2 2 2 2 3 2 2" xfId="54605"/>
    <cellStyle name="Normal 7 2 2 2 2 2 2 2 2 3 3" xfId="40281"/>
    <cellStyle name="Normal 7 2 2 2 2 2 2 2 2 4" xfId="18707"/>
    <cellStyle name="Normal 7 2 2 2 2 2 2 2 2 4 2" xfId="47443"/>
    <cellStyle name="Normal 7 2 2 2 2 2 2 2 2 5" xfId="33119"/>
    <cellStyle name="Normal 7 2 2 2 2 2 2 2 3" xfId="6024"/>
    <cellStyle name="Normal 7 2 2 2 2 2 2 2 3 2" xfId="13284"/>
    <cellStyle name="Normal 7 2 2 2 2 2 2 2 3 2 2" xfId="27662"/>
    <cellStyle name="Normal 7 2 2 2 2 2 2 2 3 2 2 2" xfId="56396"/>
    <cellStyle name="Normal 7 2 2 2 2 2 2 2 3 2 3" xfId="42072"/>
    <cellStyle name="Normal 7 2 2 2 2 2 2 2 3 3" xfId="20499"/>
    <cellStyle name="Normal 7 2 2 2 2 2 2 2 3 3 2" xfId="49234"/>
    <cellStyle name="Normal 7 2 2 2 2 2 2 2 3 4" xfId="34910"/>
    <cellStyle name="Normal 7 2 2 2 2 2 2 2 4" xfId="9697"/>
    <cellStyle name="Normal 7 2 2 2 2 2 2 2 4 2" xfId="24080"/>
    <cellStyle name="Normal 7 2 2 2 2 2 2 2 4 2 2" xfId="52815"/>
    <cellStyle name="Normal 7 2 2 2 2 2 2 2 4 3" xfId="38491"/>
    <cellStyle name="Normal 7 2 2 2 2 2 2 2 5" xfId="16917"/>
    <cellStyle name="Normal 7 2 2 2 2 2 2 2 5 2" xfId="45653"/>
    <cellStyle name="Normal 7 2 2 2 2 2 2 2 6" xfId="31329"/>
    <cellStyle name="Normal 7 2 2 2 2 2 2 3" xfId="3259"/>
    <cellStyle name="Normal 7 2 2 2 2 2 2 3 2" xfId="6919"/>
    <cellStyle name="Normal 7 2 2 2 2 2 2 3 2 2" xfId="14179"/>
    <cellStyle name="Normal 7 2 2 2 2 2 2 3 2 2 2" xfId="28557"/>
    <cellStyle name="Normal 7 2 2 2 2 2 2 3 2 2 2 2" xfId="57291"/>
    <cellStyle name="Normal 7 2 2 2 2 2 2 3 2 2 3" xfId="42967"/>
    <cellStyle name="Normal 7 2 2 2 2 2 2 3 2 3" xfId="21394"/>
    <cellStyle name="Normal 7 2 2 2 2 2 2 3 2 3 2" xfId="50129"/>
    <cellStyle name="Normal 7 2 2 2 2 2 2 3 2 4" xfId="35805"/>
    <cellStyle name="Normal 7 2 2 2 2 2 2 3 3" xfId="10592"/>
    <cellStyle name="Normal 7 2 2 2 2 2 2 3 3 2" xfId="24975"/>
    <cellStyle name="Normal 7 2 2 2 2 2 2 3 3 2 2" xfId="53710"/>
    <cellStyle name="Normal 7 2 2 2 2 2 2 3 3 3" xfId="39386"/>
    <cellStyle name="Normal 7 2 2 2 2 2 2 3 4" xfId="17812"/>
    <cellStyle name="Normal 7 2 2 2 2 2 2 3 4 2" xfId="46548"/>
    <cellStyle name="Normal 7 2 2 2 2 2 2 3 5" xfId="32224"/>
    <cellStyle name="Normal 7 2 2 2 2 2 2 4" xfId="5124"/>
    <cellStyle name="Normal 7 2 2 2 2 2 2 4 2" xfId="12389"/>
    <cellStyle name="Normal 7 2 2 2 2 2 2 4 2 2" xfId="26767"/>
    <cellStyle name="Normal 7 2 2 2 2 2 2 4 2 2 2" xfId="55501"/>
    <cellStyle name="Normal 7 2 2 2 2 2 2 4 2 3" xfId="41177"/>
    <cellStyle name="Normal 7 2 2 2 2 2 2 4 3" xfId="19604"/>
    <cellStyle name="Normal 7 2 2 2 2 2 2 4 3 2" xfId="48339"/>
    <cellStyle name="Normal 7 2 2 2 2 2 2 4 4" xfId="34015"/>
    <cellStyle name="Normal 7 2 2 2 2 2 2 5" xfId="8796"/>
    <cellStyle name="Normal 7 2 2 2 2 2 2 5 2" xfId="23185"/>
    <cellStyle name="Normal 7 2 2 2 2 2 2 5 2 2" xfId="51920"/>
    <cellStyle name="Normal 7 2 2 2 2 2 2 5 3" xfId="37596"/>
    <cellStyle name="Normal 7 2 2 2 2 2 2 6" xfId="16022"/>
    <cellStyle name="Normal 7 2 2 2 2 2 2 6 2" xfId="44758"/>
    <cellStyle name="Normal 7 2 2 2 2 2 2 7" xfId="30434"/>
    <cellStyle name="Normal 7 2 2 2 2 2 3" xfId="1916"/>
    <cellStyle name="Normal 7 2 2 2 2 2 3 2" xfId="3708"/>
    <cellStyle name="Normal 7 2 2 2 2 2 3 2 2" xfId="7367"/>
    <cellStyle name="Normal 7 2 2 2 2 2 3 2 2 2" xfId="14627"/>
    <cellStyle name="Normal 7 2 2 2 2 2 3 2 2 2 2" xfId="29005"/>
    <cellStyle name="Normal 7 2 2 2 2 2 3 2 2 2 2 2" xfId="57739"/>
    <cellStyle name="Normal 7 2 2 2 2 2 3 2 2 2 3" xfId="43415"/>
    <cellStyle name="Normal 7 2 2 2 2 2 3 2 2 3" xfId="21842"/>
    <cellStyle name="Normal 7 2 2 2 2 2 3 2 2 3 2" xfId="50577"/>
    <cellStyle name="Normal 7 2 2 2 2 2 3 2 2 4" xfId="36253"/>
    <cellStyle name="Normal 7 2 2 2 2 2 3 2 3" xfId="11040"/>
    <cellStyle name="Normal 7 2 2 2 2 2 3 2 3 2" xfId="25423"/>
    <cellStyle name="Normal 7 2 2 2 2 2 3 2 3 2 2" xfId="54158"/>
    <cellStyle name="Normal 7 2 2 2 2 2 3 2 3 3" xfId="39834"/>
    <cellStyle name="Normal 7 2 2 2 2 2 3 2 4" xfId="18260"/>
    <cellStyle name="Normal 7 2 2 2 2 2 3 2 4 2" xfId="46996"/>
    <cellStyle name="Normal 7 2 2 2 2 2 3 2 5" xfId="32672"/>
    <cellStyle name="Normal 7 2 2 2 2 2 3 3" xfId="5577"/>
    <cellStyle name="Normal 7 2 2 2 2 2 3 3 2" xfId="12837"/>
    <cellStyle name="Normal 7 2 2 2 2 2 3 3 2 2" xfId="27215"/>
    <cellStyle name="Normal 7 2 2 2 2 2 3 3 2 2 2" xfId="55949"/>
    <cellStyle name="Normal 7 2 2 2 2 2 3 3 2 3" xfId="41625"/>
    <cellStyle name="Normal 7 2 2 2 2 2 3 3 3" xfId="20052"/>
    <cellStyle name="Normal 7 2 2 2 2 2 3 3 3 2" xfId="48787"/>
    <cellStyle name="Normal 7 2 2 2 2 2 3 3 4" xfId="34463"/>
    <cellStyle name="Normal 7 2 2 2 2 2 3 4" xfId="9250"/>
    <cellStyle name="Normal 7 2 2 2 2 2 3 4 2" xfId="23633"/>
    <cellStyle name="Normal 7 2 2 2 2 2 3 4 2 2" xfId="52368"/>
    <cellStyle name="Normal 7 2 2 2 2 2 3 4 3" xfId="38044"/>
    <cellStyle name="Normal 7 2 2 2 2 2 3 5" xfId="16470"/>
    <cellStyle name="Normal 7 2 2 2 2 2 3 5 2" xfId="45206"/>
    <cellStyle name="Normal 7 2 2 2 2 2 3 6" xfId="30882"/>
    <cellStyle name="Normal 7 2 2 2 2 2 4" xfId="2812"/>
    <cellStyle name="Normal 7 2 2 2 2 2 4 2" xfId="6472"/>
    <cellStyle name="Normal 7 2 2 2 2 2 4 2 2" xfId="13732"/>
    <cellStyle name="Normal 7 2 2 2 2 2 4 2 2 2" xfId="28110"/>
    <cellStyle name="Normal 7 2 2 2 2 2 4 2 2 2 2" xfId="56844"/>
    <cellStyle name="Normal 7 2 2 2 2 2 4 2 2 3" xfId="42520"/>
    <cellStyle name="Normal 7 2 2 2 2 2 4 2 3" xfId="20947"/>
    <cellStyle name="Normal 7 2 2 2 2 2 4 2 3 2" xfId="49682"/>
    <cellStyle name="Normal 7 2 2 2 2 2 4 2 4" xfId="35358"/>
    <cellStyle name="Normal 7 2 2 2 2 2 4 3" xfId="10145"/>
    <cellStyle name="Normal 7 2 2 2 2 2 4 3 2" xfId="24528"/>
    <cellStyle name="Normal 7 2 2 2 2 2 4 3 2 2" xfId="53263"/>
    <cellStyle name="Normal 7 2 2 2 2 2 4 3 3" xfId="38939"/>
    <cellStyle name="Normal 7 2 2 2 2 2 4 4" xfId="17365"/>
    <cellStyle name="Normal 7 2 2 2 2 2 4 4 2" xfId="46101"/>
    <cellStyle name="Normal 7 2 2 2 2 2 4 5" xfId="31777"/>
    <cellStyle name="Normal 7 2 2 2 2 2 5" xfId="4677"/>
    <cellStyle name="Normal 7 2 2 2 2 2 5 2" xfId="11942"/>
    <cellStyle name="Normal 7 2 2 2 2 2 5 2 2" xfId="26320"/>
    <cellStyle name="Normal 7 2 2 2 2 2 5 2 2 2" xfId="55054"/>
    <cellStyle name="Normal 7 2 2 2 2 2 5 2 3" xfId="40730"/>
    <cellStyle name="Normal 7 2 2 2 2 2 5 3" xfId="19157"/>
    <cellStyle name="Normal 7 2 2 2 2 2 5 3 2" xfId="47892"/>
    <cellStyle name="Normal 7 2 2 2 2 2 5 4" xfId="33568"/>
    <cellStyle name="Normal 7 2 2 2 2 2 6" xfId="8349"/>
    <cellStyle name="Normal 7 2 2 2 2 2 6 2" xfId="22738"/>
    <cellStyle name="Normal 7 2 2 2 2 2 6 2 2" xfId="51473"/>
    <cellStyle name="Normal 7 2 2 2 2 2 6 3" xfId="37149"/>
    <cellStyle name="Normal 7 2 2 2 2 2 7" xfId="15575"/>
    <cellStyle name="Normal 7 2 2 2 2 2 7 2" xfId="44311"/>
    <cellStyle name="Normal 7 2 2 2 2 2 8" xfId="29987"/>
    <cellStyle name="Normal 7 2 2 2 2 3" xfId="1156"/>
    <cellStyle name="Normal 7 2 2 2 2 3 2" xfId="2139"/>
    <cellStyle name="Normal 7 2 2 2 2 3 2 2" xfId="3931"/>
    <cellStyle name="Normal 7 2 2 2 2 3 2 2 2" xfId="7590"/>
    <cellStyle name="Normal 7 2 2 2 2 3 2 2 2 2" xfId="14850"/>
    <cellStyle name="Normal 7 2 2 2 2 3 2 2 2 2 2" xfId="29228"/>
    <cellStyle name="Normal 7 2 2 2 2 3 2 2 2 2 2 2" xfId="57962"/>
    <cellStyle name="Normal 7 2 2 2 2 3 2 2 2 2 3" xfId="43638"/>
    <cellStyle name="Normal 7 2 2 2 2 3 2 2 2 3" xfId="22065"/>
    <cellStyle name="Normal 7 2 2 2 2 3 2 2 2 3 2" xfId="50800"/>
    <cellStyle name="Normal 7 2 2 2 2 3 2 2 2 4" xfId="36476"/>
    <cellStyle name="Normal 7 2 2 2 2 3 2 2 3" xfId="11263"/>
    <cellStyle name="Normal 7 2 2 2 2 3 2 2 3 2" xfId="25646"/>
    <cellStyle name="Normal 7 2 2 2 2 3 2 2 3 2 2" xfId="54381"/>
    <cellStyle name="Normal 7 2 2 2 2 3 2 2 3 3" xfId="40057"/>
    <cellStyle name="Normal 7 2 2 2 2 3 2 2 4" xfId="18483"/>
    <cellStyle name="Normal 7 2 2 2 2 3 2 2 4 2" xfId="47219"/>
    <cellStyle name="Normal 7 2 2 2 2 3 2 2 5" xfId="32895"/>
    <cellStyle name="Normal 7 2 2 2 2 3 2 3" xfId="5800"/>
    <cellStyle name="Normal 7 2 2 2 2 3 2 3 2" xfId="13060"/>
    <cellStyle name="Normal 7 2 2 2 2 3 2 3 2 2" xfId="27438"/>
    <cellStyle name="Normal 7 2 2 2 2 3 2 3 2 2 2" xfId="56172"/>
    <cellStyle name="Normal 7 2 2 2 2 3 2 3 2 3" xfId="41848"/>
    <cellStyle name="Normal 7 2 2 2 2 3 2 3 3" xfId="20275"/>
    <cellStyle name="Normal 7 2 2 2 2 3 2 3 3 2" xfId="49010"/>
    <cellStyle name="Normal 7 2 2 2 2 3 2 3 4" xfId="34686"/>
    <cellStyle name="Normal 7 2 2 2 2 3 2 4" xfId="9473"/>
    <cellStyle name="Normal 7 2 2 2 2 3 2 4 2" xfId="23856"/>
    <cellStyle name="Normal 7 2 2 2 2 3 2 4 2 2" xfId="52591"/>
    <cellStyle name="Normal 7 2 2 2 2 3 2 4 3" xfId="38267"/>
    <cellStyle name="Normal 7 2 2 2 2 3 2 5" xfId="16693"/>
    <cellStyle name="Normal 7 2 2 2 2 3 2 5 2" xfId="45429"/>
    <cellStyle name="Normal 7 2 2 2 2 3 2 6" xfId="31105"/>
    <cellStyle name="Normal 7 2 2 2 2 3 3" xfId="3035"/>
    <cellStyle name="Normal 7 2 2 2 2 3 3 2" xfId="6695"/>
    <cellStyle name="Normal 7 2 2 2 2 3 3 2 2" xfId="13955"/>
    <cellStyle name="Normal 7 2 2 2 2 3 3 2 2 2" xfId="28333"/>
    <cellStyle name="Normal 7 2 2 2 2 3 3 2 2 2 2" xfId="57067"/>
    <cellStyle name="Normal 7 2 2 2 2 3 3 2 2 3" xfId="42743"/>
    <cellStyle name="Normal 7 2 2 2 2 3 3 2 3" xfId="21170"/>
    <cellStyle name="Normal 7 2 2 2 2 3 3 2 3 2" xfId="49905"/>
    <cellStyle name="Normal 7 2 2 2 2 3 3 2 4" xfId="35581"/>
    <cellStyle name="Normal 7 2 2 2 2 3 3 3" xfId="10368"/>
    <cellStyle name="Normal 7 2 2 2 2 3 3 3 2" xfId="24751"/>
    <cellStyle name="Normal 7 2 2 2 2 3 3 3 2 2" xfId="53486"/>
    <cellStyle name="Normal 7 2 2 2 2 3 3 3 3" xfId="39162"/>
    <cellStyle name="Normal 7 2 2 2 2 3 3 4" xfId="17588"/>
    <cellStyle name="Normal 7 2 2 2 2 3 3 4 2" xfId="46324"/>
    <cellStyle name="Normal 7 2 2 2 2 3 3 5" xfId="32000"/>
    <cellStyle name="Normal 7 2 2 2 2 3 4" xfId="4900"/>
    <cellStyle name="Normal 7 2 2 2 2 3 4 2" xfId="12165"/>
    <cellStyle name="Normal 7 2 2 2 2 3 4 2 2" xfId="26543"/>
    <cellStyle name="Normal 7 2 2 2 2 3 4 2 2 2" xfId="55277"/>
    <cellStyle name="Normal 7 2 2 2 2 3 4 2 3" xfId="40953"/>
    <cellStyle name="Normal 7 2 2 2 2 3 4 3" xfId="19380"/>
    <cellStyle name="Normal 7 2 2 2 2 3 4 3 2" xfId="48115"/>
    <cellStyle name="Normal 7 2 2 2 2 3 4 4" xfId="33791"/>
    <cellStyle name="Normal 7 2 2 2 2 3 5" xfId="8572"/>
    <cellStyle name="Normal 7 2 2 2 2 3 5 2" xfId="22961"/>
    <cellStyle name="Normal 7 2 2 2 2 3 5 2 2" xfId="51696"/>
    <cellStyle name="Normal 7 2 2 2 2 3 5 3" xfId="37372"/>
    <cellStyle name="Normal 7 2 2 2 2 3 6" xfId="15798"/>
    <cellStyle name="Normal 7 2 2 2 2 3 6 2" xfId="44534"/>
    <cellStyle name="Normal 7 2 2 2 2 3 7" xfId="30210"/>
    <cellStyle name="Normal 7 2 2 2 2 4" xfId="1688"/>
    <cellStyle name="Normal 7 2 2 2 2 4 2" xfId="3484"/>
    <cellStyle name="Normal 7 2 2 2 2 4 2 2" xfId="7143"/>
    <cellStyle name="Normal 7 2 2 2 2 4 2 2 2" xfId="14403"/>
    <cellStyle name="Normal 7 2 2 2 2 4 2 2 2 2" xfId="28781"/>
    <cellStyle name="Normal 7 2 2 2 2 4 2 2 2 2 2" xfId="57515"/>
    <cellStyle name="Normal 7 2 2 2 2 4 2 2 2 3" xfId="43191"/>
    <cellStyle name="Normal 7 2 2 2 2 4 2 2 3" xfId="21618"/>
    <cellStyle name="Normal 7 2 2 2 2 4 2 2 3 2" xfId="50353"/>
    <cellStyle name="Normal 7 2 2 2 2 4 2 2 4" xfId="36029"/>
    <cellStyle name="Normal 7 2 2 2 2 4 2 3" xfId="10816"/>
    <cellStyle name="Normal 7 2 2 2 2 4 2 3 2" xfId="25199"/>
    <cellStyle name="Normal 7 2 2 2 2 4 2 3 2 2" xfId="53934"/>
    <cellStyle name="Normal 7 2 2 2 2 4 2 3 3" xfId="39610"/>
    <cellStyle name="Normal 7 2 2 2 2 4 2 4" xfId="18036"/>
    <cellStyle name="Normal 7 2 2 2 2 4 2 4 2" xfId="46772"/>
    <cellStyle name="Normal 7 2 2 2 2 4 2 5" xfId="32448"/>
    <cellStyle name="Normal 7 2 2 2 2 4 3" xfId="5353"/>
    <cellStyle name="Normal 7 2 2 2 2 4 3 2" xfId="12613"/>
    <cellStyle name="Normal 7 2 2 2 2 4 3 2 2" xfId="26991"/>
    <cellStyle name="Normal 7 2 2 2 2 4 3 2 2 2" xfId="55725"/>
    <cellStyle name="Normal 7 2 2 2 2 4 3 2 3" xfId="41401"/>
    <cellStyle name="Normal 7 2 2 2 2 4 3 3" xfId="19828"/>
    <cellStyle name="Normal 7 2 2 2 2 4 3 3 2" xfId="48563"/>
    <cellStyle name="Normal 7 2 2 2 2 4 3 4" xfId="34239"/>
    <cellStyle name="Normal 7 2 2 2 2 4 4" xfId="9026"/>
    <cellStyle name="Normal 7 2 2 2 2 4 4 2" xfId="23409"/>
    <cellStyle name="Normal 7 2 2 2 2 4 4 2 2" xfId="52144"/>
    <cellStyle name="Normal 7 2 2 2 2 4 4 3" xfId="37820"/>
    <cellStyle name="Normal 7 2 2 2 2 4 5" xfId="16246"/>
    <cellStyle name="Normal 7 2 2 2 2 4 5 2" xfId="44982"/>
    <cellStyle name="Normal 7 2 2 2 2 4 6" xfId="30658"/>
    <cellStyle name="Normal 7 2 2 2 2 5" xfId="2588"/>
    <cellStyle name="Normal 7 2 2 2 2 5 2" xfId="6248"/>
    <cellStyle name="Normal 7 2 2 2 2 5 2 2" xfId="13508"/>
    <cellStyle name="Normal 7 2 2 2 2 5 2 2 2" xfId="27886"/>
    <cellStyle name="Normal 7 2 2 2 2 5 2 2 2 2" xfId="56620"/>
    <cellStyle name="Normal 7 2 2 2 2 5 2 2 3" xfId="42296"/>
    <cellStyle name="Normal 7 2 2 2 2 5 2 3" xfId="20723"/>
    <cellStyle name="Normal 7 2 2 2 2 5 2 3 2" xfId="49458"/>
    <cellStyle name="Normal 7 2 2 2 2 5 2 4" xfId="35134"/>
    <cellStyle name="Normal 7 2 2 2 2 5 3" xfId="9921"/>
    <cellStyle name="Normal 7 2 2 2 2 5 3 2" xfId="24304"/>
    <cellStyle name="Normal 7 2 2 2 2 5 3 2 2" xfId="53039"/>
    <cellStyle name="Normal 7 2 2 2 2 5 3 3" xfId="38715"/>
    <cellStyle name="Normal 7 2 2 2 2 5 4" xfId="17141"/>
    <cellStyle name="Normal 7 2 2 2 2 5 4 2" xfId="45877"/>
    <cellStyle name="Normal 7 2 2 2 2 5 5" xfId="31553"/>
    <cellStyle name="Normal 7 2 2 2 2 6" xfId="4451"/>
    <cellStyle name="Normal 7 2 2 2 2 6 2" xfId="11718"/>
    <cellStyle name="Normal 7 2 2 2 2 6 2 2" xfId="26096"/>
    <cellStyle name="Normal 7 2 2 2 2 6 2 2 2" xfId="54830"/>
    <cellStyle name="Normal 7 2 2 2 2 6 2 3" xfId="40506"/>
    <cellStyle name="Normal 7 2 2 2 2 6 3" xfId="18933"/>
    <cellStyle name="Normal 7 2 2 2 2 6 3 2" xfId="47668"/>
    <cellStyle name="Normal 7 2 2 2 2 6 4" xfId="33344"/>
    <cellStyle name="Normal 7 2 2 2 2 7" xfId="8122"/>
    <cellStyle name="Normal 7 2 2 2 2 7 2" xfId="22514"/>
    <cellStyle name="Normal 7 2 2 2 2 7 2 2" xfId="51249"/>
    <cellStyle name="Normal 7 2 2 2 2 7 3" xfId="36925"/>
    <cellStyle name="Normal 7 2 2 2 2 8" xfId="15351"/>
    <cellStyle name="Normal 7 2 2 2 2 8 2" xfId="44087"/>
    <cellStyle name="Normal 7 2 2 2 2 9" xfId="29763"/>
    <cellStyle name="Normal 7 2 2 2 3" xfId="819"/>
    <cellStyle name="Normal 7 2 2 2 3 2" xfId="1268"/>
    <cellStyle name="Normal 7 2 2 2 3 2 2" xfId="2251"/>
    <cellStyle name="Normal 7 2 2 2 3 2 2 2" xfId="4043"/>
    <cellStyle name="Normal 7 2 2 2 3 2 2 2 2" xfId="7702"/>
    <cellStyle name="Normal 7 2 2 2 3 2 2 2 2 2" xfId="14962"/>
    <cellStyle name="Normal 7 2 2 2 3 2 2 2 2 2 2" xfId="29340"/>
    <cellStyle name="Normal 7 2 2 2 3 2 2 2 2 2 2 2" xfId="58074"/>
    <cellStyle name="Normal 7 2 2 2 3 2 2 2 2 2 3" xfId="43750"/>
    <cellStyle name="Normal 7 2 2 2 3 2 2 2 2 3" xfId="22177"/>
    <cellStyle name="Normal 7 2 2 2 3 2 2 2 2 3 2" xfId="50912"/>
    <cellStyle name="Normal 7 2 2 2 3 2 2 2 2 4" xfId="36588"/>
    <cellStyle name="Normal 7 2 2 2 3 2 2 2 3" xfId="11375"/>
    <cellStyle name="Normal 7 2 2 2 3 2 2 2 3 2" xfId="25758"/>
    <cellStyle name="Normal 7 2 2 2 3 2 2 2 3 2 2" xfId="54493"/>
    <cellStyle name="Normal 7 2 2 2 3 2 2 2 3 3" xfId="40169"/>
    <cellStyle name="Normal 7 2 2 2 3 2 2 2 4" xfId="18595"/>
    <cellStyle name="Normal 7 2 2 2 3 2 2 2 4 2" xfId="47331"/>
    <cellStyle name="Normal 7 2 2 2 3 2 2 2 5" xfId="33007"/>
    <cellStyle name="Normal 7 2 2 2 3 2 2 3" xfId="5912"/>
    <cellStyle name="Normal 7 2 2 2 3 2 2 3 2" xfId="13172"/>
    <cellStyle name="Normal 7 2 2 2 3 2 2 3 2 2" xfId="27550"/>
    <cellStyle name="Normal 7 2 2 2 3 2 2 3 2 2 2" xfId="56284"/>
    <cellStyle name="Normal 7 2 2 2 3 2 2 3 2 3" xfId="41960"/>
    <cellStyle name="Normal 7 2 2 2 3 2 2 3 3" xfId="20387"/>
    <cellStyle name="Normal 7 2 2 2 3 2 2 3 3 2" xfId="49122"/>
    <cellStyle name="Normal 7 2 2 2 3 2 2 3 4" xfId="34798"/>
    <cellStyle name="Normal 7 2 2 2 3 2 2 4" xfId="9585"/>
    <cellStyle name="Normal 7 2 2 2 3 2 2 4 2" xfId="23968"/>
    <cellStyle name="Normal 7 2 2 2 3 2 2 4 2 2" xfId="52703"/>
    <cellStyle name="Normal 7 2 2 2 3 2 2 4 3" xfId="38379"/>
    <cellStyle name="Normal 7 2 2 2 3 2 2 5" xfId="16805"/>
    <cellStyle name="Normal 7 2 2 2 3 2 2 5 2" xfId="45541"/>
    <cellStyle name="Normal 7 2 2 2 3 2 2 6" xfId="31217"/>
    <cellStyle name="Normal 7 2 2 2 3 2 3" xfId="3147"/>
    <cellStyle name="Normal 7 2 2 2 3 2 3 2" xfId="6807"/>
    <cellStyle name="Normal 7 2 2 2 3 2 3 2 2" xfId="14067"/>
    <cellStyle name="Normal 7 2 2 2 3 2 3 2 2 2" xfId="28445"/>
    <cellStyle name="Normal 7 2 2 2 3 2 3 2 2 2 2" xfId="57179"/>
    <cellStyle name="Normal 7 2 2 2 3 2 3 2 2 3" xfId="42855"/>
    <cellStyle name="Normal 7 2 2 2 3 2 3 2 3" xfId="21282"/>
    <cellStyle name="Normal 7 2 2 2 3 2 3 2 3 2" xfId="50017"/>
    <cellStyle name="Normal 7 2 2 2 3 2 3 2 4" xfId="35693"/>
    <cellStyle name="Normal 7 2 2 2 3 2 3 3" xfId="10480"/>
    <cellStyle name="Normal 7 2 2 2 3 2 3 3 2" xfId="24863"/>
    <cellStyle name="Normal 7 2 2 2 3 2 3 3 2 2" xfId="53598"/>
    <cellStyle name="Normal 7 2 2 2 3 2 3 3 3" xfId="39274"/>
    <cellStyle name="Normal 7 2 2 2 3 2 3 4" xfId="17700"/>
    <cellStyle name="Normal 7 2 2 2 3 2 3 4 2" xfId="46436"/>
    <cellStyle name="Normal 7 2 2 2 3 2 3 5" xfId="32112"/>
    <cellStyle name="Normal 7 2 2 2 3 2 4" xfId="5012"/>
    <cellStyle name="Normal 7 2 2 2 3 2 4 2" xfId="12277"/>
    <cellStyle name="Normal 7 2 2 2 3 2 4 2 2" xfId="26655"/>
    <cellStyle name="Normal 7 2 2 2 3 2 4 2 2 2" xfId="55389"/>
    <cellStyle name="Normal 7 2 2 2 3 2 4 2 3" xfId="41065"/>
    <cellStyle name="Normal 7 2 2 2 3 2 4 3" xfId="19492"/>
    <cellStyle name="Normal 7 2 2 2 3 2 4 3 2" xfId="48227"/>
    <cellStyle name="Normal 7 2 2 2 3 2 4 4" xfId="33903"/>
    <cellStyle name="Normal 7 2 2 2 3 2 5" xfId="8684"/>
    <cellStyle name="Normal 7 2 2 2 3 2 5 2" xfId="23073"/>
    <cellStyle name="Normal 7 2 2 2 3 2 5 2 2" xfId="51808"/>
    <cellStyle name="Normal 7 2 2 2 3 2 5 3" xfId="37484"/>
    <cellStyle name="Normal 7 2 2 2 3 2 6" xfId="15910"/>
    <cellStyle name="Normal 7 2 2 2 3 2 6 2" xfId="44646"/>
    <cellStyle name="Normal 7 2 2 2 3 2 7" xfId="30322"/>
    <cellStyle name="Normal 7 2 2 2 3 3" xfId="1804"/>
    <cellStyle name="Normal 7 2 2 2 3 3 2" xfId="3596"/>
    <cellStyle name="Normal 7 2 2 2 3 3 2 2" xfId="7255"/>
    <cellStyle name="Normal 7 2 2 2 3 3 2 2 2" xfId="14515"/>
    <cellStyle name="Normal 7 2 2 2 3 3 2 2 2 2" xfId="28893"/>
    <cellStyle name="Normal 7 2 2 2 3 3 2 2 2 2 2" xfId="57627"/>
    <cellStyle name="Normal 7 2 2 2 3 3 2 2 2 3" xfId="43303"/>
    <cellStyle name="Normal 7 2 2 2 3 3 2 2 3" xfId="21730"/>
    <cellStyle name="Normal 7 2 2 2 3 3 2 2 3 2" xfId="50465"/>
    <cellStyle name="Normal 7 2 2 2 3 3 2 2 4" xfId="36141"/>
    <cellStyle name="Normal 7 2 2 2 3 3 2 3" xfId="10928"/>
    <cellStyle name="Normal 7 2 2 2 3 3 2 3 2" xfId="25311"/>
    <cellStyle name="Normal 7 2 2 2 3 3 2 3 2 2" xfId="54046"/>
    <cellStyle name="Normal 7 2 2 2 3 3 2 3 3" xfId="39722"/>
    <cellStyle name="Normal 7 2 2 2 3 3 2 4" xfId="18148"/>
    <cellStyle name="Normal 7 2 2 2 3 3 2 4 2" xfId="46884"/>
    <cellStyle name="Normal 7 2 2 2 3 3 2 5" xfId="32560"/>
    <cellStyle name="Normal 7 2 2 2 3 3 3" xfId="5465"/>
    <cellStyle name="Normal 7 2 2 2 3 3 3 2" xfId="12725"/>
    <cellStyle name="Normal 7 2 2 2 3 3 3 2 2" xfId="27103"/>
    <cellStyle name="Normal 7 2 2 2 3 3 3 2 2 2" xfId="55837"/>
    <cellStyle name="Normal 7 2 2 2 3 3 3 2 3" xfId="41513"/>
    <cellStyle name="Normal 7 2 2 2 3 3 3 3" xfId="19940"/>
    <cellStyle name="Normal 7 2 2 2 3 3 3 3 2" xfId="48675"/>
    <cellStyle name="Normal 7 2 2 2 3 3 3 4" xfId="34351"/>
    <cellStyle name="Normal 7 2 2 2 3 3 4" xfId="9138"/>
    <cellStyle name="Normal 7 2 2 2 3 3 4 2" xfId="23521"/>
    <cellStyle name="Normal 7 2 2 2 3 3 4 2 2" xfId="52256"/>
    <cellStyle name="Normal 7 2 2 2 3 3 4 3" xfId="37932"/>
    <cellStyle name="Normal 7 2 2 2 3 3 5" xfId="16358"/>
    <cellStyle name="Normal 7 2 2 2 3 3 5 2" xfId="45094"/>
    <cellStyle name="Normal 7 2 2 2 3 3 6" xfId="30770"/>
    <cellStyle name="Normal 7 2 2 2 3 4" xfId="2700"/>
    <cellStyle name="Normal 7 2 2 2 3 4 2" xfId="6360"/>
    <cellStyle name="Normal 7 2 2 2 3 4 2 2" xfId="13620"/>
    <cellStyle name="Normal 7 2 2 2 3 4 2 2 2" xfId="27998"/>
    <cellStyle name="Normal 7 2 2 2 3 4 2 2 2 2" xfId="56732"/>
    <cellStyle name="Normal 7 2 2 2 3 4 2 2 3" xfId="42408"/>
    <cellStyle name="Normal 7 2 2 2 3 4 2 3" xfId="20835"/>
    <cellStyle name="Normal 7 2 2 2 3 4 2 3 2" xfId="49570"/>
    <cellStyle name="Normal 7 2 2 2 3 4 2 4" xfId="35246"/>
    <cellStyle name="Normal 7 2 2 2 3 4 3" xfId="10033"/>
    <cellStyle name="Normal 7 2 2 2 3 4 3 2" xfId="24416"/>
    <cellStyle name="Normal 7 2 2 2 3 4 3 2 2" xfId="53151"/>
    <cellStyle name="Normal 7 2 2 2 3 4 3 3" xfId="38827"/>
    <cellStyle name="Normal 7 2 2 2 3 4 4" xfId="17253"/>
    <cellStyle name="Normal 7 2 2 2 3 4 4 2" xfId="45989"/>
    <cellStyle name="Normal 7 2 2 2 3 4 5" xfId="31665"/>
    <cellStyle name="Normal 7 2 2 2 3 5" xfId="4564"/>
    <cellStyle name="Normal 7 2 2 2 3 5 2" xfId="11830"/>
    <cellStyle name="Normal 7 2 2 2 3 5 2 2" xfId="26208"/>
    <cellStyle name="Normal 7 2 2 2 3 5 2 2 2" xfId="54942"/>
    <cellStyle name="Normal 7 2 2 2 3 5 2 3" xfId="40618"/>
    <cellStyle name="Normal 7 2 2 2 3 5 3" xfId="19045"/>
    <cellStyle name="Normal 7 2 2 2 3 5 3 2" xfId="47780"/>
    <cellStyle name="Normal 7 2 2 2 3 5 4" xfId="33456"/>
    <cellStyle name="Normal 7 2 2 2 3 6" xfId="8237"/>
    <cellStyle name="Normal 7 2 2 2 3 6 2" xfId="22626"/>
    <cellStyle name="Normal 7 2 2 2 3 6 2 2" xfId="51361"/>
    <cellStyle name="Normal 7 2 2 2 3 6 3" xfId="37037"/>
    <cellStyle name="Normal 7 2 2 2 3 7" xfId="15463"/>
    <cellStyle name="Normal 7 2 2 2 3 7 2" xfId="44199"/>
    <cellStyle name="Normal 7 2 2 2 3 8" xfId="29875"/>
    <cellStyle name="Normal 7 2 2 2 4" xfId="1044"/>
    <cellStyle name="Normal 7 2 2 2 4 2" xfId="2027"/>
    <cellStyle name="Normal 7 2 2 2 4 2 2" xfId="3819"/>
    <cellStyle name="Normal 7 2 2 2 4 2 2 2" xfId="7478"/>
    <cellStyle name="Normal 7 2 2 2 4 2 2 2 2" xfId="14738"/>
    <cellStyle name="Normal 7 2 2 2 4 2 2 2 2 2" xfId="29116"/>
    <cellStyle name="Normal 7 2 2 2 4 2 2 2 2 2 2" xfId="57850"/>
    <cellStyle name="Normal 7 2 2 2 4 2 2 2 2 3" xfId="43526"/>
    <cellStyle name="Normal 7 2 2 2 4 2 2 2 3" xfId="21953"/>
    <cellStyle name="Normal 7 2 2 2 4 2 2 2 3 2" xfId="50688"/>
    <cellStyle name="Normal 7 2 2 2 4 2 2 2 4" xfId="36364"/>
    <cellStyle name="Normal 7 2 2 2 4 2 2 3" xfId="11151"/>
    <cellStyle name="Normal 7 2 2 2 4 2 2 3 2" xfId="25534"/>
    <cellStyle name="Normal 7 2 2 2 4 2 2 3 2 2" xfId="54269"/>
    <cellStyle name="Normal 7 2 2 2 4 2 2 3 3" xfId="39945"/>
    <cellStyle name="Normal 7 2 2 2 4 2 2 4" xfId="18371"/>
    <cellStyle name="Normal 7 2 2 2 4 2 2 4 2" xfId="47107"/>
    <cellStyle name="Normal 7 2 2 2 4 2 2 5" xfId="32783"/>
    <cellStyle name="Normal 7 2 2 2 4 2 3" xfId="5688"/>
    <cellStyle name="Normal 7 2 2 2 4 2 3 2" xfId="12948"/>
    <cellStyle name="Normal 7 2 2 2 4 2 3 2 2" xfId="27326"/>
    <cellStyle name="Normal 7 2 2 2 4 2 3 2 2 2" xfId="56060"/>
    <cellStyle name="Normal 7 2 2 2 4 2 3 2 3" xfId="41736"/>
    <cellStyle name="Normal 7 2 2 2 4 2 3 3" xfId="20163"/>
    <cellStyle name="Normal 7 2 2 2 4 2 3 3 2" xfId="48898"/>
    <cellStyle name="Normal 7 2 2 2 4 2 3 4" xfId="34574"/>
    <cellStyle name="Normal 7 2 2 2 4 2 4" xfId="9361"/>
    <cellStyle name="Normal 7 2 2 2 4 2 4 2" xfId="23744"/>
    <cellStyle name="Normal 7 2 2 2 4 2 4 2 2" xfId="52479"/>
    <cellStyle name="Normal 7 2 2 2 4 2 4 3" xfId="38155"/>
    <cellStyle name="Normal 7 2 2 2 4 2 5" xfId="16581"/>
    <cellStyle name="Normal 7 2 2 2 4 2 5 2" xfId="45317"/>
    <cellStyle name="Normal 7 2 2 2 4 2 6" xfId="30993"/>
    <cellStyle name="Normal 7 2 2 2 4 3" xfId="2923"/>
    <cellStyle name="Normal 7 2 2 2 4 3 2" xfId="6583"/>
    <cellStyle name="Normal 7 2 2 2 4 3 2 2" xfId="13843"/>
    <cellStyle name="Normal 7 2 2 2 4 3 2 2 2" xfId="28221"/>
    <cellStyle name="Normal 7 2 2 2 4 3 2 2 2 2" xfId="56955"/>
    <cellStyle name="Normal 7 2 2 2 4 3 2 2 3" xfId="42631"/>
    <cellStyle name="Normal 7 2 2 2 4 3 2 3" xfId="21058"/>
    <cellStyle name="Normal 7 2 2 2 4 3 2 3 2" xfId="49793"/>
    <cellStyle name="Normal 7 2 2 2 4 3 2 4" xfId="35469"/>
    <cellStyle name="Normal 7 2 2 2 4 3 3" xfId="10256"/>
    <cellStyle name="Normal 7 2 2 2 4 3 3 2" xfId="24639"/>
    <cellStyle name="Normal 7 2 2 2 4 3 3 2 2" xfId="53374"/>
    <cellStyle name="Normal 7 2 2 2 4 3 3 3" xfId="39050"/>
    <cellStyle name="Normal 7 2 2 2 4 3 4" xfId="17476"/>
    <cellStyle name="Normal 7 2 2 2 4 3 4 2" xfId="46212"/>
    <cellStyle name="Normal 7 2 2 2 4 3 5" xfId="31888"/>
    <cellStyle name="Normal 7 2 2 2 4 4" xfId="4788"/>
    <cellStyle name="Normal 7 2 2 2 4 4 2" xfId="12053"/>
    <cellStyle name="Normal 7 2 2 2 4 4 2 2" xfId="26431"/>
    <cellStyle name="Normal 7 2 2 2 4 4 2 2 2" xfId="55165"/>
    <cellStyle name="Normal 7 2 2 2 4 4 2 3" xfId="40841"/>
    <cellStyle name="Normal 7 2 2 2 4 4 3" xfId="19268"/>
    <cellStyle name="Normal 7 2 2 2 4 4 3 2" xfId="48003"/>
    <cellStyle name="Normal 7 2 2 2 4 4 4" xfId="33679"/>
    <cellStyle name="Normal 7 2 2 2 4 5" xfId="8460"/>
    <cellStyle name="Normal 7 2 2 2 4 5 2" xfId="22849"/>
    <cellStyle name="Normal 7 2 2 2 4 5 2 2" xfId="51584"/>
    <cellStyle name="Normal 7 2 2 2 4 5 3" xfId="37260"/>
    <cellStyle name="Normal 7 2 2 2 4 6" xfId="15686"/>
    <cellStyle name="Normal 7 2 2 2 4 6 2" xfId="44422"/>
    <cellStyle name="Normal 7 2 2 2 4 7" xfId="30098"/>
    <cellStyle name="Normal 7 2 2 2 5" xfId="1568"/>
    <cellStyle name="Normal 7 2 2 2 5 2" xfId="3372"/>
    <cellStyle name="Normal 7 2 2 2 5 2 2" xfId="7031"/>
    <cellStyle name="Normal 7 2 2 2 5 2 2 2" xfId="14291"/>
    <cellStyle name="Normal 7 2 2 2 5 2 2 2 2" xfId="28669"/>
    <cellStyle name="Normal 7 2 2 2 5 2 2 2 2 2" xfId="57403"/>
    <cellStyle name="Normal 7 2 2 2 5 2 2 2 3" xfId="43079"/>
    <cellStyle name="Normal 7 2 2 2 5 2 2 3" xfId="21506"/>
    <cellStyle name="Normal 7 2 2 2 5 2 2 3 2" xfId="50241"/>
    <cellStyle name="Normal 7 2 2 2 5 2 2 4" xfId="35917"/>
    <cellStyle name="Normal 7 2 2 2 5 2 3" xfId="10704"/>
    <cellStyle name="Normal 7 2 2 2 5 2 3 2" xfId="25087"/>
    <cellStyle name="Normal 7 2 2 2 5 2 3 2 2" xfId="53822"/>
    <cellStyle name="Normal 7 2 2 2 5 2 3 3" xfId="39498"/>
    <cellStyle name="Normal 7 2 2 2 5 2 4" xfId="17924"/>
    <cellStyle name="Normal 7 2 2 2 5 2 4 2" xfId="46660"/>
    <cellStyle name="Normal 7 2 2 2 5 2 5" xfId="32336"/>
    <cellStyle name="Normal 7 2 2 2 5 3" xfId="5241"/>
    <cellStyle name="Normal 7 2 2 2 5 3 2" xfId="12501"/>
    <cellStyle name="Normal 7 2 2 2 5 3 2 2" xfId="26879"/>
    <cellStyle name="Normal 7 2 2 2 5 3 2 2 2" xfId="55613"/>
    <cellStyle name="Normal 7 2 2 2 5 3 2 3" xfId="41289"/>
    <cellStyle name="Normal 7 2 2 2 5 3 3" xfId="19716"/>
    <cellStyle name="Normal 7 2 2 2 5 3 3 2" xfId="48451"/>
    <cellStyle name="Normal 7 2 2 2 5 3 4" xfId="34127"/>
    <cellStyle name="Normal 7 2 2 2 5 4" xfId="8914"/>
    <cellStyle name="Normal 7 2 2 2 5 4 2" xfId="23297"/>
    <cellStyle name="Normal 7 2 2 2 5 4 2 2" xfId="52032"/>
    <cellStyle name="Normal 7 2 2 2 5 4 3" xfId="37708"/>
    <cellStyle name="Normal 7 2 2 2 5 5" xfId="16134"/>
    <cellStyle name="Normal 7 2 2 2 5 5 2" xfId="44870"/>
    <cellStyle name="Normal 7 2 2 2 5 6" xfId="30546"/>
    <cellStyle name="Normal 7 2 2 2 6" xfId="2476"/>
    <cellStyle name="Normal 7 2 2 2 6 2" xfId="6136"/>
    <cellStyle name="Normal 7 2 2 2 6 2 2" xfId="13396"/>
    <cellStyle name="Normal 7 2 2 2 6 2 2 2" xfId="27774"/>
    <cellStyle name="Normal 7 2 2 2 6 2 2 2 2" xfId="56508"/>
    <cellStyle name="Normal 7 2 2 2 6 2 2 3" xfId="42184"/>
    <cellStyle name="Normal 7 2 2 2 6 2 3" xfId="20611"/>
    <cellStyle name="Normal 7 2 2 2 6 2 3 2" xfId="49346"/>
    <cellStyle name="Normal 7 2 2 2 6 2 4" xfId="35022"/>
    <cellStyle name="Normal 7 2 2 2 6 3" xfId="9809"/>
    <cellStyle name="Normal 7 2 2 2 6 3 2" xfId="24192"/>
    <cellStyle name="Normal 7 2 2 2 6 3 2 2" xfId="52927"/>
    <cellStyle name="Normal 7 2 2 2 6 3 3" xfId="38603"/>
    <cellStyle name="Normal 7 2 2 2 6 4" xfId="17029"/>
    <cellStyle name="Normal 7 2 2 2 6 4 2" xfId="45765"/>
    <cellStyle name="Normal 7 2 2 2 6 5" xfId="31441"/>
    <cellStyle name="Normal 7 2 2 2 7" xfId="4335"/>
    <cellStyle name="Normal 7 2 2 2 7 2" xfId="11605"/>
    <cellStyle name="Normal 7 2 2 2 7 2 2" xfId="25984"/>
    <cellStyle name="Normal 7 2 2 2 7 2 2 2" xfId="54718"/>
    <cellStyle name="Normal 7 2 2 2 7 2 3" xfId="40394"/>
    <cellStyle name="Normal 7 2 2 2 7 3" xfId="18821"/>
    <cellStyle name="Normal 7 2 2 2 7 3 2" xfId="47556"/>
    <cellStyle name="Normal 7 2 2 2 7 4" xfId="33232"/>
    <cellStyle name="Normal 7 2 2 2 8" xfId="8004"/>
    <cellStyle name="Normal 7 2 2 2 8 2" xfId="22402"/>
    <cellStyle name="Normal 7 2 2 2 8 2 2" xfId="51137"/>
    <cellStyle name="Normal 7 2 2 2 8 3" xfId="36813"/>
    <cellStyle name="Normal 7 2 2 2 9" xfId="15239"/>
    <cellStyle name="Normal 7 2 2 2 9 2" xfId="43975"/>
    <cellStyle name="Normal 7 2 2 3" xfId="600"/>
    <cellStyle name="Normal 7 2 2 3 2" xfId="877"/>
    <cellStyle name="Normal 7 2 2 3 2 2" xfId="1324"/>
    <cellStyle name="Normal 7 2 2 3 2 2 2" xfId="2307"/>
    <cellStyle name="Normal 7 2 2 3 2 2 2 2" xfId="4099"/>
    <cellStyle name="Normal 7 2 2 3 2 2 2 2 2" xfId="7758"/>
    <cellStyle name="Normal 7 2 2 3 2 2 2 2 2 2" xfId="15018"/>
    <cellStyle name="Normal 7 2 2 3 2 2 2 2 2 2 2" xfId="29396"/>
    <cellStyle name="Normal 7 2 2 3 2 2 2 2 2 2 2 2" xfId="58130"/>
    <cellStyle name="Normal 7 2 2 3 2 2 2 2 2 2 3" xfId="43806"/>
    <cellStyle name="Normal 7 2 2 3 2 2 2 2 2 3" xfId="22233"/>
    <cellStyle name="Normal 7 2 2 3 2 2 2 2 2 3 2" xfId="50968"/>
    <cellStyle name="Normal 7 2 2 3 2 2 2 2 2 4" xfId="36644"/>
    <cellStyle name="Normal 7 2 2 3 2 2 2 2 3" xfId="11431"/>
    <cellStyle name="Normal 7 2 2 3 2 2 2 2 3 2" xfId="25814"/>
    <cellStyle name="Normal 7 2 2 3 2 2 2 2 3 2 2" xfId="54549"/>
    <cellStyle name="Normal 7 2 2 3 2 2 2 2 3 3" xfId="40225"/>
    <cellStyle name="Normal 7 2 2 3 2 2 2 2 4" xfId="18651"/>
    <cellStyle name="Normal 7 2 2 3 2 2 2 2 4 2" xfId="47387"/>
    <cellStyle name="Normal 7 2 2 3 2 2 2 2 5" xfId="33063"/>
    <cellStyle name="Normal 7 2 2 3 2 2 2 3" xfId="5968"/>
    <cellStyle name="Normal 7 2 2 3 2 2 2 3 2" xfId="13228"/>
    <cellStyle name="Normal 7 2 2 3 2 2 2 3 2 2" xfId="27606"/>
    <cellStyle name="Normal 7 2 2 3 2 2 2 3 2 2 2" xfId="56340"/>
    <cellStyle name="Normal 7 2 2 3 2 2 2 3 2 3" xfId="42016"/>
    <cellStyle name="Normal 7 2 2 3 2 2 2 3 3" xfId="20443"/>
    <cellStyle name="Normal 7 2 2 3 2 2 2 3 3 2" xfId="49178"/>
    <cellStyle name="Normal 7 2 2 3 2 2 2 3 4" xfId="34854"/>
    <cellStyle name="Normal 7 2 2 3 2 2 2 4" xfId="9641"/>
    <cellStyle name="Normal 7 2 2 3 2 2 2 4 2" xfId="24024"/>
    <cellStyle name="Normal 7 2 2 3 2 2 2 4 2 2" xfId="52759"/>
    <cellStyle name="Normal 7 2 2 3 2 2 2 4 3" xfId="38435"/>
    <cellStyle name="Normal 7 2 2 3 2 2 2 5" xfId="16861"/>
    <cellStyle name="Normal 7 2 2 3 2 2 2 5 2" xfId="45597"/>
    <cellStyle name="Normal 7 2 2 3 2 2 2 6" xfId="31273"/>
    <cellStyle name="Normal 7 2 2 3 2 2 3" xfId="3203"/>
    <cellStyle name="Normal 7 2 2 3 2 2 3 2" xfId="6863"/>
    <cellStyle name="Normal 7 2 2 3 2 2 3 2 2" xfId="14123"/>
    <cellStyle name="Normal 7 2 2 3 2 2 3 2 2 2" xfId="28501"/>
    <cellStyle name="Normal 7 2 2 3 2 2 3 2 2 2 2" xfId="57235"/>
    <cellStyle name="Normal 7 2 2 3 2 2 3 2 2 3" xfId="42911"/>
    <cellStyle name="Normal 7 2 2 3 2 2 3 2 3" xfId="21338"/>
    <cellStyle name="Normal 7 2 2 3 2 2 3 2 3 2" xfId="50073"/>
    <cellStyle name="Normal 7 2 2 3 2 2 3 2 4" xfId="35749"/>
    <cellStyle name="Normal 7 2 2 3 2 2 3 3" xfId="10536"/>
    <cellStyle name="Normal 7 2 2 3 2 2 3 3 2" xfId="24919"/>
    <cellStyle name="Normal 7 2 2 3 2 2 3 3 2 2" xfId="53654"/>
    <cellStyle name="Normal 7 2 2 3 2 2 3 3 3" xfId="39330"/>
    <cellStyle name="Normal 7 2 2 3 2 2 3 4" xfId="17756"/>
    <cellStyle name="Normal 7 2 2 3 2 2 3 4 2" xfId="46492"/>
    <cellStyle name="Normal 7 2 2 3 2 2 3 5" xfId="32168"/>
    <cellStyle name="Normal 7 2 2 3 2 2 4" xfId="5068"/>
    <cellStyle name="Normal 7 2 2 3 2 2 4 2" xfId="12333"/>
    <cellStyle name="Normal 7 2 2 3 2 2 4 2 2" xfId="26711"/>
    <cellStyle name="Normal 7 2 2 3 2 2 4 2 2 2" xfId="55445"/>
    <cellStyle name="Normal 7 2 2 3 2 2 4 2 3" xfId="41121"/>
    <cellStyle name="Normal 7 2 2 3 2 2 4 3" xfId="19548"/>
    <cellStyle name="Normal 7 2 2 3 2 2 4 3 2" xfId="48283"/>
    <cellStyle name="Normal 7 2 2 3 2 2 4 4" xfId="33959"/>
    <cellStyle name="Normal 7 2 2 3 2 2 5" xfId="8740"/>
    <cellStyle name="Normal 7 2 2 3 2 2 5 2" xfId="23129"/>
    <cellStyle name="Normal 7 2 2 3 2 2 5 2 2" xfId="51864"/>
    <cellStyle name="Normal 7 2 2 3 2 2 5 3" xfId="37540"/>
    <cellStyle name="Normal 7 2 2 3 2 2 6" xfId="15966"/>
    <cellStyle name="Normal 7 2 2 3 2 2 6 2" xfId="44702"/>
    <cellStyle name="Normal 7 2 2 3 2 2 7" xfId="30378"/>
    <cellStyle name="Normal 7 2 2 3 2 3" xfId="1860"/>
    <cellStyle name="Normal 7 2 2 3 2 3 2" xfId="3652"/>
    <cellStyle name="Normal 7 2 2 3 2 3 2 2" xfId="7311"/>
    <cellStyle name="Normal 7 2 2 3 2 3 2 2 2" xfId="14571"/>
    <cellStyle name="Normal 7 2 2 3 2 3 2 2 2 2" xfId="28949"/>
    <cellStyle name="Normal 7 2 2 3 2 3 2 2 2 2 2" xfId="57683"/>
    <cellStyle name="Normal 7 2 2 3 2 3 2 2 2 3" xfId="43359"/>
    <cellStyle name="Normal 7 2 2 3 2 3 2 2 3" xfId="21786"/>
    <cellStyle name="Normal 7 2 2 3 2 3 2 2 3 2" xfId="50521"/>
    <cellStyle name="Normal 7 2 2 3 2 3 2 2 4" xfId="36197"/>
    <cellStyle name="Normal 7 2 2 3 2 3 2 3" xfId="10984"/>
    <cellStyle name="Normal 7 2 2 3 2 3 2 3 2" xfId="25367"/>
    <cellStyle name="Normal 7 2 2 3 2 3 2 3 2 2" xfId="54102"/>
    <cellStyle name="Normal 7 2 2 3 2 3 2 3 3" xfId="39778"/>
    <cellStyle name="Normal 7 2 2 3 2 3 2 4" xfId="18204"/>
    <cellStyle name="Normal 7 2 2 3 2 3 2 4 2" xfId="46940"/>
    <cellStyle name="Normal 7 2 2 3 2 3 2 5" xfId="32616"/>
    <cellStyle name="Normal 7 2 2 3 2 3 3" xfId="5521"/>
    <cellStyle name="Normal 7 2 2 3 2 3 3 2" xfId="12781"/>
    <cellStyle name="Normal 7 2 2 3 2 3 3 2 2" xfId="27159"/>
    <cellStyle name="Normal 7 2 2 3 2 3 3 2 2 2" xfId="55893"/>
    <cellStyle name="Normal 7 2 2 3 2 3 3 2 3" xfId="41569"/>
    <cellStyle name="Normal 7 2 2 3 2 3 3 3" xfId="19996"/>
    <cellStyle name="Normal 7 2 2 3 2 3 3 3 2" xfId="48731"/>
    <cellStyle name="Normal 7 2 2 3 2 3 3 4" xfId="34407"/>
    <cellStyle name="Normal 7 2 2 3 2 3 4" xfId="9194"/>
    <cellStyle name="Normal 7 2 2 3 2 3 4 2" xfId="23577"/>
    <cellStyle name="Normal 7 2 2 3 2 3 4 2 2" xfId="52312"/>
    <cellStyle name="Normal 7 2 2 3 2 3 4 3" xfId="37988"/>
    <cellStyle name="Normal 7 2 2 3 2 3 5" xfId="16414"/>
    <cellStyle name="Normal 7 2 2 3 2 3 5 2" xfId="45150"/>
    <cellStyle name="Normal 7 2 2 3 2 3 6" xfId="30826"/>
    <cellStyle name="Normal 7 2 2 3 2 4" xfId="2756"/>
    <cellStyle name="Normal 7 2 2 3 2 4 2" xfId="6416"/>
    <cellStyle name="Normal 7 2 2 3 2 4 2 2" xfId="13676"/>
    <cellStyle name="Normal 7 2 2 3 2 4 2 2 2" xfId="28054"/>
    <cellStyle name="Normal 7 2 2 3 2 4 2 2 2 2" xfId="56788"/>
    <cellStyle name="Normal 7 2 2 3 2 4 2 2 3" xfId="42464"/>
    <cellStyle name="Normal 7 2 2 3 2 4 2 3" xfId="20891"/>
    <cellStyle name="Normal 7 2 2 3 2 4 2 3 2" xfId="49626"/>
    <cellStyle name="Normal 7 2 2 3 2 4 2 4" xfId="35302"/>
    <cellStyle name="Normal 7 2 2 3 2 4 3" xfId="10089"/>
    <cellStyle name="Normal 7 2 2 3 2 4 3 2" xfId="24472"/>
    <cellStyle name="Normal 7 2 2 3 2 4 3 2 2" xfId="53207"/>
    <cellStyle name="Normal 7 2 2 3 2 4 3 3" xfId="38883"/>
    <cellStyle name="Normal 7 2 2 3 2 4 4" xfId="17309"/>
    <cellStyle name="Normal 7 2 2 3 2 4 4 2" xfId="46045"/>
    <cellStyle name="Normal 7 2 2 3 2 4 5" xfId="31721"/>
    <cellStyle name="Normal 7 2 2 3 2 5" xfId="4621"/>
    <cellStyle name="Normal 7 2 2 3 2 5 2" xfId="11886"/>
    <cellStyle name="Normal 7 2 2 3 2 5 2 2" xfId="26264"/>
    <cellStyle name="Normal 7 2 2 3 2 5 2 2 2" xfId="54998"/>
    <cellStyle name="Normal 7 2 2 3 2 5 2 3" xfId="40674"/>
    <cellStyle name="Normal 7 2 2 3 2 5 3" xfId="19101"/>
    <cellStyle name="Normal 7 2 2 3 2 5 3 2" xfId="47836"/>
    <cellStyle name="Normal 7 2 2 3 2 5 4" xfId="33512"/>
    <cellStyle name="Normal 7 2 2 3 2 6" xfId="8293"/>
    <cellStyle name="Normal 7 2 2 3 2 6 2" xfId="22682"/>
    <cellStyle name="Normal 7 2 2 3 2 6 2 2" xfId="51417"/>
    <cellStyle name="Normal 7 2 2 3 2 6 3" xfId="37093"/>
    <cellStyle name="Normal 7 2 2 3 2 7" xfId="15519"/>
    <cellStyle name="Normal 7 2 2 3 2 7 2" xfId="44255"/>
    <cellStyle name="Normal 7 2 2 3 2 8" xfId="29931"/>
    <cellStyle name="Normal 7 2 2 3 3" xfId="1100"/>
    <cellStyle name="Normal 7 2 2 3 3 2" xfId="2083"/>
    <cellStyle name="Normal 7 2 2 3 3 2 2" xfId="3875"/>
    <cellStyle name="Normal 7 2 2 3 3 2 2 2" xfId="7534"/>
    <cellStyle name="Normal 7 2 2 3 3 2 2 2 2" xfId="14794"/>
    <cellStyle name="Normal 7 2 2 3 3 2 2 2 2 2" xfId="29172"/>
    <cellStyle name="Normal 7 2 2 3 3 2 2 2 2 2 2" xfId="57906"/>
    <cellStyle name="Normal 7 2 2 3 3 2 2 2 2 3" xfId="43582"/>
    <cellStyle name="Normal 7 2 2 3 3 2 2 2 3" xfId="22009"/>
    <cellStyle name="Normal 7 2 2 3 3 2 2 2 3 2" xfId="50744"/>
    <cellStyle name="Normal 7 2 2 3 3 2 2 2 4" xfId="36420"/>
    <cellStyle name="Normal 7 2 2 3 3 2 2 3" xfId="11207"/>
    <cellStyle name="Normal 7 2 2 3 3 2 2 3 2" xfId="25590"/>
    <cellStyle name="Normal 7 2 2 3 3 2 2 3 2 2" xfId="54325"/>
    <cellStyle name="Normal 7 2 2 3 3 2 2 3 3" xfId="40001"/>
    <cellStyle name="Normal 7 2 2 3 3 2 2 4" xfId="18427"/>
    <cellStyle name="Normal 7 2 2 3 3 2 2 4 2" xfId="47163"/>
    <cellStyle name="Normal 7 2 2 3 3 2 2 5" xfId="32839"/>
    <cellStyle name="Normal 7 2 2 3 3 2 3" xfId="5744"/>
    <cellStyle name="Normal 7 2 2 3 3 2 3 2" xfId="13004"/>
    <cellStyle name="Normal 7 2 2 3 3 2 3 2 2" xfId="27382"/>
    <cellStyle name="Normal 7 2 2 3 3 2 3 2 2 2" xfId="56116"/>
    <cellStyle name="Normal 7 2 2 3 3 2 3 2 3" xfId="41792"/>
    <cellStyle name="Normal 7 2 2 3 3 2 3 3" xfId="20219"/>
    <cellStyle name="Normal 7 2 2 3 3 2 3 3 2" xfId="48954"/>
    <cellStyle name="Normal 7 2 2 3 3 2 3 4" xfId="34630"/>
    <cellStyle name="Normal 7 2 2 3 3 2 4" xfId="9417"/>
    <cellStyle name="Normal 7 2 2 3 3 2 4 2" xfId="23800"/>
    <cellStyle name="Normal 7 2 2 3 3 2 4 2 2" xfId="52535"/>
    <cellStyle name="Normal 7 2 2 3 3 2 4 3" xfId="38211"/>
    <cellStyle name="Normal 7 2 2 3 3 2 5" xfId="16637"/>
    <cellStyle name="Normal 7 2 2 3 3 2 5 2" xfId="45373"/>
    <cellStyle name="Normal 7 2 2 3 3 2 6" xfId="31049"/>
    <cellStyle name="Normal 7 2 2 3 3 3" xfId="2979"/>
    <cellStyle name="Normal 7 2 2 3 3 3 2" xfId="6639"/>
    <cellStyle name="Normal 7 2 2 3 3 3 2 2" xfId="13899"/>
    <cellStyle name="Normal 7 2 2 3 3 3 2 2 2" xfId="28277"/>
    <cellStyle name="Normal 7 2 2 3 3 3 2 2 2 2" xfId="57011"/>
    <cellStyle name="Normal 7 2 2 3 3 3 2 2 3" xfId="42687"/>
    <cellStyle name="Normal 7 2 2 3 3 3 2 3" xfId="21114"/>
    <cellStyle name="Normal 7 2 2 3 3 3 2 3 2" xfId="49849"/>
    <cellStyle name="Normal 7 2 2 3 3 3 2 4" xfId="35525"/>
    <cellStyle name="Normal 7 2 2 3 3 3 3" xfId="10312"/>
    <cellStyle name="Normal 7 2 2 3 3 3 3 2" xfId="24695"/>
    <cellStyle name="Normal 7 2 2 3 3 3 3 2 2" xfId="53430"/>
    <cellStyle name="Normal 7 2 2 3 3 3 3 3" xfId="39106"/>
    <cellStyle name="Normal 7 2 2 3 3 3 4" xfId="17532"/>
    <cellStyle name="Normal 7 2 2 3 3 3 4 2" xfId="46268"/>
    <cellStyle name="Normal 7 2 2 3 3 3 5" xfId="31944"/>
    <cellStyle name="Normal 7 2 2 3 3 4" xfId="4844"/>
    <cellStyle name="Normal 7 2 2 3 3 4 2" xfId="12109"/>
    <cellStyle name="Normal 7 2 2 3 3 4 2 2" xfId="26487"/>
    <cellStyle name="Normal 7 2 2 3 3 4 2 2 2" xfId="55221"/>
    <cellStyle name="Normal 7 2 2 3 3 4 2 3" xfId="40897"/>
    <cellStyle name="Normal 7 2 2 3 3 4 3" xfId="19324"/>
    <cellStyle name="Normal 7 2 2 3 3 4 3 2" xfId="48059"/>
    <cellStyle name="Normal 7 2 2 3 3 4 4" xfId="33735"/>
    <cellStyle name="Normal 7 2 2 3 3 5" xfId="8516"/>
    <cellStyle name="Normal 7 2 2 3 3 5 2" xfId="22905"/>
    <cellStyle name="Normal 7 2 2 3 3 5 2 2" xfId="51640"/>
    <cellStyle name="Normal 7 2 2 3 3 5 3" xfId="37316"/>
    <cellStyle name="Normal 7 2 2 3 3 6" xfId="15742"/>
    <cellStyle name="Normal 7 2 2 3 3 6 2" xfId="44478"/>
    <cellStyle name="Normal 7 2 2 3 3 7" xfId="30154"/>
    <cellStyle name="Normal 7 2 2 3 4" xfId="1632"/>
    <cellStyle name="Normal 7 2 2 3 4 2" xfId="3428"/>
    <cellStyle name="Normal 7 2 2 3 4 2 2" xfId="7087"/>
    <cellStyle name="Normal 7 2 2 3 4 2 2 2" xfId="14347"/>
    <cellStyle name="Normal 7 2 2 3 4 2 2 2 2" xfId="28725"/>
    <cellStyle name="Normal 7 2 2 3 4 2 2 2 2 2" xfId="57459"/>
    <cellStyle name="Normal 7 2 2 3 4 2 2 2 3" xfId="43135"/>
    <cellStyle name="Normal 7 2 2 3 4 2 2 3" xfId="21562"/>
    <cellStyle name="Normal 7 2 2 3 4 2 2 3 2" xfId="50297"/>
    <cellStyle name="Normal 7 2 2 3 4 2 2 4" xfId="35973"/>
    <cellStyle name="Normal 7 2 2 3 4 2 3" xfId="10760"/>
    <cellStyle name="Normal 7 2 2 3 4 2 3 2" xfId="25143"/>
    <cellStyle name="Normal 7 2 2 3 4 2 3 2 2" xfId="53878"/>
    <cellStyle name="Normal 7 2 2 3 4 2 3 3" xfId="39554"/>
    <cellStyle name="Normal 7 2 2 3 4 2 4" xfId="17980"/>
    <cellStyle name="Normal 7 2 2 3 4 2 4 2" xfId="46716"/>
    <cellStyle name="Normal 7 2 2 3 4 2 5" xfId="32392"/>
    <cellStyle name="Normal 7 2 2 3 4 3" xfId="5297"/>
    <cellStyle name="Normal 7 2 2 3 4 3 2" xfId="12557"/>
    <cellStyle name="Normal 7 2 2 3 4 3 2 2" xfId="26935"/>
    <cellStyle name="Normal 7 2 2 3 4 3 2 2 2" xfId="55669"/>
    <cellStyle name="Normal 7 2 2 3 4 3 2 3" xfId="41345"/>
    <cellStyle name="Normal 7 2 2 3 4 3 3" xfId="19772"/>
    <cellStyle name="Normal 7 2 2 3 4 3 3 2" xfId="48507"/>
    <cellStyle name="Normal 7 2 2 3 4 3 4" xfId="34183"/>
    <cellStyle name="Normal 7 2 2 3 4 4" xfId="8970"/>
    <cellStyle name="Normal 7 2 2 3 4 4 2" xfId="23353"/>
    <cellStyle name="Normal 7 2 2 3 4 4 2 2" xfId="52088"/>
    <cellStyle name="Normal 7 2 2 3 4 4 3" xfId="37764"/>
    <cellStyle name="Normal 7 2 2 3 4 5" xfId="16190"/>
    <cellStyle name="Normal 7 2 2 3 4 5 2" xfId="44926"/>
    <cellStyle name="Normal 7 2 2 3 4 6" xfId="30602"/>
    <cellStyle name="Normal 7 2 2 3 5" xfId="2532"/>
    <cellStyle name="Normal 7 2 2 3 5 2" xfId="6192"/>
    <cellStyle name="Normal 7 2 2 3 5 2 2" xfId="13452"/>
    <cellStyle name="Normal 7 2 2 3 5 2 2 2" xfId="27830"/>
    <cellStyle name="Normal 7 2 2 3 5 2 2 2 2" xfId="56564"/>
    <cellStyle name="Normal 7 2 2 3 5 2 2 3" xfId="42240"/>
    <cellStyle name="Normal 7 2 2 3 5 2 3" xfId="20667"/>
    <cellStyle name="Normal 7 2 2 3 5 2 3 2" xfId="49402"/>
    <cellStyle name="Normal 7 2 2 3 5 2 4" xfId="35078"/>
    <cellStyle name="Normal 7 2 2 3 5 3" xfId="9865"/>
    <cellStyle name="Normal 7 2 2 3 5 3 2" xfId="24248"/>
    <cellStyle name="Normal 7 2 2 3 5 3 2 2" xfId="52983"/>
    <cellStyle name="Normal 7 2 2 3 5 3 3" xfId="38659"/>
    <cellStyle name="Normal 7 2 2 3 5 4" xfId="17085"/>
    <cellStyle name="Normal 7 2 2 3 5 4 2" xfId="45821"/>
    <cellStyle name="Normal 7 2 2 3 5 5" xfId="31497"/>
    <cellStyle name="Normal 7 2 2 3 6" xfId="4395"/>
    <cellStyle name="Normal 7 2 2 3 6 2" xfId="11662"/>
    <cellStyle name="Normal 7 2 2 3 6 2 2" xfId="26040"/>
    <cellStyle name="Normal 7 2 2 3 6 2 2 2" xfId="54774"/>
    <cellStyle name="Normal 7 2 2 3 6 2 3" xfId="40450"/>
    <cellStyle name="Normal 7 2 2 3 6 3" xfId="18877"/>
    <cellStyle name="Normal 7 2 2 3 6 3 2" xfId="47612"/>
    <cellStyle name="Normal 7 2 2 3 6 4" xfId="33288"/>
    <cellStyle name="Normal 7 2 2 3 7" xfId="8066"/>
    <cellStyle name="Normal 7 2 2 3 7 2" xfId="22458"/>
    <cellStyle name="Normal 7 2 2 3 7 2 2" xfId="51193"/>
    <cellStyle name="Normal 7 2 2 3 7 3" xfId="36869"/>
    <cellStyle name="Normal 7 2 2 3 8" xfId="15295"/>
    <cellStyle name="Normal 7 2 2 3 8 2" xfId="44031"/>
    <cellStyle name="Normal 7 2 2 3 9" xfId="29707"/>
    <cellStyle name="Normal 7 2 2 4" xfId="762"/>
    <cellStyle name="Normal 7 2 2 4 2" xfId="1212"/>
    <cellStyle name="Normal 7 2 2 4 2 2" xfId="2195"/>
    <cellStyle name="Normal 7 2 2 4 2 2 2" xfId="3987"/>
    <cellStyle name="Normal 7 2 2 4 2 2 2 2" xfId="7646"/>
    <cellStyle name="Normal 7 2 2 4 2 2 2 2 2" xfId="14906"/>
    <cellStyle name="Normal 7 2 2 4 2 2 2 2 2 2" xfId="29284"/>
    <cellStyle name="Normal 7 2 2 4 2 2 2 2 2 2 2" xfId="58018"/>
    <cellStyle name="Normal 7 2 2 4 2 2 2 2 2 3" xfId="43694"/>
    <cellStyle name="Normal 7 2 2 4 2 2 2 2 3" xfId="22121"/>
    <cellStyle name="Normal 7 2 2 4 2 2 2 2 3 2" xfId="50856"/>
    <cellStyle name="Normal 7 2 2 4 2 2 2 2 4" xfId="36532"/>
    <cellStyle name="Normal 7 2 2 4 2 2 2 3" xfId="11319"/>
    <cellStyle name="Normal 7 2 2 4 2 2 2 3 2" xfId="25702"/>
    <cellStyle name="Normal 7 2 2 4 2 2 2 3 2 2" xfId="54437"/>
    <cellStyle name="Normal 7 2 2 4 2 2 2 3 3" xfId="40113"/>
    <cellStyle name="Normal 7 2 2 4 2 2 2 4" xfId="18539"/>
    <cellStyle name="Normal 7 2 2 4 2 2 2 4 2" xfId="47275"/>
    <cellStyle name="Normal 7 2 2 4 2 2 2 5" xfId="32951"/>
    <cellStyle name="Normal 7 2 2 4 2 2 3" xfId="5856"/>
    <cellStyle name="Normal 7 2 2 4 2 2 3 2" xfId="13116"/>
    <cellStyle name="Normal 7 2 2 4 2 2 3 2 2" xfId="27494"/>
    <cellStyle name="Normal 7 2 2 4 2 2 3 2 2 2" xfId="56228"/>
    <cellStyle name="Normal 7 2 2 4 2 2 3 2 3" xfId="41904"/>
    <cellStyle name="Normal 7 2 2 4 2 2 3 3" xfId="20331"/>
    <cellStyle name="Normal 7 2 2 4 2 2 3 3 2" xfId="49066"/>
    <cellStyle name="Normal 7 2 2 4 2 2 3 4" xfId="34742"/>
    <cellStyle name="Normal 7 2 2 4 2 2 4" xfId="9529"/>
    <cellStyle name="Normal 7 2 2 4 2 2 4 2" xfId="23912"/>
    <cellStyle name="Normal 7 2 2 4 2 2 4 2 2" xfId="52647"/>
    <cellStyle name="Normal 7 2 2 4 2 2 4 3" xfId="38323"/>
    <cellStyle name="Normal 7 2 2 4 2 2 5" xfId="16749"/>
    <cellStyle name="Normal 7 2 2 4 2 2 5 2" xfId="45485"/>
    <cellStyle name="Normal 7 2 2 4 2 2 6" xfId="31161"/>
    <cellStyle name="Normal 7 2 2 4 2 3" xfId="3091"/>
    <cellStyle name="Normal 7 2 2 4 2 3 2" xfId="6751"/>
    <cellStyle name="Normal 7 2 2 4 2 3 2 2" xfId="14011"/>
    <cellStyle name="Normal 7 2 2 4 2 3 2 2 2" xfId="28389"/>
    <cellStyle name="Normal 7 2 2 4 2 3 2 2 2 2" xfId="57123"/>
    <cellStyle name="Normal 7 2 2 4 2 3 2 2 3" xfId="42799"/>
    <cellStyle name="Normal 7 2 2 4 2 3 2 3" xfId="21226"/>
    <cellStyle name="Normal 7 2 2 4 2 3 2 3 2" xfId="49961"/>
    <cellStyle name="Normal 7 2 2 4 2 3 2 4" xfId="35637"/>
    <cellStyle name="Normal 7 2 2 4 2 3 3" xfId="10424"/>
    <cellStyle name="Normal 7 2 2 4 2 3 3 2" xfId="24807"/>
    <cellStyle name="Normal 7 2 2 4 2 3 3 2 2" xfId="53542"/>
    <cellStyle name="Normal 7 2 2 4 2 3 3 3" xfId="39218"/>
    <cellStyle name="Normal 7 2 2 4 2 3 4" xfId="17644"/>
    <cellStyle name="Normal 7 2 2 4 2 3 4 2" xfId="46380"/>
    <cellStyle name="Normal 7 2 2 4 2 3 5" xfId="32056"/>
    <cellStyle name="Normal 7 2 2 4 2 4" xfId="4956"/>
    <cellStyle name="Normal 7 2 2 4 2 4 2" xfId="12221"/>
    <cellStyle name="Normal 7 2 2 4 2 4 2 2" xfId="26599"/>
    <cellStyle name="Normal 7 2 2 4 2 4 2 2 2" xfId="55333"/>
    <cellStyle name="Normal 7 2 2 4 2 4 2 3" xfId="41009"/>
    <cellStyle name="Normal 7 2 2 4 2 4 3" xfId="19436"/>
    <cellStyle name="Normal 7 2 2 4 2 4 3 2" xfId="48171"/>
    <cellStyle name="Normal 7 2 2 4 2 4 4" xfId="33847"/>
    <cellStyle name="Normal 7 2 2 4 2 5" xfId="8628"/>
    <cellStyle name="Normal 7 2 2 4 2 5 2" xfId="23017"/>
    <cellStyle name="Normal 7 2 2 4 2 5 2 2" xfId="51752"/>
    <cellStyle name="Normal 7 2 2 4 2 5 3" xfId="37428"/>
    <cellStyle name="Normal 7 2 2 4 2 6" xfId="15854"/>
    <cellStyle name="Normal 7 2 2 4 2 6 2" xfId="44590"/>
    <cellStyle name="Normal 7 2 2 4 2 7" xfId="30266"/>
    <cellStyle name="Normal 7 2 2 4 3" xfId="1748"/>
    <cellStyle name="Normal 7 2 2 4 3 2" xfId="3540"/>
    <cellStyle name="Normal 7 2 2 4 3 2 2" xfId="7199"/>
    <cellStyle name="Normal 7 2 2 4 3 2 2 2" xfId="14459"/>
    <cellStyle name="Normal 7 2 2 4 3 2 2 2 2" xfId="28837"/>
    <cellStyle name="Normal 7 2 2 4 3 2 2 2 2 2" xfId="57571"/>
    <cellStyle name="Normal 7 2 2 4 3 2 2 2 3" xfId="43247"/>
    <cellStyle name="Normal 7 2 2 4 3 2 2 3" xfId="21674"/>
    <cellStyle name="Normal 7 2 2 4 3 2 2 3 2" xfId="50409"/>
    <cellStyle name="Normal 7 2 2 4 3 2 2 4" xfId="36085"/>
    <cellStyle name="Normal 7 2 2 4 3 2 3" xfId="10872"/>
    <cellStyle name="Normal 7 2 2 4 3 2 3 2" xfId="25255"/>
    <cellStyle name="Normal 7 2 2 4 3 2 3 2 2" xfId="53990"/>
    <cellStyle name="Normal 7 2 2 4 3 2 3 3" xfId="39666"/>
    <cellStyle name="Normal 7 2 2 4 3 2 4" xfId="18092"/>
    <cellStyle name="Normal 7 2 2 4 3 2 4 2" xfId="46828"/>
    <cellStyle name="Normal 7 2 2 4 3 2 5" xfId="32504"/>
    <cellStyle name="Normal 7 2 2 4 3 3" xfId="5409"/>
    <cellStyle name="Normal 7 2 2 4 3 3 2" xfId="12669"/>
    <cellStyle name="Normal 7 2 2 4 3 3 2 2" xfId="27047"/>
    <cellStyle name="Normal 7 2 2 4 3 3 2 2 2" xfId="55781"/>
    <cellStyle name="Normal 7 2 2 4 3 3 2 3" xfId="41457"/>
    <cellStyle name="Normal 7 2 2 4 3 3 3" xfId="19884"/>
    <cellStyle name="Normal 7 2 2 4 3 3 3 2" xfId="48619"/>
    <cellStyle name="Normal 7 2 2 4 3 3 4" xfId="34295"/>
    <cellStyle name="Normal 7 2 2 4 3 4" xfId="9082"/>
    <cellStyle name="Normal 7 2 2 4 3 4 2" xfId="23465"/>
    <cellStyle name="Normal 7 2 2 4 3 4 2 2" xfId="52200"/>
    <cellStyle name="Normal 7 2 2 4 3 4 3" xfId="37876"/>
    <cellStyle name="Normal 7 2 2 4 3 5" xfId="16302"/>
    <cellStyle name="Normal 7 2 2 4 3 5 2" xfId="45038"/>
    <cellStyle name="Normal 7 2 2 4 3 6" xfId="30714"/>
    <cellStyle name="Normal 7 2 2 4 4" xfId="2644"/>
    <cellStyle name="Normal 7 2 2 4 4 2" xfId="6304"/>
    <cellStyle name="Normal 7 2 2 4 4 2 2" xfId="13564"/>
    <cellStyle name="Normal 7 2 2 4 4 2 2 2" xfId="27942"/>
    <cellStyle name="Normal 7 2 2 4 4 2 2 2 2" xfId="56676"/>
    <cellStyle name="Normal 7 2 2 4 4 2 2 3" xfId="42352"/>
    <cellStyle name="Normal 7 2 2 4 4 2 3" xfId="20779"/>
    <cellStyle name="Normal 7 2 2 4 4 2 3 2" xfId="49514"/>
    <cellStyle name="Normal 7 2 2 4 4 2 4" xfId="35190"/>
    <cellStyle name="Normal 7 2 2 4 4 3" xfId="9977"/>
    <cellStyle name="Normal 7 2 2 4 4 3 2" xfId="24360"/>
    <cellStyle name="Normal 7 2 2 4 4 3 2 2" xfId="53095"/>
    <cellStyle name="Normal 7 2 2 4 4 3 3" xfId="38771"/>
    <cellStyle name="Normal 7 2 2 4 4 4" xfId="17197"/>
    <cellStyle name="Normal 7 2 2 4 4 4 2" xfId="45933"/>
    <cellStyle name="Normal 7 2 2 4 4 5" xfId="31609"/>
    <cellStyle name="Normal 7 2 2 4 5" xfId="4508"/>
    <cellStyle name="Normal 7 2 2 4 5 2" xfId="11774"/>
    <cellStyle name="Normal 7 2 2 4 5 2 2" xfId="26152"/>
    <cellStyle name="Normal 7 2 2 4 5 2 2 2" xfId="54886"/>
    <cellStyle name="Normal 7 2 2 4 5 2 3" xfId="40562"/>
    <cellStyle name="Normal 7 2 2 4 5 3" xfId="18989"/>
    <cellStyle name="Normal 7 2 2 4 5 3 2" xfId="47724"/>
    <cellStyle name="Normal 7 2 2 4 5 4" xfId="33400"/>
    <cellStyle name="Normal 7 2 2 4 6" xfId="8181"/>
    <cellStyle name="Normal 7 2 2 4 6 2" xfId="22570"/>
    <cellStyle name="Normal 7 2 2 4 6 2 2" xfId="51305"/>
    <cellStyle name="Normal 7 2 2 4 6 3" xfId="36981"/>
    <cellStyle name="Normal 7 2 2 4 7" xfId="15407"/>
    <cellStyle name="Normal 7 2 2 4 7 2" xfId="44143"/>
    <cellStyle name="Normal 7 2 2 4 8" xfId="29819"/>
    <cellStyle name="Normal 7 2 2 5" xfId="988"/>
    <cellStyle name="Normal 7 2 2 5 2" xfId="1971"/>
    <cellStyle name="Normal 7 2 2 5 2 2" xfId="3763"/>
    <cellStyle name="Normal 7 2 2 5 2 2 2" xfId="7422"/>
    <cellStyle name="Normal 7 2 2 5 2 2 2 2" xfId="14682"/>
    <cellStyle name="Normal 7 2 2 5 2 2 2 2 2" xfId="29060"/>
    <cellStyle name="Normal 7 2 2 5 2 2 2 2 2 2" xfId="57794"/>
    <cellStyle name="Normal 7 2 2 5 2 2 2 2 3" xfId="43470"/>
    <cellStyle name="Normal 7 2 2 5 2 2 2 3" xfId="21897"/>
    <cellStyle name="Normal 7 2 2 5 2 2 2 3 2" xfId="50632"/>
    <cellStyle name="Normal 7 2 2 5 2 2 2 4" xfId="36308"/>
    <cellStyle name="Normal 7 2 2 5 2 2 3" xfId="11095"/>
    <cellStyle name="Normal 7 2 2 5 2 2 3 2" xfId="25478"/>
    <cellStyle name="Normal 7 2 2 5 2 2 3 2 2" xfId="54213"/>
    <cellStyle name="Normal 7 2 2 5 2 2 3 3" xfId="39889"/>
    <cellStyle name="Normal 7 2 2 5 2 2 4" xfId="18315"/>
    <cellStyle name="Normal 7 2 2 5 2 2 4 2" xfId="47051"/>
    <cellStyle name="Normal 7 2 2 5 2 2 5" xfId="32727"/>
    <cellStyle name="Normal 7 2 2 5 2 3" xfId="5632"/>
    <cellStyle name="Normal 7 2 2 5 2 3 2" xfId="12892"/>
    <cellStyle name="Normal 7 2 2 5 2 3 2 2" xfId="27270"/>
    <cellStyle name="Normal 7 2 2 5 2 3 2 2 2" xfId="56004"/>
    <cellStyle name="Normal 7 2 2 5 2 3 2 3" xfId="41680"/>
    <cellStyle name="Normal 7 2 2 5 2 3 3" xfId="20107"/>
    <cellStyle name="Normal 7 2 2 5 2 3 3 2" xfId="48842"/>
    <cellStyle name="Normal 7 2 2 5 2 3 4" xfId="34518"/>
    <cellStyle name="Normal 7 2 2 5 2 4" xfId="9305"/>
    <cellStyle name="Normal 7 2 2 5 2 4 2" xfId="23688"/>
    <cellStyle name="Normal 7 2 2 5 2 4 2 2" xfId="52423"/>
    <cellStyle name="Normal 7 2 2 5 2 4 3" xfId="38099"/>
    <cellStyle name="Normal 7 2 2 5 2 5" xfId="16525"/>
    <cellStyle name="Normal 7 2 2 5 2 5 2" xfId="45261"/>
    <cellStyle name="Normal 7 2 2 5 2 6" xfId="30937"/>
    <cellStyle name="Normal 7 2 2 5 3" xfId="2867"/>
    <cellStyle name="Normal 7 2 2 5 3 2" xfId="6527"/>
    <cellStyle name="Normal 7 2 2 5 3 2 2" xfId="13787"/>
    <cellStyle name="Normal 7 2 2 5 3 2 2 2" xfId="28165"/>
    <cellStyle name="Normal 7 2 2 5 3 2 2 2 2" xfId="56899"/>
    <cellStyle name="Normal 7 2 2 5 3 2 2 3" xfId="42575"/>
    <cellStyle name="Normal 7 2 2 5 3 2 3" xfId="21002"/>
    <cellStyle name="Normal 7 2 2 5 3 2 3 2" xfId="49737"/>
    <cellStyle name="Normal 7 2 2 5 3 2 4" xfId="35413"/>
    <cellStyle name="Normal 7 2 2 5 3 3" xfId="10200"/>
    <cellStyle name="Normal 7 2 2 5 3 3 2" xfId="24583"/>
    <cellStyle name="Normal 7 2 2 5 3 3 2 2" xfId="53318"/>
    <cellStyle name="Normal 7 2 2 5 3 3 3" xfId="38994"/>
    <cellStyle name="Normal 7 2 2 5 3 4" xfId="17420"/>
    <cellStyle name="Normal 7 2 2 5 3 4 2" xfId="46156"/>
    <cellStyle name="Normal 7 2 2 5 3 5" xfId="31832"/>
    <cellStyle name="Normal 7 2 2 5 4" xfId="4732"/>
    <cellStyle name="Normal 7 2 2 5 4 2" xfId="11997"/>
    <cellStyle name="Normal 7 2 2 5 4 2 2" xfId="26375"/>
    <cellStyle name="Normal 7 2 2 5 4 2 2 2" xfId="55109"/>
    <cellStyle name="Normal 7 2 2 5 4 2 3" xfId="40785"/>
    <cellStyle name="Normal 7 2 2 5 4 3" xfId="19212"/>
    <cellStyle name="Normal 7 2 2 5 4 3 2" xfId="47947"/>
    <cellStyle name="Normal 7 2 2 5 4 4" xfId="33623"/>
    <cellStyle name="Normal 7 2 2 5 5" xfId="8404"/>
    <cellStyle name="Normal 7 2 2 5 5 2" xfId="22793"/>
    <cellStyle name="Normal 7 2 2 5 5 2 2" xfId="51528"/>
    <cellStyle name="Normal 7 2 2 5 5 3" xfId="37204"/>
    <cellStyle name="Normal 7 2 2 5 6" xfId="15630"/>
    <cellStyle name="Normal 7 2 2 5 6 2" xfId="44366"/>
    <cellStyle name="Normal 7 2 2 5 7" xfId="30042"/>
    <cellStyle name="Normal 7 2 2 6" xfId="1507"/>
    <cellStyle name="Normal 7 2 2 6 2" xfId="3316"/>
    <cellStyle name="Normal 7 2 2 6 2 2" xfId="6975"/>
    <cellStyle name="Normal 7 2 2 6 2 2 2" xfId="14235"/>
    <cellStyle name="Normal 7 2 2 6 2 2 2 2" xfId="28613"/>
    <cellStyle name="Normal 7 2 2 6 2 2 2 2 2" xfId="57347"/>
    <cellStyle name="Normal 7 2 2 6 2 2 2 3" xfId="43023"/>
    <cellStyle name="Normal 7 2 2 6 2 2 3" xfId="21450"/>
    <cellStyle name="Normal 7 2 2 6 2 2 3 2" xfId="50185"/>
    <cellStyle name="Normal 7 2 2 6 2 2 4" xfId="35861"/>
    <cellStyle name="Normal 7 2 2 6 2 3" xfId="10648"/>
    <cellStyle name="Normal 7 2 2 6 2 3 2" xfId="25031"/>
    <cellStyle name="Normal 7 2 2 6 2 3 2 2" xfId="53766"/>
    <cellStyle name="Normal 7 2 2 6 2 3 3" xfId="39442"/>
    <cellStyle name="Normal 7 2 2 6 2 4" xfId="17868"/>
    <cellStyle name="Normal 7 2 2 6 2 4 2" xfId="46604"/>
    <cellStyle name="Normal 7 2 2 6 2 5" xfId="32280"/>
    <cellStyle name="Normal 7 2 2 6 3" xfId="5184"/>
    <cellStyle name="Normal 7 2 2 6 3 2" xfId="12445"/>
    <cellStyle name="Normal 7 2 2 6 3 2 2" xfId="26823"/>
    <cellStyle name="Normal 7 2 2 6 3 2 2 2" xfId="55557"/>
    <cellStyle name="Normal 7 2 2 6 3 2 3" xfId="41233"/>
    <cellStyle name="Normal 7 2 2 6 3 3" xfId="19660"/>
    <cellStyle name="Normal 7 2 2 6 3 3 2" xfId="48395"/>
    <cellStyle name="Normal 7 2 2 6 3 4" xfId="34071"/>
    <cellStyle name="Normal 7 2 2 6 4" xfId="8858"/>
    <cellStyle name="Normal 7 2 2 6 4 2" xfId="23241"/>
    <cellStyle name="Normal 7 2 2 6 4 2 2" xfId="51976"/>
    <cellStyle name="Normal 7 2 2 6 4 3" xfId="37652"/>
    <cellStyle name="Normal 7 2 2 6 5" xfId="16078"/>
    <cellStyle name="Normal 7 2 2 6 5 2" xfId="44814"/>
    <cellStyle name="Normal 7 2 2 6 6" xfId="30490"/>
    <cellStyle name="Normal 7 2 2 7" xfId="2420"/>
    <cellStyle name="Normal 7 2 2 7 2" xfId="6080"/>
    <cellStyle name="Normal 7 2 2 7 2 2" xfId="13340"/>
    <cellStyle name="Normal 7 2 2 7 2 2 2" xfId="27718"/>
    <cellStyle name="Normal 7 2 2 7 2 2 2 2" xfId="56452"/>
    <cellStyle name="Normal 7 2 2 7 2 2 3" xfId="42128"/>
    <cellStyle name="Normal 7 2 2 7 2 3" xfId="20555"/>
    <cellStyle name="Normal 7 2 2 7 2 3 2" xfId="49290"/>
    <cellStyle name="Normal 7 2 2 7 2 4" xfId="34966"/>
    <cellStyle name="Normal 7 2 2 7 3" xfId="9753"/>
    <cellStyle name="Normal 7 2 2 7 3 2" xfId="24136"/>
    <cellStyle name="Normal 7 2 2 7 3 2 2" xfId="52871"/>
    <cellStyle name="Normal 7 2 2 7 3 3" xfId="38547"/>
    <cellStyle name="Normal 7 2 2 7 4" xfId="16973"/>
    <cellStyle name="Normal 7 2 2 7 4 2" xfId="45709"/>
    <cellStyle name="Normal 7 2 2 7 5" xfId="31385"/>
    <cellStyle name="Normal 7 2 2 8" xfId="4277"/>
    <cellStyle name="Normal 7 2 2 8 2" xfId="11549"/>
    <cellStyle name="Normal 7 2 2 8 2 2" xfId="25928"/>
    <cellStyle name="Normal 7 2 2 8 2 2 2" xfId="54662"/>
    <cellStyle name="Normal 7 2 2 8 2 3" xfId="40338"/>
    <cellStyle name="Normal 7 2 2 8 3" xfId="18765"/>
    <cellStyle name="Normal 7 2 2 8 3 2" xfId="47500"/>
    <cellStyle name="Normal 7 2 2 8 4" xfId="33176"/>
    <cellStyle name="Normal 7 2 2 9" xfId="7945"/>
    <cellStyle name="Normal 7 2 2 9 2" xfId="22346"/>
    <cellStyle name="Normal 7 2 2 9 2 2" xfId="51081"/>
    <cellStyle name="Normal 7 2 2 9 3" xfId="36757"/>
    <cellStyle name="Normal 7 2 3" xfId="433"/>
    <cellStyle name="Normal 7 2 3 10" xfId="29623"/>
    <cellStyle name="Normal 7 2 3 2" xfId="633"/>
    <cellStyle name="Normal 7 2 3 2 2" xfId="905"/>
    <cellStyle name="Normal 7 2 3 2 2 2" xfId="1352"/>
    <cellStyle name="Normal 7 2 3 2 2 2 2" xfId="2335"/>
    <cellStyle name="Normal 7 2 3 2 2 2 2 2" xfId="4127"/>
    <cellStyle name="Normal 7 2 3 2 2 2 2 2 2" xfId="7786"/>
    <cellStyle name="Normal 7 2 3 2 2 2 2 2 2 2" xfId="15046"/>
    <cellStyle name="Normal 7 2 3 2 2 2 2 2 2 2 2" xfId="29424"/>
    <cellStyle name="Normal 7 2 3 2 2 2 2 2 2 2 2 2" xfId="58158"/>
    <cellStyle name="Normal 7 2 3 2 2 2 2 2 2 2 3" xfId="43834"/>
    <cellStyle name="Normal 7 2 3 2 2 2 2 2 2 3" xfId="22261"/>
    <cellStyle name="Normal 7 2 3 2 2 2 2 2 2 3 2" xfId="50996"/>
    <cellStyle name="Normal 7 2 3 2 2 2 2 2 2 4" xfId="36672"/>
    <cellStyle name="Normal 7 2 3 2 2 2 2 2 3" xfId="11459"/>
    <cellStyle name="Normal 7 2 3 2 2 2 2 2 3 2" xfId="25842"/>
    <cellStyle name="Normal 7 2 3 2 2 2 2 2 3 2 2" xfId="54577"/>
    <cellStyle name="Normal 7 2 3 2 2 2 2 2 3 3" xfId="40253"/>
    <cellStyle name="Normal 7 2 3 2 2 2 2 2 4" xfId="18679"/>
    <cellStyle name="Normal 7 2 3 2 2 2 2 2 4 2" xfId="47415"/>
    <cellStyle name="Normal 7 2 3 2 2 2 2 2 5" xfId="33091"/>
    <cellStyle name="Normal 7 2 3 2 2 2 2 3" xfId="5996"/>
    <cellStyle name="Normal 7 2 3 2 2 2 2 3 2" xfId="13256"/>
    <cellStyle name="Normal 7 2 3 2 2 2 2 3 2 2" xfId="27634"/>
    <cellStyle name="Normal 7 2 3 2 2 2 2 3 2 2 2" xfId="56368"/>
    <cellStyle name="Normal 7 2 3 2 2 2 2 3 2 3" xfId="42044"/>
    <cellStyle name="Normal 7 2 3 2 2 2 2 3 3" xfId="20471"/>
    <cellStyle name="Normal 7 2 3 2 2 2 2 3 3 2" xfId="49206"/>
    <cellStyle name="Normal 7 2 3 2 2 2 2 3 4" xfId="34882"/>
    <cellStyle name="Normal 7 2 3 2 2 2 2 4" xfId="9669"/>
    <cellStyle name="Normal 7 2 3 2 2 2 2 4 2" xfId="24052"/>
    <cellStyle name="Normal 7 2 3 2 2 2 2 4 2 2" xfId="52787"/>
    <cellStyle name="Normal 7 2 3 2 2 2 2 4 3" xfId="38463"/>
    <cellStyle name="Normal 7 2 3 2 2 2 2 5" xfId="16889"/>
    <cellStyle name="Normal 7 2 3 2 2 2 2 5 2" xfId="45625"/>
    <cellStyle name="Normal 7 2 3 2 2 2 2 6" xfId="31301"/>
    <cellStyle name="Normal 7 2 3 2 2 2 3" xfId="3231"/>
    <cellStyle name="Normal 7 2 3 2 2 2 3 2" xfId="6891"/>
    <cellStyle name="Normal 7 2 3 2 2 2 3 2 2" xfId="14151"/>
    <cellStyle name="Normal 7 2 3 2 2 2 3 2 2 2" xfId="28529"/>
    <cellStyle name="Normal 7 2 3 2 2 2 3 2 2 2 2" xfId="57263"/>
    <cellStyle name="Normal 7 2 3 2 2 2 3 2 2 3" xfId="42939"/>
    <cellStyle name="Normal 7 2 3 2 2 2 3 2 3" xfId="21366"/>
    <cellStyle name="Normal 7 2 3 2 2 2 3 2 3 2" xfId="50101"/>
    <cellStyle name="Normal 7 2 3 2 2 2 3 2 4" xfId="35777"/>
    <cellStyle name="Normal 7 2 3 2 2 2 3 3" xfId="10564"/>
    <cellStyle name="Normal 7 2 3 2 2 2 3 3 2" xfId="24947"/>
    <cellStyle name="Normal 7 2 3 2 2 2 3 3 2 2" xfId="53682"/>
    <cellStyle name="Normal 7 2 3 2 2 2 3 3 3" xfId="39358"/>
    <cellStyle name="Normal 7 2 3 2 2 2 3 4" xfId="17784"/>
    <cellStyle name="Normal 7 2 3 2 2 2 3 4 2" xfId="46520"/>
    <cellStyle name="Normal 7 2 3 2 2 2 3 5" xfId="32196"/>
    <cellStyle name="Normal 7 2 3 2 2 2 4" xfId="5096"/>
    <cellStyle name="Normal 7 2 3 2 2 2 4 2" xfId="12361"/>
    <cellStyle name="Normal 7 2 3 2 2 2 4 2 2" xfId="26739"/>
    <cellStyle name="Normal 7 2 3 2 2 2 4 2 2 2" xfId="55473"/>
    <cellStyle name="Normal 7 2 3 2 2 2 4 2 3" xfId="41149"/>
    <cellStyle name="Normal 7 2 3 2 2 2 4 3" xfId="19576"/>
    <cellStyle name="Normal 7 2 3 2 2 2 4 3 2" xfId="48311"/>
    <cellStyle name="Normal 7 2 3 2 2 2 4 4" xfId="33987"/>
    <cellStyle name="Normal 7 2 3 2 2 2 5" xfId="8768"/>
    <cellStyle name="Normal 7 2 3 2 2 2 5 2" xfId="23157"/>
    <cellStyle name="Normal 7 2 3 2 2 2 5 2 2" xfId="51892"/>
    <cellStyle name="Normal 7 2 3 2 2 2 5 3" xfId="37568"/>
    <cellStyle name="Normal 7 2 3 2 2 2 6" xfId="15994"/>
    <cellStyle name="Normal 7 2 3 2 2 2 6 2" xfId="44730"/>
    <cellStyle name="Normal 7 2 3 2 2 2 7" xfId="30406"/>
    <cellStyle name="Normal 7 2 3 2 2 3" xfId="1888"/>
    <cellStyle name="Normal 7 2 3 2 2 3 2" xfId="3680"/>
    <cellStyle name="Normal 7 2 3 2 2 3 2 2" xfId="7339"/>
    <cellStyle name="Normal 7 2 3 2 2 3 2 2 2" xfId="14599"/>
    <cellStyle name="Normal 7 2 3 2 2 3 2 2 2 2" xfId="28977"/>
    <cellStyle name="Normal 7 2 3 2 2 3 2 2 2 2 2" xfId="57711"/>
    <cellStyle name="Normal 7 2 3 2 2 3 2 2 2 3" xfId="43387"/>
    <cellStyle name="Normal 7 2 3 2 2 3 2 2 3" xfId="21814"/>
    <cellStyle name="Normal 7 2 3 2 2 3 2 2 3 2" xfId="50549"/>
    <cellStyle name="Normal 7 2 3 2 2 3 2 2 4" xfId="36225"/>
    <cellStyle name="Normal 7 2 3 2 2 3 2 3" xfId="11012"/>
    <cellStyle name="Normal 7 2 3 2 2 3 2 3 2" xfId="25395"/>
    <cellStyle name="Normal 7 2 3 2 2 3 2 3 2 2" xfId="54130"/>
    <cellStyle name="Normal 7 2 3 2 2 3 2 3 3" xfId="39806"/>
    <cellStyle name="Normal 7 2 3 2 2 3 2 4" xfId="18232"/>
    <cellStyle name="Normal 7 2 3 2 2 3 2 4 2" xfId="46968"/>
    <cellStyle name="Normal 7 2 3 2 2 3 2 5" xfId="32644"/>
    <cellStyle name="Normal 7 2 3 2 2 3 3" xfId="5549"/>
    <cellStyle name="Normal 7 2 3 2 2 3 3 2" xfId="12809"/>
    <cellStyle name="Normal 7 2 3 2 2 3 3 2 2" xfId="27187"/>
    <cellStyle name="Normal 7 2 3 2 2 3 3 2 2 2" xfId="55921"/>
    <cellStyle name="Normal 7 2 3 2 2 3 3 2 3" xfId="41597"/>
    <cellStyle name="Normal 7 2 3 2 2 3 3 3" xfId="20024"/>
    <cellStyle name="Normal 7 2 3 2 2 3 3 3 2" xfId="48759"/>
    <cellStyle name="Normal 7 2 3 2 2 3 3 4" xfId="34435"/>
    <cellStyle name="Normal 7 2 3 2 2 3 4" xfId="9222"/>
    <cellStyle name="Normal 7 2 3 2 2 3 4 2" xfId="23605"/>
    <cellStyle name="Normal 7 2 3 2 2 3 4 2 2" xfId="52340"/>
    <cellStyle name="Normal 7 2 3 2 2 3 4 3" xfId="38016"/>
    <cellStyle name="Normal 7 2 3 2 2 3 5" xfId="16442"/>
    <cellStyle name="Normal 7 2 3 2 2 3 5 2" xfId="45178"/>
    <cellStyle name="Normal 7 2 3 2 2 3 6" xfId="30854"/>
    <cellStyle name="Normal 7 2 3 2 2 4" xfId="2784"/>
    <cellStyle name="Normal 7 2 3 2 2 4 2" xfId="6444"/>
    <cellStyle name="Normal 7 2 3 2 2 4 2 2" xfId="13704"/>
    <cellStyle name="Normal 7 2 3 2 2 4 2 2 2" xfId="28082"/>
    <cellStyle name="Normal 7 2 3 2 2 4 2 2 2 2" xfId="56816"/>
    <cellStyle name="Normal 7 2 3 2 2 4 2 2 3" xfId="42492"/>
    <cellStyle name="Normal 7 2 3 2 2 4 2 3" xfId="20919"/>
    <cellStyle name="Normal 7 2 3 2 2 4 2 3 2" xfId="49654"/>
    <cellStyle name="Normal 7 2 3 2 2 4 2 4" xfId="35330"/>
    <cellStyle name="Normal 7 2 3 2 2 4 3" xfId="10117"/>
    <cellStyle name="Normal 7 2 3 2 2 4 3 2" xfId="24500"/>
    <cellStyle name="Normal 7 2 3 2 2 4 3 2 2" xfId="53235"/>
    <cellStyle name="Normal 7 2 3 2 2 4 3 3" xfId="38911"/>
    <cellStyle name="Normal 7 2 3 2 2 4 4" xfId="17337"/>
    <cellStyle name="Normal 7 2 3 2 2 4 4 2" xfId="46073"/>
    <cellStyle name="Normal 7 2 3 2 2 4 5" xfId="31749"/>
    <cellStyle name="Normal 7 2 3 2 2 5" xfId="4649"/>
    <cellStyle name="Normal 7 2 3 2 2 5 2" xfId="11914"/>
    <cellStyle name="Normal 7 2 3 2 2 5 2 2" xfId="26292"/>
    <cellStyle name="Normal 7 2 3 2 2 5 2 2 2" xfId="55026"/>
    <cellStyle name="Normal 7 2 3 2 2 5 2 3" xfId="40702"/>
    <cellStyle name="Normal 7 2 3 2 2 5 3" xfId="19129"/>
    <cellStyle name="Normal 7 2 3 2 2 5 3 2" xfId="47864"/>
    <cellStyle name="Normal 7 2 3 2 2 5 4" xfId="33540"/>
    <cellStyle name="Normal 7 2 3 2 2 6" xfId="8321"/>
    <cellStyle name="Normal 7 2 3 2 2 6 2" xfId="22710"/>
    <cellStyle name="Normal 7 2 3 2 2 6 2 2" xfId="51445"/>
    <cellStyle name="Normal 7 2 3 2 2 6 3" xfId="37121"/>
    <cellStyle name="Normal 7 2 3 2 2 7" xfId="15547"/>
    <cellStyle name="Normal 7 2 3 2 2 7 2" xfId="44283"/>
    <cellStyle name="Normal 7 2 3 2 2 8" xfId="29959"/>
    <cellStyle name="Normal 7 2 3 2 3" xfId="1128"/>
    <cellStyle name="Normal 7 2 3 2 3 2" xfId="2111"/>
    <cellStyle name="Normal 7 2 3 2 3 2 2" xfId="3903"/>
    <cellStyle name="Normal 7 2 3 2 3 2 2 2" xfId="7562"/>
    <cellStyle name="Normal 7 2 3 2 3 2 2 2 2" xfId="14822"/>
    <cellStyle name="Normal 7 2 3 2 3 2 2 2 2 2" xfId="29200"/>
    <cellStyle name="Normal 7 2 3 2 3 2 2 2 2 2 2" xfId="57934"/>
    <cellStyle name="Normal 7 2 3 2 3 2 2 2 2 3" xfId="43610"/>
    <cellStyle name="Normal 7 2 3 2 3 2 2 2 3" xfId="22037"/>
    <cellStyle name="Normal 7 2 3 2 3 2 2 2 3 2" xfId="50772"/>
    <cellStyle name="Normal 7 2 3 2 3 2 2 2 4" xfId="36448"/>
    <cellStyle name="Normal 7 2 3 2 3 2 2 3" xfId="11235"/>
    <cellStyle name="Normal 7 2 3 2 3 2 2 3 2" xfId="25618"/>
    <cellStyle name="Normal 7 2 3 2 3 2 2 3 2 2" xfId="54353"/>
    <cellStyle name="Normal 7 2 3 2 3 2 2 3 3" xfId="40029"/>
    <cellStyle name="Normal 7 2 3 2 3 2 2 4" xfId="18455"/>
    <cellStyle name="Normal 7 2 3 2 3 2 2 4 2" xfId="47191"/>
    <cellStyle name="Normal 7 2 3 2 3 2 2 5" xfId="32867"/>
    <cellStyle name="Normal 7 2 3 2 3 2 3" xfId="5772"/>
    <cellStyle name="Normal 7 2 3 2 3 2 3 2" xfId="13032"/>
    <cellStyle name="Normal 7 2 3 2 3 2 3 2 2" xfId="27410"/>
    <cellStyle name="Normal 7 2 3 2 3 2 3 2 2 2" xfId="56144"/>
    <cellStyle name="Normal 7 2 3 2 3 2 3 2 3" xfId="41820"/>
    <cellStyle name="Normal 7 2 3 2 3 2 3 3" xfId="20247"/>
    <cellStyle name="Normal 7 2 3 2 3 2 3 3 2" xfId="48982"/>
    <cellStyle name="Normal 7 2 3 2 3 2 3 4" xfId="34658"/>
    <cellStyle name="Normal 7 2 3 2 3 2 4" xfId="9445"/>
    <cellStyle name="Normal 7 2 3 2 3 2 4 2" xfId="23828"/>
    <cellStyle name="Normal 7 2 3 2 3 2 4 2 2" xfId="52563"/>
    <cellStyle name="Normal 7 2 3 2 3 2 4 3" xfId="38239"/>
    <cellStyle name="Normal 7 2 3 2 3 2 5" xfId="16665"/>
    <cellStyle name="Normal 7 2 3 2 3 2 5 2" xfId="45401"/>
    <cellStyle name="Normal 7 2 3 2 3 2 6" xfId="31077"/>
    <cellStyle name="Normal 7 2 3 2 3 3" xfId="3007"/>
    <cellStyle name="Normal 7 2 3 2 3 3 2" xfId="6667"/>
    <cellStyle name="Normal 7 2 3 2 3 3 2 2" xfId="13927"/>
    <cellStyle name="Normal 7 2 3 2 3 3 2 2 2" xfId="28305"/>
    <cellStyle name="Normal 7 2 3 2 3 3 2 2 2 2" xfId="57039"/>
    <cellStyle name="Normal 7 2 3 2 3 3 2 2 3" xfId="42715"/>
    <cellStyle name="Normal 7 2 3 2 3 3 2 3" xfId="21142"/>
    <cellStyle name="Normal 7 2 3 2 3 3 2 3 2" xfId="49877"/>
    <cellStyle name="Normal 7 2 3 2 3 3 2 4" xfId="35553"/>
    <cellStyle name="Normal 7 2 3 2 3 3 3" xfId="10340"/>
    <cellStyle name="Normal 7 2 3 2 3 3 3 2" xfId="24723"/>
    <cellStyle name="Normal 7 2 3 2 3 3 3 2 2" xfId="53458"/>
    <cellStyle name="Normal 7 2 3 2 3 3 3 3" xfId="39134"/>
    <cellStyle name="Normal 7 2 3 2 3 3 4" xfId="17560"/>
    <cellStyle name="Normal 7 2 3 2 3 3 4 2" xfId="46296"/>
    <cellStyle name="Normal 7 2 3 2 3 3 5" xfId="31972"/>
    <cellStyle name="Normal 7 2 3 2 3 4" xfId="4872"/>
    <cellStyle name="Normal 7 2 3 2 3 4 2" xfId="12137"/>
    <cellStyle name="Normal 7 2 3 2 3 4 2 2" xfId="26515"/>
    <cellStyle name="Normal 7 2 3 2 3 4 2 2 2" xfId="55249"/>
    <cellStyle name="Normal 7 2 3 2 3 4 2 3" xfId="40925"/>
    <cellStyle name="Normal 7 2 3 2 3 4 3" xfId="19352"/>
    <cellStyle name="Normal 7 2 3 2 3 4 3 2" xfId="48087"/>
    <cellStyle name="Normal 7 2 3 2 3 4 4" xfId="33763"/>
    <cellStyle name="Normal 7 2 3 2 3 5" xfId="8544"/>
    <cellStyle name="Normal 7 2 3 2 3 5 2" xfId="22933"/>
    <cellStyle name="Normal 7 2 3 2 3 5 2 2" xfId="51668"/>
    <cellStyle name="Normal 7 2 3 2 3 5 3" xfId="37344"/>
    <cellStyle name="Normal 7 2 3 2 3 6" xfId="15770"/>
    <cellStyle name="Normal 7 2 3 2 3 6 2" xfId="44506"/>
    <cellStyle name="Normal 7 2 3 2 3 7" xfId="30182"/>
    <cellStyle name="Normal 7 2 3 2 4" xfId="1660"/>
    <cellStyle name="Normal 7 2 3 2 4 2" xfId="3456"/>
    <cellStyle name="Normal 7 2 3 2 4 2 2" xfId="7115"/>
    <cellStyle name="Normal 7 2 3 2 4 2 2 2" xfId="14375"/>
    <cellStyle name="Normal 7 2 3 2 4 2 2 2 2" xfId="28753"/>
    <cellStyle name="Normal 7 2 3 2 4 2 2 2 2 2" xfId="57487"/>
    <cellStyle name="Normal 7 2 3 2 4 2 2 2 3" xfId="43163"/>
    <cellStyle name="Normal 7 2 3 2 4 2 2 3" xfId="21590"/>
    <cellStyle name="Normal 7 2 3 2 4 2 2 3 2" xfId="50325"/>
    <cellStyle name="Normal 7 2 3 2 4 2 2 4" xfId="36001"/>
    <cellStyle name="Normal 7 2 3 2 4 2 3" xfId="10788"/>
    <cellStyle name="Normal 7 2 3 2 4 2 3 2" xfId="25171"/>
    <cellStyle name="Normal 7 2 3 2 4 2 3 2 2" xfId="53906"/>
    <cellStyle name="Normal 7 2 3 2 4 2 3 3" xfId="39582"/>
    <cellStyle name="Normal 7 2 3 2 4 2 4" xfId="18008"/>
    <cellStyle name="Normal 7 2 3 2 4 2 4 2" xfId="46744"/>
    <cellStyle name="Normal 7 2 3 2 4 2 5" xfId="32420"/>
    <cellStyle name="Normal 7 2 3 2 4 3" xfId="5325"/>
    <cellStyle name="Normal 7 2 3 2 4 3 2" xfId="12585"/>
    <cellStyle name="Normal 7 2 3 2 4 3 2 2" xfId="26963"/>
    <cellStyle name="Normal 7 2 3 2 4 3 2 2 2" xfId="55697"/>
    <cellStyle name="Normal 7 2 3 2 4 3 2 3" xfId="41373"/>
    <cellStyle name="Normal 7 2 3 2 4 3 3" xfId="19800"/>
    <cellStyle name="Normal 7 2 3 2 4 3 3 2" xfId="48535"/>
    <cellStyle name="Normal 7 2 3 2 4 3 4" xfId="34211"/>
    <cellStyle name="Normal 7 2 3 2 4 4" xfId="8998"/>
    <cellStyle name="Normal 7 2 3 2 4 4 2" xfId="23381"/>
    <cellStyle name="Normal 7 2 3 2 4 4 2 2" xfId="52116"/>
    <cellStyle name="Normal 7 2 3 2 4 4 3" xfId="37792"/>
    <cellStyle name="Normal 7 2 3 2 4 5" xfId="16218"/>
    <cellStyle name="Normal 7 2 3 2 4 5 2" xfId="44954"/>
    <cellStyle name="Normal 7 2 3 2 4 6" xfId="30630"/>
    <cellStyle name="Normal 7 2 3 2 5" xfId="2560"/>
    <cellStyle name="Normal 7 2 3 2 5 2" xfId="6220"/>
    <cellStyle name="Normal 7 2 3 2 5 2 2" xfId="13480"/>
    <cellStyle name="Normal 7 2 3 2 5 2 2 2" xfId="27858"/>
    <cellStyle name="Normal 7 2 3 2 5 2 2 2 2" xfId="56592"/>
    <cellStyle name="Normal 7 2 3 2 5 2 2 3" xfId="42268"/>
    <cellStyle name="Normal 7 2 3 2 5 2 3" xfId="20695"/>
    <cellStyle name="Normal 7 2 3 2 5 2 3 2" xfId="49430"/>
    <cellStyle name="Normal 7 2 3 2 5 2 4" xfId="35106"/>
    <cellStyle name="Normal 7 2 3 2 5 3" xfId="9893"/>
    <cellStyle name="Normal 7 2 3 2 5 3 2" xfId="24276"/>
    <cellStyle name="Normal 7 2 3 2 5 3 2 2" xfId="53011"/>
    <cellStyle name="Normal 7 2 3 2 5 3 3" xfId="38687"/>
    <cellStyle name="Normal 7 2 3 2 5 4" xfId="17113"/>
    <cellStyle name="Normal 7 2 3 2 5 4 2" xfId="45849"/>
    <cellStyle name="Normal 7 2 3 2 5 5" xfId="31525"/>
    <cellStyle name="Normal 7 2 3 2 6" xfId="4423"/>
    <cellStyle name="Normal 7 2 3 2 6 2" xfId="11690"/>
    <cellStyle name="Normal 7 2 3 2 6 2 2" xfId="26068"/>
    <cellStyle name="Normal 7 2 3 2 6 2 2 2" xfId="54802"/>
    <cellStyle name="Normal 7 2 3 2 6 2 3" xfId="40478"/>
    <cellStyle name="Normal 7 2 3 2 6 3" xfId="18905"/>
    <cellStyle name="Normal 7 2 3 2 6 3 2" xfId="47640"/>
    <cellStyle name="Normal 7 2 3 2 6 4" xfId="33316"/>
    <cellStyle name="Normal 7 2 3 2 7" xfId="8094"/>
    <cellStyle name="Normal 7 2 3 2 7 2" xfId="22486"/>
    <cellStyle name="Normal 7 2 3 2 7 2 2" xfId="51221"/>
    <cellStyle name="Normal 7 2 3 2 7 3" xfId="36897"/>
    <cellStyle name="Normal 7 2 3 2 8" xfId="15323"/>
    <cellStyle name="Normal 7 2 3 2 8 2" xfId="44059"/>
    <cellStyle name="Normal 7 2 3 2 9" xfId="29735"/>
    <cellStyle name="Normal 7 2 3 3" xfId="791"/>
    <cellStyle name="Normal 7 2 3 3 2" xfId="1240"/>
    <cellStyle name="Normal 7 2 3 3 2 2" xfId="2223"/>
    <cellStyle name="Normal 7 2 3 3 2 2 2" xfId="4015"/>
    <cellStyle name="Normal 7 2 3 3 2 2 2 2" xfId="7674"/>
    <cellStyle name="Normal 7 2 3 3 2 2 2 2 2" xfId="14934"/>
    <cellStyle name="Normal 7 2 3 3 2 2 2 2 2 2" xfId="29312"/>
    <cellStyle name="Normal 7 2 3 3 2 2 2 2 2 2 2" xfId="58046"/>
    <cellStyle name="Normal 7 2 3 3 2 2 2 2 2 3" xfId="43722"/>
    <cellStyle name="Normal 7 2 3 3 2 2 2 2 3" xfId="22149"/>
    <cellStyle name="Normal 7 2 3 3 2 2 2 2 3 2" xfId="50884"/>
    <cellStyle name="Normal 7 2 3 3 2 2 2 2 4" xfId="36560"/>
    <cellStyle name="Normal 7 2 3 3 2 2 2 3" xfId="11347"/>
    <cellStyle name="Normal 7 2 3 3 2 2 2 3 2" xfId="25730"/>
    <cellStyle name="Normal 7 2 3 3 2 2 2 3 2 2" xfId="54465"/>
    <cellStyle name="Normal 7 2 3 3 2 2 2 3 3" xfId="40141"/>
    <cellStyle name="Normal 7 2 3 3 2 2 2 4" xfId="18567"/>
    <cellStyle name="Normal 7 2 3 3 2 2 2 4 2" xfId="47303"/>
    <cellStyle name="Normal 7 2 3 3 2 2 2 5" xfId="32979"/>
    <cellStyle name="Normal 7 2 3 3 2 2 3" xfId="5884"/>
    <cellStyle name="Normal 7 2 3 3 2 2 3 2" xfId="13144"/>
    <cellStyle name="Normal 7 2 3 3 2 2 3 2 2" xfId="27522"/>
    <cellStyle name="Normal 7 2 3 3 2 2 3 2 2 2" xfId="56256"/>
    <cellStyle name="Normal 7 2 3 3 2 2 3 2 3" xfId="41932"/>
    <cellStyle name="Normal 7 2 3 3 2 2 3 3" xfId="20359"/>
    <cellStyle name="Normal 7 2 3 3 2 2 3 3 2" xfId="49094"/>
    <cellStyle name="Normal 7 2 3 3 2 2 3 4" xfId="34770"/>
    <cellStyle name="Normal 7 2 3 3 2 2 4" xfId="9557"/>
    <cellStyle name="Normal 7 2 3 3 2 2 4 2" xfId="23940"/>
    <cellStyle name="Normal 7 2 3 3 2 2 4 2 2" xfId="52675"/>
    <cellStyle name="Normal 7 2 3 3 2 2 4 3" xfId="38351"/>
    <cellStyle name="Normal 7 2 3 3 2 2 5" xfId="16777"/>
    <cellStyle name="Normal 7 2 3 3 2 2 5 2" xfId="45513"/>
    <cellStyle name="Normal 7 2 3 3 2 2 6" xfId="31189"/>
    <cellStyle name="Normal 7 2 3 3 2 3" xfId="3119"/>
    <cellStyle name="Normal 7 2 3 3 2 3 2" xfId="6779"/>
    <cellStyle name="Normal 7 2 3 3 2 3 2 2" xfId="14039"/>
    <cellStyle name="Normal 7 2 3 3 2 3 2 2 2" xfId="28417"/>
    <cellStyle name="Normal 7 2 3 3 2 3 2 2 2 2" xfId="57151"/>
    <cellStyle name="Normal 7 2 3 3 2 3 2 2 3" xfId="42827"/>
    <cellStyle name="Normal 7 2 3 3 2 3 2 3" xfId="21254"/>
    <cellStyle name="Normal 7 2 3 3 2 3 2 3 2" xfId="49989"/>
    <cellStyle name="Normal 7 2 3 3 2 3 2 4" xfId="35665"/>
    <cellStyle name="Normal 7 2 3 3 2 3 3" xfId="10452"/>
    <cellStyle name="Normal 7 2 3 3 2 3 3 2" xfId="24835"/>
    <cellStyle name="Normal 7 2 3 3 2 3 3 2 2" xfId="53570"/>
    <cellStyle name="Normal 7 2 3 3 2 3 3 3" xfId="39246"/>
    <cellStyle name="Normal 7 2 3 3 2 3 4" xfId="17672"/>
    <cellStyle name="Normal 7 2 3 3 2 3 4 2" xfId="46408"/>
    <cellStyle name="Normal 7 2 3 3 2 3 5" xfId="32084"/>
    <cellStyle name="Normal 7 2 3 3 2 4" xfId="4984"/>
    <cellStyle name="Normal 7 2 3 3 2 4 2" xfId="12249"/>
    <cellStyle name="Normal 7 2 3 3 2 4 2 2" xfId="26627"/>
    <cellStyle name="Normal 7 2 3 3 2 4 2 2 2" xfId="55361"/>
    <cellStyle name="Normal 7 2 3 3 2 4 2 3" xfId="41037"/>
    <cellStyle name="Normal 7 2 3 3 2 4 3" xfId="19464"/>
    <cellStyle name="Normal 7 2 3 3 2 4 3 2" xfId="48199"/>
    <cellStyle name="Normal 7 2 3 3 2 4 4" xfId="33875"/>
    <cellStyle name="Normal 7 2 3 3 2 5" xfId="8656"/>
    <cellStyle name="Normal 7 2 3 3 2 5 2" xfId="23045"/>
    <cellStyle name="Normal 7 2 3 3 2 5 2 2" xfId="51780"/>
    <cellStyle name="Normal 7 2 3 3 2 5 3" xfId="37456"/>
    <cellStyle name="Normal 7 2 3 3 2 6" xfId="15882"/>
    <cellStyle name="Normal 7 2 3 3 2 6 2" xfId="44618"/>
    <cellStyle name="Normal 7 2 3 3 2 7" xfId="30294"/>
    <cellStyle name="Normal 7 2 3 3 3" xfId="1776"/>
    <cellStyle name="Normal 7 2 3 3 3 2" xfId="3568"/>
    <cellStyle name="Normal 7 2 3 3 3 2 2" xfId="7227"/>
    <cellStyle name="Normal 7 2 3 3 3 2 2 2" xfId="14487"/>
    <cellStyle name="Normal 7 2 3 3 3 2 2 2 2" xfId="28865"/>
    <cellStyle name="Normal 7 2 3 3 3 2 2 2 2 2" xfId="57599"/>
    <cellStyle name="Normal 7 2 3 3 3 2 2 2 3" xfId="43275"/>
    <cellStyle name="Normal 7 2 3 3 3 2 2 3" xfId="21702"/>
    <cellStyle name="Normal 7 2 3 3 3 2 2 3 2" xfId="50437"/>
    <cellStyle name="Normal 7 2 3 3 3 2 2 4" xfId="36113"/>
    <cellStyle name="Normal 7 2 3 3 3 2 3" xfId="10900"/>
    <cellStyle name="Normal 7 2 3 3 3 2 3 2" xfId="25283"/>
    <cellStyle name="Normal 7 2 3 3 3 2 3 2 2" xfId="54018"/>
    <cellStyle name="Normal 7 2 3 3 3 2 3 3" xfId="39694"/>
    <cellStyle name="Normal 7 2 3 3 3 2 4" xfId="18120"/>
    <cellStyle name="Normal 7 2 3 3 3 2 4 2" xfId="46856"/>
    <cellStyle name="Normal 7 2 3 3 3 2 5" xfId="32532"/>
    <cellStyle name="Normal 7 2 3 3 3 3" xfId="5437"/>
    <cellStyle name="Normal 7 2 3 3 3 3 2" xfId="12697"/>
    <cellStyle name="Normal 7 2 3 3 3 3 2 2" xfId="27075"/>
    <cellStyle name="Normal 7 2 3 3 3 3 2 2 2" xfId="55809"/>
    <cellStyle name="Normal 7 2 3 3 3 3 2 3" xfId="41485"/>
    <cellStyle name="Normal 7 2 3 3 3 3 3" xfId="19912"/>
    <cellStyle name="Normal 7 2 3 3 3 3 3 2" xfId="48647"/>
    <cellStyle name="Normal 7 2 3 3 3 3 4" xfId="34323"/>
    <cellStyle name="Normal 7 2 3 3 3 4" xfId="9110"/>
    <cellStyle name="Normal 7 2 3 3 3 4 2" xfId="23493"/>
    <cellStyle name="Normal 7 2 3 3 3 4 2 2" xfId="52228"/>
    <cellStyle name="Normal 7 2 3 3 3 4 3" xfId="37904"/>
    <cellStyle name="Normal 7 2 3 3 3 5" xfId="16330"/>
    <cellStyle name="Normal 7 2 3 3 3 5 2" xfId="45066"/>
    <cellStyle name="Normal 7 2 3 3 3 6" xfId="30742"/>
    <cellStyle name="Normal 7 2 3 3 4" xfId="2672"/>
    <cellStyle name="Normal 7 2 3 3 4 2" xfId="6332"/>
    <cellStyle name="Normal 7 2 3 3 4 2 2" xfId="13592"/>
    <cellStyle name="Normal 7 2 3 3 4 2 2 2" xfId="27970"/>
    <cellStyle name="Normal 7 2 3 3 4 2 2 2 2" xfId="56704"/>
    <cellStyle name="Normal 7 2 3 3 4 2 2 3" xfId="42380"/>
    <cellStyle name="Normal 7 2 3 3 4 2 3" xfId="20807"/>
    <cellStyle name="Normal 7 2 3 3 4 2 3 2" xfId="49542"/>
    <cellStyle name="Normal 7 2 3 3 4 2 4" xfId="35218"/>
    <cellStyle name="Normal 7 2 3 3 4 3" xfId="10005"/>
    <cellStyle name="Normal 7 2 3 3 4 3 2" xfId="24388"/>
    <cellStyle name="Normal 7 2 3 3 4 3 2 2" xfId="53123"/>
    <cellStyle name="Normal 7 2 3 3 4 3 3" xfId="38799"/>
    <cellStyle name="Normal 7 2 3 3 4 4" xfId="17225"/>
    <cellStyle name="Normal 7 2 3 3 4 4 2" xfId="45961"/>
    <cellStyle name="Normal 7 2 3 3 4 5" xfId="31637"/>
    <cellStyle name="Normal 7 2 3 3 5" xfId="4536"/>
    <cellStyle name="Normal 7 2 3 3 5 2" xfId="11802"/>
    <cellStyle name="Normal 7 2 3 3 5 2 2" xfId="26180"/>
    <cellStyle name="Normal 7 2 3 3 5 2 2 2" xfId="54914"/>
    <cellStyle name="Normal 7 2 3 3 5 2 3" xfId="40590"/>
    <cellStyle name="Normal 7 2 3 3 5 3" xfId="19017"/>
    <cellStyle name="Normal 7 2 3 3 5 3 2" xfId="47752"/>
    <cellStyle name="Normal 7 2 3 3 5 4" xfId="33428"/>
    <cellStyle name="Normal 7 2 3 3 6" xfId="8209"/>
    <cellStyle name="Normal 7 2 3 3 6 2" xfId="22598"/>
    <cellStyle name="Normal 7 2 3 3 6 2 2" xfId="51333"/>
    <cellStyle name="Normal 7 2 3 3 6 3" xfId="37009"/>
    <cellStyle name="Normal 7 2 3 3 7" xfId="15435"/>
    <cellStyle name="Normal 7 2 3 3 7 2" xfId="44171"/>
    <cellStyle name="Normal 7 2 3 3 8" xfId="29847"/>
    <cellStyle name="Normal 7 2 3 4" xfId="1016"/>
    <cellStyle name="Normal 7 2 3 4 2" xfId="1999"/>
    <cellStyle name="Normal 7 2 3 4 2 2" xfId="3791"/>
    <cellStyle name="Normal 7 2 3 4 2 2 2" xfId="7450"/>
    <cellStyle name="Normal 7 2 3 4 2 2 2 2" xfId="14710"/>
    <cellStyle name="Normal 7 2 3 4 2 2 2 2 2" xfId="29088"/>
    <cellStyle name="Normal 7 2 3 4 2 2 2 2 2 2" xfId="57822"/>
    <cellStyle name="Normal 7 2 3 4 2 2 2 2 3" xfId="43498"/>
    <cellStyle name="Normal 7 2 3 4 2 2 2 3" xfId="21925"/>
    <cellStyle name="Normal 7 2 3 4 2 2 2 3 2" xfId="50660"/>
    <cellStyle name="Normal 7 2 3 4 2 2 2 4" xfId="36336"/>
    <cellStyle name="Normal 7 2 3 4 2 2 3" xfId="11123"/>
    <cellStyle name="Normal 7 2 3 4 2 2 3 2" xfId="25506"/>
    <cellStyle name="Normal 7 2 3 4 2 2 3 2 2" xfId="54241"/>
    <cellStyle name="Normal 7 2 3 4 2 2 3 3" xfId="39917"/>
    <cellStyle name="Normal 7 2 3 4 2 2 4" xfId="18343"/>
    <cellStyle name="Normal 7 2 3 4 2 2 4 2" xfId="47079"/>
    <cellStyle name="Normal 7 2 3 4 2 2 5" xfId="32755"/>
    <cellStyle name="Normal 7 2 3 4 2 3" xfId="5660"/>
    <cellStyle name="Normal 7 2 3 4 2 3 2" xfId="12920"/>
    <cellStyle name="Normal 7 2 3 4 2 3 2 2" xfId="27298"/>
    <cellStyle name="Normal 7 2 3 4 2 3 2 2 2" xfId="56032"/>
    <cellStyle name="Normal 7 2 3 4 2 3 2 3" xfId="41708"/>
    <cellStyle name="Normal 7 2 3 4 2 3 3" xfId="20135"/>
    <cellStyle name="Normal 7 2 3 4 2 3 3 2" xfId="48870"/>
    <cellStyle name="Normal 7 2 3 4 2 3 4" xfId="34546"/>
    <cellStyle name="Normal 7 2 3 4 2 4" xfId="9333"/>
    <cellStyle name="Normal 7 2 3 4 2 4 2" xfId="23716"/>
    <cellStyle name="Normal 7 2 3 4 2 4 2 2" xfId="52451"/>
    <cellStyle name="Normal 7 2 3 4 2 4 3" xfId="38127"/>
    <cellStyle name="Normal 7 2 3 4 2 5" xfId="16553"/>
    <cellStyle name="Normal 7 2 3 4 2 5 2" xfId="45289"/>
    <cellStyle name="Normal 7 2 3 4 2 6" xfId="30965"/>
    <cellStyle name="Normal 7 2 3 4 3" xfId="2895"/>
    <cellStyle name="Normal 7 2 3 4 3 2" xfId="6555"/>
    <cellStyle name="Normal 7 2 3 4 3 2 2" xfId="13815"/>
    <cellStyle name="Normal 7 2 3 4 3 2 2 2" xfId="28193"/>
    <cellStyle name="Normal 7 2 3 4 3 2 2 2 2" xfId="56927"/>
    <cellStyle name="Normal 7 2 3 4 3 2 2 3" xfId="42603"/>
    <cellStyle name="Normal 7 2 3 4 3 2 3" xfId="21030"/>
    <cellStyle name="Normal 7 2 3 4 3 2 3 2" xfId="49765"/>
    <cellStyle name="Normal 7 2 3 4 3 2 4" xfId="35441"/>
    <cellStyle name="Normal 7 2 3 4 3 3" xfId="10228"/>
    <cellStyle name="Normal 7 2 3 4 3 3 2" xfId="24611"/>
    <cellStyle name="Normal 7 2 3 4 3 3 2 2" xfId="53346"/>
    <cellStyle name="Normal 7 2 3 4 3 3 3" xfId="39022"/>
    <cellStyle name="Normal 7 2 3 4 3 4" xfId="17448"/>
    <cellStyle name="Normal 7 2 3 4 3 4 2" xfId="46184"/>
    <cellStyle name="Normal 7 2 3 4 3 5" xfId="31860"/>
    <cellStyle name="Normal 7 2 3 4 4" xfId="4760"/>
    <cellStyle name="Normal 7 2 3 4 4 2" xfId="12025"/>
    <cellStyle name="Normal 7 2 3 4 4 2 2" xfId="26403"/>
    <cellStyle name="Normal 7 2 3 4 4 2 2 2" xfId="55137"/>
    <cellStyle name="Normal 7 2 3 4 4 2 3" xfId="40813"/>
    <cellStyle name="Normal 7 2 3 4 4 3" xfId="19240"/>
    <cellStyle name="Normal 7 2 3 4 4 3 2" xfId="47975"/>
    <cellStyle name="Normal 7 2 3 4 4 4" xfId="33651"/>
    <cellStyle name="Normal 7 2 3 4 5" xfId="8432"/>
    <cellStyle name="Normal 7 2 3 4 5 2" xfId="22821"/>
    <cellStyle name="Normal 7 2 3 4 5 2 2" xfId="51556"/>
    <cellStyle name="Normal 7 2 3 4 5 3" xfId="37232"/>
    <cellStyle name="Normal 7 2 3 4 6" xfId="15658"/>
    <cellStyle name="Normal 7 2 3 4 6 2" xfId="44394"/>
    <cellStyle name="Normal 7 2 3 4 7" xfId="30070"/>
    <cellStyle name="Normal 7 2 3 5" xfId="1540"/>
    <cellStyle name="Normal 7 2 3 5 2" xfId="3344"/>
    <cellStyle name="Normal 7 2 3 5 2 2" xfId="7003"/>
    <cellStyle name="Normal 7 2 3 5 2 2 2" xfId="14263"/>
    <cellStyle name="Normal 7 2 3 5 2 2 2 2" xfId="28641"/>
    <cellStyle name="Normal 7 2 3 5 2 2 2 2 2" xfId="57375"/>
    <cellStyle name="Normal 7 2 3 5 2 2 2 3" xfId="43051"/>
    <cellStyle name="Normal 7 2 3 5 2 2 3" xfId="21478"/>
    <cellStyle name="Normal 7 2 3 5 2 2 3 2" xfId="50213"/>
    <cellStyle name="Normal 7 2 3 5 2 2 4" xfId="35889"/>
    <cellStyle name="Normal 7 2 3 5 2 3" xfId="10676"/>
    <cellStyle name="Normal 7 2 3 5 2 3 2" xfId="25059"/>
    <cellStyle name="Normal 7 2 3 5 2 3 2 2" xfId="53794"/>
    <cellStyle name="Normal 7 2 3 5 2 3 3" xfId="39470"/>
    <cellStyle name="Normal 7 2 3 5 2 4" xfId="17896"/>
    <cellStyle name="Normal 7 2 3 5 2 4 2" xfId="46632"/>
    <cellStyle name="Normal 7 2 3 5 2 5" xfId="32308"/>
    <cellStyle name="Normal 7 2 3 5 3" xfId="5213"/>
    <cellStyle name="Normal 7 2 3 5 3 2" xfId="12473"/>
    <cellStyle name="Normal 7 2 3 5 3 2 2" xfId="26851"/>
    <cellStyle name="Normal 7 2 3 5 3 2 2 2" xfId="55585"/>
    <cellStyle name="Normal 7 2 3 5 3 2 3" xfId="41261"/>
    <cellStyle name="Normal 7 2 3 5 3 3" xfId="19688"/>
    <cellStyle name="Normal 7 2 3 5 3 3 2" xfId="48423"/>
    <cellStyle name="Normal 7 2 3 5 3 4" xfId="34099"/>
    <cellStyle name="Normal 7 2 3 5 4" xfId="8886"/>
    <cellStyle name="Normal 7 2 3 5 4 2" xfId="23269"/>
    <cellStyle name="Normal 7 2 3 5 4 2 2" xfId="52004"/>
    <cellStyle name="Normal 7 2 3 5 4 3" xfId="37680"/>
    <cellStyle name="Normal 7 2 3 5 5" xfId="16106"/>
    <cellStyle name="Normal 7 2 3 5 5 2" xfId="44842"/>
    <cellStyle name="Normal 7 2 3 5 6" xfId="30518"/>
    <cellStyle name="Normal 7 2 3 6" xfId="2448"/>
    <cellStyle name="Normal 7 2 3 6 2" xfId="6108"/>
    <cellStyle name="Normal 7 2 3 6 2 2" xfId="13368"/>
    <cellStyle name="Normal 7 2 3 6 2 2 2" xfId="27746"/>
    <cellStyle name="Normal 7 2 3 6 2 2 2 2" xfId="56480"/>
    <cellStyle name="Normal 7 2 3 6 2 2 3" xfId="42156"/>
    <cellStyle name="Normal 7 2 3 6 2 3" xfId="20583"/>
    <cellStyle name="Normal 7 2 3 6 2 3 2" xfId="49318"/>
    <cellStyle name="Normal 7 2 3 6 2 4" xfId="34994"/>
    <cellStyle name="Normal 7 2 3 6 3" xfId="9781"/>
    <cellStyle name="Normal 7 2 3 6 3 2" xfId="24164"/>
    <cellStyle name="Normal 7 2 3 6 3 2 2" xfId="52899"/>
    <cellStyle name="Normal 7 2 3 6 3 3" xfId="38575"/>
    <cellStyle name="Normal 7 2 3 6 4" xfId="17001"/>
    <cellStyle name="Normal 7 2 3 6 4 2" xfId="45737"/>
    <cellStyle name="Normal 7 2 3 6 5" xfId="31413"/>
    <cellStyle name="Normal 7 2 3 7" xfId="4307"/>
    <cellStyle name="Normal 7 2 3 7 2" xfId="11577"/>
    <cellStyle name="Normal 7 2 3 7 2 2" xfId="25956"/>
    <cellStyle name="Normal 7 2 3 7 2 2 2" xfId="54690"/>
    <cellStyle name="Normal 7 2 3 7 2 3" xfId="40366"/>
    <cellStyle name="Normal 7 2 3 7 3" xfId="18793"/>
    <cellStyle name="Normal 7 2 3 7 3 2" xfId="47528"/>
    <cellStyle name="Normal 7 2 3 7 4" xfId="33204"/>
    <cellStyle name="Normal 7 2 3 8" xfId="7976"/>
    <cellStyle name="Normal 7 2 3 8 2" xfId="22374"/>
    <cellStyle name="Normal 7 2 3 8 2 2" xfId="51109"/>
    <cellStyle name="Normal 7 2 3 8 3" xfId="36785"/>
    <cellStyle name="Normal 7 2 3 9" xfId="15211"/>
    <cellStyle name="Normal 7 2 3 9 2" xfId="43947"/>
    <cellStyle name="Normal 7 2 4" xfId="564"/>
    <cellStyle name="Normal 7 2 4 2" xfId="849"/>
    <cellStyle name="Normal 7 2 4 2 2" xfId="1296"/>
    <cellStyle name="Normal 7 2 4 2 2 2" xfId="2279"/>
    <cellStyle name="Normal 7 2 4 2 2 2 2" xfId="4071"/>
    <cellStyle name="Normal 7 2 4 2 2 2 2 2" xfId="7730"/>
    <cellStyle name="Normal 7 2 4 2 2 2 2 2 2" xfId="14990"/>
    <cellStyle name="Normal 7 2 4 2 2 2 2 2 2 2" xfId="29368"/>
    <cellStyle name="Normal 7 2 4 2 2 2 2 2 2 2 2" xfId="58102"/>
    <cellStyle name="Normal 7 2 4 2 2 2 2 2 2 3" xfId="43778"/>
    <cellStyle name="Normal 7 2 4 2 2 2 2 2 3" xfId="22205"/>
    <cellStyle name="Normal 7 2 4 2 2 2 2 2 3 2" xfId="50940"/>
    <cellStyle name="Normal 7 2 4 2 2 2 2 2 4" xfId="36616"/>
    <cellStyle name="Normal 7 2 4 2 2 2 2 3" xfId="11403"/>
    <cellStyle name="Normal 7 2 4 2 2 2 2 3 2" xfId="25786"/>
    <cellStyle name="Normal 7 2 4 2 2 2 2 3 2 2" xfId="54521"/>
    <cellStyle name="Normal 7 2 4 2 2 2 2 3 3" xfId="40197"/>
    <cellStyle name="Normal 7 2 4 2 2 2 2 4" xfId="18623"/>
    <cellStyle name="Normal 7 2 4 2 2 2 2 4 2" xfId="47359"/>
    <cellStyle name="Normal 7 2 4 2 2 2 2 5" xfId="33035"/>
    <cellStyle name="Normal 7 2 4 2 2 2 3" xfId="5940"/>
    <cellStyle name="Normal 7 2 4 2 2 2 3 2" xfId="13200"/>
    <cellStyle name="Normal 7 2 4 2 2 2 3 2 2" xfId="27578"/>
    <cellStyle name="Normal 7 2 4 2 2 2 3 2 2 2" xfId="56312"/>
    <cellStyle name="Normal 7 2 4 2 2 2 3 2 3" xfId="41988"/>
    <cellStyle name="Normal 7 2 4 2 2 2 3 3" xfId="20415"/>
    <cellStyle name="Normal 7 2 4 2 2 2 3 3 2" xfId="49150"/>
    <cellStyle name="Normal 7 2 4 2 2 2 3 4" xfId="34826"/>
    <cellStyle name="Normal 7 2 4 2 2 2 4" xfId="9613"/>
    <cellStyle name="Normal 7 2 4 2 2 2 4 2" xfId="23996"/>
    <cellStyle name="Normal 7 2 4 2 2 2 4 2 2" xfId="52731"/>
    <cellStyle name="Normal 7 2 4 2 2 2 4 3" xfId="38407"/>
    <cellStyle name="Normal 7 2 4 2 2 2 5" xfId="16833"/>
    <cellStyle name="Normal 7 2 4 2 2 2 5 2" xfId="45569"/>
    <cellStyle name="Normal 7 2 4 2 2 2 6" xfId="31245"/>
    <cellStyle name="Normal 7 2 4 2 2 3" xfId="3175"/>
    <cellStyle name="Normal 7 2 4 2 2 3 2" xfId="6835"/>
    <cellStyle name="Normal 7 2 4 2 2 3 2 2" xfId="14095"/>
    <cellStyle name="Normal 7 2 4 2 2 3 2 2 2" xfId="28473"/>
    <cellStyle name="Normal 7 2 4 2 2 3 2 2 2 2" xfId="57207"/>
    <cellStyle name="Normal 7 2 4 2 2 3 2 2 3" xfId="42883"/>
    <cellStyle name="Normal 7 2 4 2 2 3 2 3" xfId="21310"/>
    <cellStyle name="Normal 7 2 4 2 2 3 2 3 2" xfId="50045"/>
    <cellStyle name="Normal 7 2 4 2 2 3 2 4" xfId="35721"/>
    <cellStyle name="Normal 7 2 4 2 2 3 3" xfId="10508"/>
    <cellStyle name="Normal 7 2 4 2 2 3 3 2" xfId="24891"/>
    <cellStyle name="Normal 7 2 4 2 2 3 3 2 2" xfId="53626"/>
    <cellStyle name="Normal 7 2 4 2 2 3 3 3" xfId="39302"/>
    <cellStyle name="Normal 7 2 4 2 2 3 4" xfId="17728"/>
    <cellStyle name="Normal 7 2 4 2 2 3 4 2" xfId="46464"/>
    <cellStyle name="Normal 7 2 4 2 2 3 5" xfId="32140"/>
    <cellStyle name="Normal 7 2 4 2 2 4" xfId="5040"/>
    <cellStyle name="Normal 7 2 4 2 2 4 2" xfId="12305"/>
    <cellStyle name="Normal 7 2 4 2 2 4 2 2" xfId="26683"/>
    <cellStyle name="Normal 7 2 4 2 2 4 2 2 2" xfId="55417"/>
    <cellStyle name="Normal 7 2 4 2 2 4 2 3" xfId="41093"/>
    <cellStyle name="Normal 7 2 4 2 2 4 3" xfId="19520"/>
    <cellStyle name="Normal 7 2 4 2 2 4 3 2" xfId="48255"/>
    <cellStyle name="Normal 7 2 4 2 2 4 4" xfId="33931"/>
    <cellStyle name="Normal 7 2 4 2 2 5" xfId="8712"/>
    <cellStyle name="Normal 7 2 4 2 2 5 2" xfId="23101"/>
    <cellStyle name="Normal 7 2 4 2 2 5 2 2" xfId="51836"/>
    <cellStyle name="Normal 7 2 4 2 2 5 3" xfId="37512"/>
    <cellStyle name="Normal 7 2 4 2 2 6" xfId="15938"/>
    <cellStyle name="Normal 7 2 4 2 2 6 2" xfId="44674"/>
    <cellStyle name="Normal 7 2 4 2 2 7" xfId="30350"/>
    <cellStyle name="Normal 7 2 4 2 3" xfId="1832"/>
    <cellStyle name="Normal 7 2 4 2 3 2" xfId="3624"/>
    <cellStyle name="Normal 7 2 4 2 3 2 2" xfId="7283"/>
    <cellStyle name="Normal 7 2 4 2 3 2 2 2" xfId="14543"/>
    <cellStyle name="Normal 7 2 4 2 3 2 2 2 2" xfId="28921"/>
    <cellStyle name="Normal 7 2 4 2 3 2 2 2 2 2" xfId="57655"/>
    <cellStyle name="Normal 7 2 4 2 3 2 2 2 3" xfId="43331"/>
    <cellStyle name="Normal 7 2 4 2 3 2 2 3" xfId="21758"/>
    <cellStyle name="Normal 7 2 4 2 3 2 2 3 2" xfId="50493"/>
    <cellStyle name="Normal 7 2 4 2 3 2 2 4" xfId="36169"/>
    <cellStyle name="Normal 7 2 4 2 3 2 3" xfId="10956"/>
    <cellStyle name="Normal 7 2 4 2 3 2 3 2" xfId="25339"/>
    <cellStyle name="Normal 7 2 4 2 3 2 3 2 2" xfId="54074"/>
    <cellStyle name="Normal 7 2 4 2 3 2 3 3" xfId="39750"/>
    <cellStyle name="Normal 7 2 4 2 3 2 4" xfId="18176"/>
    <cellStyle name="Normal 7 2 4 2 3 2 4 2" xfId="46912"/>
    <cellStyle name="Normal 7 2 4 2 3 2 5" xfId="32588"/>
    <cellStyle name="Normal 7 2 4 2 3 3" xfId="5493"/>
    <cellStyle name="Normal 7 2 4 2 3 3 2" xfId="12753"/>
    <cellStyle name="Normal 7 2 4 2 3 3 2 2" xfId="27131"/>
    <cellStyle name="Normal 7 2 4 2 3 3 2 2 2" xfId="55865"/>
    <cellStyle name="Normal 7 2 4 2 3 3 2 3" xfId="41541"/>
    <cellStyle name="Normal 7 2 4 2 3 3 3" xfId="19968"/>
    <cellStyle name="Normal 7 2 4 2 3 3 3 2" xfId="48703"/>
    <cellStyle name="Normal 7 2 4 2 3 3 4" xfId="34379"/>
    <cellStyle name="Normal 7 2 4 2 3 4" xfId="9166"/>
    <cellStyle name="Normal 7 2 4 2 3 4 2" xfId="23549"/>
    <cellStyle name="Normal 7 2 4 2 3 4 2 2" xfId="52284"/>
    <cellStyle name="Normal 7 2 4 2 3 4 3" xfId="37960"/>
    <cellStyle name="Normal 7 2 4 2 3 5" xfId="16386"/>
    <cellStyle name="Normal 7 2 4 2 3 5 2" xfId="45122"/>
    <cellStyle name="Normal 7 2 4 2 3 6" xfId="30798"/>
    <cellStyle name="Normal 7 2 4 2 4" xfId="2728"/>
    <cellStyle name="Normal 7 2 4 2 4 2" xfId="6388"/>
    <cellStyle name="Normal 7 2 4 2 4 2 2" xfId="13648"/>
    <cellStyle name="Normal 7 2 4 2 4 2 2 2" xfId="28026"/>
    <cellStyle name="Normal 7 2 4 2 4 2 2 2 2" xfId="56760"/>
    <cellStyle name="Normal 7 2 4 2 4 2 2 3" xfId="42436"/>
    <cellStyle name="Normal 7 2 4 2 4 2 3" xfId="20863"/>
    <cellStyle name="Normal 7 2 4 2 4 2 3 2" xfId="49598"/>
    <cellStyle name="Normal 7 2 4 2 4 2 4" xfId="35274"/>
    <cellStyle name="Normal 7 2 4 2 4 3" xfId="10061"/>
    <cellStyle name="Normal 7 2 4 2 4 3 2" xfId="24444"/>
    <cellStyle name="Normal 7 2 4 2 4 3 2 2" xfId="53179"/>
    <cellStyle name="Normal 7 2 4 2 4 3 3" xfId="38855"/>
    <cellStyle name="Normal 7 2 4 2 4 4" xfId="17281"/>
    <cellStyle name="Normal 7 2 4 2 4 4 2" xfId="46017"/>
    <cellStyle name="Normal 7 2 4 2 4 5" xfId="31693"/>
    <cellStyle name="Normal 7 2 4 2 5" xfId="4593"/>
    <cellStyle name="Normal 7 2 4 2 5 2" xfId="11858"/>
    <cellStyle name="Normal 7 2 4 2 5 2 2" xfId="26236"/>
    <cellStyle name="Normal 7 2 4 2 5 2 2 2" xfId="54970"/>
    <cellStyle name="Normal 7 2 4 2 5 2 3" xfId="40646"/>
    <cellStyle name="Normal 7 2 4 2 5 3" xfId="19073"/>
    <cellStyle name="Normal 7 2 4 2 5 3 2" xfId="47808"/>
    <cellStyle name="Normal 7 2 4 2 5 4" xfId="33484"/>
    <cellStyle name="Normal 7 2 4 2 6" xfId="8265"/>
    <cellStyle name="Normal 7 2 4 2 6 2" xfId="22654"/>
    <cellStyle name="Normal 7 2 4 2 6 2 2" xfId="51389"/>
    <cellStyle name="Normal 7 2 4 2 6 3" xfId="37065"/>
    <cellStyle name="Normal 7 2 4 2 7" xfId="15491"/>
    <cellStyle name="Normal 7 2 4 2 7 2" xfId="44227"/>
    <cellStyle name="Normal 7 2 4 2 8" xfId="29903"/>
    <cellStyle name="Normal 7 2 4 3" xfId="1072"/>
    <cellStyle name="Normal 7 2 4 3 2" xfId="2055"/>
    <cellStyle name="Normal 7 2 4 3 2 2" xfId="3847"/>
    <cellStyle name="Normal 7 2 4 3 2 2 2" xfId="7506"/>
    <cellStyle name="Normal 7 2 4 3 2 2 2 2" xfId="14766"/>
    <cellStyle name="Normal 7 2 4 3 2 2 2 2 2" xfId="29144"/>
    <cellStyle name="Normal 7 2 4 3 2 2 2 2 2 2" xfId="57878"/>
    <cellStyle name="Normal 7 2 4 3 2 2 2 2 3" xfId="43554"/>
    <cellStyle name="Normal 7 2 4 3 2 2 2 3" xfId="21981"/>
    <cellStyle name="Normal 7 2 4 3 2 2 2 3 2" xfId="50716"/>
    <cellStyle name="Normal 7 2 4 3 2 2 2 4" xfId="36392"/>
    <cellStyle name="Normal 7 2 4 3 2 2 3" xfId="11179"/>
    <cellStyle name="Normal 7 2 4 3 2 2 3 2" xfId="25562"/>
    <cellStyle name="Normal 7 2 4 3 2 2 3 2 2" xfId="54297"/>
    <cellStyle name="Normal 7 2 4 3 2 2 3 3" xfId="39973"/>
    <cellStyle name="Normal 7 2 4 3 2 2 4" xfId="18399"/>
    <cellStyle name="Normal 7 2 4 3 2 2 4 2" xfId="47135"/>
    <cellStyle name="Normal 7 2 4 3 2 2 5" xfId="32811"/>
    <cellStyle name="Normal 7 2 4 3 2 3" xfId="5716"/>
    <cellStyle name="Normal 7 2 4 3 2 3 2" xfId="12976"/>
    <cellStyle name="Normal 7 2 4 3 2 3 2 2" xfId="27354"/>
    <cellStyle name="Normal 7 2 4 3 2 3 2 2 2" xfId="56088"/>
    <cellStyle name="Normal 7 2 4 3 2 3 2 3" xfId="41764"/>
    <cellStyle name="Normal 7 2 4 3 2 3 3" xfId="20191"/>
    <cellStyle name="Normal 7 2 4 3 2 3 3 2" xfId="48926"/>
    <cellStyle name="Normal 7 2 4 3 2 3 4" xfId="34602"/>
    <cellStyle name="Normal 7 2 4 3 2 4" xfId="9389"/>
    <cellStyle name="Normal 7 2 4 3 2 4 2" xfId="23772"/>
    <cellStyle name="Normal 7 2 4 3 2 4 2 2" xfId="52507"/>
    <cellStyle name="Normal 7 2 4 3 2 4 3" xfId="38183"/>
    <cellStyle name="Normal 7 2 4 3 2 5" xfId="16609"/>
    <cellStyle name="Normal 7 2 4 3 2 5 2" xfId="45345"/>
    <cellStyle name="Normal 7 2 4 3 2 6" xfId="31021"/>
    <cellStyle name="Normal 7 2 4 3 3" xfId="2951"/>
    <cellStyle name="Normal 7 2 4 3 3 2" xfId="6611"/>
    <cellStyle name="Normal 7 2 4 3 3 2 2" xfId="13871"/>
    <cellStyle name="Normal 7 2 4 3 3 2 2 2" xfId="28249"/>
    <cellStyle name="Normal 7 2 4 3 3 2 2 2 2" xfId="56983"/>
    <cellStyle name="Normal 7 2 4 3 3 2 2 3" xfId="42659"/>
    <cellStyle name="Normal 7 2 4 3 3 2 3" xfId="21086"/>
    <cellStyle name="Normal 7 2 4 3 3 2 3 2" xfId="49821"/>
    <cellStyle name="Normal 7 2 4 3 3 2 4" xfId="35497"/>
    <cellStyle name="Normal 7 2 4 3 3 3" xfId="10284"/>
    <cellStyle name="Normal 7 2 4 3 3 3 2" xfId="24667"/>
    <cellStyle name="Normal 7 2 4 3 3 3 2 2" xfId="53402"/>
    <cellStyle name="Normal 7 2 4 3 3 3 3" xfId="39078"/>
    <cellStyle name="Normal 7 2 4 3 3 4" xfId="17504"/>
    <cellStyle name="Normal 7 2 4 3 3 4 2" xfId="46240"/>
    <cellStyle name="Normal 7 2 4 3 3 5" xfId="31916"/>
    <cellStyle name="Normal 7 2 4 3 4" xfId="4816"/>
    <cellStyle name="Normal 7 2 4 3 4 2" xfId="12081"/>
    <cellStyle name="Normal 7 2 4 3 4 2 2" xfId="26459"/>
    <cellStyle name="Normal 7 2 4 3 4 2 2 2" xfId="55193"/>
    <cellStyle name="Normal 7 2 4 3 4 2 3" xfId="40869"/>
    <cellStyle name="Normal 7 2 4 3 4 3" xfId="19296"/>
    <cellStyle name="Normal 7 2 4 3 4 3 2" xfId="48031"/>
    <cellStyle name="Normal 7 2 4 3 4 4" xfId="33707"/>
    <cellStyle name="Normal 7 2 4 3 5" xfId="8488"/>
    <cellStyle name="Normal 7 2 4 3 5 2" xfId="22877"/>
    <cellStyle name="Normal 7 2 4 3 5 2 2" xfId="51612"/>
    <cellStyle name="Normal 7 2 4 3 5 3" xfId="37288"/>
    <cellStyle name="Normal 7 2 4 3 6" xfId="15714"/>
    <cellStyle name="Normal 7 2 4 3 6 2" xfId="44450"/>
    <cellStyle name="Normal 7 2 4 3 7" xfId="30126"/>
    <cellStyle name="Normal 7 2 4 4" xfId="1603"/>
    <cellStyle name="Normal 7 2 4 4 2" xfId="3400"/>
    <cellStyle name="Normal 7 2 4 4 2 2" xfId="7059"/>
    <cellStyle name="Normal 7 2 4 4 2 2 2" xfId="14319"/>
    <cellStyle name="Normal 7 2 4 4 2 2 2 2" xfId="28697"/>
    <cellStyle name="Normal 7 2 4 4 2 2 2 2 2" xfId="57431"/>
    <cellStyle name="Normal 7 2 4 4 2 2 2 3" xfId="43107"/>
    <cellStyle name="Normal 7 2 4 4 2 2 3" xfId="21534"/>
    <cellStyle name="Normal 7 2 4 4 2 2 3 2" xfId="50269"/>
    <cellStyle name="Normal 7 2 4 4 2 2 4" xfId="35945"/>
    <cellStyle name="Normal 7 2 4 4 2 3" xfId="10732"/>
    <cellStyle name="Normal 7 2 4 4 2 3 2" xfId="25115"/>
    <cellStyle name="Normal 7 2 4 4 2 3 2 2" xfId="53850"/>
    <cellStyle name="Normal 7 2 4 4 2 3 3" xfId="39526"/>
    <cellStyle name="Normal 7 2 4 4 2 4" xfId="17952"/>
    <cellStyle name="Normal 7 2 4 4 2 4 2" xfId="46688"/>
    <cellStyle name="Normal 7 2 4 4 2 5" xfId="32364"/>
    <cellStyle name="Normal 7 2 4 4 3" xfId="5269"/>
    <cellStyle name="Normal 7 2 4 4 3 2" xfId="12529"/>
    <cellStyle name="Normal 7 2 4 4 3 2 2" xfId="26907"/>
    <cellStyle name="Normal 7 2 4 4 3 2 2 2" xfId="55641"/>
    <cellStyle name="Normal 7 2 4 4 3 2 3" xfId="41317"/>
    <cellStyle name="Normal 7 2 4 4 3 3" xfId="19744"/>
    <cellStyle name="Normal 7 2 4 4 3 3 2" xfId="48479"/>
    <cellStyle name="Normal 7 2 4 4 3 4" xfId="34155"/>
    <cellStyle name="Normal 7 2 4 4 4" xfId="8942"/>
    <cellStyle name="Normal 7 2 4 4 4 2" xfId="23325"/>
    <cellStyle name="Normal 7 2 4 4 4 2 2" xfId="52060"/>
    <cellStyle name="Normal 7 2 4 4 4 3" xfId="37736"/>
    <cellStyle name="Normal 7 2 4 4 5" xfId="16162"/>
    <cellStyle name="Normal 7 2 4 4 5 2" xfId="44898"/>
    <cellStyle name="Normal 7 2 4 4 6" xfId="30574"/>
    <cellStyle name="Normal 7 2 4 5" xfId="2504"/>
    <cellStyle name="Normal 7 2 4 5 2" xfId="6164"/>
    <cellStyle name="Normal 7 2 4 5 2 2" xfId="13424"/>
    <cellStyle name="Normal 7 2 4 5 2 2 2" xfId="27802"/>
    <cellStyle name="Normal 7 2 4 5 2 2 2 2" xfId="56536"/>
    <cellStyle name="Normal 7 2 4 5 2 2 3" xfId="42212"/>
    <cellStyle name="Normal 7 2 4 5 2 3" xfId="20639"/>
    <cellStyle name="Normal 7 2 4 5 2 3 2" xfId="49374"/>
    <cellStyle name="Normal 7 2 4 5 2 4" xfId="35050"/>
    <cellStyle name="Normal 7 2 4 5 3" xfId="9837"/>
    <cellStyle name="Normal 7 2 4 5 3 2" xfId="24220"/>
    <cellStyle name="Normal 7 2 4 5 3 2 2" xfId="52955"/>
    <cellStyle name="Normal 7 2 4 5 3 3" xfId="38631"/>
    <cellStyle name="Normal 7 2 4 5 4" xfId="17057"/>
    <cellStyle name="Normal 7 2 4 5 4 2" xfId="45793"/>
    <cellStyle name="Normal 7 2 4 5 5" xfId="31469"/>
    <cellStyle name="Normal 7 2 4 6" xfId="4367"/>
    <cellStyle name="Normal 7 2 4 6 2" xfId="11634"/>
    <cellStyle name="Normal 7 2 4 6 2 2" xfId="26012"/>
    <cellStyle name="Normal 7 2 4 6 2 2 2" xfId="54746"/>
    <cellStyle name="Normal 7 2 4 6 2 3" xfId="40422"/>
    <cellStyle name="Normal 7 2 4 6 3" xfId="18849"/>
    <cellStyle name="Normal 7 2 4 6 3 2" xfId="47584"/>
    <cellStyle name="Normal 7 2 4 6 4" xfId="33260"/>
    <cellStyle name="Normal 7 2 4 7" xfId="8037"/>
    <cellStyle name="Normal 7 2 4 7 2" xfId="22430"/>
    <cellStyle name="Normal 7 2 4 7 2 2" xfId="51165"/>
    <cellStyle name="Normal 7 2 4 7 3" xfId="36841"/>
    <cellStyle name="Normal 7 2 4 8" xfId="15267"/>
    <cellStyle name="Normal 7 2 4 8 2" xfId="44003"/>
    <cellStyle name="Normal 7 2 4 9" xfId="29679"/>
    <cellStyle name="Normal 7 2 5" xfId="733"/>
    <cellStyle name="Normal 7 2 5 2" xfId="1184"/>
    <cellStyle name="Normal 7 2 5 2 2" xfId="2167"/>
    <cellStyle name="Normal 7 2 5 2 2 2" xfId="3959"/>
    <cellStyle name="Normal 7 2 5 2 2 2 2" xfId="7618"/>
    <cellStyle name="Normal 7 2 5 2 2 2 2 2" xfId="14878"/>
    <cellStyle name="Normal 7 2 5 2 2 2 2 2 2" xfId="29256"/>
    <cellStyle name="Normal 7 2 5 2 2 2 2 2 2 2" xfId="57990"/>
    <cellStyle name="Normal 7 2 5 2 2 2 2 2 3" xfId="43666"/>
    <cellStyle name="Normal 7 2 5 2 2 2 2 3" xfId="22093"/>
    <cellStyle name="Normal 7 2 5 2 2 2 2 3 2" xfId="50828"/>
    <cellStyle name="Normal 7 2 5 2 2 2 2 4" xfId="36504"/>
    <cellStyle name="Normal 7 2 5 2 2 2 3" xfId="11291"/>
    <cellStyle name="Normal 7 2 5 2 2 2 3 2" xfId="25674"/>
    <cellStyle name="Normal 7 2 5 2 2 2 3 2 2" xfId="54409"/>
    <cellStyle name="Normal 7 2 5 2 2 2 3 3" xfId="40085"/>
    <cellStyle name="Normal 7 2 5 2 2 2 4" xfId="18511"/>
    <cellStyle name="Normal 7 2 5 2 2 2 4 2" xfId="47247"/>
    <cellStyle name="Normal 7 2 5 2 2 2 5" xfId="32923"/>
    <cellStyle name="Normal 7 2 5 2 2 3" xfId="5828"/>
    <cellStyle name="Normal 7 2 5 2 2 3 2" xfId="13088"/>
    <cellStyle name="Normal 7 2 5 2 2 3 2 2" xfId="27466"/>
    <cellStyle name="Normal 7 2 5 2 2 3 2 2 2" xfId="56200"/>
    <cellStyle name="Normal 7 2 5 2 2 3 2 3" xfId="41876"/>
    <cellStyle name="Normal 7 2 5 2 2 3 3" xfId="20303"/>
    <cellStyle name="Normal 7 2 5 2 2 3 3 2" xfId="49038"/>
    <cellStyle name="Normal 7 2 5 2 2 3 4" xfId="34714"/>
    <cellStyle name="Normal 7 2 5 2 2 4" xfId="9501"/>
    <cellStyle name="Normal 7 2 5 2 2 4 2" xfId="23884"/>
    <cellStyle name="Normal 7 2 5 2 2 4 2 2" xfId="52619"/>
    <cellStyle name="Normal 7 2 5 2 2 4 3" xfId="38295"/>
    <cellStyle name="Normal 7 2 5 2 2 5" xfId="16721"/>
    <cellStyle name="Normal 7 2 5 2 2 5 2" xfId="45457"/>
    <cellStyle name="Normal 7 2 5 2 2 6" xfId="31133"/>
    <cellStyle name="Normal 7 2 5 2 3" xfId="3063"/>
    <cellStyle name="Normal 7 2 5 2 3 2" xfId="6723"/>
    <cellStyle name="Normal 7 2 5 2 3 2 2" xfId="13983"/>
    <cellStyle name="Normal 7 2 5 2 3 2 2 2" xfId="28361"/>
    <cellStyle name="Normal 7 2 5 2 3 2 2 2 2" xfId="57095"/>
    <cellStyle name="Normal 7 2 5 2 3 2 2 3" xfId="42771"/>
    <cellStyle name="Normal 7 2 5 2 3 2 3" xfId="21198"/>
    <cellStyle name="Normal 7 2 5 2 3 2 3 2" xfId="49933"/>
    <cellStyle name="Normal 7 2 5 2 3 2 4" xfId="35609"/>
    <cellStyle name="Normal 7 2 5 2 3 3" xfId="10396"/>
    <cellStyle name="Normal 7 2 5 2 3 3 2" xfId="24779"/>
    <cellStyle name="Normal 7 2 5 2 3 3 2 2" xfId="53514"/>
    <cellStyle name="Normal 7 2 5 2 3 3 3" xfId="39190"/>
    <cellStyle name="Normal 7 2 5 2 3 4" xfId="17616"/>
    <cellStyle name="Normal 7 2 5 2 3 4 2" xfId="46352"/>
    <cellStyle name="Normal 7 2 5 2 3 5" xfId="32028"/>
    <cellStyle name="Normal 7 2 5 2 4" xfId="4928"/>
    <cellStyle name="Normal 7 2 5 2 4 2" xfId="12193"/>
    <cellStyle name="Normal 7 2 5 2 4 2 2" xfId="26571"/>
    <cellStyle name="Normal 7 2 5 2 4 2 2 2" xfId="55305"/>
    <cellStyle name="Normal 7 2 5 2 4 2 3" xfId="40981"/>
    <cellStyle name="Normal 7 2 5 2 4 3" xfId="19408"/>
    <cellStyle name="Normal 7 2 5 2 4 3 2" xfId="48143"/>
    <cellStyle name="Normal 7 2 5 2 4 4" xfId="33819"/>
    <cellStyle name="Normal 7 2 5 2 5" xfId="8600"/>
    <cellStyle name="Normal 7 2 5 2 5 2" xfId="22989"/>
    <cellStyle name="Normal 7 2 5 2 5 2 2" xfId="51724"/>
    <cellStyle name="Normal 7 2 5 2 5 3" xfId="37400"/>
    <cellStyle name="Normal 7 2 5 2 6" xfId="15826"/>
    <cellStyle name="Normal 7 2 5 2 6 2" xfId="44562"/>
    <cellStyle name="Normal 7 2 5 2 7" xfId="30238"/>
    <cellStyle name="Normal 7 2 5 3" xfId="1720"/>
    <cellStyle name="Normal 7 2 5 3 2" xfId="3512"/>
    <cellStyle name="Normal 7 2 5 3 2 2" xfId="7171"/>
    <cellStyle name="Normal 7 2 5 3 2 2 2" xfId="14431"/>
    <cellStyle name="Normal 7 2 5 3 2 2 2 2" xfId="28809"/>
    <cellStyle name="Normal 7 2 5 3 2 2 2 2 2" xfId="57543"/>
    <cellStyle name="Normal 7 2 5 3 2 2 2 3" xfId="43219"/>
    <cellStyle name="Normal 7 2 5 3 2 2 3" xfId="21646"/>
    <cellStyle name="Normal 7 2 5 3 2 2 3 2" xfId="50381"/>
    <cellStyle name="Normal 7 2 5 3 2 2 4" xfId="36057"/>
    <cellStyle name="Normal 7 2 5 3 2 3" xfId="10844"/>
    <cellStyle name="Normal 7 2 5 3 2 3 2" xfId="25227"/>
    <cellStyle name="Normal 7 2 5 3 2 3 2 2" xfId="53962"/>
    <cellStyle name="Normal 7 2 5 3 2 3 3" xfId="39638"/>
    <cellStyle name="Normal 7 2 5 3 2 4" xfId="18064"/>
    <cellStyle name="Normal 7 2 5 3 2 4 2" xfId="46800"/>
    <cellStyle name="Normal 7 2 5 3 2 5" xfId="32476"/>
    <cellStyle name="Normal 7 2 5 3 3" xfId="5381"/>
    <cellStyle name="Normal 7 2 5 3 3 2" xfId="12641"/>
    <cellStyle name="Normal 7 2 5 3 3 2 2" xfId="27019"/>
    <cellStyle name="Normal 7 2 5 3 3 2 2 2" xfId="55753"/>
    <cellStyle name="Normal 7 2 5 3 3 2 3" xfId="41429"/>
    <cellStyle name="Normal 7 2 5 3 3 3" xfId="19856"/>
    <cellStyle name="Normal 7 2 5 3 3 3 2" xfId="48591"/>
    <cellStyle name="Normal 7 2 5 3 3 4" xfId="34267"/>
    <cellStyle name="Normal 7 2 5 3 4" xfId="9054"/>
    <cellStyle name="Normal 7 2 5 3 4 2" xfId="23437"/>
    <cellStyle name="Normal 7 2 5 3 4 2 2" xfId="52172"/>
    <cellStyle name="Normal 7 2 5 3 4 3" xfId="37848"/>
    <cellStyle name="Normal 7 2 5 3 5" xfId="16274"/>
    <cellStyle name="Normal 7 2 5 3 5 2" xfId="45010"/>
    <cellStyle name="Normal 7 2 5 3 6" xfId="30686"/>
    <cellStyle name="Normal 7 2 5 4" xfId="2616"/>
    <cellStyle name="Normal 7 2 5 4 2" xfId="6276"/>
    <cellStyle name="Normal 7 2 5 4 2 2" xfId="13536"/>
    <cellStyle name="Normal 7 2 5 4 2 2 2" xfId="27914"/>
    <cellStyle name="Normal 7 2 5 4 2 2 2 2" xfId="56648"/>
    <cellStyle name="Normal 7 2 5 4 2 2 3" xfId="42324"/>
    <cellStyle name="Normal 7 2 5 4 2 3" xfId="20751"/>
    <cellStyle name="Normal 7 2 5 4 2 3 2" xfId="49486"/>
    <cellStyle name="Normal 7 2 5 4 2 4" xfId="35162"/>
    <cellStyle name="Normal 7 2 5 4 3" xfId="9949"/>
    <cellStyle name="Normal 7 2 5 4 3 2" xfId="24332"/>
    <cellStyle name="Normal 7 2 5 4 3 2 2" xfId="53067"/>
    <cellStyle name="Normal 7 2 5 4 3 3" xfId="38743"/>
    <cellStyle name="Normal 7 2 5 4 4" xfId="17169"/>
    <cellStyle name="Normal 7 2 5 4 4 2" xfId="45905"/>
    <cellStyle name="Normal 7 2 5 4 5" xfId="31581"/>
    <cellStyle name="Normal 7 2 5 5" xfId="4480"/>
    <cellStyle name="Normal 7 2 5 5 2" xfId="11746"/>
    <cellStyle name="Normal 7 2 5 5 2 2" xfId="26124"/>
    <cellStyle name="Normal 7 2 5 5 2 2 2" xfId="54858"/>
    <cellStyle name="Normal 7 2 5 5 2 3" xfId="40534"/>
    <cellStyle name="Normal 7 2 5 5 3" xfId="18961"/>
    <cellStyle name="Normal 7 2 5 5 3 2" xfId="47696"/>
    <cellStyle name="Normal 7 2 5 5 4" xfId="33372"/>
    <cellStyle name="Normal 7 2 5 6" xfId="8153"/>
    <cellStyle name="Normal 7 2 5 6 2" xfId="22542"/>
    <cellStyle name="Normal 7 2 5 6 2 2" xfId="51277"/>
    <cellStyle name="Normal 7 2 5 6 3" xfId="36953"/>
    <cellStyle name="Normal 7 2 5 7" xfId="15379"/>
    <cellStyle name="Normal 7 2 5 7 2" xfId="44115"/>
    <cellStyle name="Normal 7 2 5 8" xfId="29791"/>
    <cellStyle name="Normal 7 2 6" xfId="960"/>
    <cellStyle name="Normal 7 2 6 2" xfId="1943"/>
    <cellStyle name="Normal 7 2 6 2 2" xfId="3735"/>
    <cellStyle name="Normal 7 2 6 2 2 2" xfId="7394"/>
    <cellStyle name="Normal 7 2 6 2 2 2 2" xfId="14654"/>
    <cellStyle name="Normal 7 2 6 2 2 2 2 2" xfId="29032"/>
    <cellStyle name="Normal 7 2 6 2 2 2 2 2 2" xfId="57766"/>
    <cellStyle name="Normal 7 2 6 2 2 2 2 3" xfId="43442"/>
    <cellStyle name="Normal 7 2 6 2 2 2 3" xfId="21869"/>
    <cellStyle name="Normal 7 2 6 2 2 2 3 2" xfId="50604"/>
    <cellStyle name="Normal 7 2 6 2 2 2 4" xfId="36280"/>
    <cellStyle name="Normal 7 2 6 2 2 3" xfId="11067"/>
    <cellStyle name="Normal 7 2 6 2 2 3 2" xfId="25450"/>
    <cellStyle name="Normal 7 2 6 2 2 3 2 2" xfId="54185"/>
    <cellStyle name="Normal 7 2 6 2 2 3 3" xfId="39861"/>
    <cellStyle name="Normal 7 2 6 2 2 4" xfId="18287"/>
    <cellStyle name="Normal 7 2 6 2 2 4 2" xfId="47023"/>
    <cellStyle name="Normal 7 2 6 2 2 5" xfId="32699"/>
    <cellStyle name="Normal 7 2 6 2 3" xfId="5604"/>
    <cellStyle name="Normal 7 2 6 2 3 2" xfId="12864"/>
    <cellStyle name="Normal 7 2 6 2 3 2 2" xfId="27242"/>
    <cellStyle name="Normal 7 2 6 2 3 2 2 2" xfId="55976"/>
    <cellStyle name="Normal 7 2 6 2 3 2 3" xfId="41652"/>
    <cellStyle name="Normal 7 2 6 2 3 3" xfId="20079"/>
    <cellStyle name="Normal 7 2 6 2 3 3 2" xfId="48814"/>
    <cellStyle name="Normal 7 2 6 2 3 4" xfId="34490"/>
    <cellStyle name="Normal 7 2 6 2 4" xfId="9277"/>
    <cellStyle name="Normal 7 2 6 2 4 2" xfId="23660"/>
    <cellStyle name="Normal 7 2 6 2 4 2 2" xfId="52395"/>
    <cellStyle name="Normal 7 2 6 2 4 3" xfId="38071"/>
    <cellStyle name="Normal 7 2 6 2 5" xfId="16497"/>
    <cellStyle name="Normal 7 2 6 2 5 2" xfId="45233"/>
    <cellStyle name="Normal 7 2 6 2 6" xfId="30909"/>
    <cellStyle name="Normal 7 2 6 3" xfId="2839"/>
    <cellStyle name="Normal 7 2 6 3 2" xfId="6499"/>
    <cellStyle name="Normal 7 2 6 3 2 2" xfId="13759"/>
    <cellStyle name="Normal 7 2 6 3 2 2 2" xfId="28137"/>
    <cellStyle name="Normal 7 2 6 3 2 2 2 2" xfId="56871"/>
    <cellStyle name="Normal 7 2 6 3 2 2 3" xfId="42547"/>
    <cellStyle name="Normal 7 2 6 3 2 3" xfId="20974"/>
    <cellStyle name="Normal 7 2 6 3 2 3 2" xfId="49709"/>
    <cellStyle name="Normal 7 2 6 3 2 4" xfId="35385"/>
    <cellStyle name="Normal 7 2 6 3 3" xfId="10172"/>
    <cellStyle name="Normal 7 2 6 3 3 2" xfId="24555"/>
    <cellStyle name="Normal 7 2 6 3 3 2 2" xfId="53290"/>
    <cellStyle name="Normal 7 2 6 3 3 3" xfId="38966"/>
    <cellStyle name="Normal 7 2 6 3 4" xfId="17392"/>
    <cellStyle name="Normal 7 2 6 3 4 2" xfId="46128"/>
    <cellStyle name="Normal 7 2 6 3 5" xfId="31804"/>
    <cellStyle name="Normal 7 2 6 4" xfId="4704"/>
    <cellStyle name="Normal 7 2 6 4 2" xfId="11969"/>
    <cellStyle name="Normal 7 2 6 4 2 2" xfId="26347"/>
    <cellStyle name="Normal 7 2 6 4 2 2 2" xfId="55081"/>
    <cellStyle name="Normal 7 2 6 4 2 3" xfId="40757"/>
    <cellStyle name="Normal 7 2 6 4 3" xfId="19184"/>
    <cellStyle name="Normal 7 2 6 4 3 2" xfId="47919"/>
    <cellStyle name="Normal 7 2 6 4 4" xfId="33595"/>
    <cellStyle name="Normal 7 2 6 5" xfId="8376"/>
    <cellStyle name="Normal 7 2 6 5 2" xfId="22765"/>
    <cellStyle name="Normal 7 2 6 5 2 2" xfId="51500"/>
    <cellStyle name="Normal 7 2 6 5 3" xfId="37176"/>
    <cellStyle name="Normal 7 2 6 6" xfId="15602"/>
    <cellStyle name="Normal 7 2 6 6 2" xfId="44338"/>
    <cellStyle name="Normal 7 2 6 7" xfId="30014"/>
    <cellStyle name="Normal 7 2 7" xfId="1473"/>
    <cellStyle name="Normal 7 2 7 2" xfId="3288"/>
    <cellStyle name="Normal 7 2 7 2 2" xfId="6947"/>
    <cellStyle name="Normal 7 2 7 2 2 2" xfId="14207"/>
    <cellStyle name="Normal 7 2 7 2 2 2 2" xfId="28585"/>
    <cellStyle name="Normal 7 2 7 2 2 2 2 2" xfId="57319"/>
    <cellStyle name="Normal 7 2 7 2 2 2 3" xfId="42995"/>
    <cellStyle name="Normal 7 2 7 2 2 3" xfId="21422"/>
    <cellStyle name="Normal 7 2 7 2 2 3 2" xfId="50157"/>
    <cellStyle name="Normal 7 2 7 2 2 4" xfId="35833"/>
    <cellStyle name="Normal 7 2 7 2 3" xfId="10620"/>
    <cellStyle name="Normal 7 2 7 2 3 2" xfId="25003"/>
    <cellStyle name="Normal 7 2 7 2 3 2 2" xfId="53738"/>
    <cellStyle name="Normal 7 2 7 2 3 3" xfId="39414"/>
    <cellStyle name="Normal 7 2 7 2 4" xfId="17840"/>
    <cellStyle name="Normal 7 2 7 2 4 2" xfId="46576"/>
    <cellStyle name="Normal 7 2 7 2 5" xfId="32252"/>
    <cellStyle name="Normal 7 2 7 3" xfId="5156"/>
    <cellStyle name="Normal 7 2 7 3 2" xfId="12417"/>
    <cellStyle name="Normal 7 2 7 3 2 2" xfId="26795"/>
    <cellStyle name="Normal 7 2 7 3 2 2 2" xfId="55529"/>
    <cellStyle name="Normal 7 2 7 3 2 3" xfId="41205"/>
    <cellStyle name="Normal 7 2 7 3 3" xfId="19632"/>
    <cellStyle name="Normal 7 2 7 3 3 2" xfId="48367"/>
    <cellStyle name="Normal 7 2 7 3 4" xfId="34043"/>
    <cellStyle name="Normal 7 2 7 4" xfId="8829"/>
    <cellStyle name="Normal 7 2 7 4 2" xfId="23213"/>
    <cellStyle name="Normal 7 2 7 4 2 2" xfId="51948"/>
    <cellStyle name="Normal 7 2 7 4 3" xfId="37624"/>
    <cellStyle name="Normal 7 2 7 5" xfId="16050"/>
    <cellStyle name="Normal 7 2 7 5 2" xfId="44786"/>
    <cellStyle name="Normal 7 2 7 6" xfId="30462"/>
    <cellStyle name="Normal 7 2 8" xfId="2392"/>
    <cellStyle name="Normal 7 2 8 2" xfId="6052"/>
    <cellStyle name="Normal 7 2 8 2 2" xfId="13312"/>
    <cellStyle name="Normal 7 2 8 2 2 2" xfId="27690"/>
    <cellStyle name="Normal 7 2 8 2 2 2 2" xfId="56424"/>
    <cellStyle name="Normal 7 2 8 2 2 3" xfId="42100"/>
    <cellStyle name="Normal 7 2 8 2 3" xfId="20527"/>
    <cellStyle name="Normal 7 2 8 2 3 2" xfId="49262"/>
    <cellStyle name="Normal 7 2 8 2 4" xfId="34938"/>
    <cellStyle name="Normal 7 2 8 3" xfId="9725"/>
    <cellStyle name="Normal 7 2 8 3 2" xfId="24108"/>
    <cellStyle name="Normal 7 2 8 3 2 2" xfId="52843"/>
    <cellStyle name="Normal 7 2 8 3 3" xfId="38519"/>
    <cellStyle name="Normal 7 2 8 4" xfId="16945"/>
    <cellStyle name="Normal 7 2 8 4 2" xfId="45681"/>
    <cellStyle name="Normal 7 2 8 5" xfId="31357"/>
    <cellStyle name="Normal 7 2 9" xfId="4245"/>
    <cellStyle name="Normal 7 2 9 2" xfId="11521"/>
    <cellStyle name="Normal 7 2 9 2 2" xfId="25900"/>
    <cellStyle name="Normal 7 2 9 2 2 2" xfId="54634"/>
    <cellStyle name="Normal 7 2 9 2 3" xfId="40310"/>
    <cellStyle name="Normal 7 2 9 3" xfId="18737"/>
    <cellStyle name="Normal 7 2 9 3 2" xfId="47472"/>
    <cellStyle name="Normal 7 2 9 4" xfId="33148"/>
    <cellStyle name="Normal 7 3" xfId="347"/>
    <cellStyle name="Normal 7 3 10" xfId="15169"/>
    <cellStyle name="Normal 7 3 10 2" xfId="43905"/>
    <cellStyle name="Normal 7 3 11" xfId="29581"/>
    <cellStyle name="Normal 7 3 2" xfId="447"/>
    <cellStyle name="Normal 7 3 2 10" xfId="29637"/>
    <cellStyle name="Normal 7 3 2 2" xfId="647"/>
    <cellStyle name="Normal 7 3 2 2 2" xfId="919"/>
    <cellStyle name="Normal 7 3 2 2 2 2" xfId="1366"/>
    <cellStyle name="Normal 7 3 2 2 2 2 2" xfId="2349"/>
    <cellStyle name="Normal 7 3 2 2 2 2 2 2" xfId="4141"/>
    <cellStyle name="Normal 7 3 2 2 2 2 2 2 2" xfId="7800"/>
    <cellStyle name="Normal 7 3 2 2 2 2 2 2 2 2" xfId="15060"/>
    <cellStyle name="Normal 7 3 2 2 2 2 2 2 2 2 2" xfId="29438"/>
    <cellStyle name="Normal 7 3 2 2 2 2 2 2 2 2 2 2" xfId="58172"/>
    <cellStyle name="Normal 7 3 2 2 2 2 2 2 2 2 3" xfId="43848"/>
    <cellStyle name="Normal 7 3 2 2 2 2 2 2 2 3" xfId="22275"/>
    <cellStyle name="Normal 7 3 2 2 2 2 2 2 2 3 2" xfId="51010"/>
    <cellStyle name="Normal 7 3 2 2 2 2 2 2 2 4" xfId="36686"/>
    <cellStyle name="Normal 7 3 2 2 2 2 2 2 3" xfId="11473"/>
    <cellStyle name="Normal 7 3 2 2 2 2 2 2 3 2" xfId="25856"/>
    <cellStyle name="Normal 7 3 2 2 2 2 2 2 3 2 2" xfId="54591"/>
    <cellStyle name="Normal 7 3 2 2 2 2 2 2 3 3" xfId="40267"/>
    <cellStyle name="Normal 7 3 2 2 2 2 2 2 4" xfId="18693"/>
    <cellStyle name="Normal 7 3 2 2 2 2 2 2 4 2" xfId="47429"/>
    <cellStyle name="Normal 7 3 2 2 2 2 2 2 5" xfId="33105"/>
    <cellStyle name="Normal 7 3 2 2 2 2 2 3" xfId="6010"/>
    <cellStyle name="Normal 7 3 2 2 2 2 2 3 2" xfId="13270"/>
    <cellStyle name="Normal 7 3 2 2 2 2 2 3 2 2" xfId="27648"/>
    <cellStyle name="Normal 7 3 2 2 2 2 2 3 2 2 2" xfId="56382"/>
    <cellStyle name="Normal 7 3 2 2 2 2 2 3 2 3" xfId="42058"/>
    <cellStyle name="Normal 7 3 2 2 2 2 2 3 3" xfId="20485"/>
    <cellStyle name="Normal 7 3 2 2 2 2 2 3 3 2" xfId="49220"/>
    <cellStyle name="Normal 7 3 2 2 2 2 2 3 4" xfId="34896"/>
    <cellStyle name="Normal 7 3 2 2 2 2 2 4" xfId="9683"/>
    <cellStyle name="Normal 7 3 2 2 2 2 2 4 2" xfId="24066"/>
    <cellStyle name="Normal 7 3 2 2 2 2 2 4 2 2" xfId="52801"/>
    <cellStyle name="Normal 7 3 2 2 2 2 2 4 3" xfId="38477"/>
    <cellStyle name="Normal 7 3 2 2 2 2 2 5" xfId="16903"/>
    <cellStyle name="Normal 7 3 2 2 2 2 2 5 2" xfId="45639"/>
    <cellStyle name="Normal 7 3 2 2 2 2 2 6" xfId="31315"/>
    <cellStyle name="Normal 7 3 2 2 2 2 3" xfId="3245"/>
    <cellStyle name="Normal 7 3 2 2 2 2 3 2" xfId="6905"/>
    <cellStyle name="Normal 7 3 2 2 2 2 3 2 2" xfId="14165"/>
    <cellStyle name="Normal 7 3 2 2 2 2 3 2 2 2" xfId="28543"/>
    <cellStyle name="Normal 7 3 2 2 2 2 3 2 2 2 2" xfId="57277"/>
    <cellStyle name="Normal 7 3 2 2 2 2 3 2 2 3" xfId="42953"/>
    <cellStyle name="Normal 7 3 2 2 2 2 3 2 3" xfId="21380"/>
    <cellStyle name="Normal 7 3 2 2 2 2 3 2 3 2" xfId="50115"/>
    <cellStyle name="Normal 7 3 2 2 2 2 3 2 4" xfId="35791"/>
    <cellStyle name="Normal 7 3 2 2 2 2 3 3" xfId="10578"/>
    <cellStyle name="Normal 7 3 2 2 2 2 3 3 2" xfId="24961"/>
    <cellStyle name="Normal 7 3 2 2 2 2 3 3 2 2" xfId="53696"/>
    <cellStyle name="Normal 7 3 2 2 2 2 3 3 3" xfId="39372"/>
    <cellStyle name="Normal 7 3 2 2 2 2 3 4" xfId="17798"/>
    <cellStyle name="Normal 7 3 2 2 2 2 3 4 2" xfId="46534"/>
    <cellStyle name="Normal 7 3 2 2 2 2 3 5" xfId="32210"/>
    <cellStyle name="Normal 7 3 2 2 2 2 4" xfId="5110"/>
    <cellStyle name="Normal 7 3 2 2 2 2 4 2" xfId="12375"/>
    <cellStyle name="Normal 7 3 2 2 2 2 4 2 2" xfId="26753"/>
    <cellStyle name="Normal 7 3 2 2 2 2 4 2 2 2" xfId="55487"/>
    <cellStyle name="Normal 7 3 2 2 2 2 4 2 3" xfId="41163"/>
    <cellStyle name="Normal 7 3 2 2 2 2 4 3" xfId="19590"/>
    <cellStyle name="Normal 7 3 2 2 2 2 4 3 2" xfId="48325"/>
    <cellStyle name="Normal 7 3 2 2 2 2 4 4" xfId="34001"/>
    <cellStyle name="Normal 7 3 2 2 2 2 5" xfId="8782"/>
    <cellStyle name="Normal 7 3 2 2 2 2 5 2" xfId="23171"/>
    <cellStyle name="Normal 7 3 2 2 2 2 5 2 2" xfId="51906"/>
    <cellStyle name="Normal 7 3 2 2 2 2 5 3" xfId="37582"/>
    <cellStyle name="Normal 7 3 2 2 2 2 6" xfId="16008"/>
    <cellStyle name="Normal 7 3 2 2 2 2 6 2" xfId="44744"/>
    <cellStyle name="Normal 7 3 2 2 2 2 7" xfId="30420"/>
    <cellStyle name="Normal 7 3 2 2 2 3" xfId="1902"/>
    <cellStyle name="Normal 7 3 2 2 2 3 2" xfId="3694"/>
    <cellStyle name="Normal 7 3 2 2 2 3 2 2" xfId="7353"/>
    <cellStyle name="Normal 7 3 2 2 2 3 2 2 2" xfId="14613"/>
    <cellStyle name="Normal 7 3 2 2 2 3 2 2 2 2" xfId="28991"/>
    <cellStyle name="Normal 7 3 2 2 2 3 2 2 2 2 2" xfId="57725"/>
    <cellStyle name="Normal 7 3 2 2 2 3 2 2 2 3" xfId="43401"/>
    <cellStyle name="Normal 7 3 2 2 2 3 2 2 3" xfId="21828"/>
    <cellStyle name="Normal 7 3 2 2 2 3 2 2 3 2" xfId="50563"/>
    <cellStyle name="Normal 7 3 2 2 2 3 2 2 4" xfId="36239"/>
    <cellStyle name="Normal 7 3 2 2 2 3 2 3" xfId="11026"/>
    <cellStyle name="Normal 7 3 2 2 2 3 2 3 2" xfId="25409"/>
    <cellStyle name="Normal 7 3 2 2 2 3 2 3 2 2" xfId="54144"/>
    <cellStyle name="Normal 7 3 2 2 2 3 2 3 3" xfId="39820"/>
    <cellStyle name="Normal 7 3 2 2 2 3 2 4" xfId="18246"/>
    <cellStyle name="Normal 7 3 2 2 2 3 2 4 2" xfId="46982"/>
    <cellStyle name="Normal 7 3 2 2 2 3 2 5" xfId="32658"/>
    <cellStyle name="Normal 7 3 2 2 2 3 3" xfId="5563"/>
    <cellStyle name="Normal 7 3 2 2 2 3 3 2" xfId="12823"/>
    <cellStyle name="Normal 7 3 2 2 2 3 3 2 2" xfId="27201"/>
    <cellStyle name="Normal 7 3 2 2 2 3 3 2 2 2" xfId="55935"/>
    <cellStyle name="Normal 7 3 2 2 2 3 3 2 3" xfId="41611"/>
    <cellStyle name="Normal 7 3 2 2 2 3 3 3" xfId="20038"/>
    <cellStyle name="Normal 7 3 2 2 2 3 3 3 2" xfId="48773"/>
    <cellStyle name="Normal 7 3 2 2 2 3 3 4" xfId="34449"/>
    <cellStyle name="Normal 7 3 2 2 2 3 4" xfId="9236"/>
    <cellStyle name="Normal 7 3 2 2 2 3 4 2" xfId="23619"/>
    <cellStyle name="Normal 7 3 2 2 2 3 4 2 2" xfId="52354"/>
    <cellStyle name="Normal 7 3 2 2 2 3 4 3" xfId="38030"/>
    <cellStyle name="Normal 7 3 2 2 2 3 5" xfId="16456"/>
    <cellStyle name="Normal 7 3 2 2 2 3 5 2" xfId="45192"/>
    <cellStyle name="Normal 7 3 2 2 2 3 6" xfId="30868"/>
    <cellStyle name="Normal 7 3 2 2 2 4" xfId="2798"/>
    <cellStyle name="Normal 7 3 2 2 2 4 2" xfId="6458"/>
    <cellStyle name="Normal 7 3 2 2 2 4 2 2" xfId="13718"/>
    <cellStyle name="Normal 7 3 2 2 2 4 2 2 2" xfId="28096"/>
    <cellStyle name="Normal 7 3 2 2 2 4 2 2 2 2" xfId="56830"/>
    <cellStyle name="Normal 7 3 2 2 2 4 2 2 3" xfId="42506"/>
    <cellStyle name="Normal 7 3 2 2 2 4 2 3" xfId="20933"/>
    <cellStyle name="Normal 7 3 2 2 2 4 2 3 2" xfId="49668"/>
    <cellStyle name="Normal 7 3 2 2 2 4 2 4" xfId="35344"/>
    <cellStyle name="Normal 7 3 2 2 2 4 3" xfId="10131"/>
    <cellStyle name="Normal 7 3 2 2 2 4 3 2" xfId="24514"/>
    <cellStyle name="Normal 7 3 2 2 2 4 3 2 2" xfId="53249"/>
    <cellStyle name="Normal 7 3 2 2 2 4 3 3" xfId="38925"/>
    <cellStyle name="Normal 7 3 2 2 2 4 4" xfId="17351"/>
    <cellStyle name="Normal 7 3 2 2 2 4 4 2" xfId="46087"/>
    <cellStyle name="Normal 7 3 2 2 2 4 5" xfId="31763"/>
    <cellStyle name="Normal 7 3 2 2 2 5" xfId="4663"/>
    <cellStyle name="Normal 7 3 2 2 2 5 2" xfId="11928"/>
    <cellStyle name="Normal 7 3 2 2 2 5 2 2" xfId="26306"/>
    <cellStyle name="Normal 7 3 2 2 2 5 2 2 2" xfId="55040"/>
    <cellStyle name="Normal 7 3 2 2 2 5 2 3" xfId="40716"/>
    <cellStyle name="Normal 7 3 2 2 2 5 3" xfId="19143"/>
    <cellStyle name="Normal 7 3 2 2 2 5 3 2" xfId="47878"/>
    <cellStyle name="Normal 7 3 2 2 2 5 4" xfId="33554"/>
    <cellStyle name="Normal 7 3 2 2 2 6" xfId="8335"/>
    <cellStyle name="Normal 7 3 2 2 2 6 2" xfId="22724"/>
    <cellStyle name="Normal 7 3 2 2 2 6 2 2" xfId="51459"/>
    <cellStyle name="Normal 7 3 2 2 2 6 3" xfId="37135"/>
    <cellStyle name="Normal 7 3 2 2 2 7" xfId="15561"/>
    <cellStyle name="Normal 7 3 2 2 2 7 2" xfId="44297"/>
    <cellStyle name="Normal 7 3 2 2 2 8" xfId="29973"/>
    <cellStyle name="Normal 7 3 2 2 3" xfId="1142"/>
    <cellStyle name="Normal 7 3 2 2 3 2" xfId="2125"/>
    <cellStyle name="Normal 7 3 2 2 3 2 2" xfId="3917"/>
    <cellStyle name="Normal 7 3 2 2 3 2 2 2" xfId="7576"/>
    <cellStyle name="Normal 7 3 2 2 3 2 2 2 2" xfId="14836"/>
    <cellStyle name="Normal 7 3 2 2 3 2 2 2 2 2" xfId="29214"/>
    <cellStyle name="Normal 7 3 2 2 3 2 2 2 2 2 2" xfId="57948"/>
    <cellStyle name="Normal 7 3 2 2 3 2 2 2 2 3" xfId="43624"/>
    <cellStyle name="Normal 7 3 2 2 3 2 2 2 3" xfId="22051"/>
    <cellStyle name="Normal 7 3 2 2 3 2 2 2 3 2" xfId="50786"/>
    <cellStyle name="Normal 7 3 2 2 3 2 2 2 4" xfId="36462"/>
    <cellStyle name="Normal 7 3 2 2 3 2 2 3" xfId="11249"/>
    <cellStyle name="Normal 7 3 2 2 3 2 2 3 2" xfId="25632"/>
    <cellStyle name="Normal 7 3 2 2 3 2 2 3 2 2" xfId="54367"/>
    <cellStyle name="Normal 7 3 2 2 3 2 2 3 3" xfId="40043"/>
    <cellStyle name="Normal 7 3 2 2 3 2 2 4" xfId="18469"/>
    <cellStyle name="Normal 7 3 2 2 3 2 2 4 2" xfId="47205"/>
    <cellStyle name="Normal 7 3 2 2 3 2 2 5" xfId="32881"/>
    <cellStyle name="Normal 7 3 2 2 3 2 3" xfId="5786"/>
    <cellStyle name="Normal 7 3 2 2 3 2 3 2" xfId="13046"/>
    <cellStyle name="Normal 7 3 2 2 3 2 3 2 2" xfId="27424"/>
    <cellStyle name="Normal 7 3 2 2 3 2 3 2 2 2" xfId="56158"/>
    <cellStyle name="Normal 7 3 2 2 3 2 3 2 3" xfId="41834"/>
    <cellStyle name="Normal 7 3 2 2 3 2 3 3" xfId="20261"/>
    <cellStyle name="Normal 7 3 2 2 3 2 3 3 2" xfId="48996"/>
    <cellStyle name="Normal 7 3 2 2 3 2 3 4" xfId="34672"/>
    <cellStyle name="Normal 7 3 2 2 3 2 4" xfId="9459"/>
    <cellStyle name="Normal 7 3 2 2 3 2 4 2" xfId="23842"/>
    <cellStyle name="Normal 7 3 2 2 3 2 4 2 2" xfId="52577"/>
    <cellStyle name="Normal 7 3 2 2 3 2 4 3" xfId="38253"/>
    <cellStyle name="Normal 7 3 2 2 3 2 5" xfId="16679"/>
    <cellStyle name="Normal 7 3 2 2 3 2 5 2" xfId="45415"/>
    <cellStyle name="Normal 7 3 2 2 3 2 6" xfId="31091"/>
    <cellStyle name="Normal 7 3 2 2 3 3" xfId="3021"/>
    <cellStyle name="Normal 7 3 2 2 3 3 2" xfId="6681"/>
    <cellStyle name="Normal 7 3 2 2 3 3 2 2" xfId="13941"/>
    <cellStyle name="Normal 7 3 2 2 3 3 2 2 2" xfId="28319"/>
    <cellStyle name="Normal 7 3 2 2 3 3 2 2 2 2" xfId="57053"/>
    <cellStyle name="Normal 7 3 2 2 3 3 2 2 3" xfId="42729"/>
    <cellStyle name="Normal 7 3 2 2 3 3 2 3" xfId="21156"/>
    <cellStyle name="Normal 7 3 2 2 3 3 2 3 2" xfId="49891"/>
    <cellStyle name="Normal 7 3 2 2 3 3 2 4" xfId="35567"/>
    <cellStyle name="Normal 7 3 2 2 3 3 3" xfId="10354"/>
    <cellStyle name="Normal 7 3 2 2 3 3 3 2" xfId="24737"/>
    <cellStyle name="Normal 7 3 2 2 3 3 3 2 2" xfId="53472"/>
    <cellStyle name="Normal 7 3 2 2 3 3 3 3" xfId="39148"/>
    <cellStyle name="Normal 7 3 2 2 3 3 4" xfId="17574"/>
    <cellStyle name="Normal 7 3 2 2 3 3 4 2" xfId="46310"/>
    <cellStyle name="Normal 7 3 2 2 3 3 5" xfId="31986"/>
    <cellStyle name="Normal 7 3 2 2 3 4" xfId="4886"/>
    <cellStyle name="Normal 7 3 2 2 3 4 2" xfId="12151"/>
    <cellStyle name="Normal 7 3 2 2 3 4 2 2" xfId="26529"/>
    <cellStyle name="Normal 7 3 2 2 3 4 2 2 2" xfId="55263"/>
    <cellStyle name="Normal 7 3 2 2 3 4 2 3" xfId="40939"/>
    <cellStyle name="Normal 7 3 2 2 3 4 3" xfId="19366"/>
    <cellStyle name="Normal 7 3 2 2 3 4 3 2" xfId="48101"/>
    <cellStyle name="Normal 7 3 2 2 3 4 4" xfId="33777"/>
    <cellStyle name="Normal 7 3 2 2 3 5" xfId="8558"/>
    <cellStyle name="Normal 7 3 2 2 3 5 2" xfId="22947"/>
    <cellStyle name="Normal 7 3 2 2 3 5 2 2" xfId="51682"/>
    <cellStyle name="Normal 7 3 2 2 3 5 3" xfId="37358"/>
    <cellStyle name="Normal 7 3 2 2 3 6" xfId="15784"/>
    <cellStyle name="Normal 7 3 2 2 3 6 2" xfId="44520"/>
    <cellStyle name="Normal 7 3 2 2 3 7" xfId="30196"/>
    <cellStyle name="Normal 7 3 2 2 4" xfId="1674"/>
    <cellStyle name="Normal 7 3 2 2 4 2" xfId="3470"/>
    <cellStyle name="Normal 7 3 2 2 4 2 2" xfId="7129"/>
    <cellStyle name="Normal 7 3 2 2 4 2 2 2" xfId="14389"/>
    <cellStyle name="Normal 7 3 2 2 4 2 2 2 2" xfId="28767"/>
    <cellStyle name="Normal 7 3 2 2 4 2 2 2 2 2" xfId="57501"/>
    <cellStyle name="Normal 7 3 2 2 4 2 2 2 3" xfId="43177"/>
    <cellStyle name="Normal 7 3 2 2 4 2 2 3" xfId="21604"/>
    <cellStyle name="Normal 7 3 2 2 4 2 2 3 2" xfId="50339"/>
    <cellStyle name="Normal 7 3 2 2 4 2 2 4" xfId="36015"/>
    <cellStyle name="Normal 7 3 2 2 4 2 3" xfId="10802"/>
    <cellStyle name="Normal 7 3 2 2 4 2 3 2" xfId="25185"/>
    <cellStyle name="Normal 7 3 2 2 4 2 3 2 2" xfId="53920"/>
    <cellStyle name="Normal 7 3 2 2 4 2 3 3" xfId="39596"/>
    <cellStyle name="Normal 7 3 2 2 4 2 4" xfId="18022"/>
    <cellStyle name="Normal 7 3 2 2 4 2 4 2" xfId="46758"/>
    <cellStyle name="Normal 7 3 2 2 4 2 5" xfId="32434"/>
    <cellStyle name="Normal 7 3 2 2 4 3" xfId="5339"/>
    <cellStyle name="Normal 7 3 2 2 4 3 2" xfId="12599"/>
    <cellStyle name="Normal 7 3 2 2 4 3 2 2" xfId="26977"/>
    <cellStyle name="Normal 7 3 2 2 4 3 2 2 2" xfId="55711"/>
    <cellStyle name="Normal 7 3 2 2 4 3 2 3" xfId="41387"/>
    <cellStyle name="Normal 7 3 2 2 4 3 3" xfId="19814"/>
    <cellStyle name="Normal 7 3 2 2 4 3 3 2" xfId="48549"/>
    <cellStyle name="Normal 7 3 2 2 4 3 4" xfId="34225"/>
    <cellStyle name="Normal 7 3 2 2 4 4" xfId="9012"/>
    <cellStyle name="Normal 7 3 2 2 4 4 2" xfId="23395"/>
    <cellStyle name="Normal 7 3 2 2 4 4 2 2" xfId="52130"/>
    <cellStyle name="Normal 7 3 2 2 4 4 3" xfId="37806"/>
    <cellStyle name="Normal 7 3 2 2 4 5" xfId="16232"/>
    <cellStyle name="Normal 7 3 2 2 4 5 2" xfId="44968"/>
    <cellStyle name="Normal 7 3 2 2 4 6" xfId="30644"/>
    <cellStyle name="Normal 7 3 2 2 5" xfId="2574"/>
    <cellStyle name="Normal 7 3 2 2 5 2" xfId="6234"/>
    <cellStyle name="Normal 7 3 2 2 5 2 2" xfId="13494"/>
    <cellStyle name="Normal 7 3 2 2 5 2 2 2" xfId="27872"/>
    <cellStyle name="Normal 7 3 2 2 5 2 2 2 2" xfId="56606"/>
    <cellStyle name="Normal 7 3 2 2 5 2 2 3" xfId="42282"/>
    <cellStyle name="Normal 7 3 2 2 5 2 3" xfId="20709"/>
    <cellStyle name="Normal 7 3 2 2 5 2 3 2" xfId="49444"/>
    <cellStyle name="Normal 7 3 2 2 5 2 4" xfId="35120"/>
    <cellStyle name="Normal 7 3 2 2 5 3" xfId="9907"/>
    <cellStyle name="Normal 7 3 2 2 5 3 2" xfId="24290"/>
    <cellStyle name="Normal 7 3 2 2 5 3 2 2" xfId="53025"/>
    <cellStyle name="Normal 7 3 2 2 5 3 3" xfId="38701"/>
    <cellStyle name="Normal 7 3 2 2 5 4" xfId="17127"/>
    <cellStyle name="Normal 7 3 2 2 5 4 2" xfId="45863"/>
    <cellStyle name="Normal 7 3 2 2 5 5" xfId="31539"/>
    <cellStyle name="Normal 7 3 2 2 6" xfId="4437"/>
    <cellStyle name="Normal 7 3 2 2 6 2" xfId="11704"/>
    <cellStyle name="Normal 7 3 2 2 6 2 2" xfId="26082"/>
    <cellStyle name="Normal 7 3 2 2 6 2 2 2" xfId="54816"/>
    <cellStyle name="Normal 7 3 2 2 6 2 3" xfId="40492"/>
    <cellStyle name="Normal 7 3 2 2 6 3" xfId="18919"/>
    <cellStyle name="Normal 7 3 2 2 6 3 2" xfId="47654"/>
    <cellStyle name="Normal 7 3 2 2 6 4" xfId="33330"/>
    <cellStyle name="Normal 7 3 2 2 7" xfId="8108"/>
    <cellStyle name="Normal 7 3 2 2 7 2" xfId="22500"/>
    <cellStyle name="Normal 7 3 2 2 7 2 2" xfId="51235"/>
    <cellStyle name="Normal 7 3 2 2 7 3" xfId="36911"/>
    <cellStyle name="Normal 7 3 2 2 8" xfId="15337"/>
    <cellStyle name="Normal 7 3 2 2 8 2" xfId="44073"/>
    <cellStyle name="Normal 7 3 2 2 9" xfId="29749"/>
    <cellStyle name="Normal 7 3 2 3" xfId="805"/>
    <cellStyle name="Normal 7 3 2 3 2" xfId="1254"/>
    <cellStyle name="Normal 7 3 2 3 2 2" xfId="2237"/>
    <cellStyle name="Normal 7 3 2 3 2 2 2" xfId="4029"/>
    <cellStyle name="Normal 7 3 2 3 2 2 2 2" xfId="7688"/>
    <cellStyle name="Normal 7 3 2 3 2 2 2 2 2" xfId="14948"/>
    <cellStyle name="Normal 7 3 2 3 2 2 2 2 2 2" xfId="29326"/>
    <cellStyle name="Normal 7 3 2 3 2 2 2 2 2 2 2" xfId="58060"/>
    <cellStyle name="Normal 7 3 2 3 2 2 2 2 2 3" xfId="43736"/>
    <cellStyle name="Normal 7 3 2 3 2 2 2 2 3" xfId="22163"/>
    <cellStyle name="Normal 7 3 2 3 2 2 2 2 3 2" xfId="50898"/>
    <cellStyle name="Normal 7 3 2 3 2 2 2 2 4" xfId="36574"/>
    <cellStyle name="Normal 7 3 2 3 2 2 2 3" xfId="11361"/>
    <cellStyle name="Normal 7 3 2 3 2 2 2 3 2" xfId="25744"/>
    <cellStyle name="Normal 7 3 2 3 2 2 2 3 2 2" xfId="54479"/>
    <cellStyle name="Normal 7 3 2 3 2 2 2 3 3" xfId="40155"/>
    <cellStyle name="Normal 7 3 2 3 2 2 2 4" xfId="18581"/>
    <cellStyle name="Normal 7 3 2 3 2 2 2 4 2" xfId="47317"/>
    <cellStyle name="Normal 7 3 2 3 2 2 2 5" xfId="32993"/>
    <cellStyle name="Normal 7 3 2 3 2 2 3" xfId="5898"/>
    <cellStyle name="Normal 7 3 2 3 2 2 3 2" xfId="13158"/>
    <cellStyle name="Normal 7 3 2 3 2 2 3 2 2" xfId="27536"/>
    <cellStyle name="Normal 7 3 2 3 2 2 3 2 2 2" xfId="56270"/>
    <cellStyle name="Normal 7 3 2 3 2 2 3 2 3" xfId="41946"/>
    <cellStyle name="Normal 7 3 2 3 2 2 3 3" xfId="20373"/>
    <cellStyle name="Normal 7 3 2 3 2 2 3 3 2" xfId="49108"/>
    <cellStyle name="Normal 7 3 2 3 2 2 3 4" xfId="34784"/>
    <cellStyle name="Normal 7 3 2 3 2 2 4" xfId="9571"/>
    <cellStyle name="Normal 7 3 2 3 2 2 4 2" xfId="23954"/>
    <cellStyle name="Normal 7 3 2 3 2 2 4 2 2" xfId="52689"/>
    <cellStyle name="Normal 7 3 2 3 2 2 4 3" xfId="38365"/>
    <cellStyle name="Normal 7 3 2 3 2 2 5" xfId="16791"/>
    <cellStyle name="Normal 7 3 2 3 2 2 5 2" xfId="45527"/>
    <cellStyle name="Normal 7 3 2 3 2 2 6" xfId="31203"/>
    <cellStyle name="Normal 7 3 2 3 2 3" xfId="3133"/>
    <cellStyle name="Normal 7 3 2 3 2 3 2" xfId="6793"/>
    <cellStyle name="Normal 7 3 2 3 2 3 2 2" xfId="14053"/>
    <cellStyle name="Normal 7 3 2 3 2 3 2 2 2" xfId="28431"/>
    <cellStyle name="Normal 7 3 2 3 2 3 2 2 2 2" xfId="57165"/>
    <cellStyle name="Normal 7 3 2 3 2 3 2 2 3" xfId="42841"/>
    <cellStyle name="Normal 7 3 2 3 2 3 2 3" xfId="21268"/>
    <cellStyle name="Normal 7 3 2 3 2 3 2 3 2" xfId="50003"/>
    <cellStyle name="Normal 7 3 2 3 2 3 2 4" xfId="35679"/>
    <cellStyle name="Normal 7 3 2 3 2 3 3" xfId="10466"/>
    <cellStyle name="Normal 7 3 2 3 2 3 3 2" xfId="24849"/>
    <cellStyle name="Normal 7 3 2 3 2 3 3 2 2" xfId="53584"/>
    <cellStyle name="Normal 7 3 2 3 2 3 3 3" xfId="39260"/>
    <cellStyle name="Normal 7 3 2 3 2 3 4" xfId="17686"/>
    <cellStyle name="Normal 7 3 2 3 2 3 4 2" xfId="46422"/>
    <cellStyle name="Normal 7 3 2 3 2 3 5" xfId="32098"/>
    <cellStyle name="Normal 7 3 2 3 2 4" xfId="4998"/>
    <cellStyle name="Normal 7 3 2 3 2 4 2" xfId="12263"/>
    <cellStyle name="Normal 7 3 2 3 2 4 2 2" xfId="26641"/>
    <cellStyle name="Normal 7 3 2 3 2 4 2 2 2" xfId="55375"/>
    <cellStyle name="Normal 7 3 2 3 2 4 2 3" xfId="41051"/>
    <cellStyle name="Normal 7 3 2 3 2 4 3" xfId="19478"/>
    <cellStyle name="Normal 7 3 2 3 2 4 3 2" xfId="48213"/>
    <cellStyle name="Normal 7 3 2 3 2 4 4" xfId="33889"/>
    <cellStyle name="Normal 7 3 2 3 2 5" xfId="8670"/>
    <cellStyle name="Normal 7 3 2 3 2 5 2" xfId="23059"/>
    <cellStyle name="Normal 7 3 2 3 2 5 2 2" xfId="51794"/>
    <cellStyle name="Normal 7 3 2 3 2 5 3" xfId="37470"/>
    <cellStyle name="Normal 7 3 2 3 2 6" xfId="15896"/>
    <cellStyle name="Normal 7 3 2 3 2 6 2" xfId="44632"/>
    <cellStyle name="Normal 7 3 2 3 2 7" xfId="30308"/>
    <cellStyle name="Normal 7 3 2 3 3" xfId="1790"/>
    <cellStyle name="Normal 7 3 2 3 3 2" xfId="3582"/>
    <cellStyle name="Normal 7 3 2 3 3 2 2" xfId="7241"/>
    <cellStyle name="Normal 7 3 2 3 3 2 2 2" xfId="14501"/>
    <cellStyle name="Normal 7 3 2 3 3 2 2 2 2" xfId="28879"/>
    <cellStyle name="Normal 7 3 2 3 3 2 2 2 2 2" xfId="57613"/>
    <cellStyle name="Normal 7 3 2 3 3 2 2 2 3" xfId="43289"/>
    <cellStyle name="Normal 7 3 2 3 3 2 2 3" xfId="21716"/>
    <cellStyle name="Normal 7 3 2 3 3 2 2 3 2" xfId="50451"/>
    <cellStyle name="Normal 7 3 2 3 3 2 2 4" xfId="36127"/>
    <cellStyle name="Normal 7 3 2 3 3 2 3" xfId="10914"/>
    <cellStyle name="Normal 7 3 2 3 3 2 3 2" xfId="25297"/>
    <cellStyle name="Normal 7 3 2 3 3 2 3 2 2" xfId="54032"/>
    <cellStyle name="Normal 7 3 2 3 3 2 3 3" xfId="39708"/>
    <cellStyle name="Normal 7 3 2 3 3 2 4" xfId="18134"/>
    <cellStyle name="Normal 7 3 2 3 3 2 4 2" xfId="46870"/>
    <cellStyle name="Normal 7 3 2 3 3 2 5" xfId="32546"/>
    <cellStyle name="Normal 7 3 2 3 3 3" xfId="5451"/>
    <cellStyle name="Normal 7 3 2 3 3 3 2" xfId="12711"/>
    <cellStyle name="Normal 7 3 2 3 3 3 2 2" xfId="27089"/>
    <cellStyle name="Normal 7 3 2 3 3 3 2 2 2" xfId="55823"/>
    <cellStyle name="Normal 7 3 2 3 3 3 2 3" xfId="41499"/>
    <cellStyle name="Normal 7 3 2 3 3 3 3" xfId="19926"/>
    <cellStyle name="Normal 7 3 2 3 3 3 3 2" xfId="48661"/>
    <cellStyle name="Normal 7 3 2 3 3 3 4" xfId="34337"/>
    <cellStyle name="Normal 7 3 2 3 3 4" xfId="9124"/>
    <cellStyle name="Normal 7 3 2 3 3 4 2" xfId="23507"/>
    <cellStyle name="Normal 7 3 2 3 3 4 2 2" xfId="52242"/>
    <cellStyle name="Normal 7 3 2 3 3 4 3" xfId="37918"/>
    <cellStyle name="Normal 7 3 2 3 3 5" xfId="16344"/>
    <cellStyle name="Normal 7 3 2 3 3 5 2" xfId="45080"/>
    <cellStyle name="Normal 7 3 2 3 3 6" xfId="30756"/>
    <cellStyle name="Normal 7 3 2 3 4" xfId="2686"/>
    <cellStyle name="Normal 7 3 2 3 4 2" xfId="6346"/>
    <cellStyle name="Normal 7 3 2 3 4 2 2" xfId="13606"/>
    <cellStyle name="Normal 7 3 2 3 4 2 2 2" xfId="27984"/>
    <cellStyle name="Normal 7 3 2 3 4 2 2 2 2" xfId="56718"/>
    <cellStyle name="Normal 7 3 2 3 4 2 2 3" xfId="42394"/>
    <cellStyle name="Normal 7 3 2 3 4 2 3" xfId="20821"/>
    <cellStyle name="Normal 7 3 2 3 4 2 3 2" xfId="49556"/>
    <cellStyle name="Normal 7 3 2 3 4 2 4" xfId="35232"/>
    <cellStyle name="Normal 7 3 2 3 4 3" xfId="10019"/>
    <cellStyle name="Normal 7 3 2 3 4 3 2" xfId="24402"/>
    <cellStyle name="Normal 7 3 2 3 4 3 2 2" xfId="53137"/>
    <cellStyle name="Normal 7 3 2 3 4 3 3" xfId="38813"/>
    <cellStyle name="Normal 7 3 2 3 4 4" xfId="17239"/>
    <cellStyle name="Normal 7 3 2 3 4 4 2" xfId="45975"/>
    <cellStyle name="Normal 7 3 2 3 4 5" xfId="31651"/>
    <cellStyle name="Normal 7 3 2 3 5" xfId="4550"/>
    <cellStyle name="Normal 7 3 2 3 5 2" xfId="11816"/>
    <cellStyle name="Normal 7 3 2 3 5 2 2" xfId="26194"/>
    <cellStyle name="Normal 7 3 2 3 5 2 2 2" xfId="54928"/>
    <cellStyle name="Normal 7 3 2 3 5 2 3" xfId="40604"/>
    <cellStyle name="Normal 7 3 2 3 5 3" xfId="19031"/>
    <cellStyle name="Normal 7 3 2 3 5 3 2" xfId="47766"/>
    <cellStyle name="Normal 7 3 2 3 5 4" xfId="33442"/>
    <cellStyle name="Normal 7 3 2 3 6" xfId="8223"/>
    <cellStyle name="Normal 7 3 2 3 6 2" xfId="22612"/>
    <cellStyle name="Normal 7 3 2 3 6 2 2" xfId="51347"/>
    <cellStyle name="Normal 7 3 2 3 6 3" xfId="37023"/>
    <cellStyle name="Normal 7 3 2 3 7" xfId="15449"/>
    <cellStyle name="Normal 7 3 2 3 7 2" xfId="44185"/>
    <cellStyle name="Normal 7 3 2 3 8" xfId="29861"/>
    <cellStyle name="Normal 7 3 2 4" xfId="1030"/>
    <cellStyle name="Normal 7 3 2 4 2" xfId="2013"/>
    <cellStyle name="Normal 7 3 2 4 2 2" xfId="3805"/>
    <cellStyle name="Normal 7 3 2 4 2 2 2" xfId="7464"/>
    <cellStyle name="Normal 7 3 2 4 2 2 2 2" xfId="14724"/>
    <cellStyle name="Normal 7 3 2 4 2 2 2 2 2" xfId="29102"/>
    <cellStyle name="Normal 7 3 2 4 2 2 2 2 2 2" xfId="57836"/>
    <cellStyle name="Normal 7 3 2 4 2 2 2 2 3" xfId="43512"/>
    <cellStyle name="Normal 7 3 2 4 2 2 2 3" xfId="21939"/>
    <cellStyle name="Normal 7 3 2 4 2 2 2 3 2" xfId="50674"/>
    <cellStyle name="Normal 7 3 2 4 2 2 2 4" xfId="36350"/>
    <cellStyle name="Normal 7 3 2 4 2 2 3" xfId="11137"/>
    <cellStyle name="Normal 7 3 2 4 2 2 3 2" xfId="25520"/>
    <cellStyle name="Normal 7 3 2 4 2 2 3 2 2" xfId="54255"/>
    <cellStyle name="Normal 7 3 2 4 2 2 3 3" xfId="39931"/>
    <cellStyle name="Normal 7 3 2 4 2 2 4" xfId="18357"/>
    <cellStyle name="Normal 7 3 2 4 2 2 4 2" xfId="47093"/>
    <cellStyle name="Normal 7 3 2 4 2 2 5" xfId="32769"/>
    <cellStyle name="Normal 7 3 2 4 2 3" xfId="5674"/>
    <cellStyle name="Normal 7 3 2 4 2 3 2" xfId="12934"/>
    <cellStyle name="Normal 7 3 2 4 2 3 2 2" xfId="27312"/>
    <cellStyle name="Normal 7 3 2 4 2 3 2 2 2" xfId="56046"/>
    <cellStyle name="Normal 7 3 2 4 2 3 2 3" xfId="41722"/>
    <cellStyle name="Normal 7 3 2 4 2 3 3" xfId="20149"/>
    <cellStyle name="Normal 7 3 2 4 2 3 3 2" xfId="48884"/>
    <cellStyle name="Normal 7 3 2 4 2 3 4" xfId="34560"/>
    <cellStyle name="Normal 7 3 2 4 2 4" xfId="9347"/>
    <cellStyle name="Normal 7 3 2 4 2 4 2" xfId="23730"/>
    <cellStyle name="Normal 7 3 2 4 2 4 2 2" xfId="52465"/>
    <cellStyle name="Normal 7 3 2 4 2 4 3" xfId="38141"/>
    <cellStyle name="Normal 7 3 2 4 2 5" xfId="16567"/>
    <cellStyle name="Normal 7 3 2 4 2 5 2" xfId="45303"/>
    <cellStyle name="Normal 7 3 2 4 2 6" xfId="30979"/>
    <cellStyle name="Normal 7 3 2 4 3" xfId="2909"/>
    <cellStyle name="Normal 7 3 2 4 3 2" xfId="6569"/>
    <cellStyle name="Normal 7 3 2 4 3 2 2" xfId="13829"/>
    <cellStyle name="Normal 7 3 2 4 3 2 2 2" xfId="28207"/>
    <cellStyle name="Normal 7 3 2 4 3 2 2 2 2" xfId="56941"/>
    <cellStyle name="Normal 7 3 2 4 3 2 2 3" xfId="42617"/>
    <cellStyle name="Normal 7 3 2 4 3 2 3" xfId="21044"/>
    <cellStyle name="Normal 7 3 2 4 3 2 3 2" xfId="49779"/>
    <cellStyle name="Normal 7 3 2 4 3 2 4" xfId="35455"/>
    <cellStyle name="Normal 7 3 2 4 3 3" xfId="10242"/>
    <cellStyle name="Normal 7 3 2 4 3 3 2" xfId="24625"/>
    <cellStyle name="Normal 7 3 2 4 3 3 2 2" xfId="53360"/>
    <cellStyle name="Normal 7 3 2 4 3 3 3" xfId="39036"/>
    <cellStyle name="Normal 7 3 2 4 3 4" xfId="17462"/>
    <cellStyle name="Normal 7 3 2 4 3 4 2" xfId="46198"/>
    <cellStyle name="Normal 7 3 2 4 3 5" xfId="31874"/>
    <cellStyle name="Normal 7 3 2 4 4" xfId="4774"/>
    <cellStyle name="Normal 7 3 2 4 4 2" xfId="12039"/>
    <cellStyle name="Normal 7 3 2 4 4 2 2" xfId="26417"/>
    <cellStyle name="Normal 7 3 2 4 4 2 2 2" xfId="55151"/>
    <cellStyle name="Normal 7 3 2 4 4 2 3" xfId="40827"/>
    <cellStyle name="Normal 7 3 2 4 4 3" xfId="19254"/>
    <cellStyle name="Normal 7 3 2 4 4 3 2" xfId="47989"/>
    <cellStyle name="Normal 7 3 2 4 4 4" xfId="33665"/>
    <cellStyle name="Normal 7 3 2 4 5" xfId="8446"/>
    <cellStyle name="Normal 7 3 2 4 5 2" xfId="22835"/>
    <cellStyle name="Normal 7 3 2 4 5 2 2" xfId="51570"/>
    <cellStyle name="Normal 7 3 2 4 5 3" xfId="37246"/>
    <cellStyle name="Normal 7 3 2 4 6" xfId="15672"/>
    <cellStyle name="Normal 7 3 2 4 6 2" xfId="44408"/>
    <cellStyle name="Normal 7 3 2 4 7" xfId="30084"/>
    <cellStyle name="Normal 7 3 2 5" xfId="1554"/>
    <cellStyle name="Normal 7 3 2 5 2" xfId="3358"/>
    <cellStyle name="Normal 7 3 2 5 2 2" xfId="7017"/>
    <cellStyle name="Normal 7 3 2 5 2 2 2" xfId="14277"/>
    <cellStyle name="Normal 7 3 2 5 2 2 2 2" xfId="28655"/>
    <cellStyle name="Normal 7 3 2 5 2 2 2 2 2" xfId="57389"/>
    <cellStyle name="Normal 7 3 2 5 2 2 2 3" xfId="43065"/>
    <cellStyle name="Normal 7 3 2 5 2 2 3" xfId="21492"/>
    <cellStyle name="Normal 7 3 2 5 2 2 3 2" xfId="50227"/>
    <cellStyle name="Normal 7 3 2 5 2 2 4" xfId="35903"/>
    <cellStyle name="Normal 7 3 2 5 2 3" xfId="10690"/>
    <cellStyle name="Normal 7 3 2 5 2 3 2" xfId="25073"/>
    <cellStyle name="Normal 7 3 2 5 2 3 2 2" xfId="53808"/>
    <cellStyle name="Normal 7 3 2 5 2 3 3" xfId="39484"/>
    <cellStyle name="Normal 7 3 2 5 2 4" xfId="17910"/>
    <cellStyle name="Normal 7 3 2 5 2 4 2" xfId="46646"/>
    <cellStyle name="Normal 7 3 2 5 2 5" xfId="32322"/>
    <cellStyle name="Normal 7 3 2 5 3" xfId="5227"/>
    <cellStyle name="Normal 7 3 2 5 3 2" xfId="12487"/>
    <cellStyle name="Normal 7 3 2 5 3 2 2" xfId="26865"/>
    <cellStyle name="Normal 7 3 2 5 3 2 2 2" xfId="55599"/>
    <cellStyle name="Normal 7 3 2 5 3 2 3" xfId="41275"/>
    <cellStyle name="Normal 7 3 2 5 3 3" xfId="19702"/>
    <cellStyle name="Normal 7 3 2 5 3 3 2" xfId="48437"/>
    <cellStyle name="Normal 7 3 2 5 3 4" xfId="34113"/>
    <cellStyle name="Normal 7 3 2 5 4" xfId="8900"/>
    <cellStyle name="Normal 7 3 2 5 4 2" xfId="23283"/>
    <cellStyle name="Normal 7 3 2 5 4 2 2" xfId="52018"/>
    <cellStyle name="Normal 7 3 2 5 4 3" xfId="37694"/>
    <cellStyle name="Normal 7 3 2 5 5" xfId="16120"/>
    <cellStyle name="Normal 7 3 2 5 5 2" xfId="44856"/>
    <cellStyle name="Normal 7 3 2 5 6" xfId="30532"/>
    <cellStyle name="Normal 7 3 2 6" xfId="2462"/>
    <cellStyle name="Normal 7 3 2 6 2" xfId="6122"/>
    <cellStyle name="Normal 7 3 2 6 2 2" xfId="13382"/>
    <cellStyle name="Normal 7 3 2 6 2 2 2" xfId="27760"/>
    <cellStyle name="Normal 7 3 2 6 2 2 2 2" xfId="56494"/>
    <cellStyle name="Normal 7 3 2 6 2 2 3" xfId="42170"/>
    <cellStyle name="Normal 7 3 2 6 2 3" xfId="20597"/>
    <cellStyle name="Normal 7 3 2 6 2 3 2" xfId="49332"/>
    <cellStyle name="Normal 7 3 2 6 2 4" xfId="35008"/>
    <cellStyle name="Normal 7 3 2 6 3" xfId="9795"/>
    <cellStyle name="Normal 7 3 2 6 3 2" xfId="24178"/>
    <cellStyle name="Normal 7 3 2 6 3 2 2" xfId="52913"/>
    <cellStyle name="Normal 7 3 2 6 3 3" xfId="38589"/>
    <cellStyle name="Normal 7 3 2 6 4" xfId="17015"/>
    <cellStyle name="Normal 7 3 2 6 4 2" xfId="45751"/>
    <cellStyle name="Normal 7 3 2 6 5" xfId="31427"/>
    <cellStyle name="Normal 7 3 2 7" xfId="4321"/>
    <cellStyle name="Normal 7 3 2 7 2" xfId="11591"/>
    <cellStyle name="Normal 7 3 2 7 2 2" xfId="25970"/>
    <cellStyle name="Normal 7 3 2 7 2 2 2" xfId="54704"/>
    <cellStyle name="Normal 7 3 2 7 2 3" xfId="40380"/>
    <cellStyle name="Normal 7 3 2 7 3" xfId="18807"/>
    <cellStyle name="Normal 7 3 2 7 3 2" xfId="47542"/>
    <cellStyle name="Normal 7 3 2 7 4" xfId="33218"/>
    <cellStyle name="Normal 7 3 2 8" xfId="7990"/>
    <cellStyle name="Normal 7 3 2 8 2" xfId="22388"/>
    <cellStyle name="Normal 7 3 2 8 2 2" xfId="51123"/>
    <cellStyle name="Normal 7 3 2 8 3" xfId="36799"/>
    <cellStyle name="Normal 7 3 2 9" xfId="15225"/>
    <cellStyle name="Normal 7 3 2 9 2" xfId="43961"/>
    <cellStyle name="Normal 7 3 3" xfId="586"/>
    <cellStyle name="Normal 7 3 3 2" xfId="863"/>
    <cellStyle name="Normal 7 3 3 2 2" xfId="1310"/>
    <cellStyle name="Normal 7 3 3 2 2 2" xfId="2293"/>
    <cellStyle name="Normal 7 3 3 2 2 2 2" xfId="4085"/>
    <cellStyle name="Normal 7 3 3 2 2 2 2 2" xfId="7744"/>
    <cellStyle name="Normal 7 3 3 2 2 2 2 2 2" xfId="15004"/>
    <cellStyle name="Normal 7 3 3 2 2 2 2 2 2 2" xfId="29382"/>
    <cellStyle name="Normal 7 3 3 2 2 2 2 2 2 2 2" xfId="58116"/>
    <cellStyle name="Normal 7 3 3 2 2 2 2 2 2 3" xfId="43792"/>
    <cellStyle name="Normal 7 3 3 2 2 2 2 2 3" xfId="22219"/>
    <cellStyle name="Normal 7 3 3 2 2 2 2 2 3 2" xfId="50954"/>
    <cellStyle name="Normal 7 3 3 2 2 2 2 2 4" xfId="36630"/>
    <cellStyle name="Normal 7 3 3 2 2 2 2 3" xfId="11417"/>
    <cellStyle name="Normal 7 3 3 2 2 2 2 3 2" xfId="25800"/>
    <cellStyle name="Normal 7 3 3 2 2 2 2 3 2 2" xfId="54535"/>
    <cellStyle name="Normal 7 3 3 2 2 2 2 3 3" xfId="40211"/>
    <cellStyle name="Normal 7 3 3 2 2 2 2 4" xfId="18637"/>
    <cellStyle name="Normal 7 3 3 2 2 2 2 4 2" xfId="47373"/>
    <cellStyle name="Normal 7 3 3 2 2 2 2 5" xfId="33049"/>
    <cellStyle name="Normal 7 3 3 2 2 2 3" xfId="5954"/>
    <cellStyle name="Normal 7 3 3 2 2 2 3 2" xfId="13214"/>
    <cellStyle name="Normal 7 3 3 2 2 2 3 2 2" xfId="27592"/>
    <cellStyle name="Normal 7 3 3 2 2 2 3 2 2 2" xfId="56326"/>
    <cellStyle name="Normal 7 3 3 2 2 2 3 2 3" xfId="42002"/>
    <cellStyle name="Normal 7 3 3 2 2 2 3 3" xfId="20429"/>
    <cellStyle name="Normal 7 3 3 2 2 2 3 3 2" xfId="49164"/>
    <cellStyle name="Normal 7 3 3 2 2 2 3 4" xfId="34840"/>
    <cellStyle name="Normal 7 3 3 2 2 2 4" xfId="9627"/>
    <cellStyle name="Normal 7 3 3 2 2 2 4 2" xfId="24010"/>
    <cellStyle name="Normal 7 3 3 2 2 2 4 2 2" xfId="52745"/>
    <cellStyle name="Normal 7 3 3 2 2 2 4 3" xfId="38421"/>
    <cellStyle name="Normal 7 3 3 2 2 2 5" xfId="16847"/>
    <cellStyle name="Normal 7 3 3 2 2 2 5 2" xfId="45583"/>
    <cellStyle name="Normal 7 3 3 2 2 2 6" xfId="31259"/>
    <cellStyle name="Normal 7 3 3 2 2 3" xfId="3189"/>
    <cellStyle name="Normal 7 3 3 2 2 3 2" xfId="6849"/>
    <cellStyle name="Normal 7 3 3 2 2 3 2 2" xfId="14109"/>
    <cellStyle name="Normal 7 3 3 2 2 3 2 2 2" xfId="28487"/>
    <cellStyle name="Normal 7 3 3 2 2 3 2 2 2 2" xfId="57221"/>
    <cellStyle name="Normal 7 3 3 2 2 3 2 2 3" xfId="42897"/>
    <cellStyle name="Normal 7 3 3 2 2 3 2 3" xfId="21324"/>
    <cellStyle name="Normal 7 3 3 2 2 3 2 3 2" xfId="50059"/>
    <cellStyle name="Normal 7 3 3 2 2 3 2 4" xfId="35735"/>
    <cellStyle name="Normal 7 3 3 2 2 3 3" xfId="10522"/>
    <cellStyle name="Normal 7 3 3 2 2 3 3 2" xfId="24905"/>
    <cellStyle name="Normal 7 3 3 2 2 3 3 2 2" xfId="53640"/>
    <cellStyle name="Normal 7 3 3 2 2 3 3 3" xfId="39316"/>
    <cellStyle name="Normal 7 3 3 2 2 3 4" xfId="17742"/>
    <cellStyle name="Normal 7 3 3 2 2 3 4 2" xfId="46478"/>
    <cellStyle name="Normal 7 3 3 2 2 3 5" xfId="32154"/>
    <cellStyle name="Normal 7 3 3 2 2 4" xfId="5054"/>
    <cellStyle name="Normal 7 3 3 2 2 4 2" xfId="12319"/>
    <cellStyle name="Normal 7 3 3 2 2 4 2 2" xfId="26697"/>
    <cellStyle name="Normal 7 3 3 2 2 4 2 2 2" xfId="55431"/>
    <cellStyle name="Normal 7 3 3 2 2 4 2 3" xfId="41107"/>
    <cellStyle name="Normal 7 3 3 2 2 4 3" xfId="19534"/>
    <cellStyle name="Normal 7 3 3 2 2 4 3 2" xfId="48269"/>
    <cellStyle name="Normal 7 3 3 2 2 4 4" xfId="33945"/>
    <cellStyle name="Normal 7 3 3 2 2 5" xfId="8726"/>
    <cellStyle name="Normal 7 3 3 2 2 5 2" xfId="23115"/>
    <cellStyle name="Normal 7 3 3 2 2 5 2 2" xfId="51850"/>
    <cellStyle name="Normal 7 3 3 2 2 5 3" xfId="37526"/>
    <cellStyle name="Normal 7 3 3 2 2 6" xfId="15952"/>
    <cellStyle name="Normal 7 3 3 2 2 6 2" xfId="44688"/>
    <cellStyle name="Normal 7 3 3 2 2 7" xfId="30364"/>
    <cellStyle name="Normal 7 3 3 2 3" xfId="1846"/>
    <cellStyle name="Normal 7 3 3 2 3 2" xfId="3638"/>
    <cellStyle name="Normal 7 3 3 2 3 2 2" xfId="7297"/>
    <cellStyle name="Normal 7 3 3 2 3 2 2 2" xfId="14557"/>
    <cellStyle name="Normal 7 3 3 2 3 2 2 2 2" xfId="28935"/>
    <cellStyle name="Normal 7 3 3 2 3 2 2 2 2 2" xfId="57669"/>
    <cellStyle name="Normal 7 3 3 2 3 2 2 2 3" xfId="43345"/>
    <cellStyle name="Normal 7 3 3 2 3 2 2 3" xfId="21772"/>
    <cellStyle name="Normal 7 3 3 2 3 2 2 3 2" xfId="50507"/>
    <cellStyle name="Normal 7 3 3 2 3 2 2 4" xfId="36183"/>
    <cellStyle name="Normal 7 3 3 2 3 2 3" xfId="10970"/>
    <cellStyle name="Normal 7 3 3 2 3 2 3 2" xfId="25353"/>
    <cellStyle name="Normal 7 3 3 2 3 2 3 2 2" xfId="54088"/>
    <cellStyle name="Normal 7 3 3 2 3 2 3 3" xfId="39764"/>
    <cellStyle name="Normal 7 3 3 2 3 2 4" xfId="18190"/>
    <cellStyle name="Normal 7 3 3 2 3 2 4 2" xfId="46926"/>
    <cellStyle name="Normal 7 3 3 2 3 2 5" xfId="32602"/>
    <cellStyle name="Normal 7 3 3 2 3 3" xfId="5507"/>
    <cellStyle name="Normal 7 3 3 2 3 3 2" xfId="12767"/>
    <cellStyle name="Normal 7 3 3 2 3 3 2 2" xfId="27145"/>
    <cellStyle name="Normal 7 3 3 2 3 3 2 2 2" xfId="55879"/>
    <cellStyle name="Normal 7 3 3 2 3 3 2 3" xfId="41555"/>
    <cellStyle name="Normal 7 3 3 2 3 3 3" xfId="19982"/>
    <cellStyle name="Normal 7 3 3 2 3 3 3 2" xfId="48717"/>
    <cellStyle name="Normal 7 3 3 2 3 3 4" xfId="34393"/>
    <cellStyle name="Normal 7 3 3 2 3 4" xfId="9180"/>
    <cellStyle name="Normal 7 3 3 2 3 4 2" xfId="23563"/>
    <cellStyle name="Normal 7 3 3 2 3 4 2 2" xfId="52298"/>
    <cellStyle name="Normal 7 3 3 2 3 4 3" xfId="37974"/>
    <cellStyle name="Normal 7 3 3 2 3 5" xfId="16400"/>
    <cellStyle name="Normal 7 3 3 2 3 5 2" xfId="45136"/>
    <cellStyle name="Normal 7 3 3 2 3 6" xfId="30812"/>
    <cellStyle name="Normal 7 3 3 2 4" xfId="2742"/>
    <cellStyle name="Normal 7 3 3 2 4 2" xfId="6402"/>
    <cellStyle name="Normal 7 3 3 2 4 2 2" xfId="13662"/>
    <cellStyle name="Normal 7 3 3 2 4 2 2 2" xfId="28040"/>
    <cellStyle name="Normal 7 3 3 2 4 2 2 2 2" xfId="56774"/>
    <cellStyle name="Normal 7 3 3 2 4 2 2 3" xfId="42450"/>
    <cellStyle name="Normal 7 3 3 2 4 2 3" xfId="20877"/>
    <cellStyle name="Normal 7 3 3 2 4 2 3 2" xfId="49612"/>
    <cellStyle name="Normal 7 3 3 2 4 2 4" xfId="35288"/>
    <cellStyle name="Normal 7 3 3 2 4 3" xfId="10075"/>
    <cellStyle name="Normal 7 3 3 2 4 3 2" xfId="24458"/>
    <cellStyle name="Normal 7 3 3 2 4 3 2 2" xfId="53193"/>
    <cellStyle name="Normal 7 3 3 2 4 3 3" xfId="38869"/>
    <cellStyle name="Normal 7 3 3 2 4 4" xfId="17295"/>
    <cellStyle name="Normal 7 3 3 2 4 4 2" xfId="46031"/>
    <cellStyle name="Normal 7 3 3 2 4 5" xfId="31707"/>
    <cellStyle name="Normal 7 3 3 2 5" xfId="4607"/>
    <cellStyle name="Normal 7 3 3 2 5 2" xfId="11872"/>
    <cellStyle name="Normal 7 3 3 2 5 2 2" xfId="26250"/>
    <cellStyle name="Normal 7 3 3 2 5 2 2 2" xfId="54984"/>
    <cellStyle name="Normal 7 3 3 2 5 2 3" xfId="40660"/>
    <cellStyle name="Normal 7 3 3 2 5 3" xfId="19087"/>
    <cellStyle name="Normal 7 3 3 2 5 3 2" xfId="47822"/>
    <cellStyle name="Normal 7 3 3 2 5 4" xfId="33498"/>
    <cellStyle name="Normal 7 3 3 2 6" xfId="8279"/>
    <cellStyle name="Normal 7 3 3 2 6 2" xfId="22668"/>
    <cellStyle name="Normal 7 3 3 2 6 2 2" xfId="51403"/>
    <cellStyle name="Normal 7 3 3 2 6 3" xfId="37079"/>
    <cellStyle name="Normal 7 3 3 2 7" xfId="15505"/>
    <cellStyle name="Normal 7 3 3 2 7 2" xfId="44241"/>
    <cellStyle name="Normal 7 3 3 2 8" xfId="29917"/>
    <cellStyle name="Normal 7 3 3 3" xfId="1086"/>
    <cellStyle name="Normal 7 3 3 3 2" xfId="2069"/>
    <cellStyle name="Normal 7 3 3 3 2 2" xfId="3861"/>
    <cellStyle name="Normal 7 3 3 3 2 2 2" xfId="7520"/>
    <cellStyle name="Normal 7 3 3 3 2 2 2 2" xfId="14780"/>
    <cellStyle name="Normal 7 3 3 3 2 2 2 2 2" xfId="29158"/>
    <cellStyle name="Normal 7 3 3 3 2 2 2 2 2 2" xfId="57892"/>
    <cellStyle name="Normal 7 3 3 3 2 2 2 2 3" xfId="43568"/>
    <cellStyle name="Normal 7 3 3 3 2 2 2 3" xfId="21995"/>
    <cellStyle name="Normal 7 3 3 3 2 2 2 3 2" xfId="50730"/>
    <cellStyle name="Normal 7 3 3 3 2 2 2 4" xfId="36406"/>
    <cellStyle name="Normal 7 3 3 3 2 2 3" xfId="11193"/>
    <cellStyle name="Normal 7 3 3 3 2 2 3 2" xfId="25576"/>
    <cellStyle name="Normal 7 3 3 3 2 2 3 2 2" xfId="54311"/>
    <cellStyle name="Normal 7 3 3 3 2 2 3 3" xfId="39987"/>
    <cellStyle name="Normal 7 3 3 3 2 2 4" xfId="18413"/>
    <cellStyle name="Normal 7 3 3 3 2 2 4 2" xfId="47149"/>
    <cellStyle name="Normal 7 3 3 3 2 2 5" xfId="32825"/>
    <cellStyle name="Normal 7 3 3 3 2 3" xfId="5730"/>
    <cellStyle name="Normal 7 3 3 3 2 3 2" xfId="12990"/>
    <cellStyle name="Normal 7 3 3 3 2 3 2 2" xfId="27368"/>
    <cellStyle name="Normal 7 3 3 3 2 3 2 2 2" xfId="56102"/>
    <cellStyle name="Normal 7 3 3 3 2 3 2 3" xfId="41778"/>
    <cellStyle name="Normal 7 3 3 3 2 3 3" xfId="20205"/>
    <cellStyle name="Normal 7 3 3 3 2 3 3 2" xfId="48940"/>
    <cellStyle name="Normal 7 3 3 3 2 3 4" xfId="34616"/>
    <cellStyle name="Normal 7 3 3 3 2 4" xfId="9403"/>
    <cellStyle name="Normal 7 3 3 3 2 4 2" xfId="23786"/>
    <cellStyle name="Normal 7 3 3 3 2 4 2 2" xfId="52521"/>
    <cellStyle name="Normal 7 3 3 3 2 4 3" xfId="38197"/>
    <cellStyle name="Normal 7 3 3 3 2 5" xfId="16623"/>
    <cellStyle name="Normal 7 3 3 3 2 5 2" xfId="45359"/>
    <cellStyle name="Normal 7 3 3 3 2 6" xfId="31035"/>
    <cellStyle name="Normal 7 3 3 3 3" xfId="2965"/>
    <cellStyle name="Normal 7 3 3 3 3 2" xfId="6625"/>
    <cellStyle name="Normal 7 3 3 3 3 2 2" xfId="13885"/>
    <cellStyle name="Normal 7 3 3 3 3 2 2 2" xfId="28263"/>
    <cellStyle name="Normal 7 3 3 3 3 2 2 2 2" xfId="56997"/>
    <cellStyle name="Normal 7 3 3 3 3 2 2 3" xfId="42673"/>
    <cellStyle name="Normal 7 3 3 3 3 2 3" xfId="21100"/>
    <cellStyle name="Normal 7 3 3 3 3 2 3 2" xfId="49835"/>
    <cellStyle name="Normal 7 3 3 3 3 2 4" xfId="35511"/>
    <cellStyle name="Normal 7 3 3 3 3 3" xfId="10298"/>
    <cellStyle name="Normal 7 3 3 3 3 3 2" xfId="24681"/>
    <cellStyle name="Normal 7 3 3 3 3 3 2 2" xfId="53416"/>
    <cellStyle name="Normal 7 3 3 3 3 3 3" xfId="39092"/>
    <cellStyle name="Normal 7 3 3 3 3 4" xfId="17518"/>
    <cellStyle name="Normal 7 3 3 3 3 4 2" xfId="46254"/>
    <cellStyle name="Normal 7 3 3 3 3 5" xfId="31930"/>
    <cellStyle name="Normal 7 3 3 3 4" xfId="4830"/>
    <cellStyle name="Normal 7 3 3 3 4 2" xfId="12095"/>
    <cellStyle name="Normal 7 3 3 3 4 2 2" xfId="26473"/>
    <cellStyle name="Normal 7 3 3 3 4 2 2 2" xfId="55207"/>
    <cellStyle name="Normal 7 3 3 3 4 2 3" xfId="40883"/>
    <cellStyle name="Normal 7 3 3 3 4 3" xfId="19310"/>
    <cellStyle name="Normal 7 3 3 3 4 3 2" xfId="48045"/>
    <cellStyle name="Normal 7 3 3 3 4 4" xfId="33721"/>
    <cellStyle name="Normal 7 3 3 3 5" xfId="8502"/>
    <cellStyle name="Normal 7 3 3 3 5 2" xfId="22891"/>
    <cellStyle name="Normal 7 3 3 3 5 2 2" xfId="51626"/>
    <cellStyle name="Normal 7 3 3 3 5 3" xfId="37302"/>
    <cellStyle name="Normal 7 3 3 3 6" xfId="15728"/>
    <cellStyle name="Normal 7 3 3 3 6 2" xfId="44464"/>
    <cellStyle name="Normal 7 3 3 3 7" xfId="30140"/>
    <cellStyle name="Normal 7 3 3 4" xfId="1618"/>
    <cellStyle name="Normal 7 3 3 4 2" xfId="3414"/>
    <cellStyle name="Normal 7 3 3 4 2 2" xfId="7073"/>
    <cellStyle name="Normal 7 3 3 4 2 2 2" xfId="14333"/>
    <cellStyle name="Normal 7 3 3 4 2 2 2 2" xfId="28711"/>
    <cellStyle name="Normal 7 3 3 4 2 2 2 2 2" xfId="57445"/>
    <cellStyle name="Normal 7 3 3 4 2 2 2 3" xfId="43121"/>
    <cellStyle name="Normal 7 3 3 4 2 2 3" xfId="21548"/>
    <cellStyle name="Normal 7 3 3 4 2 2 3 2" xfId="50283"/>
    <cellStyle name="Normal 7 3 3 4 2 2 4" xfId="35959"/>
    <cellStyle name="Normal 7 3 3 4 2 3" xfId="10746"/>
    <cellStyle name="Normal 7 3 3 4 2 3 2" xfId="25129"/>
    <cellStyle name="Normal 7 3 3 4 2 3 2 2" xfId="53864"/>
    <cellStyle name="Normal 7 3 3 4 2 3 3" xfId="39540"/>
    <cellStyle name="Normal 7 3 3 4 2 4" xfId="17966"/>
    <cellStyle name="Normal 7 3 3 4 2 4 2" xfId="46702"/>
    <cellStyle name="Normal 7 3 3 4 2 5" xfId="32378"/>
    <cellStyle name="Normal 7 3 3 4 3" xfId="5283"/>
    <cellStyle name="Normal 7 3 3 4 3 2" xfId="12543"/>
    <cellStyle name="Normal 7 3 3 4 3 2 2" xfId="26921"/>
    <cellStyle name="Normal 7 3 3 4 3 2 2 2" xfId="55655"/>
    <cellStyle name="Normal 7 3 3 4 3 2 3" xfId="41331"/>
    <cellStyle name="Normal 7 3 3 4 3 3" xfId="19758"/>
    <cellStyle name="Normal 7 3 3 4 3 3 2" xfId="48493"/>
    <cellStyle name="Normal 7 3 3 4 3 4" xfId="34169"/>
    <cellStyle name="Normal 7 3 3 4 4" xfId="8956"/>
    <cellStyle name="Normal 7 3 3 4 4 2" xfId="23339"/>
    <cellStyle name="Normal 7 3 3 4 4 2 2" xfId="52074"/>
    <cellStyle name="Normal 7 3 3 4 4 3" xfId="37750"/>
    <cellStyle name="Normal 7 3 3 4 5" xfId="16176"/>
    <cellStyle name="Normal 7 3 3 4 5 2" xfId="44912"/>
    <cellStyle name="Normal 7 3 3 4 6" xfId="30588"/>
    <cellStyle name="Normal 7 3 3 5" xfId="2518"/>
    <cellStyle name="Normal 7 3 3 5 2" xfId="6178"/>
    <cellStyle name="Normal 7 3 3 5 2 2" xfId="13438"/>
    <cellStyle name="Normal 7 3 3 5 2 2 2" xfId="27816"/>
    <cellStyle name="Normal 7 3 3 5 2 2 2 2" xfId="56550"/>
    <cellStyle name="Normal 7 3 3 5 2 2 3" xfId="42226"/>
    <cellStyle name="Normal 7 3 3 5 2 3" xfId="20653"/>
    <cellStyle name="Normal 7 3 3 5 2 3 2" xfId="49388"/>
    <cellStyle name="Normal 7 3 3 5 2 4" xfId="35064"/>
    <cellStyle name="Normal 7 3 3 5 3" xfId="9851"/>
    <cellStyle name="Normal 7 3 3 5 3 2" xfId="24234"/>
    <cellStyle name="Normal 7 3 3 5 3 2 2" xfId="52969"/>
    <cellStyle name="Normal 7 3 3 5 3 3" xfId="38645"/>
    <cellStyle name="Normal 7 3 3 5 4" xfId="17071"/>
    <cellStyle name="Normal 7 3 3 5 4 2" xfId="45807"/>
    <cellStyle name="Normal 7 3 3 5 5" xfId="31483"/>
    <cellStyle name="Normal 7 3 3 6" xfId="4381"/>
    <cellStyle name="Normal 7 3 3 6 2" xfId="11648"/>
    <cellStyle name="Normal 7 3 3 6 2 2" xfId="26026"/>
    <cellStyle name="Normal 7 3 3 6 2 2 2" xfId="54760"/>
    <cellStyle name="Normal 7 3 3 6 2 3" xfId="40436"/>
    <cellStyle name="Normal 7 3 3 6 3" xfId="18863"/>
    <cellStyle name="Normal 7 3 3 6 3 2" xfId="47598"/>
    <cellStyle name="Normal 7 3 3 6 4" xfId="33274"/>
    <cellStyle name="Normal 7 3 3 7" xfId="8052"/>
    <cellStyle name="Normal 7 3 3 7 2" xfId="22444"/>
    <cellStyle name="Normal 7 3 3 7 2 2" xfId="51179"/>
    <cellStyle name="Normal 7 3 3 7 3" xfId="36855"/>
    <cellStyle name="Normal 7 3 3 8" xfId="15281"/>
    <cellStyle name="Normal 7 3 3 8 2" xfId="44017"/>
    <cellStyle name="Normal 7 3 3 9" xfId="29693"/>
    <cellStyle name="Normal 7 3 4" xfId="748"/>
    <cellStyle name="Normal 7 3 4 2" xfId="1198"/>
    <cellStyle name="Normal 7 3 4 2 2" xfId="2181"/>
    <cellStyle name="Normal 7 3 4 2 2 2" xfId="3973"/>
    <cellStyle name="Normal 7 3 4 2 2 2 2" xfId="7632"/>
    <cellStyle name="Normal 7 3 4 2 2 2 2 2" xfId="14892"/>
    <cellStyle name="Normal 7 3 4 2 2 2 2 2 2" xfId="29270"/>
    <cellStyle name="Normal 7 3 4 2 2 2 2 2 2 2" xfId="58004"/>
    <cellStyle name="Normal 7 3 4 2 2 2 2 2 3" xfId="43680"/>
    <cellStyle name="Normal 7 3 4 2 2 2 2 3" xfId="22107"/>
    <cellStyle name="Normal 7 3 4 2 2 2 2 3 2" xfId="50842"/>
    <cellStyle name="Normal 7 3 4 2 2 2 2 4" xfId="36518"/>
    <cellStyle name="Normal 7 3 4 2 2 2 3" xfId="11305"/>
    <cellStyle name="Normal 7 3 4 2 2 2 3 2" xfId="25688"/>
    <cellStyle name="Normal 7 3 4 2 2 2 3 2 2" xfId="54423"/>
    <cellStyle name="Normal 7 3 4 2 2 2 3 3" xfId="40099"/>
    <cellStyle name="Normal 7 3 4 2 2 2 4" xfId="18525"/>
    <cellStyle name="Normal 7 3 4 2 2 2 4 2" xfId="47261"/>
    <cellStyle name="Normal 7 3 4 2 2 2 5" xfId="32937"/>
    <cellStyle name="Normal 7 3 4 2 2 3" xfId="5842"/>
    <cellStyle name="Normal 7 3 4 2 2 3 2" xfId="13102"/>
    <cellStyle name="Normal 7 3 4 2 2 3 2 2" xfId="27480"/>
    <cellStyle name="Normal 7 3 4 2 2 3 2 2 2" xfId="56214"/>
    <cellStyle name="Normal 7 3 4 2 2 3 2 3" xfId="41890"/>
    <cellStyle name="Normal 7 3 4 2 2 3 3" xfId="20317"/>
    <cellStyle name="Normal 7 3 4 2 2 3 3 2" xfId="49052"/>
    <cellStyle name="Normal 7 3 4 2 2 3 4" xfId="34728"/>
    <cellStyle name="Normal 7 3 4 2 2 4" xfId="9515"/>
    <cellStyle name="Normal 7 3 4 2 2 4 2" xfId="23898"/>
    <cellStyle name="Normal 7 3 4 2 2 4 2 2" xfId="52633"/>
    <cellStyle name="Normal 7 3 4 2 2 4 3" xfId="38309"/>
    <cellStyle name="Normal 7 3 4 2 2 5" xfId="16735"/>
    <cellStyle name="Normal 7 3 4 2 2 5 2" xfId="45471"/>
    <cellStyle name="Normal 7 3 4 2 2 6" xfId="31147"/>
    <cellStyle name="Normal 7 3 4 2 3" xfId="3077"/>
    <cellStyle name="Normal 7 3 4 2 3 2" xfId="6737"/>
    <cellStyle name="Normal 7 3 4 2 3 2 2" xfId="13997"/>
    <cellStyle name="Normal 7 3 4 2 3 2 2 2" xfId="28375"/>
    <cellStyle name="Normal 7 3 4 2 3 2 2 2 2" xfId="57109"/>
    <cellStyle name="Normal 7 3 4 2 3 2 2 3" xfId="42785"/>
    <cellStyle name="Normal 7 3 4 2 3 2 3" xfId="21212"/>
    <cellStyle name="Normal 7 3 4 2 3 2 3 2" xfId="49947"/>
    <cellStyle name="Normal 7 3 4 2 3 2 4" xfId="35623"/>
    <cellStyle name="Normal 7 3 4 2 3 3" xfId="10410"/>
    <cellStyle name="Normal 7 3 4 2 3 3 2" xfId="24793"/>
    <cellStyle name="Normal 7 3 4 2 3 3 2 2" xfId="53528"/>
    <cellStyle name="Normal 7 3 4 2 3 3 3" xfId="39204"/>
    <cellStyle name="Normal 7 3 4 2 3 4" xfId="17630"/>
    <cellStyle name="Normal 7 3 4 2 3 4 2" xfId="46366"/>
    <cellStyle name="Normal 7 3 4 2 3 5" xfId="32042"/>
    <cellStyle name="Normal 7 3 4 2 4" xfId="4942"/>
    <cellStyle name="Normal 7 3 4 2 4 2" xfId="12207"/>
    <cellStyle name="Normal 7 3 4 2 4 2 2" xfId="26585"/>
    <cellStyle name="Normal 7 3 4 2 4 2 2 2" xfId="55319"/>
    <cellStyle name="Normal 7 3 4 2 4 2 3" xfId="40995"/>
    <cellStyle name="Normal 7 3 4 2 4 3" xfId="19422"/>
    <cellStyle name="Normal 7 3 4 2 4 3 2" xfId="48157"/>
    <cellStyle name="Normal 7 3 4 2 4 4" xfId="33833"/>
    <cellStyle name="Normal 7 3 4 2 5" xfId="8614"/>
    <cellStyle name="Normal 7 3 4 2 5 2" xfId="23003"/>
    <cellStyle name="Normal 7 3 4 2 5 2 2" xfId="51738"/>
    <cellStyle name="Normal 7 3 4 2 5 3" xfId="37414"/>
    <cellStyle name="Normal 7 3 4 2 6" xfId="15840"/>
    <cellStyle name="Normal 7 3 4 2 6 2" xfId="44576"/>
    <cellStyle name="Normal 7 3 4 2 7" xfId="30252"/>
    <cellStyle name="Normal 7 3 4 3" xfId="1734"/>
    <cellStyle name="Normal 7 3 4 3 2" xfId="3526"/>
    <cellStyle name="Normal 7 3 4 3 2 2" xfId="7185"/>
    <cellStyle name="Normal 7 3 4 3 2 2 2" xfId="14445"/>
    <cellStyle name="Normal 7 3 4 3 2 2 2 2" xfId="28823"/>
    <cellStyle name="Normal 7 3 4 3 2 2 2 2 2" xfId="57557"/>
    <cellStyle name="Normal 7 3 4 3 2 2 2 3" xfId="43233"/>
    <cellStyle name="Normal 7 3 4 3 2 2 3" xfId="21660"/>
    <cellStyle name="Normal 7 3 4 3 2 2 3 2" xfId="50395"/>
    <cellStyle name="Normal 7 3 4 3 2 2 4" xfId="36071"/>
    <cellStyle name="Normal 7 3 4 3 2 3" xfId="10858"/>
    <cellStyle name="Normal 7 3 4 3 2 3 2" xfId="25241"/>
    <cellStyle name="Normal 7 3 4 3 2 3 2 2" xfId="53976"/>
    <cellStyle name="Normal 7 3 4 3 2 3 3" xfId="39652"/>
    <cellStyle name="Normal 7 3 4 3 2 4" xfId="18078"/>
    <cellStyle name="Normal 7 3 4 3 2 4 2" xfId="46814"/>
    <cellStyle name="Normal 7 3 4 3 2 5" xfId="32490"/>
    <cellStyle name="Normal 7 3 4 3 3" xfId="5395"/>
    <cellStyle name="Normal 7 3 4 3 3 2" xfId="12655"/>
    <cellStyle name="Normal 7 3 4 3 3 2 2" xfId="27033"/>
    <cellStyle name="Normal 7 3 4 3 3 2 2 2" xfId="55767"/>
    <cellStyle name="Normal 7 3 4 3 3 2 3" xfId="41443"/>
    <cellStyle name="Normal 7 3 4 3 3 3" xfId="19870"/>
    <cellStyle name="Normal 7 3 4 3 3 3 2" xfId="48605"/>
    <cellStyle name="Normal 7 3 4 3 3 4" xfId="34281"/>
    <cellStyle name="Normal 7 3 4 3 4" xfId="9068"/>
    <cellStyle name="Normal 7 3 4 3 4 2" xfId="23451"/>
    <cellStyle name="Normal 7 3 4 3 4 2 2" xfId="52186"/>
    <cellStyle name="Normal 7 3 4 3 4 3" xfId="37862"/>
    <cellStyle name="Normal 7 3 4 3 5" xfId="16288"/>
    <cellStyle name="Normal 7 3 4 3 5 2" xfId="45024"/>
    <cellStyle name="Normal 7 3 4 3 6" xfId="30700"/>
    <cellStyle name="Normal 7 3 4 4" xfId="2630"/>
    <cellStyle name="Normal 7 3 4 4 2" xfId="6290"/>
    <cellStyle name="Normal 7 3 4 4 2 2" xfId="13550"/>
    <cellStyle name="Normal 7 3 4 4 2 2 2" xfId="27928"/>
    <cellStyle name="Normal 7 3 4 4 2 2 2 2" xfId="56662"/>
    <cellStyle name="Normal 7 3 4 4 2 2 3" xfId="42338"/>
    <cellStyle name="Normal 7 3 4 4 2 3" xfId="20765"/>
    <cellStyle name="Normal 7 3 4 4 2 3 2" xfId="49500"/>
    <cellStyle name="Normal 7 3 4 4 2 4" xfId="35176"/>
    <cellStyle name="Normal 7 3 4 4 3" xfId="9963"/>
    <cellStyle name="Normal 7 3 4 4 3 2" xfId="24346"/>
    <cellStyle name="Normal 7 3 4 4 3 2 2" xfId="53081"/>
    <cellStyle name="Normal 7 3 4 4 3 3" xfId="38757"/>
    <cellStyle name="Normal 7 3 4 4 4" xfId="17183"/>
    <cellStyle name="Normal 7 3 4 4 4 2" xfId="45919"/>
    <cellStyle name="Normal 7 3 4 4 5" xfId="31595"/>
    <cellStyle name="Normal 7 3 4 5" xfId="4494"/>
    <cellStyle name="Normal 7 3 4 5 2" xfId="11760"/>
    <cellStyle name="Normal 7 3 4 5 2 2" xfId="26138"/>
    <cellStyle name="Normal 7 3 4 5 2 2 2" xfId="54872"/>
    <cellStyle name="Normal 7 3 4 5 2 3" xfId="40548"/>
    <cellStyle name="Normal 7 3 4 5 3" xfId="18975"/>
    <cellStyle name="Normal 7 3 4 5 3 2" xfId="47710"/>
    <cellStyle name="Normal 7 3 4 5 4" xfId="33386"/>
    <cellStyle name="Normal 7 3 4 6" xfId="8167"/>
    <cellStyle name="Normal 7 3 4 6 2" xfId="22556"/>
    <cellStyle name="Normal 7 3 4 6 2 2" xfId="51291"/>
    <cellStyle name="Normal 7 3 4 6 3" xfId="36967"/>
    <cellStyle name="Normal 7 3 4 7" xfId="15393"/>
    <cellStyle name="Normal 7 3 4 7 2" xfId="44129"/>
    <cellStyle name="Normal 7 3 4 8" xfId="29805"/>
    <cellStyle name="Normal 7 3 5" xfId="974"/>
    <cellStyle name="Normal 7 3 5 2" xfId="1957"/>
    <cellStyle name="Normal 7 3 5 2 2" xfId="3749"/>
    <cellStyle name="Normal 7 3 5 2 2 2" xfId="7408"/>
    <cellStyle name="Normal 7 3 5 2 2 2 2" xfId="14668"/>
    <cellStyle name="Normal 7 3 5 2 2 2 2 2" xfId="29046"/>
    <cellStyle name="Normal 7 3 5 2 2 2 2 2 2" xfId="57780"/>
    <cellStyle name="Normal 7 3 5 2 2 2 2 3" xfId="43456"/>
    <cellStyle name="Normal 7 3 5 2 2 2 3" xfId="21883"/>
    <cellStyle name="Normal 7 3 5 2 2 2 3 2" xfId="50618"/>
    <cellStyle name="Normal 7 3 5 2 2 2 4" xfId="36294"/>
    <cellStyle name="Normal 7 3 5 2 2 3" xfId="11081"/>
    <cellStyle name="Normal 7 3 5 2 2 3 2" xfId="25464"/>
    <cellStyle name="Normal 7 3 5 2 2 3 2 2" xfId="54199"/>
    <cellStyle name="Normal 7 3 5 2 2 3 3" xfId="39875"/>
    <cellStyle name="Normal 7 3 5 2 2 4" xfId="18301"/>
    <cellStyle name="Normal 7 3 5 2 2 4 2" xfId="47037"/>
    <cellStyle name="Normal 7 3 5 2 2 5" xfId="32713"/>
    <cellStyle name="Normal 7 3 5 2 3" xfId="5618"/>
    <cellStyle name="Normal 7 3 5 2 3 2" xfId="12878"/>
    <cellStyle name="Normal 7 3 5 2 3 2 2" xfId="27256"/>
    <cellStyle name="Normal 7 3 5 2 3 2 2 2" xfId="55990"/>
    <cellStyle name="Normal 7 3 5 2 3 2 3" xfId="41666"/>
    <cellStyle name="Normal 7 3 5 2 3 3" xfId="20093"/>
    <cellStyle name="Normal 7 3 5 2 3 3 2" xfId="48828"/>
    <cellStyle name="Normal 7 3 5 2 3 4" xfId="34504"/>
    <cellStyle name="Normal 7 3 5 2 4" xfId="9291"/>
    <cellStyle name="Normal 7 3 5 2 4 2" xfId="23674"/>
    <cellStyle name="Normal 7 3 5 2 4 2 2" xfId="52409"/>
    <cellStyle name="Normal 7 3 5 2 4 3" xfId="38085"/>
    <cellStyle name="Normal 7 3 5 2 5" xfId="16511"/>
    <cellStyle name="Normal 7 3 5 2 5 2" xfId="45247"/>
    <cellStyle name="Normal 7 3 5 2 6" xfId="30923"/>
    <cellStyle name="Normal 7 3 5 3" xfId="2853"/>
    <cellStyle name="Normal 7 3 5 3 2" xfId="6513"/>
    <cellStyle name="Normal 7 3 5 3 2 2" xfId="13773"/>
    <cellStyle name="Normal 7 3 5 3 2 2 2" xfId="28151"/>
    <cellStyle name="Normal 7 3 5 3 2 2 2 2" xfId="56885"/>
    <cellStyle name="Normal 7 3 5 3 2 2 3" xfId="42561"/>
    <cellStyle name="Normal 7 3 5 3 2 3" xfId="20988"/>
    <cellStyle name="Normal 7 3 5 3 2 3 2" xfId="49723"/>
    <cellStyle name="Normal 7 3 5 3 2 4" xfId="35399"/>
    <cellStyle name="Normal 7 3 5 3 3" xfId="10186"/>
    <cellStyle name="Normal 7 3 5 3 3 2" xfId="24569"/>
    <cellStyle name="Normal 7 3 5 3 3 2 2" xfId="53304"/>
    <cellStyle name="Normal 7 3 5 3 3 3" xfId="38980"/>
    <cellStyle name="Normal 7 3 5 3 4" xfId="17406"/>
    <cellStyle name="Normal 7 3 5 3 4 2" xfId="46142"/>
    <cellStyle name="Normal 7 3 5 3 5" xfId="31818"/>
    <cellStyle name="Normal 7 3 5 4" xfId="4718"/>
    <cellStyle name="Normal 7 3 5 4 2" xfId="11983"/>
    <cellStyle name="Normal 7 3 5 4 2 2" xfId="26361"/>
    <cellStyle name="Normal 7 3 5 4 2 2 2" xfId="55095"/>
    <cellStyle name="Normal 7 3 5 4 2 3" xfId="40771"/>
    <cellStyle name="Normal 7 3 5 4 3" xfId="19198"/>
    <cellStyle name="Normal 7 3 5 4 3 2" xfId="47933"/>
    <cellStyle name="Normal 7 3 5 4 4" xfId="33609"/>
    <cellStyle name="Normal 7 3 5 5" xfId="8390"/>
    <cellStyle name="Normal 7 3 5 5 2" xfId="22779"/>
    <cellStyle name="Normal 7 3 5 5 2 2" xfId="51514"/>
    <cellStyle name="Normal 7 3 5 5 3" xfId="37190"/>
    <cellStyle name="Normal 7 3 5 6" xfId="15616"/>
    <cellStyle name="Normal 7 3 5 6 2" xfId="44352"/>
    <cellStyle name="Normal 7 3 5 7" xfId="30028"/>
    <cellStyle name="Normal 7 3 6" xfId="1493"/>
    <cellStyle name="Normal 7 3 6 2" xfId="3302"/>
    <cellStyle name="Normal 7 3 6 2 2" xfId="6961"/>
    <cellStyle name="Normal 7 3 6 2 2 2" xfId="14221"/>
    <cellStyle name="Normal 7 3 6 2 2 2 2" xfId="28599"/>
    <cellStyle name="Normal 7 3 6 2 2 2 2 2" xfId="57333"/>
    <cellStyle name="Normal 7 3 6 2 2 2 3" xfId="43009"/>
    <cellStyle name="Normal 7 3 6 2 2 3" xfId="21436"/>
    <cellStyle name="Normal 7 3 6 2 2 3 2" xfId="50171"/>
    <cellStyle name="Normal 7 3 6 2 2 4" xfId="35847"/>
    <cellStyle name="Normal 7 3 6 2 3" xfId="10634"/>
    <cellStyle name="Normal 7 3 6 2 3 2" xfId="25017"/>
    <cellStyle name="Normal 7 3 6 2 3 2 2" xfId="53752"/>
    <cellStyle name="Normal 7 3 6 2 3 3" xfId="39428"/>
    <cellStyle name="Normal 7 3 6 2 4" xfId="17854"/>
    <cellStyle name="Normal 7 3 6 2 4 2" xfId="46590"/>
    <cellStyle name="Normal 7 3 6 2 5" xfId="32266"/>
    <cellStyle name="Normal 7 3 6 3" xfId="5170"/>
    <cellStyle name="Normal 7 3 6 3 2" xfId="12431"/>
    <cellStyle name="Normal 7 3 6 3 2 2" xfId="26809"/>
    <cellStyle name="Normal 7 3 6 3 2 2 2" xfId="55543"/>
    <cellStyle name="Normal 7 3 6 3 2 3" xfId="41219"/>
    <cellStyle name="Normal 7 3 6 3 3" xfId="19646"/>
    <cellStyle name="Normal 7 3 6 3 3 2" xfId="48381"/>
    <cellStyle name="Normal 7 3 6 3 4" xfId="34057"/>
    <cellStyle name="Normal 7 3 6 4" xfId="8844"/>
    <cellStyle name="Normal 7 3 6 4 2" xfId="23227"/>
    <cellStyle name="Normal 7 3 6 4 2 2" xfId="51962"/>
    <cellStyle name="Normal 7 3 6 4 3" xfId="37638"/>
    <cellStyle name="Normal 7 3 6 5" xfId="16064"/>
    <cellStyle name="Normal 7 3 6 5 2" xfId="44800"/>
    <cellStyle name="Normal 7 3 6 6" xfId="30476"/>
    <cellStyle name="Normal 7 3 7" xfId="2406"/>
    <cellStyle name="Normal 7 3 7 2" xfId="6066"/>
    <cellStyle name="Normal 7 3 7 2 2" xfId="13326"/>
    <cellStyle name="Normal 7 3 7 2 2 2" xfId="27704"/>
    <cellStyle name="Normal 7 3 7 2 2 2 2" xfId="56438"/>
    <cellStyle name="Normal 7 3 7 2 2 3" xfId="42114"/>
    <cellStyle name="Normal 7 3 7 2 3" xfId="20541"/>
    <cellStyle name="Normal 7 3 7 2 3 2" xfId="49276"/>
    <cellStyle name="Normal 7 3 7 2 4" xfId="34952"/>
    <cellStyle name="Normal 7 3 7 3" xfId="9739"/>
    <cellStyle name="Normal 7 3 7 3 2" xfId="24122"/>
    <cellStyle name="Normal 7 3 7 3 2 2" xfId="52857"/>
    <cellStyle name="Normal 7 3 7 3 3" xfId="38533"/>
    <cellStyle name="Normal 7 3 7 4" xfId="16959"/>
    <cellStyle name="Normal 7 3 7 4 2" xfId="45695"/>
    <cellStyle name="Normal 7 3 7 5" xfId="31371"/>
    <cellStyle name="Normal 7 3 8" xfId="4263"/>
    <cellStyle name="Normal 7 3 8 2" xfId="11535"/>
    <cellStyle name="Normal 7 3 8 2 2" xfId="25914"/>
    <cellStyle name="Normal 7 3 8 2 2 2" xfId="54648"/>
    <cellStyle name="Normal 7 3 8 2 3" xfId="40324"/>
    <cellStyle name="Normal 7 3 8 3" xfId="18751"/>
    <cellStyle name="Normal 7 3 8 3 2" xfId="47486"/>
    <cellStyle name="Normal 7 3 8 4" xfId="33162"/>
    <cellStyle name="Normal 7 3 9" xfId="7931"/>
    <cellStyle name="Normal 7 3 9 2" xfId="22332"/>
    <cellStyle name="Normal 7 3 9 2 2" xfId="51067"/>
    <cellStyle name="Normal 7 3 9 3" xfId="36743"/>
    <cellStyle name="Normal 7 4" xfId="419"/>
    <cellStyle name="Normal 7 4 10" xfId="29609"/>
    <cellStyle name="Normal 7 4 2" xfId="619"/>
    <cellStyle name="Normal 7 4 2 2" xfId="891"/>
    <cellStyle name="Normal 7 4 2 2 2" xfId="1338"/>
    <cellStyle name="Normal 7 4 2 2 2 2" xfId="2321"/>
    <cellStyle name="Normal 7 4 2 2 2 2 2" xfId="4113"/>
    <cellStyle name="Normal 7 4 2 2 2 2 2 2" xfId="7772"/>
    <cellStyle name="Normal 7 4 2 2 2 2 2 2 2" xfId="15032"/>
    <cellStyle name="Normal 7 4 2 2 2 2 2 2 2 2" xfId="29410"/>
    <cellStyle name="Normal 7 4 2 2 2 2 2 2 2 2 2" xfId="58144"/>
    <cellStyle name="Normal 7 4 2 2 2 2 2 2 2 3" xfId="43820"/>
    <cellStyle name="Normal 7 4 2 2 2 2 2 2 3" xfId="22247"/>
    <cellStyle name="Normal 7 4 2 2 2 2 2 2 3 2" xfId="50982"/>
    <cellStyle name="Normal 7 4 2 2 2 2 2 2 4" xfId="36658"/>
    <cellStyle name="Normal 7 4 2 2 2 2 2 3" xfId="11445"/>
    <cellStyle name="Normal 7 4 2 2 2 2 2 3 2" xfId="25828"/>
    <cellStyle name="Normal 7 4 2 2 2 2 2 3 2 2" xfId="54563"/>
    <cellStyle name="Normal 7 4 2 2 2 2 2 3 3" xfId="40239"/>
    <cellStyle name="Normal 7 4 2 2 2 2 2 4" xfId="18665"/>
    <cellStyle name="Normal 7 4 2 2 2 2 2 4 2" xfId="47401"/>
    <cellStyle name="Normal 7 4 2 2 2 2 2 5" xfId="33077"/>
    <cellStyle name="Normal 7 4 2 2 2 2 3" xfId="5982"/>
    <cellStyle name="Normal 7 4 2 2 2 2 3 2" xfId="13242"/>
    <cellStyle name="Normal 7 4 2 2 2 2 3 2 2" xfId="27620"/>
    <cellStyle name="Normal 7 4 2 2 2 2 3 2 2 2" xfId="56354"/>
    <cellStyle name="Normal 7 4 2 2 2 2 3 2 3" xfId="42030"/>
    <cellStyle name="Normal 7 4 2 2 2 2 3 3" xfId="20457"/>
    <cellStyle name="Normal 7 4 2 2 2 2 3 3 2" xfId="49192"/>
    <cellStyle name="Normal 7 4 2 2 2 2 3 4" xfId="34868"/>
    <cellStyle name="Normal 7 4 2 2 2 2 4" xfId="9655"/>
    <cellStyle name="Normal 7 4 2 2 2 2 4 2" xfId="24038"/>
    <cellStyle name="Normal 7 4 2 2 2 2 4 2 2" xfId="52773"/>
    <cellStyle name="Normal 7 4 2 2 2 2 4 3" xfId="38449"/>
    <cellStyle name="Normal 7 4 2 2 2 2 5" xfId="16875"/>
    <cellStyle name="Normal 7 4 2 2 2 2 5 2" xfId="45611"/>
    <cellStyle name="Normal 7 4 2 2 2 2 6" xfId="31287"/>
    <cellStyle name="Normal 7 4 2 2 2 3" xfId="3217"/>
    <cellStyle name="Normal 7 4 2 2 2 3 2" xfId="6877"/>
    <cellStyle name="Normal 7 4 2 2 2 3 2 2" xfId="14137"/>
    <cellStyle name="Normal 7 4 2 2 2 3 2 2 2" xfId="28515"/>
    <cellStyle name="Normal 7 4 2 2 2 3 2 2 2 2" xfId="57249"/>
    <cellStyle name="Normal 7 4 2 2 2 3 2 2 3" xfId="42925"/>
    <cellStyle name="Normal 7 4 2 2 2 3 2 3" xfId="21352"/>
    <cellStyle name="Normal 7 4 2 2 2 3 2 3 2" xfId="50087"/>
    <cellStyle name="Normal 7 4 2 2 2 3 2 4" xfId="35763"/>
    <cellStyle name="Normal 7 4 2 2 2 3 3" xfId="10550"/>
    <cellStyle name="Normal 7 4 2 2 2 3 3 2" xfId="24933"/>
    <cellStyle name="Normal 7 4 2 2 2 3 3 2 2" xfId="53668"/>
    <cellStyle name="Normal 7 4 2 2 2 3 3 3" xfId="39344"/>
    <cellStyle name="Normal 7 4 2 2 2 3 4" xfId="17770"/>
    <cellStyle name="Normal 7 4 2 2 2 3 4 2" xfId="46506"/>
    <cellStyle name="Normal 7 4 2 2 2 3 5" xfId="32182"/>
    <cellStyle name="Normal 7 4 2 2 2 4" xfId="5082"/>
    <cellStyle name="Normal 7 4 2 2 2 4 2" xfId="12347"/>
    <cellStyle name="Normal 7 4 2 2 2 4 2 2" xfId="26725"/>
    <cellStyle name="Normal 7 4 2 2 2 4 2 2 2" xfId="55459"/>
    <cellStyle name="Normal 7 4 2 2 2 4 2 3" xfId="41135"/>
    <cellStyle name="Normal 7 4 2 2 2 4 3" xfId="19562"/>
    <cellStyle name="Normal 7 4 2 2 2 4 3 2" xfId="48297"/>
    <cellStyle name="Normal 7 4 2 2 2 4 4" xfId="33973"/>
    <cellStyle name="Normal 7 4 2 2 2 5" xfId="8754"/>
    <cellStyle name="Normal 7 4 2 2 2 5 2" xfId="23143"/>
    <cellStyle name="Normal 7 4 2 2 2 5 2 2" xfId="51878"/>
    <cellStyle name="Normal 7 4 2 2 2 5 3" xfId="37554"/>
    <cellStyle name="Normal 7 4 2 2 2 6" xfId="15980"/>
    <cellStyle name="Normal 7 4 2 2 2 6 2" xfId="44716"/>
    <cellStyle name="Normal 7 4 2 2 2 7" xfId="30392"/>
    <cellStyle name="Normal 7 4 2 2 3" xfId="1874"/>
    <cellStyle name="Normal 7 4 2 2 3 2" xfId="3666"/>
    <cellStyle name="Normal 7 4 2 2 3 2 2" xfId="7325"/>
    <cellStyle name="Normal 7 4 2 2 3 2 2 2" xfId="14585"/>
    <cellStyle name="Normal 7 4 2 2 3 2 2 2 2" xfId="28963"/>
    <cellStyle name="Normal 7 4 2 2 3 2 2 2 2 2" xfId="57697"/>
    <cellStyle name="Normal 7 4 2 2 3 2 2 2 3" xfId="43373"/>
    <cellStyle name="Normal 7 4 2 2 3 2 2 3" xfId="21800"/>
    <cellStyle name="Normal 7 4 2 2 3 2 2 3 2" xfId="50535"/>
    <cellStyle name="Normal 7 4 2 2 3 2 2 4" xfId="36211"/>
    <cellStyle name="Normal 7 4 2 2 3 2 3" xfId="10998"/>
    <cellStyle name="Normal 7 4 2 2 3 2 3 2" xfId="25381"/>
    <cellStyle name="Normal 7 4 2 2 3 2 3 2 2" xfId="54116"/>
    <cellStyle name="Normal 7 4 2 2 3 2 3 3" xfId="39792"/>
    <cellStyle name="Normal 7 4 2 2 3 2 4" xfId="18218"/>
    <cellStyle name="Normal 7 4 2 2 3 2 4 2" xfId="46954"/>
    <cellStyle name="Normal 7 4 2 2 3 2 5" xfId="32630"/>
    <cellStyle name="Normal 7 4 2 2 3 3" xfId="5535"/>
    <cellStyle name="Normal 7 4 2 2 3 3 2" xfId="12795"/>
    <cellStyle name="Normal 7 4 2 2 3 3 2 2" xfId="27173"/>
    <cellStyle name="Normal 7 4 2 2 3 3 2 2 2" xfId="55907"/>
    <cellStyle name="Normal 7 4 2 2 3 3 2 3" xfId="41583"/>
    <cellStyle name="Normal 7 4 2 2 3 3 3" xfId="20010"/>
    <cellStyle name="Normal 7 4 2 2 3 3 3 2" xfId="48745"/>
    <cellStyle name="Normal 7 4 2 2 3 3 4" xfId="34421"/>
    <cellStyle name="Normal 7 4 2 2 3 4" xfId="9208"/>
    <cellStyle name="Normal 7 4 2 2 3 4 2" xfId="23591"/>
    <cellStyle name="Normal 7 4 2 2 3 4 2 2" xfId="52326"/>
    <cellStyle name="Normal 7 4 2 2 3 4 3" xfId="38002"/>
    <cellStyle name="Normal 7 4 2 2 3 5" xfId="16428"/>
    <cellStyle name="Normal 7 4 2 2 3 5 2" xfId="45164"/>
    <cellStyle name="Normal 7 4 2 2 3 6" xfId="30840"/>
    <cellStyle name="Normal 7 4 2 2 4" xfId="2770"/>
    <cellStyle name="Normal 7 4 2 2 4 2" xfId="6430"/>
    <cellStyle name="Normal 7 4 2 2 4 2 2" xfId="13690"/>
    <cellStyle name="Normal 7 4 2 2 4 2 2 2" xfId="28068"/>
    <cellStyle name="Normal 7 4 2 2 4 2 2 2 2" xfId="56802"/>
    <cellStyle name="Normal 7 4 2 2 4 2 2 3" xfId="42478"/>
    <cellStyle name="Normal 7 4 2 2 4 2 3" xfId="20905"/>
    <cellStyle name="Normal 7 4 2 2 4 2 3 2" xfId="49640"/>
    <cellStyle name="Normal 7 4 2 2 4 2 4" xfId="35316"/>
    <cellStyle name="Normal 7 4 2 2 4 3" xfId="10103"/>
    <cellStyle name="Normal 7 4 2 2 4 3 2" xfId="24486"/>
    <cellStyle name="Normal 7 4 2 2 4 3 2 2" xfId="53221"/>
    <cellStyle name="Normal 7 4 2 2 4 3 3" xfId="38897"/>
    <cellStyle name="Normal 7 4 2 2 4 4" xfId="17323"/>
    <cellStyle name="Normal 7 4 2 2 4 4 2" xfId="46059"/>
    <cellStyle name="Normal 7 4 2 2 4 5" xfId="31735"/>
    <cellStyle name="Normal 7 4 2 2 5" xfId="4635"/>
    <cellStyle name="Normal 7 4 2 2 5 2" xfId="11900"/>
    <cellStyle name="Normal 7 4 2 2 5 2 2" xfId="26278"/>
    <cellStyle name="Normal 7 4 2 2 5 2 2 2" xfId="55012"/>
    <cellStyle name="Normal 7 4 2 2 5 2 3" xfId="40688"/>
    <cellStyle name="Normal 7 4 2 2 5 3" xfId="19115"/>
    <cellStyle name="Normal 7 4 2 2 5 3 2" xfId="47850"/>
    <cellStyle name="Normal 7 4 2 2 5 4" xfId="33526"/>
    <cellStyle name="Normal 7 4 2 2 6" xfId="8307"/>
    <cellStyle name="Normal 7 4 2 2 6 2" xfId="22696"/>
    <cellStyle name="Normal 7 4 2 2 6 2 2" xfId="51431"/>
    <cellStyle name="Normal 7 4 2 2 6 3" xfId="37107"/>
    <cellStyle name="Normal 7 4 2 2 7" xfId="15533"/>
    <cellStyle name="Normal 7 4 2 2 7 2" xfId="44269"/>
    <cellStyle name="Normal 7 4 2 2 8" xfId="29945"/>
    <cellStyle name="Normal 7 4 2 3" xfId="1114"/>
    <cellStyle name="Normal 7 4 2 3 2" xfId="2097"/>
    <cellStyle name="Normal 7 4 2 3 2 2" xfId="3889"/>
    <cellStyle name="Normal 7 4 2 3 2 2 2" xfId="7548"/>
    <cellStyle name="Normal 7 4 2 3 2 2 2 2" xfId="14808"/>
    <cellStyle name="Normal 7 4 2 3 2 2 2 2 2" xfId="29186"/>
    <cellStyle name="Normal 7 4 2 3 2 2 2 2 2 2" xfId="57920"/>
    <cellStyle name="Normal 7 4 2 3 2 2 2 2 3" xfId="43596"/>
    <cellStyle name="Normal 7 4 2 3 2 2 2 3" xfId="22023"/>
    <cellStyle name="Normal 7 4 2 3 2 2 2 3 2" xfId="50758"/>
    <cellStyle name="Normal 7 4 2 3 2 2 2 4" xfId="36434"/>
    <cellStyle name="Normal 7 4 2 3 2 2 3" xfId="11221"/>
    <cellStyle name="Normal 7 4 2 3 2 2 3 2" xfId="25604"/>
    <cellStyle name="Normal 7 4 2 3 2 2 3 2 2" xfId="54339"/>
    <cellStyle name="Normal 7 4 2 3 2 2 3 3" xfId="40015"/>
    <cellStyle name="Normal 7 4 2 3 2 2 4" xfId="18441"/>
    <cellStyle name="Normal 7 4 2 3 2 2 4 2" xfId="47177"/>
    <cellStyle name="Normal 7 4 2 3 2 2 5" xfId="32853"/>
    <cellStyle name="Normal 7 4 2 3 2 3" xfId="5758"/>
    <cellStyle name="Normal 7 4 2 3 2 3 2" xfId="13018"/>
    <cellStyle name="Normal 7 4 2 3 2 3 2 2" xfId="27396"/>
    <cellStyle name="Normal 7 4 2 3 2 3 2 2 2" xfId="56130"/>
    <cellStyle name="Normal 7 4 2 3 2 3 2 3" xfId="41806"/>
    <cellStyle name="Normal 7 4 2 3 2 3 3" xfId="20233"/>
    <cellStyle name="Normal 7 4 2 3 2 3 3 2" xfId="48968"/>
    <cellStyle name="Normal 7 4 2 3 2 3 4" xfId="34644"/>
    <cellStyle name="Normal 7 4 2 3 2 4" xfId="9431"/>
    <cellStyle name="Normal 7 4 2 3 2 4 2" xfId="23814"/>
    <cellStyle name="Normal 7 4 2 3 2 4 2 2" xfId="52549"/>
    <cellStyle name="Normal 7 4 2 3 2 4 3" xfId="38225"/>
    <cellStyle name="Normal 7 4 2 3 2 5" xfId="16651"/>
    <cellStyle name="Normal 7 4 2 3 2 5 2" xfId="45387"/>
    <cellStyle name="Normal 7 4 2 3 2 6" xfId="31063"/>
    <cellStyle name="Normal 7 4 2 3 3" xfId="2993"/>
    <cellStyle name="Normal 7 4 2 3 3 2" xfId="6653"/>
    <cellStyle name="Normal 7 4 2 3 3 2 2" xfId="13913"/>
    <cellStyle name="Normal 7 4 2 3 3 2 2 2" xfId="28291"/>
    <cellStyle name="Normal 7 4 2 3 3 2 2 2 2" xfId="57025"/>
    <cellStyle name="Normal 7 4 2 3 3 2 2 3" xfId="42701"/>
    <cellStyle name="Normal 7 4 2 3 3 2 3" xfId="21128"/>
    <cellStyle name="Normal 7 4 2 3 3 2 3 2" xfId="49863"/>
    <cellStyle name="Normal 7 4 2 3 3 2 4" xfId="35539"/>
    <cellStyle name="Normal 7 4 2 3 3 3" xfId="10326"/>
    <cellStyle name="Normal 7 4 2 3 3 3 2" xfId="24709"/>
    <cellStyle name="Normal 7 4 2 3 3 3 2 2" xfId="53444"/>
    <cellStyle name="Normal 7 4 2 3 3 3 3" xfId="39120"/>
    <cellStyle name="Normal 7 4 2 3 3 4" xfId="17546"/>
    <cellStyle name="Normal 7 4 2 3 3 4 2" xfId="46282"/>
    <cellStyle name="Normal 7 4 2 3 3 5" xfId="31958"/>
    <cellStyle name="Normal 7 4 2 3 4" xfId="4858"/>
    <cellStyle name="Normal 7 4 2 3 4 2" xfId="12123"/>
    <cellStyle name="Normal 7 4 2 3 4 2 2" xfId="26501"/>
    <cellStyle name="Normal 7 4 2 3 4 2 2 2" xfId="55235"/>
    <cellStyle name="Normal 7 4 2 3 4 2 3" xfId="40911"/>
    <cellStyle name="Normal 7 4 2 3 4 3" xfId="19338"/>
    <cellStyle name="Normal 7 4 2 3 4 3 2" xfId="48073"/>
    <cellStyle name="Normal 7 4 2 3 4 4" xfId="33749"/>
    <cellStyle name="Normal 7 4 2 3 5" xfId="8530"/>
    <cellStyle name="Normal 7 4 2 3 5 2" xfId="22919"/>
    <cellStyle name="Normal 7 4 2 3 5 2 2" xfId="51654"/>
    <cellStyle name="Normal 7 4 2 3 5 3" xfId="37330"/>
    <cellStyle name="Normal 7 4 2 3 6" xfId="15756"/>
    <cellStyle name="Normal 7 4 2 3 6 2" xfId="44492"/>
    <cellStyle name="Normal 7 4 2 3 7" xfId="30168"/>
    <cellStyle name="Normal 7 4 2 4" xfId="1646"/>
    <cellStyle name="Normal 7 4 2 4 2" xfId="3442"/>
    <cellStyle name="Normal 7 4 2 4 2 2" xfId="7101"/>
    <cellStyle name="Normal 7 4 2 4 2 2 2" xfId="14361"/>
    <cellStyle name="Normal 7 4 2 4 2 2 2 2" xfId="28739"/>
    <cellStyle name="Normal 7 4 2 4 2 2 2 2 2" xfId="57473"/>
    <cellStyle name="Normal 7 4 2 4 2 2 2 3" xfId="43149"/>
    <cellStyle name="Normal 7 4 2 4 2 2 3" xfId="21576"/>
    <cellStyle name="Normal 7 4 2 4 2 2 3 2" xfId="50311"/>
    <cellStyle name="Normal 7 4 2 4 2 2 4" xfId="35987"/>
    <cellStyle name="Normal 7 4 2 4 2 3" xfId="10774"/>
    <cellStyle name="Normal 7 4 2 4 2 3 2" xfId="25157"/>
    <cellStyle name="Normal 7 4 2 4 2 3 2 2" xfId="53892"/>
    <cellStyle name="Normal 7 4 2 4 2 3 3" xfId="39568"/>
    <cellStyle name="Normal 7 4 2 4 2 4" xfId="17994"/>
    <cellStyle name="Normal 7 4 2 4 2 4 2" xfId="46730"/>
    <cellStyle name="Normal 7 4 2 4 2 5" xfId="32406"/>
    <cellStyle name="Normal 7 4 2 4 3" xfId="5311"/>
    <cellStyle name="Normal 7 4 2 4 3 2" xfId="12571"/>
    <cellStyle name="Normal 7 4 2 4 3 2 2" xfId="26949"/>
    <cellStyle name="Normal 7 4 2 4 3 2 2 2" xfId="55683"/>
    <cellStyle name="Normal 7 4 2 4 3 2 3" xfId="41359"/>
    <cellStyle name="Normal 7 4 2 4 3 3" xfId="19786"/>
    <cellStyle name="Normal 7 4 2 4 3 3 2" xfId="48521"/>
    <cellStyle name="Normal 7 4 2 4 3 4" xfId="34197"/>
    <cellStyle name="Normal 7 4 2 4 4" xfId="8984"/>
    <cellStyle name="Normal 7 4 2 4 4 2" xfId="23367"/>
    <cellStyle name="Normal 7 4 2 4 4 2 2" xfId="52102"/>
    <cellStyle name="Normal 7 4 2 4 4 3" xfId="37778"/>
    <cellStyle name="Normal 7 4 2 4 5" xfId="16204"/>
    <cellStyle name="Normal 7 4 2 4 5 2" xfId="44940"/>
    <cellStyle name="Normal 7 4 2 4 6" xfId="30616"/>
    <cellStyle name="Normal 7 4 2 5" xfId="2546"/>
    <cellStyle name="Normal 7 4 2 5 2" xfId="6206"/>
    <cellStyle name="Normal 7 4 2 5 2 2" xfId="13466"/>
    <cellStyle name="Normal 7 4 2 5 2 2 2" xfId="27844"/>
    <cellStyle name="Normal 7 4 2 5 2 2 2 2" xfId="56578"/>
    <cellStyle name="Normal 7 4 2 5 2 2 3" xfId="42254"/>
    <cellStyle name="Normal 7 4 2 5 2 3" xfId="20681"/>
    <cellStyle name="Normal 7 4 2 5 2 3 2" xfId="49416"/>
    <cellStyle name="Normal 7 4 2 5 2 4" xfId="35092"/>
    <cellStyle name="Normal 7 4 2 5 3" xfId="9879"/>
    <cellStyle name="Normal 7 4 2 5 3 2" xfId="24262"/>
    <cellStyle name="Normal 7 4 2 5 3 2 2" xfId="52997"/>
    <cellStyle name="Normal 7 4 2 5 3 3" xfId="38673"/>
    <cellStyle name="Normal 7 4 2 5 4" xfId="17099"/>
    <cellStyle name="Normal 7 4 2 5 4 2" xfId="45835"/>
    <cellStyle name="Normal 7 4 2 5 5" xfId="31511"/>
    <cellStyle name="Normal 7 4 2 6" xfId="4409"/>
    <cellStyle name="Normal 7 4 2 6 2" xfId="11676"/>
    <cellStyle name="Normal 7 4 2 6 2 2" xfId="26054"/>
    <cellStyle name="Normal 7 4 2 6 2 2 2" xfId="54788"/>
    <cellStyle name="Normal 7 4 2 6 2 3" xfId="40464"/>
    <cellStyle name="Normal 7 4 2 6 3" xfId="18891"/>
    <cellStyle name="Normal 7 4 2 6 3 2" xfId="47626"/>
    <cellStyle name="Normal 7 4 2 6 4" xfId="33302"/>
    <cellStyle name="Normal 7 4 2 7" xfId="8080"/>
    <cellStyle name="Normal 7 4 2 7 2" xfId="22472"/>
    <cellStyle name="Normal 7 4 2 7 2 2" xfId="51207"/>
    <cellStyle name="Normal 7 4 2 7 3" xfId="36883"/>
    <cellStyle name="Normal 7 4 2 8" xfId="15309"/>
    <cellStyle name="Normal 7 4 2 8 2" xfId="44045"/>
    <cellStyle name="Normal 7 4 2 9" xfId="29721"/>
    <cellStyle name="Normal 7 4 3" xfId="777"/>
    <cellStyle name="Normal 7 4 3 2" xfId="1226"/>
    <cellStyle name="Normal 7 4 3 2 2" xfId="2209"/>
    <cellStyle name="Normal 7 4 3 2 2 2" xfId="4001"/>
    <cellStyle name="Normal 7 4 3 2 2 2 2" xfId="7660"/>
    <cellStyle name="Normal 7 4 3 2 2 2 2 2" xfId="14920"/>
    <cellStyle name="Normal 7 4 3 2 2 2 2 2 2" xfId="29298"/>
    <cellStyle name="Normal 7 4 3 2 2 2 2 2 2 2" xfId="58032"/>
    <cellStyle name="Normal 7 4 3 2 2 2 2 2 3" xfId="43708"/>
    <cellStyle name="Normal 7 4 3 2 2 2 2 3" xfId="22135"/>
    <cellStyle name="Normal 7 4 3 2 2 2 2 3 2" xfId="50870"/>
    <cellStyle name="Normal 7 4 3 2 2 2 2 4" xfId="36546"/>
    <cellStyle name="Normal 7 4 3 2 2 2 3" xfId="11333"/>
    <cellStyle name="Normal 7 4 3 2 2 2 3 2" xfId="25716"/>
    <cellStyle name="Normal 7 4 3 2 2 2 3 2 2" xfId="54451"/>
    <cellStyle name="Normal 7 4 3 2 2 2 3 3" xfId="40127"/>
    <cellStyle name="Normal 7 4 3 2 2 2 4" xfId="18553"/>
    <cellStyle name="Normal 7 4 3 2 2 2 4 2" xfId="47289"/>
    <cellStyle name="Normal 7 4 3 2 2 2 5" xfId="32965"/>
    <cellStyle name="Normal 7 4 3 2 2 3" xfId="5870"/>
    <cellStyle name="Normal 7 4 3 2 2 3 2" xfId="13130"/>
    <cellStyle name="Normal 7 4 3 2 2 3 2 2" xfId="27508"/>
    <cellStyle name="Normal 7 4 3 2 2 3 2 2 2" xfId="56242"/>
    <cellStyle name="Normal 7 4 3 2 2 3 2 3" xfId="41918"/>
    <cellStyle name="Normal 7 4 3 2 2 3 3" xfId="20345"/>
    <cellStyle name="Normal 7 4 3 2 2 3 3 2" xfId="49080"/>
    <cellStyle name="Normal 7 4 3 2 2 3 4" xfId="34756"/>
    <cellStyle name="Normal 7 4 3 2 2 4" xfId="9543"/>
    <cellStyle name="Normal 7 4 3 2 2 4 2" xfId="23926"/>
    <cellStyle name="Normal 7 4 3 2 2 4 2 2" xfId="52661"/>
    <cellStyle name="Normal 7 4 3 2 2 4 3" xfId="38337"/>
    <cellStyle name="Normal 7 4 3 2 2 5" xfId="16763"/>
    <cellStyle name="Normal 7 4 3 2 2 5 2" xfId="45499"/>
    <cellStyle name="Normal 7 4 3 2 2 6" xfId="31175"/>
    <cellStyle name="Normal 7 4 3 2 3" xfId="3105"/>
    <cellStyle name="Normal 7 4 3 2 3 2" xfId="6765"/>
    <cellStyle name="Normal 7 4 3 2 3 2 2" xfId="14025"/>
    <cellStyle name="Normal 7 4 3 2 3 2 2 2" xfId="28403"/>
    <cellStyle name="Normal 7 4 3 2 3 2 2 2 2" xfId="57137"/>
    <cellStyle name="Normal 7 4 3 2 3 2 2 3" xfId="42813"/>
    <cellStyle name="Normal 7 4 3 2 3 2 3" xfId="21240"/>
    <cellStyle name="Normal 7 4 3 2 3 2 3 2" xfId="49975"/>
    <cellStyle name="Normal 7 4 3 2 3 2 4" xfId="35651"/>
    <cellStyle name="Normal 7 4 3 2 3 3" xfId="10438"/>
    <cellStyle name="Normal 7 4 3 2 3 3 2" xfId="24821"/>
    <cellStyle name="Normal 7 4 3 2 3 3 2 2" xfId="53556"/>
    <cellStyle name="Normal 7 4 3 2 3 3 3" xfId="39232"/>
    <cellStyle name="Normal 7 4 3 2 3 4" xfId="17658"/>
    <cellStyle name="Normal 7 4 3 2 3 4 2" xfId="46394"/>
    <cellStyle name="Normal 7 4 3 2 3 5" xfId="32070"/>
    <cellStyle name="Normal 7 4 3 2 4" xfId="4970"/>
    <cellStyle name="Normal 7 4 3 2 4 2" xfId="12235"/>
    <cellStyle name="Normal 7 4 3 2 4 2 2" xfId="26613"/>
    <cellStyle name="Normal 7 4 3 2 4 2 2 2" xfId="55347"/>
    <cellStyle name="Normal 7 4 3 2 4 2 3" xfId="41023"/>
    <cellStyle name="Normal 7 4 3 2 4 3" xfId="19450"/>
    <cellStyle name="Normal 7 4 3 2 4 3 2" xfId="48185"/>
    <cellStyle name="Normal 7 4 3 2 4 4" xfId="33861"/>
    <cellStyle name="Normal 7 4 3 2 5" xfId="8642"/>
    <cellStyle name="Normal 7 4 3 2 5 2" xfId="23031"/>
    <cellStyle name="Normal 7 4 3 2 5 2 2" xfId="51766"/>
    <cellStyle name="Normal 7 4 3 2 5 3" xfId="37442"/>
    <cellStyle name="Normal 7 4 3 2 6" xfId="15868"/>
    <cellStyle name="Normal 7 4 3 2 6 2" xfId="44604"/>
    <cellStyle name="Normal 7 4 3 2 7" xfId="30280"/>
    <cellStyle name="Normal 7 4 3 3" xfId="1762"/>
    <cellStyle name="Normal 7 4 3 3 2" xfId="3554"/>
    <cellStyle name="Normal 7 4 3 3 2 2" xfId="7213"/>
    <cellStyle name="Normal 7 4 3 3 2 2 2" xfId="14473"/>
    <cellStyle name="Normal 7 4 3 3 2 2 2 2" xfId="28851"/>
    <cellStyle name="Normal 7 4 3 3 2 2 2 2 2" xfId="57585"/>
    <cellStyle name="Normal 7 4 3 3 2 2 2 3" xfId="43261"/>
    <cellStyle name="Normal 7 4 3 3 2 2 3" xfId="21688"/>
    <cellStyle name="Normal 7 4 3 3 2 2 3 2" xfId="50423"/>
    <cellStyle name="Normal 7 4 3 3 2 2 4" xfId="36099"/>
    <cellStyle name="Normal 7 4 3 3 2 3" xfId="10886"/>
    <cellStyle name="Normal 7 4 3 3 2 3 2" xfId="25269"/>
    <cellStyle name="Normal 7 4 3 3 2 3 2 2" xfId="54004"/>
    <cellStyle name="Normal 7 4 3 3 2 3 3" xfId="39680"/>
    <cellStyle name="Normal 7 4 3 3 2 4" xfId="18106"/>
    <cellStyle name="Normal 7 4 3 3 2 4 2" xfId="46842"/>
    <cellStyle name="Normal 7 4 3 3 2 5" xfId="32518"/>
    <cellStyle name="Normal 7 4 3 3 3" xfId="5423"/>
    <cellStyle name="Normal 7 4 3 3 3 2" xfId="12683"/>
    <cellStyle name="Normal 7 4 3 3 3 2 2" xfId="27061"/>
    <cellStyle name="Normal 7 4 3 3 3 2 2 2" xfId="55795"/>
    <cellStyle name="Normal 7 4 3 3 3 2 3" xfId="41471"/>
    <cellStyle name="Normal 7 4 3 3 3 3" xfId="19898"/>
    <cellStyle name="Normal 7 4 3 3 3 3 2" xfId="48633"/>
    <cellStyle name="Normal 7 4 3 3 3 4" xfId="34309"/>
    <cellStyle name="Normal 7 4 3 3 4" xfId="9096"/>
    <cellStyle name="Normal 7 4 3 3 4 2" xfId="23479"/>
    <cellStyle name="Normal 7 4 3 3 4 2 2" xfId="52214"/>
    <cellStyle name="Normal 7 4 3 3 4 3" xfId="37890"/>
    <cellStyle name="Normal 7 4 3 3 5" xfId="16316"/>
    <cellStyle name="Normal 7 4 3 3 5 2" xfId="45052"/>
    <cellStyle name="Normal 7 4 3 3 6" xfId="30728"/>
    <cellStyle name="Normal 7 4 3 4" xfId="2658"/>
    <cellStyle name="Normal 7 4 3 4 2" xfId="6318"/>
    <cellStyle name="Normal 7 4 3 4 2 2" xfId="13578"/>
    <cellStyle name="Normal 7 4 3 4 2 2 2" xfId="27956"/>
    <cellStyle name="Normal 7 4 3 4 2 2 2 2" xfId="56690"/>
    <cellStyle name="Normal 7 4 3 4 2 2 3" xfId="42366"/>
    <cellStyle name="Normal 7 4 3 4 2 3" xfId="20793"/>
    <cellStyle name="Normal 7 4 3 4 2 3 2" xfId="49528"/>
    <cellStyle name="Normal 7 4 3 4 2 4" xfId="35204"/>
    <cellStyle name="Normal 7 4 3 4 3" xfId="9991"/>
    <cellStyle name="Normal 7 4 3 4 3 2" xfId="24374"/>
    <cellStyle name="Normal 7 4 3 4 3 2 2" xfId="53109"/>
    <cellStyle name="Normal 7 4 3 4 3 3" xfId="38785"/>
    <cellStyle name="Normal 7 4 3 4 4" xfId="17211"/>
    <cellStyle name="Normal 7 4 3 4 4 2" xfId="45947"/>
    <cellStyle name="Normal 7 4 3 4 5" xfId="31623"/>
    <cellStyle name="Normal 7 4 3 5" xfId="4522"/>
    <cellStyle name="Normal 7 4 3 5 2" xfId="11788"/>
    <cellStyle name="Normal 7 4 3 5 2 2" xfId="26166"/>
    <cellStyle name="Normal 7 4 3 5 2 2 2" xfId="54900"/>
    <cellStyle name="Normal 7 4 3 5 2 3" xfId="40576"/>
    <cellStyle name="Normal 7 4 3 5 3" xfId="19003"/>
    <cellStyle name="Normal 7 4 3 5 3 2" xfId="47738"/>
    <cellStyle name="Normal 7 4 3 5 4" xfId="33414"/>
    <cellStyle name="Normal 7 4 3 6" xfId="8195"/>
    <cellStyle name="Normal 7 4 3 6 2" xfId="22584"/>
    <cellStyle name="Normal 7 4 3 6 2 2" xfId="51319"/>
    <cellStyle name="Normal 7 4 3 6 3" xfId="36995"/>
    <cellStyle name="Normal 7 4 3 7" xfId="15421"/>
    <cellStyle name="Normal 7 4 3 7 2" xfId="44157"/>
    <cellStyle name="Normal 7 4 3 8" xfId="29833"/>
    <cellStyle name="Normal 7 4 4" xfId="1002"/>
    <cellStyle name="Normal 7 4 4 2" xfId="1985"/>
    <cellStyle name="Normal 7 4 4 2 2" xfId="3777"/>
    <cellStyle name="Normal 7 4 4 2 2 2" xfId="7436"/>
    <cellStyle name="Normal 7 4 4 2 2 2 2" xfId="14696"/>
    <cellStyle name="Normal 7 4 4 2 2 2 2 2" xfId="29074"/>
    <cellStyle name="Normal 7 4 4 2 2 2 2 2 2" xfId="57808"/>
    <cellStyle name="Normal 7 4 4 2 2 2 2 3" xfId="43484"/>
    <cellStyle name="Normal 7 4 4 2 2 2 3" xfId="21911"/>
    <cellStyle name="Normal 7 4 4 2 2 2 3 2" xfId="50646"/>
    <cellStyle name="Normal 7 4 4 2 2 2 4" xfId="36322"/>
    <cellStyle name="Normal 7 4 4 2 2 3" xfId="11109"/>
    <cellStyle name="Normal 7 4 4 2 2 3 2" xfId="25492"/>
    <cellStyle name="Normal 7 4 4 2 2 3 2 2" xfId="54227"/>
    <cellStyle name="Normal 7 4 4 2 2 3 3" xfId="39903"/>
    <cellStyle name="Normal 7 4 4 2 2 4" xfId="18329"/>
    <cellStyle name="Normal 7 4 4 2 2 4 2" xfId="47065"/>
    <cellStyle name="Normal 7 4 4 2 2 5" xfId="32741"/>
    <cellStyle name="Normal 7 4 4 2 3" xfId="5646"/>
    <cellStyle name="Normal 7 4 4 2 3 2" xfId="12906"/>
    <cellStyle name="Normal 7 4 4 2 3 2 2" xfId="27284"/>
    <cellStyle name="Normal 7 4 4 2 3 2 2 2" xfId="56018"/>
    <cellStyle name="Normal 7 4 4 2 3 2 3" xfId="41694"/>
    <cellStyle name="Normal 7 4 4 2 3 3" xfId="20121"/>
    <cellStyle name="Normal 7 4 4 2 3 3 2" xfId="48856"/>
    <cellStyle name="Normal 7 4 4 2 3 4" xfId="34532"/>
    <cellStyle name="Normal 7 4 4 2 4" xfId="9319"/>
    <cellStyle name="Normal 7 4 4 2 4 2" xfId="23702"/>
    <cellStyle name="Normal 7 4 4 2 4 2 2" xfId="52437"/>
    <cellStyle name="Normal 7 4 4 2 4 3" xfId="38113"/>
    <cellStyle name="Normal 7 4 4 2 5" xfId="16539"/>
    <cellStyle name="Normal 7 4 4 2 5 2" xfId="45275"/>
    <cellStyle name="Normal 7 4 4 2 6" xfId="30951"/>
    <cellStyle name="Normal 7 4 4 3" xfId="2881"/>
    <cellStyle name="Normal 7 4 4 3 2" xfId="6541"/>
    <cellStyle name="Normal 7 4 4 3 2 2" xfId="13801"/>
    <cellStyle name="Normal 7 4 4 3 2 2 2" xfId="28179"/>
    <cellStyle name="Normal 7 4 4 3 2 2 2 2" xfId="56913"/>
    <cellStyle name="Normal 7 4 4 3 2 2 3" xfId="42589"/>
    <cellStyle name="Normal 7 4 4 3 2 3" xfId="21016"/>
    <cellStyle name="Normal 7 4 4 3 2 3 2" xfId="49751"/>
    <cellStyle name="Normal 7 4 4 3 2 4" xfId="35427"/>
    <cellStyle name="Normal 7 4 4 3 3" xfId="10214"/>
    <cellStyle name="Normal 7 4 4 3 3 2" xfId="24597"/>
    <cellStyle name="Normal 7 4 4 3 3 2 2" xfId="53332"/>
    <cellStyle name="Normal 7 4 4 3 3 3" xfId="39008"/>
    <cellStyle name="Normal 7 4 4 3 4" xfId="17434"/>
    <cellStyle name="Normal 7 4 4 3 4 2" xfId="46170"/>
    <cellStyle name="Normal 7 4 4 3 5" xfId="31846"/>
    <cellStyle name="Normal 7 4 4 4" xfId="4746"/>
    <cellStyle name="Normal 7 4 4 4 2" xfId="12011"/>
    <cellStyle name="Normal 7 4 4 4 2 2" xfId="26389"/>
    <cellStyle name="Normal 7 4 4 4 2 2 2" xfId="55123"/>
    <cellStyle name="Normal 7 4 4 4 2 3" xfId="40799"/>
    <cellStyle name="Normal 7 4 4 4 3" xfId="19226"/>
    <cellStyle name="Normal 7 4 4 4 3 2" xfId="47961"/>
    <cellStyle name="Normal 7 4 4 4 4" xfId="33637"/>
    <cellStyle name="Normal 7 4 4 5" xfId="8418"/>
    <cellStyle name="Normal 7 4 4 5 2" xfId="22807"/>
    <cellStyle name="Normal 7 4 4 5 2 2" xfId="51542"/>
    <cellStyle name="Normal 7 4 4 5 3" xfId="37218"/>
    <cellStyle name="Normal 7 4 4 6" xfId="15644"/>
    <cellStyle name="Normal 7 4 4 6 2" xfId="44380"/>
    <cellStyle name="Normal 7 4 4 7" xfId="30056"/>
    <cellStyle name="Normal 7 4 5" xfId="1526"/>
    <cellStyle name="Normal 7 4 5 2" xfId="3330"/>
    <cellStyle name="Normal 7 4 5 2 2" xfId="6989"/>
    <cellStyle name="Normal 7 4 5 2 2 2" xfId="14249"/>
    <cellStyle name="Normal 7 4 5 2 2 2 2" xfId="28627"/>
    <cellStyle name="Normal 7 4 5 2 2 2 2 2" xfId="57361"/>
    <cellStyle name="Normal 7 4 5 2 2 2 3" xfId="43037"/>
    <cellStyle name="Normal 7 4 5 2 2 3" xfId="21464"/>
    <cellStyle name="Normal 7 4 5 2 2 3 2" xfId="50199"/>
    <cellStyle name="Normal 7 4 5 2 2 4" xfId="35875"/>
    <cellStyle name="Normal 7 4 5 2 3" xfId="10662"/>
    <cellStyle name="Normal 7 4 5 2 3 2" xfId="25045"/>
    <cellStyle name="Normal 7 4 5 2 3 2 2" xfId="53780"/>
    <cellStyle name="Normal 7 4 5 2 3 3" xfId="39456"/>
    <cellStyle name="Normal 7 4 5 2 4" xfId="17882"/>
    <cellStyle name="Normal 7 4 5 2 4 2" xfId="46618"/>
    <cellStyle name="Normal 7 4 5 2 5" xfId="32294"/>
    <cellStyle name="Normal 7 4 5 3" xfId="5199"/>
    <cellStyle name="Normal 7 4 5 3 2" xfId="12459"/>
    <cellStyle name="Normal 7 4 5 3 2 2" xfId="26837"/>
    <cellStyle name="Normal 7 4 5 3 2 2 2" xfId="55571"/>
    <cellStyle name="Normal 7 4 5 3 2 3" xfId="41247"/>
    <cellStyle name="Normal 7 4 5 3 3" xfId="19674"/>
    <cellStyle name="Normal 7 4 5 3 3 2" xfId="48409"/>
    <cellStyle name="Normal 7 4 5 3 4" xfId="34085"/>
    <cellStyle name="Normal 7 4 5 4" xfId="8872"/>
    <cellStyle name="Normal 7 4 5 4 2" xfId="23255"/>
    <cellStyle name="Normal 7 4 5 4 2 2" xfId="51990"/>
    <cellStyle name="Normal 7 4 5 4 3" xfId="37666"/>
    <cellStyle name="Normal 7 4 5 5" xfId="16092"/>
    <cellStyle name="Normal 7 4 5 5 2" xfId="44828"/>
    <cellStyle name="Normal 7 4 5 6" xfId="30504"/>
    <cellStyle name="Normal 7 4 6" xfId="2434"/>
    <cellStyle name="Normal 7 4 6 2" xfId="6094"/>
    <cellStyle name="Normal 7 4 6 2 2" xfId="13354"/>
    <cellStyle name="Normal 7 4 6 2 2 2" xfId="27732"/>
    <cellStyle name="Normal 7 4 6 2 2 2 2" xfId="56466"/>
    <cellStyle name="Normal 7 4 6 2 2 3" xfId="42142"/>
    <cellStyle name="Normal 7 4 6 2 3" xfId="20569"/>
    <cellStyle name="Normal 7 4 6 2 3 2" xfId="49304"/>
    <cellStyle name="Normal 7 4 6 2 4" xfId="34980"/>
    <cellStyle name="Normal 7 4 6 3" xfId="9767"/>
    <cellStyle name="Normal 7 4 6 3 2" xfId="24150"/>
    <cellStyle name="Normal 7 4 6 3 2 2" xfId="52885"/>
    <cellStyle name="Normal 7 4 6 3 3" xfId="38561"/>
    <cellStyle name="Normal 7 4 6 4" xfId="16987"/>
    <cellStyle name="Normal 7 4 6 4 2" xfId="45723"/>
    <cellStyle name="Normal 7 4 6 5" xfId="31399"/>
    <cellStyle name="Normal 7 4 7" xfId="4293"/>
    <cellStyle name="Normal 7 4 7 2" xfId="11563"/>
    <cellStyle name="Normal 7 4 7 2 2" xfId="25942"/>
    <cellStyle name="Normal 7 4 7 2 2 2" xfId="54676"/>
    <cellStyle name="Normal 7 4 7 2 3" xfId="40352"/>
    <cellStyle name="Normal 7 4 7 3" xfId="18779"/>
    <cellStyle name="Normal 7 4 7 3 2" xfId="47514"/>
    <cellStyle name="Normal 7 4 7 4" xfId="33190"/>
    <cellStyle name="Normal 7 4 8" xfId="7962"/>
    <cellStyle name="Normal 7 4 8 2" xfId="22360"/>
    <cellStyle name="Normal 7 4 8 2 2" xfId="51095"/>
    <cellStyle name="Normal 7 4 8 3" xfId="36771"/>
    <cellStyle name="Normal 7 4 9" xfId="15197"/>
    <cellStyle name="Normal 7 4 9 2" xfId="43933"/>
    <cellStyle name="Normal 7 5" xfId="534"/>
    <cellStyle name="Normal 7 5 2" xfId="834"/>
    <cellStyle name="Normal 7 5 2 2" xfId="1282"/>
    <cellStyle name="Normal 7 5 2 2 2" xfId="2265"/>
    <cellStyle name="Normal 7 5 2 2 2 2" xfId="4057"/>
    <cellStyle name="Normal 7 5 2 2 2 2 2" xfId="7716"/>
    <cellStyle name="Normal 7 5 2 2 2 2 2 2" xfId="14976"/>
    <cellStyle name="Normal 7 5 2 2 2 2 2 2 2" xfId="29354"/>
    <cellStyle name="Normal 7 5 2 2 2 2 2 2 2 2" xfId="58088"/>
    <cellStyle name="Normal 7 5 2 2 2 2 2 2 3" xfId="43764"/>
    <cellStyle name="Normal 7 5 2 2 2 2 2 3" xfId="22191"/>
    <cellStyle name="Normal 7 5 2 2 2 2 2 3 2" xfId="50926"/>
    <cellStyle name="Normal 7 5 2 2 2 2 2 4" xfId="36602"/>
    <cellStyle name="Normal 7 5 2 2 2 2 3" xfId="11389"/>
    <cellStyle name="Normal 7 5 2 2 2 2 3 2" xfId="25772"/>
    <cellStyle name="Normal 7 5 2 2 2 2 3 2 2" xfId="54507"/>
    <cellStyle name="Normal 7 5 2 2 2 2 3 3" xfId="40183"/>
    <cellStyle name="Normal 7 5 2 2 2 2 4" xfId="18609"/>
    <cellStyle name="Normal 7 5 2 2 2 2 4 2" xfId="47345"/>
    <cellStyle name="Normal 7 5 2 2 2 2 5" xfId="33021"/>
    <cellStyle name="Normal 7 5 2 2 2 3" xfId="5926"/>
    <cellStyle name="Normal 7 5 2 2 2 3 2" xfId="13186"/>
    <cellStyle name="Normal 7 5 2 2 2 3 2 2" xfId="27564"/>
    <cellStyle name="Normal 7 5 2 2 2 3 2 2 2" xfId="56298"/>
    <cellStyle name="Normal 7 5 2 2 2 3 2 3" xfId="41974"/>
    <cellStyle name="Normal 7 5 2 2 2 3 3" xfId="20401"/>
    <cellStyle name="Normal 7 5 2 2 2 3 3 2" xfId="49136"/>
    <cellStyle name="Normal 7 5 2 2 2 3 4" xfId="34812"/>
    <cellStyle name="Normal 7 5 2 2 2 4" xfId="9599"/>
    <cellStyle name="Normal 7 5 2 2 2 4 2" xfId="23982"/>
    <cellStyle name="Normal 7 5 2 2 2 4 2 2" xfId="52717"/>
    <cellStyle name="Normal 7 5 2 2 2 4 3" xfId="38393"/>
    <cellStyle name="Normal 7 5 2 2 2 5" xfId="16819"/>
    <cellStyle name="Normal 7 5 2 2 2 5 2" xfId="45555"/>
    <cellStyle name="Normal 7 5 2 2 2 6" xfId="31231"/>
    <cellStyle name="Normal 7 5 2 2 3" xfId="3161"/>
    <cellStyle name="Normal 7 5 2 2 3 2" xfId="6821"/>
    <cellStyle name="Normal 7 5 2 2 3 2 2" xfId="14081"/>
    <cellStyle name="Normal 7 5 2 2 3 2 2 2" xfId="28459"/>
    <cellStyle name="Normal 7 5 2 2 3 2 2 2 2" xfId="57193"/>
    <cellStyle name="Normal 7 5 2 2 3 2 2 3" xfId="42869"/>
    <cellStyle name="Normal 7 5 2 2 3 2 3" xfId="21296"/>
    <cellStyle name="Normal 7 5 2 2 3 2 3 2" xfId="50031"/>
    <cellStyle name="Normal 7 5 2 2 3 2 4" xfId="35707"/>
    <cellStyle name="Normal 7 5 2 2 3 3" xfId="10494"/>
    <cellStyle name="Normal 7 5 2 2 3 3 2" xfId="24877"/>
    <cellStyle name="Normal 7 5 2 2 3 3 2 2" xfId="53612"/>
    <cellStyle name="Normal 7 5 2 2 3 3 3" xfId="39288"/>
    <cellStyle name="Normal 7 5 2 2 3 4" xfId="17714"/>
    <cellStyle name="Normal 7 5 2 2 3 4 2" xfId="46450"/>
    <cellStyle name="Normal 7 5 2 2 3 5" xfId="32126"/>
    <cellStyle name="Normal 7 5 2 2 4" xfId="5026"/>
    <cellStyle name="Normal 7 5 2 2 4 2" xfId="12291"/>
    <cellStyle name="Normal 7 5 2 2 4 2 2" xfId="26669"/>
    <cellStyle name="Normal 7 5 2 2 4 2 2 2" xfId="55403"/>
    <cellStyle name="Normal 7 5 2 2 4 2 3" xfId="41079"/>
    <cellStyle name="Normal 7 5 2 2 4 3" xfId="19506"/>
    <cellStyle name="Normal 7 5 2 2 4 3 2" xfId="48241"/>
    <cellStyle name="Normal 7 5 2 2 4 4" xfId="33917"/>
    <cellStyle name="Normal 7 5 2 2 5" xfId="8698"/>
    <cellStyle name="Normal 7 5 2 2 5 2" xfId="23087"/>
    <cellStyle name="Normal 7 5 2 2 5 2 2" xfId="51822"/>
    <cellStyle name="Normal 7 5 2 2 5 3" xfId="37498"/>
    <cellStyle name="Normal 7 5 2 2 6" xfId="15924"/>
    <cellStyle name="Normal 7 5 2 2 6 2" xfId="44660"/>
    <cellStyle name="Normal 7 5 2 2 7" xfId="30336"/>
    <cellStyle name="Normal 7 5 2 3" xfId="1818"/>
    <cellStyle name="Normal 7 5 2 3 2" xfId="3610"/>
    <cellStyle name="Normal 7 5 2 3 2 2" xfId="7269"/>
    <cellStyle name="Normal 7 5 2 3 2 2 2" xfId="14529"/>
    <cellStyle name="Normal 7 5 2 3 2 2 2 2" xfId="28907"/>
    <cellStyle name="Normal 7 5 2 3 2 2 2 2 2" xfId="57641"/>
    <cellStyle name="Normal 7 5 2 3 2 2 2 3" xfId="43317"/>
    <cellStyle name="Normal 7 5 2 3 2 2 3" xfId="21744"/>
    <cellStyle name="Normal 7 5 2 3 2 2 3 2" xfId="50479"/>
    <cellStyle name="Normal 7 5 2 3 2 2 4" xfId="36155"/>
    <cellStyle name="Normal 7 5 2 3 2 3" xfId="10942"/>
    <cellStyle name="Normal 7 5 2 3 2 3 2" xfId="25325"/>
    <cellStyle name="Normal 7 5 2 3 2 3 2 2" xfId="54060"/>
    <cellStyle name="Normal 7 5 2 3 2 3 3" xfId="39736"/>
    <cellStyle name="Normal 7 5 2 3 2 4" xfId="18162"/>
    <cellStyle name="Normal 7 5 2 3 2 4 2" xfId="46898"/>
    <cellStyle name="Normal 7 5 2 3 2 5" xfId="32574"/>
    <cellStyle name="Normal 7 5 2 3 3" xfId="5479"/>
    <cellStyle name="Normal 7 5 2 3 3 2" xfId="12739"/>
    <cellStyle name="Normal 7 5 2 3 3 2 2" xfId="27117"/>
    <cellStyle name="Normal 7 5 2 3 3 2 2 2" xfId="55851"/>
    <cellStyle name="Normal 7 5 2 3 3 2 3" xfId="41527"/>
    <cellStyle name="Normal 7 5 2 3 3 3" xfId="19954"/>
    <cellStyle name="Normal 7 5 2 3 3 3 2" xfId="48689"/>
    <cellStyle name="Normal 7 5 2 3 3 4" xfId="34365"/>
    <cellStyle name="Normal 7 5 2 3 4" xfId="9152"/>
    <cellStyle name="Normal 7 5 2 3 4 2" xfId="23535"/>
    <cellStyle name="Normal 7 5 2 3 4 2 2" xfId="52270"/>
    <cellStyle name="Normal 7 5 2 3 4 3" xfId="37946"/>
    <cellStyle name="Normal 7 5 2 3 5" xfId="16372"/>
    <cellStyle name="Normal 7 5 2 3 5 2" xfId="45108"/>
    <cellStyle name="Normal 7 5 2 3 6" xfId="30784"/>
    <cellStyle name="Normal 7 5 2 4" xfId="2714"/>
    <cellStyle name="Normal 7 5 2 4 2" xfId="6374"/>
    <cellStyle name="Normal 7 5 2 4 2 2" xfId="13634"/>
    <cellStyle name="Normal 7 5 2 4 2 2 2" xfId="28012"/>
    <cellStyle name="Normal 7 5 2 4 2 2 2 2" xfId="56746"/>
    <cellStyle name="Normal 7 5 2 4 2 2 3" xfId="42422"/>
    <cellStyle name="Normal 7 5 2 4 2 3" xfId="20849"/>
    <cellStyle name="Normal 7 5 2 4 2 3 2" xfId="49584"/>
    <cellStyle name="Normal 7 5 2 4 2 4" xfId="35260"/>
    <cellStyle name="Normal 7 5 2 4 3" xfId="10047"/>
    <cellStyle name="Normal 7 5 2 4 3 2" xfId="24430"/>
    <cellStyle name="Normal 7 5 2 4 3 2 2" xfId="53165"/>
    <cellStyle name="Normal 7 5 2 4 3 3" xfId="38841"/>
    <cellStyle name="Normal 7 5 2 4 4" xfId="17267"/>
    <cellStyle name="Normal 7 5 2 4 4 2" xfId="46003"/>
    <cellStyle name="Normal 7 5 2 4 5" xfId="31679"/>
    <cellStyle name="Normal 7 5 2 5" xfId="4579"/>
    <cellStyle name="Normal 7 5 2 5 2" xfId="11844"/>
    <cellStyle name="Normal 7 5 2 5 2 2" xfId="26222"/>
    <cellStyle name="Normal 7 5 2 5 2 2 2" xfId="54956"/>
    <cellStyle name="Normal 7 5 2 5 2 3" xfId="40632"/>
    <cellStyle name="Normal 7 5 2 5 3" xfId="19059"/>
    <cellStyle name="Normal 7 5 2 5 3 2" xfId="47794"/>
    <cellStyle name="Normal 7 5 2 5 4" xfId="33470"/>
    <cellStyle name="Normal 7 5 2 6" xfId="8251"/>
    <cellStyle name="Normal 7 5 2 6 2" xfId="22640"/>
    <cellStyle name="Normal 7 5 2 6 2 2" xfId="51375"/>
    <cellStyle name="Normal 7 5 2 6 3" xfId="37051"/>
    <cellStyle name="Normal 7 5 2 7" xfId="15477"/>
    <cellStyle name="Normal 7 5 2 7 2" xfId="44213"/>
    <cellStyle name="Normal 7 5 2 8" xfId="29889"/>
    <cellStyle name="Normal 7 5 3" xfId="1058"/>
    <cellStyle name="Normal 7 5 3 2" xfId="2041"/>
    <cellStyle name="Normal 7 5 3 2 2" xfId="3833"/>
    <cellStyle name="Normal 7 5 3 2 2 2" xfId="7492"/>
    <cellStyle name="Normal 7 5 3 2 2 2 2" xfId="14752"/>
    <cellStyle name="Normal 7 5 3 2 2 2 2 2" xfId="29130"/>
    <cellStyle name="Normal 7 5 3 2 2 2 2 2 2" xfId="57864"/>
    <cellStyle name="Normal 7 5 3 2 2 2 2 3" xfId="43540"/>
    <cellStyle name="Normal 7 5 3 2 2 2 3" xfId="21967"/>
    <cellStyle name="Normal 7 5 3 2 2 2 3 2" xfId="50702"/>
    <cellStyle name="Normal 7 5 3 2 2 2 4" xfId="36378"/>
    <cellStyle name="Normal 7 5 3 2 2 3" xfId="11165"/>
    <cellStyle name="Normal 7 5 3 2 2 3 2" xfId="25548"/>
    <cellStyle name="Normal 7 5 3 2 2 3 2 2" xfId="54283"/>
    <cellStyle name="Normal 7 5 3 2 2 3 3" xfId="39959"/>
    <cellStyle name="Normal 7 5 3 2 2 4" xfId="18385"/>
    <cellStyle name="Normal 7 5 3 2 2 4 2" xfId="47121"/>
    <cellStyle name="Normal 7 5 3 2 2 5" xfId="32797"/>
    <cellStyle name="Normal 7 5 3 2 3" xfId="5702"/>
    <cellStyle name="Normal 7 5 3 2 3 2" xfId="12962"/>
    <cellStyle name="Normal 7 5 3 2 3 2 2" xfId="27340"/>
    <cellStyle name="Normal 7 5 3 2 3 2 2 2" xfId="56074"/>
    <cellStyle name="Normal 7 5 3 2 3 2 3" xfId="41750"/>
    <cellStyle name="Normal 7 5 3 2 3 3" xfId="20177"/>
    <cellStyle name="Normal 7 5 3 2 3 3 2" xfId="48912"/>
    <cellStyle name="Normal 7 5 3 2 3 4" xfId="34588"/>
    <cellStyle name="Normal 7 5 3 2 4" xfId="9375"/>
    <cellStyle name="Normal 7 5 3 2 4 2" xfId="23758"/>
    <cellStyle name="Normal 7 5 3 2 4 2 2" xfId="52493"/>
    <cellStyle name="Normal 7 5 3 2 4 3" xfId="38169"/>
    <cellStyle name="Normal 7 5 3 2 5" xfId="16595"/>
    <cellStyle name="Normal 7 5 3 2 5 2" xfId="45331"/>
    <cellStyle name="Normal 7 5 3 2 6" xfId="31007"/>
    <cellStyle name="Normal 7 5 3 3" xfId="2937"/>
    <cellStyle name="Normal 7 5 3 3 2" xfId="6597"/>
    <cellStyle name="Normal 7 5 3 3 2 2" xfId="13857"/>
    <cellStyle name="Normal 7 5 3 3 2 2 2" xfId="28235"/>
    <cellStyle name="Normal 7 5 3 3 2 2 2 2" xfId="56969"/>
    <cellStyle name="Normal 7 5 3 3 2 2 3" xfId="42645"/>
    <cellStyle name="Normal 7 5 3 3 2 3" xfId="21072"/>
    <cellStyle name="Normal 7 5 3 3 2 3 2" xfId="49807"/>
    <cellStyle name="Normal 7 5 3 3 2 4" xfId="35483"/>
    <cellStyle name="Normal 7 5 3 3 3" xfId="10270"/>
    <cellStyle name="Normal 7 5 3 3 3 2" xfId="24653"/>
    <cellStyle name="Normal 7 5 3 3 3 2 2" xfId="53388"/>
    <cellStyle name="Normal 7 5 3 3 3 3" xfId="39064"/>
    <cellStyle name="Normal 7 5 3 3 4" xfId="17490"/>
    <cellStyle name="Normal 7 5 3 3 4 2" xfId="46226"/>
    <cellStyle name="Normal 7 5 3 3 5" xfId="31902"/>
    <cellStyle name="Normal 7 5 3 4" xfId="4802"/>
    <cellStyle name="Normal 7 5 3 4 2" xfId="12067"/>
    <cellStyle name="Normal 7 5 3 4 2 2" xfId="26445"/>
    <cellStyle name="Normal 7 5 3 4 2 2 2" xfId="55179"/>
    <cellStyle name="Normal 7 5 3 4 2 3" xfId="40855"/>
    <cellStyle name="Normal 7 5 3 4 3" xfId="19282"/>
    <cellStyle name="Normal 7 5 3 4 3 2" xfId="48017"/>
    <cellStyle name="Normal 7 5 3 4 4" xfId="33693"/>
    <cellStyle name="Normal 7 5 3 5" xfId="8474"/>
    <cellStyle name="Normal 7 5 3 5 2" xfId="22863"/>
    <cellStyle name="Normal 7 5 3 5 2 2" xfId="51598"/>
    <cellStyle name="Normal 7 5 3 5 3" xfId="37274"/>
    <cellStyle name="Normal 7 5 3 6" xfId="15700"/>
    <cellStyle name="Normal 7 5 3 6 2" xfId="44436"/>
    <cellStyle name="Normal 7 5 3 7" xfId="30112"/>
    <cellStyle name="Normal 7 5 4" xfId="1589"/>
    <cellStyle name="Normal 7 5 4 2" xfId="3386"/>
    <cellStyle name="Normal 7 5 4 2 2" xfId="7045"/>
    <cellStyle name="Normal 7 5 4 2 2 2" xfId="14305"/>
    <cellStyle name="Normal 7 5 4 2 2 2 2" xfId="28683"/>
    <cellStyle name="Normal 7 5 4 2 2 2 2 2" xfId="57417"/>
    <cellStyle name="Normal 7 5 4 2 2 2 3" xfId="43093"/>
    <cellStyle name="Normal 7 5 4 2 2 3" xfId="21520"/>
    <cellStyle name="Normal 7 5 4 2 2 3 2" xfId="50255"/>
    <cellStyle name="Normal 7 5 4 2 2 4" xfId="35931"/>
    <cellStyle name="Normal 7 5 4 2 3" xfId="10718"/>
    <cellStyle name="Normal 7 5 4 2 3 2" xfId="25101"/>
    <cellStyle name="Normal 7 5 4 2 3 2 2" xfId="53836"/>
    <cellStyle name="Normal 7 5 4 2 3 3" xfId="39512"/>
    <cellStyle name="Normal 7 5 4 2 4" xfId="17938"/>
    <cellStyle name="Normal 7 5 4 2 4 2" xfId="46674"/>
    <cellStyle name="Normal 7 5 4 2 5" xfId="32350"/>
    <cellStyle name="Normal 7 5 4 3" xfId="5255"/>
    <cellStyle name="Normal 7 5 4 3 2" xfId="12515"/>
    <cellStyle name="Normal 7 5 4 3 2 2" xfId="26893"/>
    <cellStyle name="Normal 7 5 4 3 2 2 2" xfId="55627"/>
    <cellStyle name="Normal 7 5 4 3 2 3" xfId="41303"/>
    <cellStyle name="Normal 7 5 4 3 3" xfId="19730"/>
    <cellStyle name="Normal 7 5 4 3 3 2" xfId="48465"/>
    <cellStyle name="Normal 7 5 4 3 4" xfId="34141"/>
    <cellStyle name="Normal 7 5 4 4" xfId="8928"/>
    <cellStyle name="Normal 7 5 4 4 2" xfId="23311"/>
    <cellStyle name="Normal 7 5 4 4 2 2" xfId="52046"/>
    <cellStyle name="Normal 7 5 4 4 3" xfId="37722"/>
    <cellStyle name="Normal 7 5 4 5" xfId="16148"/>
    <cellStyle name="Normal 7 5 4 5 2" xfId="44884"/>
    <cellStyle name="Normal 7 5 4 6" xfId="30560"/>
    <cellStyle name="Normal 7 5 5" xfId="2490"/>
    <cellStyle name="Normal 7 5 5 2" xfId="6150"/>
    <cellStyle name="Normal 7 5 5 2 2" xfId="13410"/>
    <cellStyle name="Normal 7 5 5 2 2 2" xfId="27788"/>
    <cellStyle name="Normal 7 5 5 2 2 2 2" xfId="56522"/>
    <cellStyle name="Normal 7 5 5 2 2 3" xfId="42198"/>
    <cellStyle name="Normal 7 5 5 2 3" xfId="20625"/>
    <cellStyle name="Normal 7 5 5 2 3 2" xfId="49360"/>
    <cellStyle name="Normal 7 5 5 2 4" xfId="35036"/>
    <cellStyle name="Normal 7 5 5 3" xfId="9823"/>
    <cellStyle name="Normal 7 5 5 3 2" xfId="24206"/>
    <cellStyle name="Normal 7 5 5 3 2 2" xfId="52941"/>
    <cellStyle name="Normal 7 5 5 3 3" xfId="38617"/>
    <cellStyle name="Normal 7 5 5 4" xfId="17043"/>
    <cellStyle name="Normal 7 5 5 4 2" xfId="45779"/>
    <cellStyle name="Normal 7 5 5 5" xfId="31455"/>
    <cellStyle name="Normal 7 5 6" xfId="4352"/>
    <cellStyle name="Normal 7 5 6 2" xfId="11620"/>
    <cellStyle name="Normal 7 5 6 2 2" xfId="25998"/>
    <cellStyle name="Normal 7 5 6 2 2 2" xfId="54732"/>
    <cellStyle name="Normal 7 5 6 2 3" xfId="40408"/>
    <cellStyle name="Normal 7 5 6 3" xfId="18835"/>
    <cellStyle name="Normal 7 5 6 3 2" xfId="47570"/>
    <cellStyle name="Normal 7 5 6 4" xfId="33246"/>
    <cellStyle name="Normal 7 5 7" xfId="8023"/>
    <cellStyle name="Normal 7 5 7 2" xfId="22416"/>
    <cellStyle name="Normal 7 5 7 2 2" xfId="51151"/>
    <cellStyle name="Normal 7 5 7 3" xfId="36827"/>
    <cellStyle name="Normal 7 5 8" xfId="15253"/>
    <cellStyle name="Normal 7 5 8 2" xfId="43989"/>
    <cellStyle name="Normal 7 5 9" xfId="29665"/>
    <cellStyle name="Normal 7 6" xfId="719"/>
    <cellStyle name="Normal 7 6 2" xfId="1170"/>
    <cellStyle name="Normal 7 6 2 2" xfId="2153"/>
    <cellStyle name="Normal 7 6 2 2 2" xfId="3945"/>
    <cellStyle name="Normal 7 6 2 2 2 2" xfId="7604"/>
    <cellStyle name="Normal 7 6 2 2 2 2 2" xfId="14864"/>
    <cellStyle name="Normal 7 6 2 2 2 2 2 2" xfId="29242"/>
    <cellStyle name="Normal 7 6 2 2 2 2 2 2 2" xfId="57976"/>
    <cellStyle name="Normal 7 6 2 2 2 2 2 3" xfId="43652"/>
    <cellStyle name="Normal 7 6 2 2 2 2 3" xfId="22079"/>
    <cellStyle name="Normal 7 6 2 2 2 2 3 2" xfId="50814"/>
    <cellStyle name="Normal 7 6 2 2 2 2 4" xfId="36490"/>
    <cellStyle name="Normal 7 6 2 2 2 3" xfId="11277"/>
    <cellStyle name="Normal 7 6 2 2 2 3 2" xfId="25660"/>
    <cellStyle name="Normal 7 6 2 2 2 3 2 2" xfId="54395"/>
    <cellStyle name="Normal 7 6 2 2 2 3 3" xfId="40071"/>
    <cellStyle name="Normal 7 6 2 2 2 4" xfId="18497"/>
    <cellStyle name="Normal 7 6 2 2 2 4 2" xfId="47233"/>
    <cellStyle name="Normal 7 6 2 2 2 5" xfId="32909"/>
    <cellStyle name="Normal 7 6 2 2 3" xfId="5814"/>
    <cellStyle name="Normal 7 6 2 2 3 2" xfId="13074"/>
    <cellStyle name="Normal 7 6 2 2 3 2 2" xfId="27452"/>
    <cellStyle name="Normal 7 6 2 2 3 2 2 2" xfId="56186"/>
    <cellStyle name="Normal 7 6 2 2 3 2 3" xfId="41862"/>
    <cellStyle name="Normal 7 6 2 2 3 3" xfId="20289"/>
    <cellStyle name="Normal 7 6 2 2 3 3 2" xfId="49024"/>
    <cellStyle name="Normal 7 6 2 2 3 4" xfId="34700"/>
    <cellStyle name="Normal 7 6 2 2 4" xfId="9487"/>
    <cellStyle name="Normal 7 6 2 2 4 2" xfId="23870"/>
    <cellStyle name="Normal 7 6 2 2 4 2 2" xfId="52605"/>
    <cellStyle name="Normal 7 6 2 2 4 3" xfId="38281"/>
    <cellStyle name="Normal 7 6 2 2 5" xfId="16707"/>
    <cellStyle name="Normal 7 6 2 2 5 2" xfId="45443"/>
    <cellStyle name="Normal 7 6 2 2 6" xfId="31119"/>
    <cellStyle name="Normal 7 6 2 3" xfId="3049"/>
    <cellStyle name="Normal 7 6 2 3 2" xfId="6709"/>
    <cellStyle name="Normal 7 6 2 3 2 2" xfId="13969"/>
    <cellStyle name="Normal 7 6 2 3 2 2 2" xfId="28347"/>
    <cellStyle name="Normal 7 6 2 3 2 2 2 2" xfId="57081"/>
    <cellStyle name="Normal 7 6 2 3 2 2 3" xfId="42757"/>
    <cellStyle name="Normal 7 6 2 3 2 3" xfId="21184"/>
    <cellStyle name="Normal 7 6 2 3 2 3 2" xfId="49919"/>
    <cellStyle name="Normal 7 6 2 3 2 4" xfId="35595"/>
    <cellStyle name="Normal 7 6 2 3 3" xfId="10382"/>
    <cellStyle name="Normal 7 6 2 3 3 2" xfId="24765"/>
    <cellStyle name="Normal 7 6 2 3 3 2 2" xfId="53500"/>
    <cellStyle name="Normal 7 6 2 3 3 3" xfId="39176"/>
    <cellStyle name="Normal 7 6 2 3 4" xfId="17602"/>
    <cellStyle name="Normal 7 6 2 3 4 2" xfId="46338"/>
    <cellStyle name="Normal 7 6 2 3 5" xfId="32014"/>
    <cellStyle name="Normal 7 6 2 4" xfId="4914"/>
    <cellStyle name="Normal 7 6 2 4 2" xfId="12179"/>
    <cellStyle name="Normal 7 6 2 4 2 2" xfId="26557"/>
    <cellStyle name="Normal 7 6 2 4 2 2 2" xfId="55291"/>
    <cellStyle name="Normal 7 6 2 4 2 3" xfId="40967"/>
    <cellStyle name="Normal 7 6 2 4 3" xfId="19394"/>
    <cellStyle name="Normal 7 6 2 4 3 2" xfId="48129"/>
    <cellStyle name="Normal 7 6 2 4 4" xfId="33805"/>
    <cellStyle name="Normal 7 6 2 5" xfId="8586"/>
    <cellStyle name="Normal 7 6 2 5 2" xfId="22975"/>
    <cellStyle name="Normal 7 6 2 5 2 2" xfId="51710"/>
    <cellStyle name="Normal 7 6 2 5 3" xfId="37386"/>
    <cellStyle name="Normal 7 6 2 6" xfId="15812"/>
    <cellStyle name="Normal 7 6 2 6 2" xfId="44548"/>
    <cellStyle name="Normal 7 6 2 7" xfId="30224"/>
    <cellStyle name="Normal 7 6 3" xfId="1706"/>
    <cellStyle name="Normal 7 6 3 2" xfId="3498"/>
    <cellStyle name="Normal 7 6 3 2 2" xfId="7157"/>
    <cellStyle name="Normal 7 6 3 2 2 2" xfId="14417"/>
    <cellStyle name="Normal 7 6 3 2 2 2 2" xfId="28795"/>
    <cellStyle name="Normal 7 6 3 2 2 2 2 2" xfId="57529"/>
    <cellStyle name="Normal 7 6 3 2 2 2 3" xfId="43205"/>
    <cellStyle name="Normal 7 6 3 2 2 3" xfId="21632"/>
    <cellStyle name="Normal 7 6 3 2 2 3 2" xfId="50367"/>
    <cellStyle name="Normal 7 6 3 2 2 4" xfId="36043"/>
    <cellStyle name="Normal 7 6 3 2 3" xfId="10830"/>
    <cellStyle name="Normal 7 6 3 2 3 2" xfId="25213"/>
    <cellStyle name="Normal 7 6 3 2 3 2 2" xfId="53948"/>
    <cellStyle name="Normal 7 6 3 2 3 3" xfId="39624"/>
    <cellStyle name="Normal 7 6 3 2 4" xfId="18050"/>
    <cellStyle name="Normal 7 6 3 2 4 2" xfId="46786"/>
    <cellStyle name="Normal 7 6 3 2 5" xfId="32462"/>
    <cellStyle name="Normal 7 6 3 3" xfId="5367"/>
    <cellStyle name="Normal 7 6 3 3 2" xfId="12627"/>
    <cellStyle name="Normal 7 6 3 3 2 2" xfId="27005"/>
    <cellStyle name="Normal 7 6 3 3 2 2 2" xfId="55739"/>
    <cellStyle name="Normal 7 6 3 3 2 3" xfId="41415"/>
    <cellStyle name="Normal 7 6 3 3 3" xfId="19842"/>
    <cellStyle name="Normal 7 6 3 3 3 2" xfId="48577"/>
    <cellStyle name="Normal 7 6 3 3 4" xfId="34253"/>
    <cellStyle name="Normal 7 6 3 4" xfId="9040"/>
    <cellStyle name="Normal 7 6 3 4 2" xfId="23423"/>
    <cellStyle name="Normal 7 6 3 4 2 2" xfId="52158"/>
    <cellStyle name="Normal 7 6 3 4 3" xfId="37834"/>
    <cellStyle name="Normal 7 6 3 5" xfId="16260"/>
    <cellStyle name="Normal 7 6 3 5 2" xfId="44996"/>
    <cellStyle name="Normal 7 6 3 6" xfId="30672"/>
    <cellStyle name="Normal 7 6 4" xfId="2602"/>
    <cellStyle name="Normal 7 6 4 2" xfId="6262"/>
    <cellStyle name="Normal 7 6 4 2 2" xfId="13522"/>
    <cellStyle name="Normal 7 6 4 2 2 2" xfId="27900"/>
    <cellStyle name="Normal 7 6 4 2 2 2 2" xfId="56634"/>
    <cellStyle name="Normal 7 6 4 2 2 3" xfId="42310"/>
    <cellStyle name="Normal 7 6 4 2 3" xfId="20737"/>
    <cellStyle name="Normal 7 6 4 2 3 2" xfId="49472"/>
    <cellStyle name="Normal 7 6 4 2 4" xfId="35148"/>
    <cellStyle name="Normal 7 6 4 3" xfId="9935"/>
    <cellStyle name="Normal 7 6 4 3 2" xfId="24318"/>
    <cellStyle name="Normal 7 6 4 3 2 2" xfId="53053"/>
    <cellStyle name="Normal 7 6 4 3 3" xfId="38729"/>
    <cellStyle name="Normal 7 6 4 4" xfId="17155"/>
    <cellStyle name="Normal 7 6 4 4 2" xfId="45891"/>
    <cellStyle name="Normal 7 6 4 5" xfId="31567"/>
    <cellStyle name="Normal 7 6 5" xfId="4466"/>
    <cellStyle name="Normal 7 6 5 2" xfId="11732"/>
    <cellStyle name="Normal 7 6 5 2 2" xfId="26110"/>
    <cellStyle name="Normal 7 6 5 2 2 2" xfId="54844"/>
    <cellStyle name="Normal 7 6 5 2 3" xfId="40520"/>
    <cellStyle name="Normal 7 6 5 3" xfId="18947"/>
    <cellStyle name="Normal 7 6 5 3 2" xfId="47682"/>
    <cellStyle name="Normal 7 6 5 4" xfId="33358"/>
    <cellStyle name="Normal 7 6 6" xfId="8139"/>
    <cellStyle name="Normal 7 6 6 2" xfId="22528"/>
    <cellStyle name="Normal 7 6 6 2 2" xfId="51263"/>
    <cellStyle name="Normal 7 6 6 3" xfId="36939"/>
    <cellStyle name="Normal 7 6 7" xfId="15365"/>
    <cellStyle name="Normal 7 6 7 2" xfId="44101"/>
    <cellStyle name="Normal 7 6 8" xfId="29777"/>
    <cellStyle name="Normal 7 7" xfId="946"/>
    <cellStyle name="Normal 7 7 2" xfId="1929"/>
    <cellStyle name="Normal 7 7 2 2" xfId="3721"/>
    <cellStyle name="Normal 7 7 2 2 2" xfId="7380"/>
    <cellStyle name="Normal 7 7 2 2 2 2" xfId="14640"/>
    <cellStyle name="Normal 7 7 2 2 2 2 2" xfId="29018"/>
    <cellStyle name="Normal 7 7 2 2 2 2 2 2" xfId="57752"/>
    <cellStyle name="Normal 7 7 2 2 2 2 3" xfId="43428"/>
    <cellStyle name="Normal 7 7 2 2 2 3" xfId="21855"/>
    <cellStyle name="Normal 7 7 2 2 2 3 2" xfId="50590"/>
    <cellStyle name="Normal 7 7 2 2 2 4" xfId="36266"/>
    <cellStyle name="Normal 7 7 2 2 3" xfId="11053"/>
    <cellStyle name="Normal 7 7 2 2 3 2" xfId="25436"/>
    <cellStyle name="Normal 7 7 2 2 3 2 2" xfId="54171"/>
    <cellStyle name="Normal 7 7 2 2 3 3" xfId="39847"/>
    <cellStyle name="Normal 7 7 2 2 4" xfId="18273"/>
    <cellStyle name="Normal 7 7 2 2 4 2" xfId="47009"/>
    <cellStyle name="Normal 7 7 2 2 5" xfId="32685"/>
    <cellStyle name="Normal 7 7 2 3" xfId="5590"/>
    <cellStyle name="Normal 7 7 2 3 2" xfId="12850"/>
    <cellStyle name="Normal 7 7 2 3 2 2" xfId="27228"/>
    <cellStyle name="Normal 7 7 2 3 2 2 2" xfId="55962"/>
    <cellStyle name="Normal 7 7 2 3 2 3" xfId="41638"/>
    <cellStyle name="Normal 7 7 2 3 3" xfId="20065"/>
    <cellStyle name="Normal 7 7 2 3 3 2" xfId="48800"/>
    <cellStyle name="Normal 7 7 2 3 4" xfId="34476"/>
    <cellStyle name="Normal 7 7 2 4" xfId="9263"/>
    <cellStyle name="Normal 7 7 2 4 2" xfId="23646"/>
    <cellStyle name="Normal 7 7 2 4 2 2" xfId="52381"/>
    <cellStyle name="Normal 7 7 2 4 3" xfId="38057"/>
    <cellStyle name="Normal 7 7 2 5" xfId="16483"/>
    <cellStyle name="Normal 7 7 2 5 2" xfId="45219"/>
    <cellStyle name="Normal 7 7 2 6" xfId="30895"/>
    <cellStyle name="Normal 7 7 3" xfId="2825"/>
    <cellStyle name="Normal 7 7 3 2" xfId="6485"/>
    <cellStyle name="Normal 7 7 3 2 2" xfId="13745"/>
    <cellStyle name="Normal 7 7 3 2 2 2" xfId="28123"/>
    <cellStyle name="Normal 7 7 3 2 2 2 2" xfId="56857"/>
    <cellStyle name="Normal 7 7 3 2 2 3" xfId="42533"/>
    <cellStyle name="Normal 7 7 3 2 3" xfId="20960"/>
    <cellStyle name="Normal 7 7 3 2 3 2" xfId="49695"/>
    <cellStyle name="Normal 7 7 3 2 4" xfId="35371"/>
    <cellStyle name="Normal 7 7 3 3" xfId="10158"/>
    <cellStyle name="Normal 7 7 3 3 2" xfId="24541"/>
    <cellStyle name="Normal 7 7 3 3 2 2" xfId="53276"/>
    <cellStyle name="Normal 7 7 3 3 3" xfId="38952"/>
    <cellStyle name="Normal 7 7 3 4" xfId="17378"/>
    <cellStyle name="Normal 7 7 3 4 2" xfId="46114"/>
    <cellStyle name="Normal 7 7 3 5" xfId="31790"/>
    <cellStyle name="Normal 7 7 4" xfId="4690"/>
    <cellStyle name="Normal 7 7 4 2" xfId="11955"/>
    <cellStyle name="Normal 7 7 4 2 2" xfId="26333"/>
    <cellStyle name="Normal 7 7 4 2 2 2" xfId="55067"/>
    <cellStyle name="Normal 7 7 4 2 3" xfId="40743"/>
    <cellStyle name="Normal 7 7 4 3" xfId="19170"/>
    <cellStyle name="Normal 7 7 4 3 2" xfId="47905"/>
    <cellStyle name="Normal 7 7 4 4" xfId="33581"/>
    <cellStyle name="Normal 7 7 5" xfId="8362"/>
    <cellStyle name="Normal 7 7 5 2" xfId="22751"/>
    <cellStyle name="Normal 7 7 5 2 2" xfId="51486"/>
    <cellStyle name="Normal 7 7 5 3" xfId="37162"/>
    <cellStyle name="Normal 7 7 6" xfId="15588"/>
    <cellStyle name="Normal 7 7 6 2" xfId="44324"/>
    <cellStyle name="Normal 7 7 7" xfId="30000"/>
    <cellStyle name="Normal 7 8" xfId="1446"/>
    <cellStyle name="Normal 7 8 2" xfId="3274"/>
    <cellStyle name="Normal 7 8 2 2" xfId="6933"/>
    <cellStyle name="Normal 7 8 2 2 2" xfId="14193"/>
    <cellStyle name="Normal 7 8 2 2 2 2" xfId="28571"/>
    <cellStyle name="Normal 7 8 2 2 2 2 2" xfId="57305"/>
    <cellStyle name="Normal 7 8 2 2 2 3" xfId="42981"/>
    <cellStyle name="Normal 7 8 2 2 3" xfId="21408"/>
    <cellStyle name="Normal 7 8 2 2 3 2" xfId="50143"/>
    <cellStyle name="Normal 7 8 2 2 4" xfId="35819"/>
    <cellStyle name="Normal 7 8 2 3" xfId="10606"/>
    <cellStyle name="Normal 7 8 2 3 2" xfId="24989"/>
    <cellStyle name="Normal 7 8 2 3 2 2" xfId="53724"/>
    <cellStyle name="Normal 7 8 2 3 3" xfId="39400"/>
    <cellStyle name="Normal 7 8 2 4" xfId="17826"/>
    <cellStyle name="Normal 7 8 2 4 2" xfId="46562"/>
    <cellStyle name="Normal 7 8 2 5" xfId="32238"/>
    <cellStyle name="Normal 7 8 3" xfId="5141"/>
    <cellStyle name="Normal 7 8 3 2" xfId="12403"/>
    <cellStyle name="Normal 7 8 3 2 2" xfId="26781"/>
    <cellStyle name="Normal 7 8 3 2 2 2" xfId="55515"/>
    <cellStyle name="Normal 7 8 3 2 3" xfId="41191"/>
    <cellStyle name="Normal 7 8 3 3" xfId="19618"/>
    <cellStyle name="Normal 7 8 3 3 2" xfId="48353"/>
    <cellStyle name="Normal 7 8 3 4" xfId="34029"/>
    <cellStyle name="Normal 7 8 4" xfId="8813"/>
    <cellStyle name="Normal 7 8 4 2" xfId="23199"/>
    <cellStyle name="Normal 7 8 4 2 2" xfId="51934"/>
    <cellStyle name="Normal 7 8 4 3" xfId="37610"/>
    <cellStyle name="Normal 7 8 5" xfId="16036"/>
    <cellStyle name="Normal 7 8 5 2" xfId="44772"/>
    <cellStyle name="Normal 7 8 6" xfId="30448"/>
    <cellStyle name="Normal 7 9" xfId="2378"/>
    <cellStyle name="Normal 7 9 2" xfId="6038"/>
    <cellStyle name="Normal 7 9 2 2" xfId="13298"/>
    <cellStyle name="Normal 7 9 2 2 2" xfId="27676"/>
    <cellStyle name="Normal 7 9 2 2 2 2" xfId="56410"/>
    <cellStyle name="Normal 7 9 2 2 3" xfId="42086"/>
    <cellStyle name="Normal 7 9 2 3" xfId="20513"/>
    <cellStyle name="Normal 7 9 2 3 2" xfId="49248"/>
    <cellStyle name="Normal 7 9 2 4" xfId="34924"/>
    <cellStyle name="Normal 7 9 3" xfId="9711"/>
    <cellStyle name="Normal 7 9 3 2" xfId="24094"/>
    <cellStyle name="Normal 7 9 3 2 2" xfId="52829"/>
    <cellStyle name="Normal 7 9 3 3" xfId="38505"/>
    <cellStyle name="Normal 7 9 4" xfId="16931"/>
    <cellStyle name="Normal 7 9 4 2" xfId="45667"/>
    <cellStyle name="Normal 7 9 5" xfId="31343"/>
    <cellStyle name="Normal 8" xfId="193"/>
    <cellStyle name="Normal 8 2" xfId="295"/>
    <cellStyle name="Normal 9" xfId="192"/>
    <cellStyle name="Normal 9 10" xfId="7901"/>
    <cellStyle name="Normal 9 10 2" xfId="22311"/>
    <cellStyle name="Normal 9 10 2 2" xfId="51046"/>
    <cellStyle name="Normal 9 10 3" xfId="36722"/>
    <cellStyle name="Normal 9 11" xfId="15148"/>
    <cellStyle name="Normal 9 11 2" xfId="43884"/>
    <cellStyle name="Normal 9 12" xfId="29560"/>
    <cellStyle name="Normal 9 2" xfId="354"/>
    <cellStyle name="Normal 9 2 10" xfId="15176"/>
    <cellStyle name="Normal 9 2 10 2" xfId="43912"/>
    <cellStyle name="Normal 9 2 11" xfId="29588"/>
    <cellStyle name="Normal 9 2 2" xfId="454"/>
    <cellStyle name="Normal 9 2 2 10" xfId="29644"/>
    <cellStyle name="Normal 9 2 2 2" xfId="654"/>
    <cellStyle name="Normal 9 2 2 2 2" xfId="926"/>
    <cellStyle name="Normal 9 2 2 2 2 2" xfId="1373"/>
    <cellStyle name="Normal 9 2 2 2 2 2 2" xfId="2356"/>
    <cellStyle name="Normal 9 2 2 2 2 2 2 2" xfId="4148"/>
    <cellStyle name="Normal 9 2 2 2 2 2 2 2 2" xfId="7807"/>
    <cellStyle name="Normal 9 2 2 2 2 2 2 2 2 2" xfId="15067"/>
    <cellStyle name="Normal 9 2 2 2 2 2 2 2 2 2 2" xfId="29445"/>
    <cellStyle name="Normal 9 2 2 2 2 2 2 2 2 2 2 2" xfId="58179"/>
    <cellStyle name="Normal 9 2 2 2 2 2 2 2 2 2 3" xfId="43855"/>
    <cellStyle name="Normal 9 2 2 2 2 2 2 2 2 3" xfId="22282"/>
    <cellStyle name="Normal 9 2 2 2 2 2 2 2 2 3 2" xfId="51017"/>
    <cellStyle name="Normal 9 2 2 2 2 2 2 2 2 4" xfId="36693"/>
    <cellStyle name="Normal 9 2 2 2 2 2 2 2 3" xfId="11480"/>
    <cellStyle name="Normal 9 2 2 2 2 2 2 2 3 2" xfId="25863"/>
    <cellStyle name="Normal 9 2 2 2 2 2 2 2 3 2 2" xfId="54598"/>
    <cellStyle name="Normal 9 2 2 2 2 2 2 2 3 3" xfId="40274"/>
    <cellStyle name="Normal 9 2 2 2 2 2 2 2 4" xfId="18700"/>
    <cellStyle name="Normal 9 2 2 2 2 2 2 2 4 2" xfId="47436"/>
    <cellStyle name="Normal 9 2 2 2 2 2 2 2 5" xfId="33112"/>
    <cellStyle name="Normal 9 2 2 2 2 2 2 3" xfId="6017"/>
    <cellStyle name="Normal 9 2 2 2 2 2 2 3 2" xfId="13277"/>
    <cellStyle name="Normal 9 2 2 2 2 2 2 3 2 2" xfId="27655"/>
    <cellStyle name="Normal 9 2 2 2 2 2 2 3 2 2 2" xfId="56389"/>
    <cellStyle name="Normal 9 2 2 2 2 2 2 3 2 3" xfId="42065"/>
    <cellStyle name="Normal 9 2 2 2 2 2 2 3 3" xfId="20492"/>
    <cellStyle name="Normal 9 2 2 2 2 2 2 3 3 2" xfId="49227"/>
    <cellStyle name="Normal 9 2 2 2 2 2 2 3 4" xfId="34903"/>
    <cellStyle name="Normal 9 2 2 2 2 2 2 4" xfId="9690"/>
    <cellStyle name="Normal 9 2 2 2 2 2 2 4 2" xfId="24073"/>
    <cellStyle name="Normal 9 2 2 2 2 2 2 4 2 2" xfId="52808"/>
    <cellStyle name="Normal 9 2 2 2 2 2 2 4 3" xfId="38484"/>
    <cellStyle name="Normal 9 2 2 2 2 2 2 5" xfId="16910"/>
    <cellStyle name="Normal 9 2 2 2 2 2 2 5 2" xfId="45646"/>
    <cellStyle name="Normal 9 2 2 2 2 2 2 6" xfId="31322"/>
    <cellStyle name="Normal 9 2 2 2 2 2 3" xfId="3252"/>
    <cellStyle name="Normal 9 2 2 2 2 2 3 2" xfId="6912"/>
    <cellStyle name="Normal 9 2 2 2 2 2 3 2 2" xfId="14172"/>
    <cellStyle name="Normal 9 2 2 2 2 2 3 2 2 2" xfId="28550"/>
    <cellStyle name="Normal 9 2 2 2 2 2 3 2 2 2 2" xfId="57284"/>
    <cellStyle name="Normal 9 2 2 2 2 2 3 2 2 3" xfId="42960"/>
    <cellStyle name="Normal 9 2 2 2 2 2 3 2 3" xfId="21387"/>
    <cellStyle name="Normal 9 2 2 2 2 2 3 2 3 2" xfId="50122"/>
    <cellStyle name="Normal 9 2 2 2 2 2 3 2 4" xfId="35798"/>
    <cellStyle name="Normal 9 2 2 2 2 2 3 3" xfId="10585"/>
    <cellStyle name="Normal 9 2 2 2 2 2 3 3 2" xfId="24968"/>
    <cellStyle name="Normal 9 2 2 2 2 2 3 3 2 2" xfId="53703"/>
    <cellStyle name="Normal 9 2 2 2 2 2 3 3 3" xfId="39379"/>
    <cellStyle name="Normal 9 2 2 2 2 2 3 4" xfId="17805"/>
    <cellStyle name="Normal 9 2 2 2 2 2 3 4 2" xfId="46541"/>
    <cellStyle name="Normal 9 2 2 2 2 2 3 5" xfId="32217"/>
    <cellStyle name="Normal 9 2 2 2 2 2 4" xfId="5117"/>
    <cellStyle name="Normal 9 2 2 2 2 2 4 2" xfId="12382"/>
    <cellStyle name="Normal 9 2 2 2 2 2 4 2 2" xfId="26760"/>
    <cellStyle name="Normal 9 2 2 2 2 2 4 2 2 2" xfId="55494"/>
    <cellStyle name="Normal 9 2 2 2 2 2 4 2 3" xfId="41170"/>
    <cellStyle name="Normal 9 2 2 2 2 2 4 3" xfId="19597"/>
    <cellStyle name="Normal 9 2 2 2 2 2 4 3 2" xfId="48332"/>
    <cellStyle name="Normal 9 2 2 2 2 2 4 4" xfId="34008"/>
    <cellStyle name="Normal 9 2 2 2 2 2 5" xfId="8789"/>
    <cellStyle name="Normal 9 2 2 2 2 2 5 2" xfId="23178"/>
    <cellStyle name="Normal 9 2 2 2 2 2 5 2 2" xfId="51913"/>
    <cellStyle name="Normal 9 2 2 2 2 2 5 3" xfId="37589"/>
    <cellStyle name="Normal 9 2 2 2 2 2 6" xfId="16015"/>
    <cellStyle name="Normal 9 2 2 2 2 2 6 2" xfId="44751"/>
    <cellStyle name="Normal 9 2 2 2 2 2 7" xfId="30427"/>
    <cellStyle name="Normal 9 2 2 2 2 3" xfId="1909"/>
    <cellStyle name="Normal 9 2 2 2 2 3 2" xfId="3701"/>
    <cellStyle name="Normal 9 2 2 2 2 3 2 2" xfId="7360"/>
    <cellStyle name="Normal 9 2 2 2 2 3 2 2 2" xfId="14620"/>
    <cellStyle name="Normal 9 2 2 2 2 3 2 2 2 2" xfId="28998"/>
    <cellStyle name="Normal 9 2 2 2 2 3 2 2 2 2 2" xfId="57732"/>
    <cellStyle name="Normal 9 2 2 2 2 3 2 2 2 3" xfId="43408"/>
    <cellStyle name="Normal 9 2 2 2 2 3 2 2 3" xfId="21835"/>
    <cellStyle name="Normal 9 2 2 2 2 3 2 2 3 2" xfId="50570"/>
    <cellStyle name="Normal 9 2 2 2 2 3 2 2 4" xfId="36246"/>
    <cellStyle name="Normal 9 2 2 2 2 3 2 3" xfId="11033"/>
    <cellStyle name="Normal 9 2 2 2 2 3 2 3 2" xfId="25416"/>
    <cellStyle name="Normal 9 2 2 2 2 3 2 3 2 2" xfId="54151"/>
    <cellStyle name="Normal 9 2 2 2 2 3 2 3 3" xfId="39827"/>
    <cellStyle name="Normal 9 2 2 2 2 3 2 4" xfId="18253"/>
    <cellStyle name="Normal 9 2 2 2 2 3 2 4 2" xfId="46989"/>
    <cellStyle name="Normal 9 2 2 2 2 3 2 5" xfId="32665"/>
    <cellStyle name="Normal 9 2 2 2 2 3 3" xfId="5570"/>
    <cellStyle name="Normal 9 2 2 2 2 3 3 2" xfId="12830"/>
    <cellStyle name="Normal 9 2 2 2 2 3 3 2 2" xfId="27208"/>
    <cellStyle name="Normal 9 2 2 2 2 3 3 2 2 2" xfId="55942"/>
    <cellStyle name="Normal 9 2 2 2 2 3 3 2 3" xfId="41618"/>
    <cellStyle name="Normal 9 2 2 2 2 3 3 3" xfId="20045"/>
    <cellStyle name="Normal 9 2 2 2 2 3 3 3 2" xfId="48780"/>
    <cellStyle name="Normal 9 2 2 2 2 3 3 4" xfId="34456"/>
    <cellStyle name="Normal 9 2 2 2 2 3 4" xfId="9243"/>
    <cellStyle name="Normal 9 2 2 2 2 3 4 2" xfId="23626"/>
    <cellStyle name="Normal 9 2 2 2 2 3 4 2 2" xfId="52361"/>
    <cellStyle name="Normal 9 2 2 2 2 3 4 3" xfId="38037"/>
    <cellStyle name="Normal 9 2 2 2 2 3 5" xfId="16463"/>
    <cellStyle name="Normal 9 2 2 2 2 3 5 2" xfId="45199"/>
    <cellStyle name="Normal 9 2 2 2 2 3 6" xfId="30875"/>
    <cellStyle name="Normal 9 2 2 2 2 4" xfId="2805"/>
    <cellStyle name="Normal 9 2 2 2 2 4 2" xfId="6465"/>
    <cellStyle name="Normal 9 2 2 2 2 4 2 2" xfId="13725"/>
    <cellStyle name="Normal 9 2 2 2 2 4 2 2 2" xfId="28103"/>
    <cellStyle name="Normal 9 2 2 2 2 4 2 2 2 2" xfId="56837"/>
    <cellStyle name="Normal 9 2 2 2 2 4 2 2 3" xfId="42513"/>
    <cellStyle name="Normal 9 2 2 2 2 4 2 3" xfId="20940"/>
    <cellStyle name="Normal 9 2 2 2 2 4 2 3 2" xfId="49675"/>
    <cellStyle name="Normal 9 2 2 2 2 4 2 4" xfId="35351"/>
    <cellStyle name="Normal 9 2 2 2 2 4 3" xfId="10138"/>
    <cellStyle name="Normal 9 2 2 2 2 4 3 2" xfId="24521"/>
    <cellStyle name="Normal 9 2 2 2 2 4 3 2 2" xfId="53256"/>
    <cellStyle name="Normal 9 2 2 2 2 4 3 3" xfId="38932"/>
    <cellStyle name="Normal 9 2 2 2 2 4 4" xfId="17358"/>
    <cellStyle name="Normal 9 2 2 2 2 4 4 2" xfId="46094"/>
    <cellStyle name="Normal 9 2 2 2 2 4 5" xfId="31770"/>
    <cellStyle name="Normal 9 2 2 2 2 5" xfId="4670"/>
    <cellStyle name="Normal 9 2 2 2 2 5 2" xfId="11935"/>
    <cellStyle name="Normal 9 2 2 2 2 5 2 2" xfId="26313"/>
    <cellStyle name="Normal 9 2 2 2 2 5 2 2 2" xfId="55047"/>
    <cellStyle name="Normal 9 2 2 2 2 5 2 3" xfId="40723"/>
    <cellStyle name="Normal 9 2 2 2 2 5 3" xfId="19150"/>
    <cellStyle name="Normal 9 2 2 2 2 5 3 2" xfId="47885"/>
    <cellStyle name="Normal 9 2 2 2 2 5 4" xfId="33561"/>
    <cellStyle name="Normal 9 2 2 2 2 6" xfId="8342"/>
    <cellStyle name="Normal 9 2 2 2 2 6 2" xfId="22731"/>
    <cellStyle name="Normal 9 2 2 2 2 6 2 2" xfId="51466"/>
    <cellStyle name="Normal 9 2 2 2 2 6 3" xfId="37142"/>
    <cellStyle name="Normal 9 2 2 2 2 7" xfId="15568"/>
    <cellStyle name="Normal 9 2 2 2 2 7 2" xfId="44304"/>
    <cellStyle name="Normal 9 2 2 2 2 8" xfId="29980"/>
    <cellStyle name="Normal 9 2 2 2 3" xfId="1149"/>
    <cellStyle name="Normal 9 2 2 2 3 2" xfId="2132"/>
    <cellStyle name="Normal 9 2 2 2 3 2 2" xfId="3924"/>
    <cellStyle name="Normal 9 2 2 2 3 2 2 2" xfId="7583"/>
    <cellStyle name="Normal 9 2 2 2 3 2 2 2 2" xfId="14843"/>
    <cellStyle name="Normal 9 2 2 2 3 2 2 2 2 2" xfId="29221"/>
    <cellStyle name="Normal 9 2 2 2 3 2 2 2 2 2 2" xfId="57955"/>
    <cellStyle name="Normal 9 2 2 2 3 2 2 2 2 3" xfId="43631"/>
    <cellStyle name="Normal 9 2 2 2 3 2 2 2 3" xfId="22058"/>
    <cellStyle name="Normal 9 2 2 2 3 2 2 2 3 2" xfId="50793"/>
    <cellStyle name="Normal 9 2 2 2 3 2 2 2 4" xfId="36469"/>
    <cellStyle name="Normal 9 2 2 2 3 2 2 3" xfId="11256"/>
    <cellStyle name="Normal 9 2 2 2 3 2 2 3 2" xfId="25639"/>
    <cellStyle name="Normal 9 2 2 2 3 2 2 3 2 2" xfId="54374"/>
    <cellStyle name="Normal 9 2 2 2 3 2 2 3 3" xfId="40050"/>
    <cellStyle name="Normal 9 2 2 2 3 2 2 4" xfId="18476"/>
    <cellStyle name="Normal 9 2 2 2 3 2 2 4 2" xfId="47212"/>
    <cellStyle name="Normal 9 2 2 2 3 2 2 5" xfId="32888"/>
    <cellStyle name="Normal 9 2 2 2 3 2 3" xfId="5793"/>
    <cellStyle name="Normal 9 2 2 2 3 2 3 2" xfId="13053"/>
    <cellStyle name="Normal 9 2 2 2 3 2 3 2 2" xfId="27431"/>
    <cellStyle name="Normal 9 2 2 2 3 2 3 2 2 2" xfId="56165"/>
    <cellStyle name="Normal 9 2 2 2 3 2 3 2 3" xfId="41841"/>
    <cellStyle name="Normal 9 2 2 2 3 2 3 3" xfId="20268"/>
    <cellStyle name="Normal 9 2 2 2 3 2 3 3 2" xfId="49003"/>
    <cellStyle name="Normal 9 2 2 2 3 2 3 4" xfId="34679"/>
    <cellStyle name="Normal 9 2 2 2 3 2 4" xfId="9466"/>
    <cellStyle name="Normal 9 2 2 2 3 2 4 2" xfId="23849"/>
    <cellStyle name="Normal 9 2 2 2 3 2 4 2 2" xfId="52584"/>
    <cellStyle name="Normal 9 2 2 2 3 2 4 3" xfId="38260"/>
    <cellStyle name="Normal 9 2 2 2 3 2 5" xfId="16686"/>
    <cellStyle name="Normal 9 2 2 2 3 2 5 2" xfId="45422"/>
    <cellStyle name="Normal 9 2 2 2 3 2 6" xfId="31098"/>
    <cellStyle name="Normal 9 2 2 2 3 3" xfId="3028"/>
    <cellStyle name="Normal 9 2 2 2 3 3 2" xfId="6688"/>
    <cellStyle name="Normal 9 2 2 2 3 3 2 2" xfId="13948"/>
    <cellStyle name="Normal 9 2 2 2 3 3 2 2 2" xfId="28326"/>
    <cellStyle name="Normal 9 2 2 2 3 3 2 2 2 2" xfId="57060"/>
    <cellStyle name="Normal 9 2 2 2 3 3 2 2 3" xfId="42736"/>
    <cellStyle name="Normal 9 2 2 2 3 3 2 3" xfId="21163"/>
    <cellStyle name="Normal 9 2 2 2 3 3 2 3 2" xfId="49898"/>
    <cellStyle name="Normal 9 2 2 2 3 3 2 4" xfId="35574"/>
    <cellStyle name="Normal 9 2 2 2 3 3 3" xfId="10361"/>
    <cellStyle name="Normal 9 2 2 2 3 3 3 2" xfId="24744"/>
    <cellStyle name="Normal 9 2 2 2 3 3 3 2 2" xfId="53479"/>
    <cellStyle name="Normal 9 2 2 2 3 3 3 3" xfId="39155"/>
    <cellStyle name="Normal 9 2 2 2 3 3 4" xfId="17581"/>
    <cellStyle name="Normal 9 2 2 2 3 3 4 2" xfId="46317"/>
    <cellStyle name="Normal 9 2 2 2 3 3 5" xfId="31993"/>
    <cellStyle name="Normal 9 2 2 2 3 4" xfId="4893"/>
    <cellStyle name="Normal 9 2 2 2 3 4 2" xfId="12158"/>
    <cellStyle name="Normal 9 2 2 2 3 4 2 2" xfId="26536"/>
    <cellStyle name="Normal 9 2 2 2 3 4 2 2 2" xfId="55270"/>
    <cellStyle name="Normal 9 2 2 2 3 4 2 3" xfId="40946"/>
    <cellStyle name="Normal 9 2 2 2 3 4 3" xfId="19373"/>
    <cellStyle name="Normal 9 2 2 2 3 4 3 2" xfId="48108"/>
    <cellStyle name="Normal 9 2 2 2 3 4 4" xfId="33784"/>
    <cellStyle name="Normal 9 2 2 2 3 5" xfId="8565"/>
    <cellStyle name="Normal 9 2 2 2 3 5 2" xfId="22954"/>
    <cellStyle name="Normal 9 2 2 2 3 5 2 2" xfId="51689"/>
    <cellStyle name="Normal 9 2 2 2 3 5 3" xfId="37365"/>
    <cellStyle name="Normal 9 2 2 2 3 6" xfId="15791"/>
    <cellStyle name="Normal 9 2 2 2 3 6 2" xfId="44527"/>
    <cellStyle name="Normal 9 2 2 2 3 7" xfId="30203"/>
    <cellStyle name="Normal 9 2 2 2 4" xfId="1681"/>
    <cellStyle name="Normal 9 2 2 2 4 2" xfId="3477"/>
    <cellStyle name="Normal 9 2 2 2 4 2 2" xfId="7136"/>
    <cellStyle name="Normal 9 2 2 2 4 2 2 2" xfId="14396"/>
    <cellStyle name="Normal 9 2 2 2 4 2 2 2 2" xfId="28774"/>
    <cellStyle name="Normal 9 2 2 2 4 2 2 2 2 2" xfId="57508"/>
    <cellStyle name="Normal 9 2 2 2 4 2 2 2 3" xfId="43184"/>
    <cellStyle name="Normal 9 2 2 2 4 2 2 3" xfId="21611"/>
    <cellStyle name="Normal 9 2 2 2 4 2 2 3 2" xfId="50346"/>
    <cellStyle name="Normal 9 2 2 2 4 2 2 4" xfId="36022"/>
    <cellStyle name="Normal 9 2 2 2 4 2 3" xfId="10809"/>
    <cellStyle name="Normal 9 2 2 2 4 2 3 2" xfId="25192"/>
    <cellStyle name="Normal 9 2 2 2 4 2 3 2 2" xfId="53927"/>
    <cellStyle name="Normal 9 2 2 2 4 2 3 3" xfId="39603"/>
    <cellStyle name="Normal 9 2 2 2 4 2 4" xfId="18029"/>
    <cellStyle name="Normal 9 2 2 2 4 2 4 2" xfId="46765"/>
    <cellStyle name="Normal 9 2 2 2 4 2 5" xfId="32441"/>
    <cellStyle name="Normal 9 2 2 2 4 3" xfId="5346"/>
    <cellStyle name="Normal 9 2 2 2 4 3 2" xfId="12606"/>
    <cellStyle name="Normal 9 2 2 2 4 3 2 2" xfId="26984"/>
    <cellStyle name="Normal 9 2 2 2 4 3 2 2 2" xfId="55718"/>
    <cellStyle name="Normal 9 2 2 2 4 3 2 3" xfId="41394"/>
    <cellStyle name="Normal 9 2 2 2 4 3 3" xfId="19821"/>
    <cellStyle name="Normal 9 2 2 2 4 3 3 2" xfId="48556"/>
    <cellStyle name="Normal 9 2 2 2 4 3 4" xfId="34232"/>
    <cellStyle name="Normal 9 2 2 2 4 4" xfId="9019"/>
    <cellStyle name="Normal 9 2 2 2 4 4 2" xfId="23402"/>
    <cellStyle name="Normal 9 2 2 2 4 4 2 2" xfId="52137"/>
    <cellStyle name="Normal 9 2 2 2 4 4 3" xfId="37813"/>
    <cellStyle name="Normal 9 2 2 2 4 5" xfId="16239"/>
    <cellStyle name="Normal 9 2 2 2 4 5 2" xfId="44975"/>
    <cellStyle name="Normal 9 2 2 2 4 6" xfId="30651"/>
    <cellStyle name="Normal 9 2 2 2 5" xfId="2581"/>
    <cellStyle name="Normal 9 2 2 2 5 2" xfId="6241"/>
    <cellStyle name="Normal 9 2 2 2 5 2 2" xfId="13501"/>
    <cellStyle name="Normal 9 2 2 2 5 2 2 2" xfId="27879"/>
    <cellStyle name="Normal 9 2 2 2 5 2 2 2 2" xfId="56613"/>
    <cellStyle name="Normal 9 2 2 2 5 2 2 3" xfId="42289"/>
    <cellStyle name="Normal 9 2 2 2 5 2 3" xfId="20716"/>
    <cellStyle name="Normal 9 2 2 2 5 2 3 2" xfId="49451"/>
    <cellStyle name="Normal 9 2 2 2 5 2 4" xfId="35127"/>
    <cellStyle name="Normal 9 2 2 2 5 3" xfId="9914"/>
    <cellStyle name="Normal 9 2 2 2 5 3 2" xfId="24297"/>
    <cellStyle name="Normal 9 2 2 2 5 3 2 2" xfId="53032"/>
    <cellStyle name="Normal 9 2 2 2 5 3 3" xfId="38708"/>
    <cellStyle name="Normal 9 2 2 2 5 4" xfId="17134"/>
    <cellStyle name="Normal 9 2 2 2 5 4 2" xfId="45870"/>
    <cellStyle name="Normal 9 2 2 2 5 5" xfId="31546"/>
    <cellStyle name="Normal 9 2 2 2 6" xfId="4444"/>
    <cellStyle name="Normal 9 2 2 2 6 2" xfId="11711"/>
    <cellStyle name="Normal 9 2 2 2 6 2 2" xfId="26089"/>
    <cellStyle name="Normal 9 2 2 2 6 2 2 2" xfId="54823"/>
    <cellStyle name="Normal 9 2 2 2 6 2 3" xfId="40499"/>
    <cellStyle name="Normal 9 2 2 2 6 3" xfId="18926"/>
    <cellStyle name="Normal 9 2 2 2 6 3 2" xfId="47661"/>
    <cellStyle name="Normal 9 2 2 2 6 4" xfId="33337"/>
    <cellStyle name="Normal 9 2 2 2 7" xfId="8115"/>
    <cellStyle name="Normal 9 2 2 2 7 2" xfId="22507"/>
    <cellStyle name="Normal 9 2 2 2 7 2 2" xfId="51242"/>
    <cellStyle name="Normal 9 2 2 2 7 3" xfId="36918"/>
    <cellStyle name="Normal 9 2 2 2 8" xfId="15344"/>
    <cellStyle name="Normal 9 2 2 2 8 2" xfId="44080"/>
    <cellStyle name="Normal 9 2 2 2 9" xfId="29756"/>
    <cellStyle name="Normal 9 2 2 3" xfId="812"/>
    <cellStyle name="Normal 9 2 2 3 2" xfId="1261"/>
    <cellStyle name="Normal 9 2 2 3 2 2" xfId="2244"/>
    <cellStyle name="Normal 9 2 2 3 2 2 2" xfId="4036"/>
    <cellStyle name="Normal 9 2 2 3 2 2 2 2" xfId="7695"/>
    <cellStyle name="Normal 9 2 2 3 2 2 2 2 2" xfId="14955"/>
    <cellStyle name="Normal 9 2 2 3 2 2 2 2 2 2" xfId="29333"/>
    <cellStyle name="Normal 9 2 2 3 2 2 2 2 2 2 2" xfId="58067"/>
    <cellStyle name="Normal 9 2 2 3 2 2 2 2 2 3" xfId="43743"/>
    <cellStyle name="Normal 9 2 2 3 2 2 2 2 3" xfId="22170"/>
    <cellStyle name="Normal 9 2 2 3 2 2 2 2 3 2" xfId="50905"/>
    <cellStyle name="Normal 9 2 2 3 2 2 2 2 4" xfId="36581"/>
    <cellStyle name="Normal 9 2 2 3 2 2 2 3" xfId="11368"/>
    <cellStyle name="Normal 9 2 2 3 2 2 2 3 2" xfId="25751"/>
    <cellStyle name="Normal 9 2 2 3 2 2 2 3 2 2" xfId="54486"/>
    <cellStyle name="Normal 9 2 2 3 2 2 2 3 3" xfId="40162"/>
    <cellStyle name="Normal 9 2 2 3 2 2 2 4" xfId="18588"/>
    <cellStyle name="Normal 9 2 2 3 2 2 2 4 2" xfId="47324"/>
    <cellStyle name="Normal 9 2 2 3 2 2 2 5" xfId="33000"/>
    <cellStyle name="Normal 9 2 2 3 2 2 3" xfId="5905"/>
    <cellStyle name="Normal 9 2 2 3 2 2 3 2" xfId="13165"/>
    <cellStyle name="Normal 9 2 2 3 2 2 3 2 2" xfId="27543"/>
    <cellStyle name="Normal 9 2 2 3 2 2 3 2 2 2" xfId="56277"/>
    <cellStyle name="Normal 9 2 2 3 2 2 3 2 3" xfId="41953"/>
    <cellStyle name="Normal 9 2 2 3 2 2 3 3" xfId="20380"/>
    <cellStyle name="Normal 9 2 2 3 2 2 3 3 2" xfId="49115"/>
    <cellStyle name="Normal 9 2 2 3 2 2 3 4" xfId="34791"/>
    <cellStyle name="Normal 9 2 2 3 2 2 4" xfId="9578"/>
    <cellStyle name="Normal 9 2 2 3 2 2 4 2" xfId="23961"/>
    <cellStyle name="Normal 9 2 2 3 2 2 4 2 2" xfId="52696"/>
    <cellStyle name="Normal 9 2 2 3 2 2 4 3" xfId="38372"/>
    <cellStyle name="Normal 9 2 2 3 2 2 5" xfId="16798"/>
    <cellStyle name="Normal 9 2 2 3 2 2 5 2" xfId="45534"/>
    <cellStyle name="Normal 9 2 2 3 2 2 6" xfId="31210"/>
    <cellStyle name="Normal 9 2 2 3 2 3" xfId="3140"/>
    <cellStyle name="Normal 9 2 2 3 2 3 2" xfId="6800"/>
    <cellStyle name="Normal 9 2 2 3 2 3 2 2" xfId="14060"/>
    <cellStyle name="Normal 9 2 2 3 2 3 2 2 2" xfId="28438"/>
    <cellStyle name="Normal 9 2 2 3 2 3 2 2 2 2" xfId="57172"/>
    <cellStyle name="Normal 9 2 2 3 2 3 2 2 3" xfId="42848"/>
    <cellStyle name="Normal 9 2 2 3 2 3 2 3" xfId="21275"/>
    <cellStyle name="Normal 9 2 2 3 2 3 2 3 2" xfId="50010"/>
    <cellStyle name="Normal 9 2 2 3 2 3 2 4" xfId="35686"/>
    <cellStyle name="Normal 9 2 2 3 2 3 3" xfId="10473"/>
    <cellStyle name="Normal 9 2 2 3 2 3 3 2" xfId="24856"/>
    <cellStyle name="Normal 9 2 2 3 2 3 3 2 2" xfId="53591"/>
    <cellStyle name="Normal 9 2 2 3 2 3 3 3" xfId="39267"/>
    <cellStyle name="Normal 9 2 2 3 2 3 4" xfId="17693"/>
    <cellStyle name="Normal 9 2 2 3 2 3 4 2" xfId="46429"/>
    <cellStyle name="Normal 9 2 2 3 2 3 5" xfId="32105"/>
    <cellStyle name="Normal 9 2 2 3 2 4" xfId="5005"/>
    <cellStyle name="Normal 9 2 2 3 2 4 2" xfId="12270"/>
    <cellStyle name="Normal 9 2 2 3 2 4 2 2" xfId="26648"/>
    <cellStyle name="Normal 9 2 2 3 2 4 2 2 2" xfId="55382"/>
    <cellStyle name="Normal 9 2 2 3 2 4 2 3" xfId="41058"/>
    <cellStyle name="Normal 9 2 2 3 2 4 3" xfId="19485"/>
    <cellStyle name="Normal 9 2 2 3 2 4 3 2" xfId="48220"/>
    <cellStyle name="Normal 9 2 2 3 2 4 4" xfId="33896"/>
    <cellStyle name="Normal 9 2 2 3 2 5" xfId="8677"/>
    <cellStyle name="Normal 9 2 2 3 2 5 2" xfId="23066"/>
    <cellStyle name="Normal 9 2 2 3 2 5 2 2" xfId="51801"/>
    <cellStyle name="Normal 9 2 2 3 2 5 3" xfId="37477"/>
    <cellStyle name="Normal 9 2 2 3 2 6" xfId="15903"/>
    <cellStyle name="Normal 9 2 2 3 2 6 2" xfId="44639"/>
    <cellStyle name="Normal 9 2 2 3 2 7" xfId="30315"/>
    <cellStyle name="Normal 9 2 2 3 3" xfId="1797"/>
    <cellStyle name="Normal 9 2 2 3 3 2" xfId="3589"/>
    <cellStyle name="Normal 9 2 2 3 3 2 2" xfId="7248"/>
    <cellStyle name="Normal 9 2 2 3 3 2 2 2" xfId="14508"/>
    <cellStyle name="Normal 9 2 2 3 3 2 2 2 2" xfId="28886"/>
    <cellStyle name="Normal 9 2 2 3 3 2 2 2 2 2" xfId="57620"/>
    <cellStyle name="Normal 9 2 2 3 3 2 2 2 3" xfId="43296"/>
    <cellStyle name="Normal 9 2 2 3 3 2 2 3" xfId="21723"/>
    <cellStyle name="Normal 9 2 2 3 3 2 2 3 2" xfId="50458"/>
    <cellStyle name="Normal 9 2 2 3 3 2 2 4" xfId="36134"/>
    <cellStyle name="Normal 9 2 2 3 3 2 3" xfId="10921"/>
    <cellStyle name="Normal 9 2 2 3 3 2 3 2" xfId="25304"/>
    <cellStyle name="Normal 9 2 2 3 3 2 3 2 2" xfId="54039"/>
    <cellStyle name="Normal 9 2 2 3 3 2 3 3" xfId="39715"/>
    <cellStyle name="Normal 9 2 2 3 3 2 4" xfId="18141"/>
    <cellStyle name="Normal 9 2 2 3 3 2 4 2" xfId="46877"/>
    <cellStyle name="Normal 9 2 2 3 3 2 5" xfId="32553"/>
    <cellStyle name="Normal 9 2 2 3 3 3" xfId="5458"/>
    <cellStyle name="Normal 9 2 2 3 3 3 2" xfId="12718"/>
    <cellStyle name="Normal 9 2 2 3 3 3 2 2" xfId="27096"/>
    <cellStyle name="Normal 9 2 2 3 3 3 2 2 2" xfId="55830"/>
    <cellStyle name="Normal 9 2 2 3 3 3 2 3" xfId="41506"/>
    <cellStyle name="Normal 9 2 2 3 3 3 3" xfId="19933"/>
    <cellStyle name="Normal 9 2 2 3 3 3 3 2" xfId="48668"/>
    <cellStyle name="Normal 9 2 2 3 3 3 4" xfId="34344"/>
    <cellStyle name="Normal 9 2 2 3 3 4" xfId="9131"/>
    <cellStyle name="Normal 9 2 2 3 3 4 2" xfId="23514"/>
    <cellStyle name="Normal 9 2 2 3 3 4 2 2" xfId="52249"/>
    <cellStyle name="Normal 9 2 2 3 3 4 3" xfId="37925"/>
    <cellStyle name="Normal 9 2 2 3 3 5" xfId="16351"/>
    <cellStyle name="Normal 9 2 2 3 3 5 2" xfId="45087"/>
    <cellStyle name="Normal 9 2 2 3 3 6" xfId="30763"/>
    <cellStyle name="Normal 9 2 2 3 4" xfId="2693"/>
    <cellStyle name="Normal 9 2 2 3 4 2" xfId="6353"/>
    <cellStyle name="Normal 9 2 2 3 4 2 2" xfId="13613"/>
    <cellStyle name="Normal 9 2 2 3 4 2 2 2" xfId="27991"/>
    <cellStyle name="Normal 9 2 2 3 4 2 2 2 2" xfId="56725"/>
    <cellStyle name="Normal 9 2 2 3 4 2 2 3" xfId="42401"/>
    <cellStyle name="Normal 9 2 2 3 4 2 3" xfId="20828"/>
    <cellStyle name="Normal 9 2 2 3 4 2 3 2" xfId="49563"/>
    <cellStyle name="Normal 9 2 2 3 4 2 4" xfId="35239"/>
    <cellStyle name="Normal 9 2 2 3 4 3" xfId="10026"/>
    <cellStyle name="Normal 9 2 2 3 4 3 2" xfId="24409"/>
    <cellStyle name="Normal 9 2 2 3 4 3 2 2" xfId="53144"/>
    <cellStyle name="Normal 9 2 2 3 4 3 3" xfId="38820"/>
    <cellStyle name="Normal 9 2 2 3 4 4" xfId="17246"/>
    <cellStyle name="Normal 9 2 2 3 4 4 2" xfId="45982"/>
    <cellStyle name="Normal 9 2 2 3 4 5" xfId="31658"/>
    <cellStyle name="Normal 9 2 2 3 5" xfId="4557"/>
    <cellStyle name="Normal 9 2 2 3 5 2" xfId="11823"/>
    <cellStyle name="Normal 9 2 2 3 5 2 2" xfId="26201"/>
    <cellStyle name="Normal 9 2 2 3 5 2 2 2" xfId="54935"/>
    <cellStyle name="Normal 9 2 2 3 5 2 3" xfId="40611"/>
    <cellStyle name="Normal 9 2 2 3 5 3" xfId="19038"/>
    <cellStyle name="Normal 9 2 2 3 5 3 2" xfId="47773"/>
    <cellStyle name="Normal 9 2 2 3 5 4" xfId="33449"/>
    <cellStyle name="Normal 9 2 2 3 6" xfId="8230"/>
    <cellStyle name="Normal 9 2 2 3 6 2" xfId="22619"/>
    <cellStyle name="Normal 9 2 2 3 6 2 2" xfId="51354"/>
    <cellStyle name="Normal 9 2 2 3 6 3" xfId="37030"/>
    <cellStyle name="Normal 9 2 2 3 7" xfId="15456"/>
    <cellStyle name="Normal 9 2 2 3 7 2" xfId="44192"/>
    <cellStyle name="Normal 9 2 2 3 8" xfId="29868"/>
    <cellStyle name="Normal 9 2 2 4" xfId="1037"/>
    <cellStyle name="Normal 9 2 2 4 2" xfId="2020"/>
    <cellStyle name="Normal 9 2 2 4 2 2" xfId="3812"/>
    <cellStyle name="Normal 9 2 2 4 2 2 2" xfId="7471"/>
    <cellStyle name="Normal 9 2 2 4 2 2 2 2" xfId="14731"/>
    <cellStyle name="Normal 9 2 2 4 2 2 2 2 2" xfId="29109"/>
    <cellStyle name="Normal 9 2 2 4 2 2 2 2 2 2" xfId="57843"/>
    <cellStyle name="Normal 9 2 2 4 2 2 2 2 3" xfId="43519"/>
    <cellStyle name="Normal 9 2 2 4 2 2 2 3" xfId="21946"/>
    <cellStyle name="Normal 9 2 2 4 2 2 2 3 2" xfId="50681"/>
    <cellStyle name="Normal 9 2 2 4 2 2 2 4" xfId="36357"/>
    <cellStyle name="Normal 9 2 2 4 2 2 3" xfId="11144"/>
    <cellStyle name="Normal 9 2 2 4 2 2 3 2" xfId="25527"/>
    <cellStyle name="Normal 9 2 2 4 2 2 3 2 2" xfId="54262"/>
    <cellStyle name="Normal 9 2 2 4 2 2 3 3" xfId="39938"/>
    <cellStyle name="Normal 9 2 2 4 2 2 4" xfId="18364"/>
    <cellStyle name="Normal 9 2 2 4 2 2 4 2" xfId="47100"/>
    <cellStyle name="Normal 9 2 2 4 2 2 5" xfId="32776"/>
    <cellStyle name="Normal 9 2 2 4 2 3" xfId="5681"/>
    <cellStyle name="Normal 9 2 2 4 2 3 2" xfId="12941"/>
    <cellStyle name="Normal 9 2 2 4 2 3 2 2" xfId="27319"/>
    <cellStyle name="Normal 9 2 2 4 2 3 2 2 2" xfId="56053"/>
    <cellStyle name="Normal 9 2 2 4 2 3 2 3" xfId="41729"/>
    <cellStyle name="Normal 9 2 2 4 2 3 3" xfId="20156"/>
    <cellStyle name="Normal 9 2 2 4 2 3 3 2" xfId="48891"/>
    <cellStyle name="Normal 9 2 2 4 2 3 4" xfId="34567"/>
    <cellStyle name="Normal 9 2 2 4 2 4" xfId="9354"/>
    <cellStyle name="Normal 9 2 2 4 2 4 2" xfId="23737"/>
    <cellStyle name="Normal 9 2 2 4 2 4 2 2" xfId="52472"/>
    <cellStyle name="Normal 9 2 2 4 2 4 3" xfId="38148"/>
    <cellStyle name="Normal 9 2 2 4 2 5" xfId="16574"/>
    <cellStyle name="Normal 9 2 2 4 2 5 2" xfId="45310"/>
    <cellStyle name="Normal 9 2 2 4 2 6" xfId="30986"/>
    <cellStyle name="Normal 9 2 2 4 3" xfId="2916"/>
    <cellStyle name="Normal 9 2 2 4 3 2" xfId="6576"/>
    <cellStyle name="Normal 9 2 2 4 3 2 2" xfId="13836"/>
    <cellStyle name="Normal 9 2 2 4 3 2 2 2" xfId="28214"/>
    <cellStyle name="Normal 9 2 2 4 3 2 2 2 2" xfId="56948"/>
    <cellStyle name="Normal 9 2 2 4 3 2 2 3" xfId="42624"/>
    <cellStyle name="Normal 9 2 2 4 3 2 3" xfId="21051"/>
    <cellStyle name="Normal 9 2 2 4 3 2 3 2" xfId="49786"/>
    <cellStyle name="Normal 9 2 2 4 3 2 4" xfId="35462"/>
    <cellStyle name="Normal 9 2 2 4 3 3" xfId="10249"/>
    <cellStyle name="Normal 9 2 2 4 3 3 2" xfId="24632"/>
    <cellStyle name="Normal 9 2 2 4 3 3 2 2" xfId="53367"/>
    <cellStyle name="Normal 9 2 2 4 3 3 3" xfId="39043"/>
    <cellStyle name="Normal 9 2 2 4 3 4" xfId="17469"/>
    <cellStyle name="Normal 9 2 2 4 3 4 2" xfId="46205"/>
    <cellStyle name="Normal 9 2 2 4 3 5" xfId="31881"/>
    <cellStyle name="Normal 9 2 2 4 4" xfId="4781"/>
    <cellStyle name="Normal 9 2 2 4 4 2" xfId="12046"/>
    <cellStyle name="Normal 9 2 2 4 4 2 2" xfId="26424"/>
    <cellStyle name="Normal 9 2 2 4 4 2 2 2" xfId="55158"/>
    <cellStyle name="Normal 9 2 2 4 4 2 3" xfId="40834"/>
    <cellStyle name="Normal 9 2 2 4 4 3" xfId="19261"/>
    <cellStyle name="Normal 9 2 2 4 4 3 2" xfId="47996"/>
    <cellStyle name="Normal 9 2 2 4 4 4" xfId="33672"/>
    <cellStyle name="Normal 9 2 2 4 5" xfId="8453"/>
    <cellStyle name="Normal 9 2 2 4 5 2" xfId="22842"/>
    <cellStyle name="Normal 9 2 2 4 5 2 2" xfId="51577"/>
    <cellStyle name="Normal 9 2 2 4 5 3" xfId="37253"/>
    <cellStyle name="Normal 9 2 2 4 6" xfId="15679"/>
    <cellStyle name="Normal 9 2 2 4 6 2" xfId="44415"/>
    <cellStyle name="Normal 9 2 2 4 7" xfId="30091"/>
    <cellStyle name="Normal 9 2 2 5" xfId="1561"/>
    <cellStyle name="Normal 9 2 2 5 2" xfId="3365"/>
    <cellStyle name="Normal 9 2 2 5 2 2" xfId="7024"/>
    <cellStyle name="Normal 9 2 2 5 2 2 2" xfId="14284"/>
    <cellStyle name="Normal 9 2 2 5 2 2 2 2" xfId="28662"/>
    <cellStyle name="Normal 9 2 2 5 2 2 2 2 2" xfId="57396"/>
    <cellStyle name="Normal 9 2 2 5 2 2 2 3" xfId="43072"/>
    <cellStyle name="Normal 9 2 2 5 2 2 3" xfId="21499"/>
    <cellStyle name="Normal 9 2 2 5 2 2 3 2" xfId="50234"/>
    <cellStyle name="Normal 9 2 2 5 2 2 4" xfId="35910"/>
    <cellStyle name="Normal 9 2 2 5 2 3" xfId="10697"/>
    <cellStyle name="Normal 9 2 2 5 2 3 2" xfId="25080"/>
    <cellStyle name="Normal 9 2 2 5 2 3 2 2" xfId="53815"/>
    <cellStyle name="Normal 9 2 2 5 2 3 3" xfId="39491"/>
    <cellStyle name="Normal 9 2 2 5 2 4" xfId="17917"/>
    <cellStyle name="Normal 9 2 2 5 2 4 2" xfId="46653"/>
    <cellStyle name="Normal 9 2 2 5 2 5" xfId="32329"/>
    <cellStyle name="Normal 9 2 2 5 3" xfId="5234"/>
    <cellStyle name="Normal 9 2 2 5 3 2" xfId="12494"/>
    <cellStyle name="Normal 9 2 2 5 3 2 2" xfId="26872"/>
    <cellStyle name="Normal 9 2 2 5 3 2 2 2" xfId="55606"/>
    <cellStyle name="Normal 9 2 2 5 3 2 3" xfId="41282"/>
    <cellStyle name="Normal 9 2 2 5 3 3" xfId="19709"/>
    <cellStyle name="Normal 9 2 2 5 3 3 2" xfId="48444"/>
    <cellStyle name="Normal 9 2 2 5 3 4" xfId="34120"/>
    <cellStyle name="Normal 9 2 2 5 4" xfId="8907"/>
    <cellStyle name="Normal 9 2 2 5 4 2" xfId="23290"/>
    <cellStyle name="Normal 9 2 2 5 4 2 2" xfId="52025"/>
    <cellStyle name="Normal 9 2 2 5 4 3" xfId="37701"/>
    <cellStyle name="Normal 9 2 2 5 5" xfId="16127"/>
    <cellStyle name="Normal 9 2 2 5 5 2" xfId="44863"/>
    <cellStyle name="Normal 9 2 2 5 6" xfId="30539"/>
    <cellStyle name="Normal 9 2 2 6" xfId="2469"/>
    <cellStyle name="Normal 9 2 2 6 2" xfId="6129"/>
    <cellStyle name="Normal 9 2 2 6 2 2" xfId="13389"/>
    <cellStyle name="Normal 9 2 2 6 2 2 2" xfId="27767"/>
    <cellStyle name="Normal 9 2 2 6 2 2 2 2" xfId="56501"/>
    <cellStyle name="Normal 9 2 2 6 2 2 3" xfId="42177"/>
    <cellStyle name="Normal 9 2 2 6 2 3" xfId="20604"/>
    <cellStyle name="Normal 9 2 2 6 2 3 2" xfId="49339"/>
    <cellStyle name="Normal 9 2 2 6 2 4" xfId="35015"/>
    <cellStyle name="Normal 9 2 2 6 3" xfId="9802"/>
    <cellStyle name="Normal 9 2 2 6 3 2" xfId="24185"/>
    <cellStyle name="Normal 9 2 2 6 3 2 2" xfId="52920"/>
    <cellStyle name="Normal 9 2 2 6 3 3" xfId="38596"/>
    <cellStyle name="Normal 9 2 2 6 4" xfId="17022"/>
    <cellStyle name="Normal 9 2 2 6 4 2" xfId="45758"/>
    <cellStyle name="Normal 9 2 2 6 5" xfId="31434"/>
    <cellStyle name="Normal 9 2 2 7" xfId="4328"/>
    <cellStyle name="Normal 9 2 2 7 2" xfId="11598"/>
    <cellStyle name="Normal 9 2 2 7 2 2" xfId="25977"/>
    <cellStyle name="Normal 9 2 2 7 2 2 2" xfId="54711"/>
    <cellStyle name="Normal 9 2 2 7 2 3" xfId="40387"/>
    <cellStyle name="Normal 9 2 2 7 3" xfId="18814"/>
    <cellStyle name="Normal 9 2 2 7 3 2" xfId="47549"/>
    <cellStyle name="Normal 9 2 2 7 4" xfId="33225"/>
    <cellStyle name="Normal 9 2 2 8" xfId="7997"/>
    <cellStyle name="Normal 9 2 2 8 2" xfId="22395"/>
    <cellStyle name="Normal 9 2 2 8 2 2" xfId="51130"/>
    <cellStyle name="Normal 9 2 2 8 3" xfId="36806"/>
    <cellStyle name="Normal 9 2 2 9" xfId="15232"/>
    <cellStyle name="Normal 9 2 2 9 2" xfId="43968"/>
    <cellStyle name="Normal 9 2 3" xfId="593"/>
    <cellStyle name="Normal 9 2 3 2" xfId="870"/>
    <cellStyle name="Normal 9 2 3 2 2" xfId="1317"/>
    <cellStyle name="Normal 9 2 3 2 2 2" xfId="2300"/>
    <cellStyle name="Normal 9 2 3 2 2 2 2" xfId="4092"/>
    <cellStyle name="Normal 9 2 3 2 2 2 2 2" xfId="7751"/>
    <cellStyle name="Normal 9 2 3 2 2 2 2 2 2" xfId="15011"/>
    <cellStyle name="Normal 9 2 3 2 2 2 2 2 2 2" xfId="29389"/>
    <cellStyle name="Normal 9 2 3 2 2 2 2 2 2 2 2" xfId="58123"/>
    <cellStyle name="Normal 9 2 3 2 2 2 2 2 2 3" xfId="43799"/>
    <cellStyle name="Normal 9 2 3 2 2 2 2 2 3" xfId="22226"/>
    <cellStyle name="Normal 9 2 3 2 2 2 2 2 3 2" xfId="50961"/>
    <cellStyle name="Normal 9 2 3 2 2 2 2 2 4" xfId="36637"/>
    <cellStyle name="Normal 9 2 3 2 2 2 2 3" xfId="11424"/>
    <cellStyle name="Normal 9 2 3 2 2 2 2 3 2" xfId="25807"/>
    <cellStyle name="Normal 9 2 3 2 2 2 2 3 2 2" xfId="54542"/>
    <cellStyle name="Normal 9 2 3 2 2 2 2 3 3" xfId="40218"/>
    <cellStyle name="Normal 9 2 3 2 2 2 2 4" xfId="18644"/>
    <cellStyle name="Normal 9 2 3 2 2 2 2 4 2" xfId="47380"/>
    <cellStyle name="Normal 9 2 3 2 2 2 2 5" xfId="33056"/>
    <cellStyle name="Normal 9 2 3 2 2 2 3" xfId="5961"/>
    <cellStyle name="Normal 9 2 3 2 2 2 3 2" xfId="13221"/>
    <cellStyle name="Normal 9 2 3 2 2 2 3 2 2" xfId="27599"/>
    <cellStyle name="Normal 9 2 3 2 2 2 3 2 2 2" xfId="56333"/>
    <cellStyle name="Normal 9 2 3 2 2 2 3 2 3" xfId="42009"/>
    <cellStyle name="Normal 9 2 3 2 2 2 3 3" xfId="20436"/>
    <cellStyle name="Normal 9 2 3 2 2 2 3 3 2" xfId="49171"/>
    <cellStyle name="Normal 9 2 3 2 2 2 3 4" xfId="34847"/>
    <cellStyle name="Normal 9 2 3 2 2 2 4" xfId="9634"/>
    <cellStyle name="Normal 9 2 3 2 2 2 4 2" xfId="24017"/>
    <cellStyle name="Normal 9 2 3 2 2 2 4 2 2" xfId="52752"/>
    <cellStyle name="Normal 9 2 3 2 2 2 4 3" xfId="38428"/>
    <cellStyle name="Normal 9 2 3 2 2 2 5" xfId="16854"/>
    <cellStyle name="Normal 9 2 3 2 2 2 5 2" xfId="45590"/>
    <cellStyle name="Normal 9 2 3 2 2 2 6" xfId="31266"/>
    <cellStyle name="Normal 9 2 3 2 2 3" xfId="3196"/>
    <cellStyle name="Normal 9 2 3 2 2 3 2" xfId="6856"/>
    <cellStyle name="Normal 9 2 3 2 2 3 2 2" xfId="14116"/>
    <cellStyle name="Normal 9 2 3 2 2 3 2 2 2" xfId="28494"/>
    <cellStyle name="Normal 9 2 3 2 2 3 2 2 2 2" xfId="57228"/>
    <cellStyle name="Normal 9 2 3 2 2 3 2 2 3" xfId="42904"/>
    <cellStyle name="Normal 9 2 3 2 2 3 2 3" xfId="21331"/>
    <cellStyle name="Normal 9 2 3 2 2 3 2 3 2" xfId="50066"/>
    <cellStyle name="Normal 9 2 3 2 2 3 2 4" xfId="35742"/>
    <cellStyle name="Normal 9 2 3 2 2 3 3" xfId="10529"/>
    <cellStyle name="Normal 9 2 3 2 2 3 3 2" xfId="24912"/>
    <cellStyle name="Normal 9 2 3 2 2 3 3 2 2" xfId="53647"/>
    <cellStyle name="Normal 9 2 3 2 2 3 3 3" xfId="39323"/>
    <cellStyle name="Normal 9 2 3 2 2 3 4" xfId="17749"/>
    <cellStyle name="Normal 9 2 3 2 2 3 4 2" xfId="46485"/>
    <cellStyle name="Normal 9 2 3 2 2 3 5" xfId="32161"/>
    <cellStyle name="Normal 9 2 3 2 2 4" xfId="5061"/>
    <cellStyle name="Normal 9 2 3 2 2 4 2" xfId="12326"/>
    <cellStyle name="Normal 9 2 3 2 2 4 2 2" xfId="26704"/>
    <cellStyle name="Normal 9 2 3 2 2 4 2 2 2" xfId="55438"/>
    <cellStyle name="Normal 9 2 3 2 2 4 2 3" xfId="41114"/>
    <cellStyle name="Normal 9 2 3 2 2 4 3" xfId="19541"/>
    <cellStyle name="Normal 9 2 3 2 2 4 3 2" xfId="48276"/>
    <cellStyle name="Normal 9 2 3 2 2 4 4" xfId="33952"/>
    <cellStyle name="Normal 9 2 3 2 2 5" xfId="8733"/>
    <cellStyle name="Normal 9 2 3 2 2 5 2" xfId="23122"/>
    <cellStyle name="Normal 9 2 3 2 2 5 2 2" xfId="51857"/>
    <cellStyle name="Normal 9 2 3 2 2 5 3" xfId="37533"/>
    <cellStyle name="Normal 9 2 3 2 2 6" xfId="15959"/>
    <cellStyle name="Normal 9 2 3 2 2 6 2" xfId="44695"/>
    <cellStyle name="Normal 9 2 3 2 2 7" xfId="30371"/>
    <cellStyle name="Normal 9 2 3 2 3" xfId="1853"/>
    <cellStyle name="Normal 9 2 3 2 3 2" xfId="3645"/>
    <cellStyle name="Normal 9 2 3 2 3 2 2" xfId="7304"/>
    <cellStyle name="Normal 9 2 3 2 3 2 2 2" xfId="14564"/>
    <cellStyle name="Normal 9 2 3 2 3 2 2 2 2" xfId="28942"/>
    <cellStyle name="Normal 9 2 3 2 3 2 2 2 2 2" xfId="57676"/>
    <cellStyle name="Normal 9 2 3 2 3 2 2 2 3" xfId="43352"/>
    <cellStyle name="Normal 9 2 3 2 3 2 2 3" xfId="21779"/>
    <cellStyle name="Normal 9 2 3 2 3 2 2 3 2" xfId="50514"/>
    <cellStyle name="Normal 9 2 3 2 3 2 2 4" xfId="36190"/>
    <cellStyle name="Normal 9 2 3 2 3 2 3" xfId="10977"/>
    <cellStyle name="Normal 9 2 3 2 3 2 3 2" xfId="25360"/>
    <cellStyle name="Normal 9 2 3 2 3 2 3 2 2" xfId="54095"/>
    <cellStyle name="Normal 9 2 3 2 3 2 3 3" xfId="39771"/>
    <cellStyle name="Normal 9 2 3 2 3 2 4" xfId="18197"/>
    <cellStyle name="Normal 9 2 3 2 3 2 4 2" xfId="46933"/>
    <cellStyle name="Normal 9 2 3 2 3 2 5" xfId="32609"/>
    <cellStyle name="Normal 9 2 3 2 3 3" xfId="5514"/>
    <cellStyle name="Normal 9 2 3 2 3 3 2" xfId="12774"/>
    <cellStyle name="Normal 9 2 3 2 3 3 2 2" xfId="27152"/>
    <cellStyle name="Normal 9 2 3 2 3 3 2 2 2" xfId="55886"/>
    <cellStyle name="Normal 9 2 3 2 3 3 2 3" xfId="41562"/>
    <cellStyle name="Normal 9 2 3 2 3 3 3" xfId="19989"/>
    <cellStyle name="Normal 9 2 3 2 3 3 3 2" xfId="48724"/>
    <cellStyle name="Normal 9 2 3 2 3 3 4" xfId="34400"/>
    <cellStyle name="Normal 9 2 3 2 3 4" xfId="9187"/>
    <cellStyle name="Normal 9 2 3 2 3 4 2" xfId="23570"/>
    <cellStyle name="Normal 9 2 3 2 3 4 2 2" xfId="52305"/>
    <cellStyle name="Normal 9 2 3 2 3 4 3" xfId="37981"/>
    <cellStyle name="Normal 9 2 3 2 3 5" xfId="16407"/>
    <cellStyle name="Normal 9 2 3 2 3 5 2" xfId="45143"/>
    <cellStyle name="Normal 9 2 3 2 3 6" xfId="30819"/>
    <cellStyle name="Normal 9 2 3 2 4" xfId="2749"/>
    <cellStyle name="Normal 9 2 3 2 4 2" xfId="6409"/>
    <cellStyle name="Normal 9 2 3 2 4 2 2" xfId="13669"/>
    <cellStyle name="Normal 9 2 3 2 4 2 2 2" xfId="28047"/>
    <cellStyle name="Normal 9 2 3 2 4 2 2 2 2" xfId="56781"/>
    <cellStyle name="Normal 9 2 3 2 4 2 2 3" xfId="42457"/>
    <cellStyle name="Normal 9 2 3 2 4 2 3" xfId="20884"/>
    <cellStyle name="Normal 9 2 3 2 4 2 3 2" xfId="49619"/>
    <cellStyle name="Normal 9 2 3 2 4 2 4" xfId="35295"/>
    <cellStyle name="Normal 9 2 3 2 4 3" xfId="10082"/>
    <cellStyle name="Normal 9 2 3 2 4 3 2" xfId="24465"/>
    <cellStyle name="Normal 9 2 3 2 4 3 2 2" xfId="53200"/>
    <cellStyle name="Normal 9 2 3 2 4 3 3" xfId="38876"/>
    <cellStyle name="Normal 9 2 3 2 4 4" xfId="17302"/>
    <cellStyle name="Normal 9 2 3 2 4 4 2" xfId="46038"/>
    <cellStyle name="Normal 9 2 3 2 4 5" xfId="31714"/>
    <cellStyle name="Normal 9 2 3 2 5" xfId="4614"/>
    <cellStyle name="Normal 9 2 3 2 5 2" xfId="11879"/>
    <cellStyle name="Normal 9 2 3 2 5 2 2" xfId="26257"/>
    <cellStyle name="Normal 9 2 3 2 5 2 2 2" xfId="54991"/>
    <cellStyle name="Normal 9 2 3 2 5 2 3" xfId="40667"/>
    <cellStyle name="Normal 9 2 3 2 5 3" xfId="19094"/>
    <cellStyle name="Normal 9 2 3 2 5 3 2" xfId="47829"/>
    <cellStyle name="Normal 9 2 3 2 5 4" xfId="33505"/>
    <cellStyle name="Normal 9 2 3 2 6" xfId="8286"/>
    <cellStyle name="Normal 9 2 3 2 6 2" xfId="22675"/>
    <cellStyle name="Normal 9 2 3 2 6 2 2" xfId="51410"/>
    <cellStyle name="Normal 9 2 3 2 6 3" xfId="37086"/>
    <cellStyle name="Normal 9 2 3 2 7" xfId="15512"/>
    <cellStyle name="Normal 9 2 3 2 7 2" xfId="44248"/>
    <cellStyle name="Normal 9 2 3 2 8" xfId="29924"/>
    <cellStyle name="Normal 9 2 3 3" xfId="1093"/>
    <cellStyle name="Normal 9 2 3 3 2" xfId="2076"/>
    <cellStyle name="Normal 9 2 3 3 2 2" xfId="3868"/>
    <cellStyle name="Normal 9 2 3 3 2 2 2" xfId="7527"/>
    <cellStyle name="Normal 9 2 3 3 2 2 2 2" xfId="14787"/>
    <cellStyle name="Normal 9 2 3 3 2 2 2 2 2" xfId="29165"/>
    <cellStyle name="Normal 9 2 3 3 2 2 2 2 2 2" xfId="57899"/>
    <cellStyle name="Normal 9 2 3 3 2 2 2 2 3" xfId="43575"/>
    <cellStyle name="Normal 9 2 3 3 2 2 2 3" xfId="22002"/>
    <cellStyle name="Normal 9 2 3 3 2 2 2 3 2" xfId="50737"/>
    <cellStyle name="Normal 9 2 3 3 2 2 2 4" xfId="36413"/>
    <cellStyle name="Normal 9 2 3 3 2 2 3" xfId="11200"/>
    <cellStyle name="Normal 9 2 3 3 2 2 3 2" xfId="25583"/>
    <cellStyle name="Normal 9 2 3 3 2 2 3 2 2" xfId="54318"/>
    <cellStyle name="Normal 9 2 3 3 2 2 3 3" xfId="39994"/>
    <cellStyle name="Normal 9 2 3 3 2 2 4" xfId="18420"/>
    <cellStyle name="Normal 9 2 3 3 2 2 4 2" xfId="47156"/>
    <cellStyle name="Normal 9 2 3 3 2 2 5" xfId="32832"/>
    <cellStyle name="Normal 9 2 3 3 2 3" xfId="5737"/>
    <cellStyle name="Normal 9 2 3 3 2 3 2" xfId="12997"/>
    <cellStyle name="Normal 9 2 3 3 2 3 2 2" xfId="27375"/>
    <cellStyle name="Normal 9 2 3 3 2 3 2 2 2" xfId="56109"/>
    <cellStyle name="Normal 9 2 3 3 2 3 2 3" xfId="41785"/>
    <cellStyle name="Normal 9 2 3 3 2 3 3" xfId="20212"/>
    <cellStyle name="Normal 9 2 3 3 2 3 3 2" xfId="48947"/>
    <cellStyle name="Normal 9 2 3 3 2 3 4" xfId="34623"/>
    <cellStyle name="Normal 9 2 3 3 2 4" xfId="9410"/>
    <cellStyle name="Normal 9 2 3 3 2 4 2" xfId="23793"/>
    <cellStyle name="Normal 9 2 3 3 2 4 2 2" xfId="52528"/>
    <cellStyle name="Normal 9 2 3 3 2 4 3" xfId="38204"/>
    <cellStyle name="Normal 9 2 3 3 2 5" xfId="16630"/>
    <cellStyle name="Normal 9 2 3 3 2 5 2" xfId="45366"/>
    <cellStyle name="Normal 9 2 3 3 2 6" xfId="31042"/>
    <cellStyle name="Normal 9 2 3 3 3" xfId="2972"/>
    <cellStyle name="Normal 9 2 3 3 3 2" xfId="6632"/>
    <cellStyle name="Normal 9 2 3 3 3 2 2" xfId="13892"/>
    <cellStyle name="Normal 9 2 3 3 3 2 2 2" xfId="28270"/>
    <cellStyle name="Normal 9 2 3 3 3 2 2 2 2" xfId="57004"/>
    <cellStyle name="Normal 9 2 3 3 3 2 2 3" xfId="42680"/>
    <cellStyle name="Normal 9 2 3 3 3 2 3" xfId="21107"/>
    <cellStyle name="Normal 9 2 3 3 3 2 3 2" xfId="49842"/>
    <cellStyle name="Normal 9 2 3 3 3 2 4" xfId="35518"/>
    <cellStyle name="Normal 9 2 3 3 3 3" xfId="10305"/>
    <cellStyle name="Normal 9 2 3 3 3 3 2" xfId="24688"/>
    <cellStyle name="Normal 9 2 3 3 3 3 2 2" xfId="53423"/>
    <cellStyle name="Normal 9 2 3 3 3 3 3" xfId="39099"/>
    <cellStyle name="Normal 9 2 3 3 3 4" xfId="17525"/>
    <cellStyle name="Normal 9 2 3 3 3 4 2" xfId="46261"/>
    <cellStyle name="Normal 9 2 3 3 3 5" xfId="31937"/>
    <cellStyle name="Normal 9 2 3 3 4" xfId="4837"/>
    <cellStyle name="Normal 9 2 3 3 4 2" xfId="12102"/>
    <cellStyle name="Normal 9 2 3 3 4 2 2" xfId="26480"/>
    <cellStyle name="Normal 9 2 3 3 4 2 2 2" xfId="55214"/>
    <cellStyle name="Normal 9 2 3 3 4 2 3" xfId="40890"/>
    <cellStyle name="Normal 9 2 3 3 4 3" xfId="19317"/>
    <cellStyle name="Normal 9 2 3 3 4 3 2" xfId="48052"/>
    <cellStyle name="Normal 9 2 3 3 4 4" xfId="33728"/>
    <cellStyle name="Normal 9 2 3 3 5" xfId="8509"/>
    <cellStyle name="Normal 9 2 3 3 5 2" xfId="22898"/>
    <cellStyle name="Normal 9 2 3 3 5 2 2" xfId="51633"/>
    <cellStyle name="Normal 9 2 3 3 5 3" xfId="37309"/>
    <cellStyle name="Normal 9 2 3 3 6" xfId="15735"/>
    <cellStyle name="Normal 9 2 3 3 6 2" xfId="44471"/>
    <cellStyle name="Normal 9 2 3 3 7" xfId="30147"/>
    <cellStyle name="Normal 9 2 3 4" xfId="1625"/>
    <cellStyle name="Normal 9 2 3 4 2" xfId="3421"/>
    <cellStyle name="Normal 9 2 3 4 2 2" xfId="7080"/>
    <cellStyle name="Normal 9 2 3 4 2 2 2" xfId="14340"/>
    <cellStyle name="Normal 9 2 3 4 2 2 2 2" xfId="28718"/>
    <cellStyle name="Normal 9 2 3 4 2 2 2 2 2" xfId="57452"/>
    <cellStyle name="Normal 9 2 3 4 2 2 2 3" xfId="43128"/>
    <cellStyle name="Normal 9 2 3 4 2 2 3" xfId="21555"/>
    <cellStyle name="Normal 9 2 3 4 2 2 3 2" xfId="50290"/>
    <cellStyle name="Normal 9 2 3 4 2 2 4" xfId="35966"/>
    <cellStyle name="Normal 9 2 3 4 2 3" xfId="10753"/>
    <cellStyle name="Normal 9 2 3 4 2 3 2" xfId="25136"/>
    <cellStyle name="Normal 9 2 3 4 2 3 2 2" xfId="53871"/>
    <cellStyle name="Normal 9 2 3 4 2 3 3" xfId="39547"/>
    <cellStyle name="Normal 9 2 3 4 2 4" xfId="17973"/>
    <cellStyle name="Normal 9 2 3 4 2 4 2" xfId="46709"/>
    <cellStyle name="Normal 9 2 3 4 2 5" xfId="32385"/>
    <cellStyle name="Normal 9 2 3 4 3" xfId="5290"/>
    <cellStyle name="Normal 9 2 3 4 3 2" xfId="12550"/>
    <cellStyle name="Normal 9 2 3 4 3 2 2" xfId="26928"/>
    <cellStyle name="Normal 9 2 3 4 3 2 2 2" xfId="55662"/>
    <cellStyle name="Normal 9 2 3 4 3 2 3" xfId="41338"/>
    <cellStyle name="Normal 9 2 3 4 3 3" xfId="19765"/>
    <cellStyle name="Normal 9 2 3 4 3 3 2" xfId="48500"/>
    <cellStyle name="Normal 9 2 3 4 3 4" xfId="34176"/>
    <cellStyle name="Normal 9 2 3 4 4" xfId="8963"/>
    <cellStyle name="Normal 9 2 3 4 4 2" xfId="23346"/>
    <cellStyle name="Normal 9 2 3 4 4 2 2" xfId="52081"/>
    <cellStyle name="Normal 9 2 3 4 4 3" xfId="37757"/>
    <cellStyle name="Normal 9 2 3 4 5" xfId="16183"/>
    <cellStyle name="Normal 9 2 3 4 5 2" xfId="44919"/>
    <cellStyle name="Normal 9 2 3 4 6" xfId="30595"/>
    <cellStyle name="Normal 9 2 3 5" xfId="2525"/>
    <cellStyle name="Normal 9 2 3 5 2" xfId="6185"/>
    <cellStyle name="Normal 9 2 3 5 2 2" xfId="13445"/>
    <cellStyle name="Normal 9 2 3 5 2 2 2" xfId="27823"/>
    <cellStyle name="Normal 9 2 3 5 2 2 2 2" xfId="56557"/>
    <cellStyle name="Normal 9 2 3 5 2 2 3" xfId="42233"/>
    <cellStyle name="Normal 9 2 3 5 2 3" xfId="20660"/>
    <cellStyle name="Normal 9 2 3 5 2 3 2" xfId="49395"/>
    <cellStyle name="Normal 9 2 3 5 2 4" xfId="35071"/>
    <cellStyle name="Normal 9 2 3 5 3" xfId="9858"/>
    <cellStyle name="Normal 9 2 3 5 3 2" xfId="24241"/>
    <cellStyle name="Normal 9 2 3 5 3 2 2" xfId="52976"/>
    <cellStyle name="Normal 9 2 3 5 3 3" xfId="38652"/>
    <cellStyle name="Normal 9 2 3 5 4" xfId="17078"/>
    <cellStyle name="Normal 9 2 3 5 4 2" xfId="45814"/>
    <cellStyle name="Normal 9 2 3 5 5" xfId="31490"/>
    <cellStyle name="Normal 9 2 3 6" xfId="4388"/>
    <cellStyle name="Normal 9 2 3 6 2" xfId="11655"/>
    <cellStyle name="Normal 9 2 3 6 2 2" xfId="26033"/>
    <cellStyle name="Normal 9 2 3 6 2 2 2" xfId="54767"/>
    <cellStyle name="Normal 9 2 3 6 2 3" xfId="40443"/>
    <cellStyle name="Normal 9 2 3 6 3" xfId="18870"/>
    <cellStyle name="Normal 9 2 3 6 3 2" xfId="47605"/>
    <cellStyle name="Normal 9 2 3 6 4" xfId="33281"/>
    <cellStyle name="Normal 9 2 3 7" xfId="8059"/>
    <cellStyle name="Normal 9 2 3 7 2" xfId="22451"/>
    <cellStyle name="Normal 9 2 3 7 2 2" xfId="51186"/>
    <cellStyle name="Normal 9 2 3 7 3" xfId="36862"/>
    <cellStyle name="Normal 9 2 3 8" xfId="15288"/>
    <cellStyle name="Normal 9 2 3 8 2" xfId="44024"/>
    <cellStyle name="Normal 9 2 3 9" xfId="29700"/>
    <cellStyle name="Normal 9 2 4" xfId="755"/>
    <cellStyle name="Normal 9 2 4 2" xfId="1205"/>
    <cellStyle name="Normal 9 2 4 2 2" xfId="2188"/>
    <cellStyle name="Normal 9 2 4 2 2 2" xfId="3980"/>
    <cellStyle name="Normal 9 2 4 2 2 2 2" xfId="7639"/>
    <cellStyle name="Normal 9 2 4 2 2 2 2 2" xfId="14899"/>
    <cellStyle name="Normal 9 2 4 2 2 2 2 2 2" xfId="29277"/>
    <cellStyle name="Normal 9 2 4 2 2 2 2 2 2 2" xfId="58011"/>
    <cellStyle name="Normal 9 2 4 2 2 2 2 2 3" xfId="43687"/>
    <cellStyle name="Normal 9 2 4 2 2 2 2 3" xfId="22114"/>
    <cellStyle name="Normal 9 2 4 2 2 2 2 3 2" xfId="50849"/>
    <cellStyle name="Normal 9 2 4 2 2 2 2 4" xfId="36525"/>
    <cellStyle name="Normal 9 2 4 2 2 2 3" xfId="11312"/>
    <cellStyle name="Normal 9 2 4 2 2 2 3 2" xfId="25695"/>
    <cellStyle name="Normal 9 2 4 2 2 2 3 2 2" xfId="54430"/>
    <cellStyle name="Normal 9 2 4 2 2 2 3 3" xfId="40106"/>
    <cellStyle name="Normal 9 2 4 2 2 2 4" xfId="18532"/>
    <cellStyle name="Normal 9 2 4 2 2 2 4 2" xfId="47268"/>
    <cellStyle name="Normal 9 2 4 2 2 2 5" xfId="32944"/>
    <cellStyle name="Normal 9 2 4 2 2 3" xfId="5849"/>
    <cellStyle name="Normal 9 2 4 2 2 3 2" xfId="13109"/>
    <cellStyle name="Normal 9 2 4 2 2 3 2 2" xfId="27487"/>
    <cellStyle name="Normal 9 2 4 2 2 3 2 2 2" xfId="56221"/>
    <cellStyle name="Normal 9 2 4 2 2 3 2 3" xfId="41897"/>
    <cellStyle name="Normal 9 2 4 2 2 3 3" xfId="20324"/>
    <cellStyle name="Normal 9 2 4 2 2 3 3 2" xfId="49059"/>
    <cellStyle name="Normal 9 2 4 2 2 3 4" xfId="34735"/>
    <cellStyle name="Normal 9 2 4 2 2 4" xfId="9522"/>
    <cellStyle name="Normal 9 2 4 2 2 4 2" xfId="23905"/>
    <cellStyle name="Normal 9 2 4 2 2 4 2 2" xfId="52640"/>
    <cellStyle name="Normal 9 2 4 2 2 4 3" xfId="38316"/>
    <cellStyle name="Normal 9 2 4 2 2 5" xfId="16742"/>
    <cellStyle name="Normal 9 2 4 2 2 5 2" xfId="45478"/>
    <cellStyle name="Normal 9 2 4 2 2 6" xfId="31154"/>
    <cellStyle name="Normal 9 2 4 2 3" xfId="3084"/>
    <cellStyle name="Normal 9 2 4 2 3 2" xfId="6744"/>
    <cellStyle name="Normal 9 2 4 2 3 2 2" xfId="14004"/>
    <cellStyle name="Normal 9 2 4 2 3 2 2 2" xfId="28382"/>
    <cellStyle name="Normal 9 2 4 2 3 2 2 2 2" xfId="57116"/>
    <cellStyle name="Normal 9 2 4 2 3 2 2 3" xfId="42792"/>
    <cellStyle name="Normal 9 2 4 2 3 2 3" xfId="21219"/>
    <cellStyle name="Normal 9 2 4 2 3 2 3 2" xfId="49954"/>
    <cellStyle name="Normal 9 2 4 2 3 2 4" xfId="35630"/>
    <cellStyle name="Normal 9 2 4 2 3 3" xfId="10417"/>
    <cellStyle name="Normal 9 2 4 2 3 3 2" xfId="24800"/>
    <cellStyle name="Normal 9 2 4 2 3 3 2 2" xfId="53535"/>
    <cellStyle name="Normal 9 2 4 2 3 3 3" xfId="39211"/>
    <cellStyle name="Normal 9 2 4 2 3 4" xfId="17637"/>
    <cellStyle name="Normal 9 2 4 2 3 4 2" xfId="46373"/>
    <cellStyle name="Normal 9 2 4 2 3 5" xfId="32049"/>
    <cellStyle name="Normal 9 2 4 2 4" xfId="4949"/>
    <cellStyle name="Normal 9 2 4 2 4 2" xfId="12214"/>
    <cellStyle name="Normal 9 2 4 2 4 2 2" xfId="26592"/>
    <cellStyle name="Normal 9 2 4 2 4 2 2 2" xfId="55326"/>
    <cellStyle name="Normal 9 2 4 2 4 2 3" xfId="41002"/>
    <cellStyle name="Normal 9 2 4 2 4 3" xfId="19429"/>
    <cellStyle name="Normal 9 2 4 2 4 3 2" xfId="48164"/>
    <cellStyle name="Normal 9 2 4 2 4 4" xfId="33840"/>
    <cellStyle name="Normal 9 2 4 2 5" xfId="8621"/>
    <cellStyle name="Normal 9 2 4 2 5 2" xfId="23010"/>
    <cellStyle name="Normal 9 2 4 2 5 2 2" xfId="51745"/>
    <cellStyle name="Normal 9 2 4 2 5 3" xfId="37421"/>
    <cellStyle name="Normal 9 2 4 2 6" xfId="15847"/>
    <cellStyle name="Normal 9 2 4 2 6 2" xfId="44583"/>
    <cellStyle name="Normal 9 2 4 2 7" xfId="30259"/>
    <cellStyle name="Normal 9 2 4 3" xfId="1741"/>
    <cellStyle name="Normal 9 2 4 3 2" xfId="3533"/>
    <cellStyle name="Normal 9 2 4 3 2 2" xfId="7192"/>
    <cellStyle name="Normal 9 2 4 3 2 2 2" xfId="14452"/>
    <cellStyle name="Normal 9 2 4 3 2 2 2 2" xfId="28830"/>
    <cellStyle name="Normal 9 2 4 3 2 2 2 2 2" xfId="57564"/>
    <cellStyle name="Normal 9 2 4 3 2 2 2 3" xfId="43240"/>
    <cellStyle name="Normal 9 2 4 3 2 2 3" xfId="21667"/>
    <cellStyle name="Normal 9 2 4 3 2 2 3 2" xfId="50402"/>
    <cellStyle name="Normal 9 2 4 3 2 2 4" xfId="36078"/>
    <cellStyle name="Normal 9 2 4 3 2 3" xfId="10865"/>
    <cellStyle name="Normal 9 2 4 3 2 3 2" xfId="25248"/>
    <cellStyle name="Normal 9 2 4 3 2 3 2 2" xfId="53983"/>
    <cellStyle name="Normal 9 2 4 3 2 3 3" xfId="39659"/>
    <cellStyle name="Normal 9 2 4 3 2 4" xfId="18085"/>
    <cellStyle name="Normal 9 2 4 3 2 4 2" xfId="46821"/>
    <cellStyle name="Normal 9 2 4 3 2 5" xfId="32497"/>
    <cellStyle name="Normal 9 2 4 3 3" xfId="5402"/>
    <cellStyle name="Normal 9 2 4 3 3 2" xfId="12662"/>
    <cellStyle name="Normal 9 2 4 3 3 2 2" xfId="27040"/>
    <cellStyle name="Normal 9 2 4 3 3 2 2 2" xfId="55774"/>
    <cellStyle name="Normal 9 2 4 3 3 2 3" xfId="41450"/>
    <cellStyle name="Normal 9 2 4 3 3 3" xfId="19877"/>
    <cellStyle name="Normal 9 2 4 3 3 3 2" xfId="48612"/>
    <cellStyle name="Normal 9 2 4 3 3 4" xfId="34288"/>
    <cellStyle name="Normal 9 2 4 3 4" xfId="9075"/>
    <cellStyle name="Normal 9 2 4 3 4 2" xfId="23458"/>
    <cellStyle name="Normal 9 2 4 3 4 2 2" xfId="52193"/>
    <cellStyle name="Normal 9 2 4 3 4 3" xfId="37869"/>
    <cellStyle name="Normal 9 2 4 3 5" xfId="16295"/>
    <cellStyle name="Normal 9 2 4 3 5 2" xfId="45031"/>
    <cellStyle name="Normal 9 2 4 3 6" xfId="30707"/>
    <cellStyle name="Normal 9 2 4 4" xfId="2637"/>
    <cellStyle name="Normal 9 2 4 4 2" xfId="6297"/>
    <cellStyle name="Normal 9 2 4 4 2 2" xfId="13557"/>
    <cellStyle name="Normal 9 2 4 4 2 2 2" xfId="27935"/>
    <cellStyle name="Normal 9 2 4 4 2 2 2 2" xfId="56669"/>
    <cellStyle name="Normal 9 2 4 4 2 2 3" xfId="42345"/>
    <cellStyle name="Normal 9 2 4 4 2 3" xfId="20772"/>
    <cellStyle name="Normal 9 2 4 4 2 3 2" xfId="49507"/>
    <cellStyle name="Normal 9 2 4 4 2 4" xfId="35183"/>
    <cellStyle name="Normal 9 2 4 4 3" xfId="9970"/>
    <cellStyle name="Normal 9 2 4 4 3 2" xfId="24353"/>
    <cellStyle name="Normal 9 2 4 4 3 2 2" xfId="53088"/>
    <cellStyle name="Normal 9 2 4 4 3 3" xfId="38764"/>
    <cellStyle name="Normal 9 2 4 4 4" xfId="17190"/>
    <cellStyle name="Normal 9 2 4 4 4 2" xfId="45926"/>
    <cellStyle name="Normal 9 2 4 4 5" xfId="31602"/>
    <cellStyle name="Normal 9 2 4 5" xfId="4501"/>
    <cellStyle name="Normal 9 2 4 5 2" xfId="11767"/>
    <cellStyle name="Normal 9 2 4 5 2 2" xfId="26145"/>
    <cellStyle name="Normal 9 2 4 5 2 2 2" xfId="54879"/>
    <cellStyle name="Normal 9 2 4 5 2 3" xfId="40555"/>
    <cellStyle name="Normal 9 2 4 5 3" xfId="18982"/>
    <cellStyle name="Normal 9 2 4 5 3 2" xfId="47717"/>
    <cellStyle name="Normal 9 2 4 5 4" xfId="33393"/>
    <cellStyle name="Normal 9 2 4 6" xfId="8174"/>
    <cellStyle name="Normal 9 2 4 6 2" xfId="22563"/>
    <cellStyle name="Normal 9 2 4 6 2 2" xfId="51298"/>
    <cellStyle name="Normal 9 2 4 6 3" xfId="36974"/>
    <cellStyle name="Normal 9 2 4 7" xfId="15400"/>
    <cellStyle name="Normal 9 2 4 7 2" xfId="44136"/>
    <cellStyle name="Normal 9 2 4 8" xfId="29812"/>
    <cellStyle name="Normal 9 2 5" xfId="981"/>
    <cellStyle name="Normal 9 2 5 2" xfId="1964"/>
    <cellStyle name="Normal 9 2 5 2 2" xfId="3756"/>
    <cellStyle name="Normal 9 2 5 2 2 2" xfId="7415"/>
    <cellStyle name="Normal 9 2 5 2 2 2 2" xfId="14675"/>
    <cellStyle name="Normal 9 2 5 2 2 2 2 2" xfId="29053"/>
    <cellStyle name="Normal 9 2 5 2 2 2 2 2 2" xfId="57787"/>
    <cellStyle name="Normal 9 2 5 2 2 2 2 3" xfId="43463"/>
    <cellStyle name="Normal 9 2 5 2 2 2 3" xfId="21890"/>
    <cellStyle name="Normal 9 2 5 2 2 2 3 2" xfId="50625"/>
    <cellStyle name="Normal 9 2 5 2 2 2 4" xfId="36301"/>
    <cellStyle name="Normal 9 2 5 2 2 3" xfId="11088"/>
    <cellStyle name="Normal 9 2 5 2 2 3 2" xfId="25471"/>
    <cellStyle name="Normal 9 2 5 2 2 3 2 2" xfId="54206"/>
    <cellStyle name="Normal 9 2 5 2 2 3 3" xfId="39882"/>
    <cellStyle name="Normal 9 2 5 2 2 4" xfId="18308"/>
    <cellStyle name="Normal 9 2 5 2 2 4 2" xfId="47044"/>
    <cellStyle name="Normal 9 2 5 2 2 5" xfId="32720"/>
    <cellStyle name="Normal 9 2 5 2 3" xfId="5625"/>
    <cellStyle name="Normal 9 2 5 2 3 2" xfId="12885"/>
    <cellStyle name="Normal 9 2 5 2 3 2 2" xfId="27263"/>
    <cellStyle name="Normal 9 2 5 2 3 2 2 2" xfId="55997"/>
    <cellStyle name="Normal 9 2 5 2 3 2 3" xfId="41673"/>
    <cellStyle name="Normal 9 2 5 2 3 3" xfId="20100"/>
    <cellStyle name="Normal 9 2 5 2 3 3 2" xfId="48835"/>
    <cellStyle name="Normal 9 2 5 2 3 4" xfId="34511"/>
    <cellStyle name="Normal 9 2 5 2 4" xfId="9298"/>
    <cellStyle name="Normal 9 2 5 2 4 2" xfId="23681"/>
    <cellStyle name="Normal 9 2 5 2 4 2 2" xfId="52416"/>
    <cellStyle name="Normal 9 2 5 2 4 3" xfId="38092"/>
    <cellStyle name="Normal 9 2 5 2 5" xfId="16518"/>
    <cellStyle name="Normal 9 2 5 2 5 2" xfId="45254"/>
    <cellStyle name="Normal 9 2 5 2 6" xfId="30930"/>
    <cellStyle name="Normal 9 2 5 3" xfId="2860"/>
    <cellStyle name="Normal 9 2 5 3 2" xfId="6520"/>
    <cellStyle name="Normal 9 2 5 3 2 2" xfId="13780"/>
    <cellStyle name="Normal 9 2 5 3 2 2 2" xfId="28158"/>
    <cellStyle name="Normal 9 2 5 3 2 2 2 2" xfId="56892"/>
    <cellStyle name="Normal 9 2 5 3 2 2 3" xfId="42568"/>
    <cellStyle name="Normal 9 2 5 3 2 3" xfId="20995"/>
    <cellStyle name="Normal 9 2 5 3 2 3 2" xfId="49730"/>
    <cellStyle name="Normal 9 2 5 3 2 4" xfId="35406"/>
    <cellStyle name="Normal 9 2 5 3 3" xfId="10193"/>
    <cellStyle name="Normal 9 2 5 3 3 2" xfId="24576"/>
    <cellStyle name="Normal 9 2 5 3 3 2 2" xfId="53311"/>
    <cellStyle name="Normal 9 2 5 3 3 3" xfId="38987"/>
    <cellStyle name="Normal 9 2 5 3 4" xfId="17413"/>
    <cellStyle name="Normal 9 2 5 3 4 2" xfId="46149"/>
    <cellStyle name="Normal 9 2 5 3 5" xfId="31825"/>
    <cellStyle name="Normal 9 2 5 4" xfId="4725"/>
    <cellStyle name="Normal 9 2 5 4 2" xfId="11990"/>
    <cellStyle name="Normal 9 2 5 4 2 2" xfId="26368"/>
    <cellStyle name="Normal 9 2 5 4 2 2 2" xfId="55102"/>
    <cellStyle name="Normal 9 2 5 4 2 3" xfId="40778"/>
    <cellStyle name="Normal 9 2 5 4 3" xfId="19205"/>
    <cellStyle name="Normal 9 2 5 4 3 2" xfId="47940"/>
    <cellStyle name="Normal 9 2 5 4 4" xfId="33616"/>
    <cellStyle name="Normal 9 2 5 5" xfId="8397"/>
    <cellStyle name="Normal 9 2 5 5 2" xfId="22786"/>
    <cellStyle name="Normal 9 2 5 5 2 2" xfId="51521"/>
    <cellStyle name="Normal 9 2 5 5 3" xfId="37197"/>
    <cellStyle name="Normal 9 2 5 6" xfId="15623"/>
    <cellStyle name="Normal 9 2 5 6 2" xfId="44359"/>
    <cellStyle name="Normal 9 2 5 7" xfId="30035"/>
    <cellStyle name="Normal 9 2 6" xfId="1500"/>
    <cellStyle name="Normal 9 2 6 2" xfId="3309"/>
    <cellStyle name="Normal 9 2 6 2 2" xfId="6968"/>
    <cellStyle name="Normal 9 2 6 2 2 2" xfId="14228"/>
    <cellStyle name="Normal 9 2 6 2 2 2 2" xfId="28606"/>
    <cellStyle name="Normal 9 2 6 2 2 2 2 2" xfId="57340"/>
    <cellStyle name="Normal 9 2 6 2 2 2 3" xfId="43016"/>
    <cellStyle name="Normal 9 2 6 2 2 3" xfId="21443"/>
    <cellStyle name="Normal 9 2 6 2 2 3 2" xfId="50178"/>
    <cellStyle name="Normal 9 2 6 2 2 4" xfId="35854"/>
    <cellStyle name="Normal 9 2 6 2 3" xfId="10641"/>
    <cellStyle name="Normal 9 2 6 2 3 2" xfId="25024"/>
    <cellStyle name="Normal 9 2 6 2 3 2 2" xfId="53759"/>
    <cellStyle name="Normal 9 2 6 2 3 3" xfId="39435"/>
    <cellStyle name="Normal 9 2 6 2 4" xfId="17861"/>
    <cellStyle name="Normal 9 2 6 2 4 2" xfId="46597"/>
    <cellStyle name="Normal 9 2 6 2 5" xfId="32273"/>
    <cellStyle name="Normal 9 2 6 3" xfId="5177"/>
    <cellStyle name="Normal 9 2 6 3 2" xfId="12438"/>
    <cellStyle name="Normal 9 2 6 3 2 2" xfId="26816"/>
    <cellStyle name="Normal 9 2 6 3 2 2 2" xfId="55550"/>
    <cellStyle name="Normal 9 2 6 3 2 3" xfId="41226"/>
    <cellStyle name="Normal 9 2 6 3 3" xfId="19653"/>
    <cellStyle name="Normal 9 2 6 3 3 2" xfId="48388"/>
    <cellStyle name="Normal 9 2 6 3 4" xfId="34064"/>
    <cellStyle name="Normal 9 2 6 4" xfId="8851"/>
    <cellStyle name="Normal 9 2 6 4 2" xfId="23234"/>
    <cellStyle name="Normal 9 2 6 4 2 2" xfId="51969"/>
    <cellStyle name="Normal 9 2 6 4 3" xfId="37645"/>
    <cellStyle name="Normal 9 2 6 5" xfId="16071"/>
    <cellStyle name="Normal 9 2 6 5 2" xfId="44807"/>
    <cellStyle name="Normal 9 2 6 6" xfId="30483"/>
    <cellStyle name="Normal 9 2 7" xfId="2413"/>
    <cellStyle name="Normal 9 2 7 2" xfId="6073"/>
    <cellStyle name="Normal 9 2 7 2 2" xfId="13333"/>
    <cellStyle name="Normal 9 2 7 2 2 2" xfId="27711"/>
    <cellStyle name="Normal 9 2 7 2 2 2 2" xfId="56445"/>
    <cellStyle name="Normal 9 2 7 2 2 3" xfId="42121"/>
    <cellStyle name="Normal 9 2 7 2 3" xfId="20548"/>
    <cellStyle name="Normal 9 2 7 2 3 2" xfId="49283"/>
    <cellStyle name="Normal 9 2 7 2 4" xfId="34959"/>
    <cellStyle name="Normal 9 2 7 3" xfId="9746"/>
    <cellStyle name="Normal 9 2 7 3 2" xfId="24129"/>
    <cellStyle name="Normal 9 2 7 3 2 2" xfId="52864"/>
    <cellStyle name="Normal 9 2 7 3 3" xfId="38540"/>
    <cellStyle name="Normal 9 2 7 4" xfId="16966"/>
    <cellStyle name="Normal 9 2 7 4 2" xfId="45702"/>
    <cellStyle name="Normal 9 2 7 5" xfId="31378"/>
    <cellStyle name="Normal 9 2 8" xfId="4270"/>
    <cellStyle name="Normal 9 2 8 2" xfId="11542"/>
    <cellStyle name="Normal 9 2 8 2 2" xfId="25921"/>
    <cellStyle name="Normal 9 2 8 2 2 2" xfId="54655"/>
    <cellStyle name="Normal 9 2 8 2 3" xfId="40331"/>
    <cellStyle name="Normal 9 2 8 3" xfId="18758"/>
    <cellStyle name="Normal 9 2 8 3 2" xfId="47493"/>
    <cellStyle name="Normal 9 2 8 4" xfId="33169"/>
    <cellStyle name="Normal 9 2 9" xfId="7938"/>
    <cellStyle name="Normal 9 2 9 2" xfId="22339"/>
    <cellStyle name="Normal 9 2 9 2 2" xfId="51074"/>
    <cellStyle name="Normal 9 2 9 3" xfId="36750"/>
    <cellStyle name="Normal 9 3" xfId="426"/>
    <cellStyle name="Normal 9 3 10" xfId="29616"/>
    <cellStyle name="Normal 9 3 2" xfId="626"/>
    <cellStyle name="Normal 9 3 2 2" xfId="898"/>
    <cellStyle name="Normal 9 3 2 2 2" xfId="1345"/>
    <cellStyle name="Normal 9 3 2 2 2 2" xfId="2328"/>
    <cellStyle name="Normal 9 3 2 2 2 2 2" xfId="4120"/>
    <cellStyle name="Normal 9 3 2 2 2 2 2 2" xfId="7779"/>
    <cellStyle name="Normal 9 3 2 2 2 2 2 2 2" xfId="15039"/>
    <cellStyle name="Normal 9 3 2 2 2 2 2 2 2 2" xfId="29417"/>
    <cellStyle name="Normal 9 3 2 2 2 2 2 2 2 2 2" xfId="58151"/>
    <cellStyle name="Normal 9 3 2 2 2 2 2 2 2 3" xfId="43827"/>
    <cellStyle name="Normal 9 3 2 2 2 2 2 2 3" xfId="22254"/>
    <cellStyle name="Normal 9 3 2 2 2 2 2 2 3 2" xfId="50989"/>
    <cellStyle name="Normal 9 3 2 2 2 2 2 2 4" xfId="36665"/>
    <cellStyle name="Normal 9 3 2 2 2 2 2 3" xfId="11452"/>
    <cellStyle name="Normal 9 3 2 2 2 2 2 3 2" xfId="25835"/>
    <cellStyle name="Normal 9 3 2 2 2 2 2 3 2 2" xfId="54570"/>
    <cellStyle name="Normal 9 3 2 2 2 2 2 3 3" xfId="40246"/>
    <cellStyle name="Normal 9 3 2 2 2 2 2 4" xfId="18672"/>
    <cellStyle name="Normal 9 3 2 2 2 2 2 4 2" xfId="47408"/>
    <cellStyle name="Normal 9 3 2 2 2 2 2 5" xfId="33084"/>
    <cellStyle name="Normal 9 3 2 2 2 2 3" xfId="5989"/>
    <cellStyle name="Normal 9 3 2 2 2 2 3 2" xfId="13249"/>
    <cellStyle name="Normal 9 3 2 2 2 2 3 2 2" xfId="27627"/>
    <cellStyle name="Normal 9 3 2 2 2 2 3 2 2 2" xfId="56361"/>
    <cellStyle name="Normal 9 3 2 2 2 2 3 2 3" xfId="42037"/>
    <cellStyle name="Normal 9 3 2 2 2 2 3 3" xfId="20464"/>
    <cellStyle name="Normal 9 3 2 2 2 2 3 3 2" xfId="49199"/>
    <cellStyle name="Normal 9 3 2 2 2 2 3 4" xfId="34875"/>
    <cellStyle name="Normal 9 3 2 2 2 2 4" xfId="9662"/>
    <cellStyle name="Normal 9 3 2 2 2 2 4 2" xfId="24045"/>
    <cellStyle name="Normal 9 3 2 2 2 2 4 2 2" xfId="52780"/>
    <cellStyle name="Normal 9 3 2 2 2 2 4 3" xfId="38456"/>
    <cellStyle name="Normal 9 3 2 2 2 2 5" xfId="16882"/>
    <cellStyle name="Normal 9 3 2 2 2 2 5 2" xfId="45618"/>
    <cellStyle name="Normal 9 3 2 2 2 2 6" xfId="31294"/>
    <cellStyle name="Normal 9 3 2 2 2 3" xfId="3224"/>
    <cellStyle name="Normal 9 3 2 2 2 3 2" xfId="6884"/>
    <cellStyle name="Normal 9 3 2 2 2 3 2 2" xfId="14144"/>
    <cellStyle name="Normal 9 3 2 2 2 3 2 2 2" xfId="28522"/>
    <cellStyle name="Normal 9 3 2 2 2 3 2 2 2 2" xfId="57256"/>
    <cellStyle name="Normal 9 3 2 2 2 3 2 2 3" xfId="42932"/>
    <cellStyle name="Normal 9 3 2 2 2 3 2 3" xfId="21359"/>
    <cellStyle name="Normal 9 3 2 2 2 3 2 3 2" xfId="50094"/>
    <cellStyle name="Normal 9 3 2 2 2 3 2 4" xfId="35770"/>
    <cellStyle name="Normal 9 3 2 2 2 3 3" xfId="10557"/>
    <cellStyle name="Normal 9 3 2 2 2 3 3 2" xfId="24940"/>
    <cellStyle name="Normal 9 3 2 2 2 3 3 2 2" xfId="53675"/>
    <cellStyle name="Normal 9 3 2 2 2 3 3 3" xfId="39351"/>
    <cellStyle name="Normal 9 3 2 2 2 3 4" xfId="17777"/>
    <cellStyle name="Normal 9 3 2 2 2 3 4 2" xfId="46513"/>
    <cellStyle name="Normal 9 3 2 2 2 3 5" xfId="32189"/>
    <cellStyle name="Normal 9 3 2 2 2 4" xfId="5089"/>
    <cellStyle name="Normal 9 3 2 2 2 4 2" xfId="12354"/>
    <cellStyle name="Normal 9 3 2 2 2 4 2 2" xfId="26732"/>
    <cellStyle name="Normal 9 3 2 2 2 4 2 2 2" xfId="55466"/>
    <cellStyle name="Normal 9 3 2 2 2 4 2 3" xfId="41142"/>
    <cellStyle name="Normal 9 3 2 2 2 4 3" xfId="19569"/>
    <cellStyle name="Normal 9 3 2 2 2 4 3 2" xfId="48304"/>
    <cellStyle name="Normal 9 3 2 2 2 4 4" xfId="33980"/>
    <cellStyle name="Normal 9 3 2 2 2 5" xfId="8761"/>
    <cellStyle name="Normal 9 3 2 2 2 5 2" xfId="23150"/>
    <cellStyle name="Normal 9 3 2 2 2 5 2 2" xfId="51885"/>
    <cellStyle name="Normal 9 3 2 2 2 5 3" xfId="37561"/>
    <cellStyle name="Normal 9 3 2 2 2 6" xfId="15987"/>
    <cellStyle name="Normal 9 3 2 2 2 6 2" xfId="44723"/>
    <cellStyle name="Normal 9 3 2 2 2 7" xfId="30399"/>
    <cellStyle name="Normal 9 3 2 2 3" xfId="1881"/>
    <cellStyle name="Normal 9 3 2 2 3 2" xfId="3673"/>
    <cellStyle name="Normal 9 3 2 2 3 2 2" xfId="7332"/>
    <cellStyle name="Normal 9 3 2 2 3 2 2 2" xfId="14592"/>
    <cellStyle name="Normal 9 3 2 2 3 2 2 2 2" xfId="28970"/>
    <cellStyle name="Normal 9 3 2 2 3 2 2 2 2 2" xfId="57704"/>
    <cellStyle name="Normal 9 3 2 2 3 2 2 2 3" xfId="43380"/>
    <cellStyle name="Normal 9 3 2 2 3 2 2 3" xfId="21807"/>
    <cellStyle name="Normal 9 3 2 2 3 2 2 3 2" xfId="50542"/>
    <cellStyle name="Normal 9 3 2 2 3 2 2 4" xfId="36218"/>
    <cellStyle name="Normal 9 3 2 2 3 2 3" xfId="11005"/>
    <cellStyle name="Normal 9 3 2 2 3 2 3 2" xfId="25388"/>
    <cellStyle name="Normal 9 3 2 2 3 2 3 2 2" xfId="54123"/>
    <cellStyle name="Normal 9 3 2 2 3 2 3 3" xfId="39799"/>
    <cellStyle name="Normal 9 3 2 2 3 2 4" xfId="18225"/>
    <cellStyle name="Normal 9 3 2 2 3 2 4 2" xfId="46961"/>
    <cellStyle name="Normal 9 3 2 2 3 2 5" xfId="32637"/>
    <cellStyle name="Normal 9 3 2 2 3 3" xfId="5542"/>
    <cellStyle name="Normal 9 3 2 2 3 3 2" xfId="12802"/>
    <cellStyle name="Normal 9 3 2 2 3 3 2 2" xfId="27180"/>
    <cellStyle name="Normal 9 3 2 2 3 3 2 2 2" xfId="55914"/>
    <cellStyle name="Normal 9 3 2 2 3 3 2 3" xfId="41590"/>
    <cellStyle name="Normal 9 3 2 2 3 3 3" xfId="20017"/>
    <cellStyle name="Normal 9 3 2 2 3 3 3 2" xfId="48752"/>
    <cellStyle name="Normal 9 3 2 2 3 3 4" xfId="34428"/>
    <cellStyle name="Normal 9 3 2 2 3 4" xfId="9215"/>
    <cellStyle name="Normal 9 3 2 2 3 4 2" xfId="23598"/>
    <cellStyle name="Normal 9 3 2 2 3 4 2 2" xfId="52333"/>
    <cellStyle name="Normal 9 3 2 2 3 4 3" xfId="38009"/>
    <cellStyle name="Normal 9 3 2 2 3 5" xfId="16435"/>
    <cellStyle name="Normal 9 3 2 2 3 5 2" xfId="45171"/>
    <cellStyle name="Normal 9 3 2 2 3 6" xfId="30847"/>
    <cellStyle name="Normal 9 3 2 2 4" xfId="2777"/>
    <cellStyle name="Normal 9 3 2 2 4 2" xfId="6437"/>
    <cellStyle name="Normal 9 3 2 2 4 2 2" xfId="13697"/>
    <cellStyle name="Normal 9 3 2 2 4 2 2 2" xfId="28075"/>
    <cellStyle name="Normal 9 3 2 2 4 2 2 2 2" xfId="56809"/>
    <cellStyle name="Normal 9 3 2 2 4 2 2 3" xfId="42485"/>
    <cellStyle name="Normal 9 3 2 2 4 2 3" xfId="20912"/>
    <cellStyle name="Normal 9 3 2 2 4 2 3 2" xfId="49647"/>
    <cellStyle name="Normal 9 3 2 2 4 2 4" xfId="35323"/>
    <cellStyle name="Normal 9 3 2 2 4 3" xfId="10110"/>
    <cellStyle name="Normal 9 3 2 2 4 3 2" xfId="24493"/>
    <cellStyle name="Normal 9 3 2 2 4 3 2 2" xfId="53228"/>
    <cellStyle name="Normal 9 3 2 2 4 3 3" xfId="38904"/>
    <cellStyle name="Normal 9 3 2 2 4 4" xfId="17330"/>
    <cellStyle name="Normal 9 3 2 2 4 4 2" xfId="46066"/>
    <cellStyle name="Normal 9 3 2 2 4 5" xfId="31742"/>
    <cellStyle name="Normal 9 3 2 2 5" xfId="4642"/>
    <cellStyle name="Normal 9 3 2 2 5 2" xfId="11907"/>
    <cellStyle name="Normal 9 3 2 2 5 2 2" xfId="26285"/>
    <cellStyle name="Normal 9 3 2 2 5 2 2 2" xfId="55019"/>
    <cellStyle name="Normal 9 3 2 2 5 2 3" xfId="40695"/>
    <cellStyle name="Normal 9 3 2 2 5 3" xfId="19122"/>
    <cellStyle name="Normal 9 3 2 2 5 3 2" xfId="47857"/>
    <cellStyle name="Normal 9 3 2 2 5 4" xfId="33533"/>
    <cellStyle name="Normal 9 3 2 2 6" xfId="8314"/>
    <cellStyle name="Normal 9 3 2 2 6 2" xfId="22703"/>
    <cellStyle name="Normal 9 3 2 2 6 2 2" xfId="51438"/>
    <cellStyle name="Normal 9 3 2 2 6 3" xfId="37114"/>
    <cellStyle name="Normal 9 3 2 2 7" xfId="15540"/>
    <cellStyle name="Normal 9 3 2 2 7 2" xfId="44276"/>
    <cellStyle name="Normal 9 3 2 2 8" xfId="29952"/>
    <cellStyle name="Normal 9 3 2 3" xfId="1121"/>
    <cellStyle name="Normal 9 3 2 3 2" xfId="2104"/>
    <cellStyle name="Normal 9 3 2 3 2 2" xfId="3896"/>
    <cellStyle name="Normal 9 3 2 3 2 2 2" xfId="7555"/>
    <cellStyle name="Normal 9 3 2 3 2 2 2 2" xfId="14815"/>
    <cellStyle name="Normal 9 3 2 3 2 2 2 2 2" xfId="29193"/>
    <cellStyle name="Normal 9 3 2 3 2 2 2 2 2 2" xfId="57927"/>
    <cellStyle name="Normal 9 3 2 3 2 2 2 2 3" xfId="43603"/>
    <cellStyle name="Normal 9 3 2 3 2 2 2 3" xfId="22030"/>
    <cellStyle name="Normal 9 3 2 3 2 2 2 3 2" xfId="50765"/>
    <cellStyle name="Normal 9 3 2 3 2 2 2 4" xfId="36441"/>
    <cellStyle name="Normal 9 3 2 3 2 2 3" xfId="11228"/>
    <cellStyle name="Normal 9 3 2 3 2 2 3 2" xfId="25611"/>
    <cellStyle name="Normal 9 3 2 3 2 2 3 2 2" xfId="54346"/>
    <cellStyle name="Normal 9 3 2 3 2 2 3 3" xfId="40022"/>
    <cellStyle name="Normal 9 3 2 3 2 2 4" xfId="18448"/>
    <cellStyle name="Normal 9 3 2 3 2 2 4 2" xfId="47184"/>
    <cellStyle name="Normal 9 3 2 3 2 2 5" xfId="32860"/>
    <cellStyle name="Normal 9 3 2 3 2 3" xfId="5765"/>
    <cellStyle name="Normal 9 3 2 3 2 3 2" xfId="13025"/>
    <cellStyle name="Normal 9 3 2 3 2 3 2 2" xfId="27403"/>
    <cellStyle name="Normal 9 3 2 3 2 3 2 2 2" xfId="56137"/>
    <cellStyle name="Normal 9 3 2 3 2 3 2 3" xfId="41813"/>
    <cellStyle name="Normal 9 3 2 3 2 3 3" xfId="20240"/>
    <cellStyle name="Normal 9 3 2 3 2 3 3 2" xfId="48975"/>
    <cellStyle name="Normal 9 3 2 3 2 3 4" xfId="34651"/>
    <cellStyle name="Normal 9 3 2 3 2 4" xfId="9438"/>
    <cellStyle name="Normal 9 3 2 3 2 4 2" xfId="23821"/>
    <cellStyle name="Normal 9 3 2 3 2 4 2 2" xfId="52556"/>
    <cellStyle name="Normal 9 3 2 3 2 4 3" xfId="38232"/>
    <cellStyle name="Normal 9 3 2 3 2 5" xfId="16658"/>
    <cellStyle name="Normal 9 3 2 3 2 5 2" xfId="45394"/>
    <cellStyle name="Normal 9 3 2 3 2 6" xfId="31070"/>
    <cellStyle name="Normal 9 3 2 3 3" xfId="3000"/>
    <cellStyle name="Normal 9 3 2 3 3 2" xfId="6660"/>
    <cellStyle name="Normal 9 3 2 3 3 2 2" xfId="13920"/>
    <cellStyle name="Normal 9 3 2 3 3 2 2 2" xfId="28298"/>
    <cellStyle name="Normal 9 3 2 3 3 2 2 2 2" xfId="57032"/>
    <cellStyle name="Normal 9 3 2 3 3 2 2 3" xfId="42708"/>
    <cellStyle name="Normal 9 3 2 3 3 2 3" xfId="21135"/>
    <cellStyle name="Normal 9 3 2 3 3 2 3 2" xfId="49870"/>
    <cellStyle name="Normal 9 3 2 3 3 2 4" xfId="35546"/>
    <cellStyle name="Normal 9 3 2 3 3 3" xfId="10333"/>
    <cellStyle name="Normal 9 3 2 3 3 3 2" xfId="24716"/>
    <cellStyle name="Normal 9 3 2 3 3 3 2 2" xfId="53451"/>
    <cellStyle name="Normal 9 3 2 3 3 3 3" xfId="39127"/>
    <cellStyle name="Normal 9 3 2 3 3 4" xfId="17553"/>
    <cellStyle name="Normal 9 3 2 3 3 4 2" xfId="46289"/>
    <cellStyle name="Normal 9 3 2 3 3 5" xfId="31965"/>
    <cellStyle name="Normal 9 3 2 3 4" xfId="4865"/>
    <cellStyle name="Normal 9 3 2 3 4 2" xfId="12130"/>
    <cellStyle name="Normal 9 3 2 3 4 2 2" xfId="26508"/>
    <cellStyle name="Normal 9 3 2 3 4 2 2 2" xfId="55242"/>
    <cellStyle name="Normal 9 3 2 3 4 2 3" xfId="40918"/>
    <cellStyle name="Normal 9 3 2 3 4 3" xfId="19345"/>
    <cellStyle name="Normal 9 3 2 3 4 3 2" xfId="48080"/>
    <cellStyle name="Normal 9 3 2 3 4 4" xfId="33756"/>
    <cellStyle name="Normal 9 3 2 3 5" xfId="8537"/>
    <cellStyle name="Normal 9 3 2 3 5 2" xfId="22926"/>
    <cellStyle name="Normal 9 3 2 3 5 2 2" xfId="51661"/>
    <cellStyle name="Normal 9 3 2 3 5 3" xfId="37337"/>
    <cellStyle name="Normal 9 3 2 3 6" xfId="15763"/>
    <cellStyle name="Normal 9 3 2 3 6 2" xfId="44499"/>
    <cellStyle name="Normal 9 3 2 3 7" xfId="30175"/>
    <cellStyle name="Normal 9 3 2 4" xfId="1653"/>
    <cellStyle name="Normal 9 3 2 4 2" xfId="3449"/>
    <cellStyle name="Normal 9 3 2 4 2 2" xfId="7108"/>
    <cellStyle name="Normal 9 3 2 4 2 2 2" xfId="14368"/>
    <cellStyle name="Normal 9 3 2 4 2 2 2 2" xfId="28746"/>
    <cellStyle name="Normal 9 3 2 4 2 2 2 2 2" xfId="57480"/>
    <cellStyle name="Normal 9 3 2 4 2 2 2 3" xfId="43156"/>
    <cellStyle name="Normal 9 3 2 4 2 2 3" xfId="21583"/>
    <cellStyle name="Normal 9 3 2 4 2 2 3 2" xfId="50318"/>
    <cellStyle name="Normal 9 3 2 4 2 2 4" xfId="35994"/>
    <cellStyle name="Normal 9 3 2 4 2 3" xfId="10781"/>
    <cellStyle name="Normal 9 3 2 4 2 3 2" xfId="25164"/>
    <cellStyle name="Normal 9 3 2 4 2 3 2 2" xfId="53899"/>
    <cellStyle name="Normal 9 3 2 4 2 3 3" xfId="39575"/>
    <cellStyle name="Normal 9 3 2 4 2 4" xfId="18001"/>
    <cellStyle name="Normal 9 3 2 4 2 4 2" xfId="46737"/>
    <cellStyle name="Normal 9 3 2 4 2 5" xfId="32413"/>
    <cellStyle name="Normal 9 3 2 4 3" xfId="5318"/>
    <cellStyle name="Normal 9 3 2 4 3 2" xfId="12578"/>
    <cellStyle name="Normal 9 3 2 4 3 2 2" xfId="26956"/>
    <cellStyle name="Normal 9 3 2 4 3 2 2 2" xfId="55690"/>
    <cellStyle name="Normal 9 3 2 4 3 2 3" xfId="41366"/>
    <cellStyle name="Normal 9 3 2 4 3 3" xfId="19793"/>
    <cellStyle name="Normal 9 3 2 4 3 3 2" xfId="48528"/>
    <cellStyle name="Normal 9 3 2 4 3 4" xfId="34204"/>
    <cellStyle name="Normal 9 3 2 4 4" xfId="8991"/>
    <cellStyle name="Normal 9 3 2 4 4 2" xfId="23374"/>
    <cellStyle name="Normal 9 3 2 4 4 2 2" xfId="52109"/>
    <cellStyle name="Normal 9 3 2 4 4 3" xfId="37785"/>
    <cellStyle name="Normal 9 3 2 4 5" xfId="16211"/>
    <cellStyle name="Normal 9 3 2 4 5 2" xfId="44947"/>
    <cellStyle name="Normal 9 3 2 4 6" xfId="30623"/>
    <cellStyle name="Normal 9 3 2 5" xfId="2553"/>
    <cellStyle name="Normal 9 3 2 5 2" xfId="6213"/>
    <cellStyle name="Normal 9 3 2 5 2 2" xfId="13473"/>
    <cellStyle name="Normal 9 3 2 5 2 2 2" xfId="27851"/>
    <cellStyle name="Normal 9 3 2 5 2 2 2 2" xfId="56585"/>
    <cellStyle name="Normal 9 3 2 5 2 2 3" xfId="42261"/>
    <cellStyle name="Normal 9 3 2 5 2 3" xfId="20688"/>
    <cellStyle name="Normal 9 3 2 5 2 3 2" xfId="49423"/>
    <cellStyle name="Normal 9 3 2 5 2 4" xfId="35099"/>
    <cellStyle name="Normal 9 3 2 5 3" xfId="9886"/>
    <cellStyle name="Normal 9 3 2 5 3 2" xfId="24269"/>
    <cellStyle name="Normal 9 3 2 5 3 2 2" xfId="53004"/>
    <cellStyle name="Normal 9 3 2 5 3 3" xfId="38680"/>
    <cellStyle name="Normal 9 3 2 5 4" xfId="17106"/>
    <cellStyle name="Normal 9 3 2 5 4 2" xfId="45842"/>
    <cellStyle name="Normal 9 3 2 5 5" xfId="31518"/>
    <cellStyle name="Normal 9 3 2 6" xfId="4416"/>
    <cellStyle name="Normal 9 3 2 6 2" xfId="11683"/>
    <cellStyle name="Normal 9 3 2 6 2 2" xfId="26061"/>
    <cellStyle name="Normal 9 3 2 6 2 2 2" xfId="54795"/>
    <cellStyle name="Normal 9 3 2 6 2 3" xfId="40471"/>
    <cellStyle name="Normal 9 3 2 6 3" xfId="18898"/>
    <cellStyle name="Normal 9 3 2 6 3 2" xfId="47633"/>
    <cellStyle name="Normal 9 3 2 6 4" xfId="33309"/>
    <cellStyle name="Normal 9 3 2 7" xfId="8087"/>
    <cellStyle name="Normal 9 3 2 7 2" xfId="22479"/>
    <cellStyle name="Normal 9 3 2 7 2 2" xfId="51214"/>
    <cellStyle name="Normal 9 3 2 7 3" xfId="36890"/>
    <cellStyle name="Normal 9 3 2 8" xfId="15316"/>
    <cellStyle name="Normal 9 3 2 8 2" xfId="44052"/>
    <cellStyle name="Normal 9 3 2 9" xfId="29728"/>
    <cellStyle name="Normal 9 3 3" xfId="784"/>
    <cellStyle name="Normal 9 3 3 2" xfId="1233"/>
    <cellStyle name="Normal 9 3 3 2 2" xfId="2216"/>
    <cellStyle name="Normal 9 3 3 2 2 2" xfId="4008"/>
    <cellStyle name="Normal 9 3 3 2 2 2 2" xfId="7667"/>
    <cellStyle name="Normal 9 3 3 2 2 2 2 2" xfId="14927"/>
    <cellStyle name="Normal 9 3 3 2 2 2 2 2 2" xfId="29305"/>
    <cellStyle name="Normal 9 3 3 2 2 2 2 2 2 2" xfId="58039"/>
    <cellStyle name="Normal 9 3 3 2 2 2 2 2 3" xfId="43715"/>
    <cellStyle name="Normal 9 3 3 2 2 2 2 3" xfId="22142"/>
    <cellStyle name="Normal 9 3 3 2 2 2 2 3 2" xfId="50877"/>
    <cellStyle name="Normal 9 3 3 2 2 2 2 4" xfId="36553"/>
    <cellStyle name="Normal 9 3 3 2 2 2 3" xfId="11340"/>
    <cellStyle name="Normal 9 3 3 2 2 2 3 2" xfId="25723"/>
    <cellStyle name="Normal 9 3 3 2 2 2 3 2 2" xfId="54458"/>
    <cellStyle name="Normal 9 3 3 2 2 2 3 3" xfId="40134"/>
    <cellStyle name="Normal 9 3 3 2 2 2 4" xfId="18560"/>
    <cellStyle name="Normal 9 3 3 2 2 2 4 2" xfId="47296"/>
    <cellStyle name="Normal 9 3 3 2 2 2 5" xfId="32972"/>
    <cellStyle name="Normal 9 3 3 2 2 3" xfId="5877"/>
    <cellStyle name="Normal 9 3 3 2 2 3 2" xfId="13137"/>
    <cellStyle name="Normal 9 3 3 2 2 3 2 2" xfId="27515"/>
    <cellStyle name="Normal 9 3 3 2 2 3 2 2 2" xfId="56249"/>
    <cellStyle name="Normal 9 3 3 2 2 3 2 3" xfId="41925"/>
    <cellStyle name="Normal 9 3 3 2 2 3 3" xfId="20352"/>
    <cellStyle name="Normal 9 3 3 2 2 3 3 2" xfId="49087"/>
    <cellStyle name="Normal 9 3 3 2 2 3 4" xfId="34763"/>
    <cellStyle name="Normal 9 3 3 2 2 4" xfId="9550"/>
    <cellStyle name="Normal 9 3 3 2 2 4 2" xfId="23933"/>
    <cellStyle name="Normal 9 3 3 2 2 4 2 2" xfId="52668"/>
    <cellStyle name="Normal 9 3 3 2 2 4 3" xfId="38344"/>
    <cellStyle name="Normal 9 3 3 2 2 5" xfId="16770"/>
    <cellStyle name="Normal 9 3 3 2 2 5 2" xfId="45506"/>
    <cellStyle name="Normal 9 3 3 2 2 6" xfId="31182"/>
    <cellStyle name="Normal 9 3 3 2 3" xfId="3112"/>
    <cellStyle name="Normal 9 3 3 2 3 2" xfId="6772"/>
    <cellStyle name="Normal 9 3 3 2 3 2 2" xfId="14032"/>
    <cellStyle name="Normal 9 3 3 2 3 2 2 2" xfId="28410"/>
    <cellStyle name="Normal 9 3 3 2 3 2 2 2 2" xfId="57144"/>
    <cellStyle name="Normal 9 3 3 2 3 2 2 3" xfId="42820"/>
    <cellStyle name="Normal 9 3 3 2 3 2 3" xfId="21247"/>
    <cellStyle name="Normal 9 3 3 2 3 2 3 2" xfId="49982"/>
    <cellStyle name="Normal 9 3 3 2 3 2 4" xfId="35658"/>
    <cellStyle name="Normal 9 3 3 2 3 3" xfId="10445"/>
    <cellStyle name="Normal 9 3 3 2 3 3 2" xfId="24828"/>
    <cellStyle name="Normal 9 3 3 2 3 3 2 2" xfId="53563"/>
    <cellStyle name="Normal 9 3 3 2 3 3 3" xfId="39239"/>
    <cellStyle name="Normal 9 3 3 2 3 4" xfId="17665"/>
    <cellStyle name="Normal 9 3 3 2 3 4 2" xfId="46401"/>
    <cellStyle name="Normal 9 3 3 2 3 5" xfId="32077"/>
    <cellStyle name="Normal 9 3 3 2 4" xfId="4977"/>
    <cellStyle name="Normal 9 3 3 2 4 2" xfId="12242"/>
    <cellStyle name="Normal 9 3 3 2 4 2 2" xfId="26620"/>
    <cellStyle name="Normal 9 3 3 2 4 2 2 2" xfId="55354"/>
    <cellStyle name="Normal 9 3 3 2 4 2 3" xfId="41030"/>
    <cellStyle name="Normal 9 3 3 2 4 3" xfId="19457"/>
    <cellStyle name="Normal 9 3 3 2 4 3 2" xfId="48192"/>
    <cellStyle name="Normal 9 3 3 2 4 4" xfId="33868"/>
    <cellStyle name="Normal 9 3 3 2 5" xfId="8649"/>
    <cellStyle name="Normal 9 3 3 2 5 2" xfId="23038"/>
    <cellStyle name="Normal 9 3 3 2 5 2 2" xfId="51773"/>
    <cellStyle name="Normal 9 3 3 2 5 3" xfId="37449"/>
    <cellStyle name="Normal 9 3 3 2 6" xfId="15875"/>
    <cellStyle name="Normal 9 3 3 2 6 2" xfId="44611"/>
    <cellStyle name="Normal 9 3 3 2 7" xfId="30287"/>
    <cellStyle name="Normal 9 3 3 3" xfId="1769"/>
    <cellStyle name="Normal 9 3 3 3 2" xfId="3561"/>
    <cellStyle name="Normal 9 3 3 3 2 2" xfId="7220"/>
    <cellStyle name="Normal 9 3 3 3 2 2 2" xfId="14480"/>
    <cellStyle name="Normal 9 3 3 3 2 2 2 2" xfId="28858"/>
    <cellStyle name="Normal 9 3 3 3 2 2 2 2 2" xfId="57592"/>
    <cellStyle name="Normal 9 3 3 3 2 2 2 3" xfId="43268"/>
    <cellStyle name="Normal 9 3 3 3 2 2 3" xfId="21695"/>
    <cellStyle name="Normal 9 3 3 3 2 2 3 2" xfId="50430"/>
    <cellStyle name="Normal 9 3 3 3 2 2 4" xfId="36106"/>
    <cellStyle name="Normal 9 3 3 3 2 3" xfId="10893"/>
    <cellStyle name="Normal 9 3 3 3 2 3 2" xfId="25276"/>
    <cellStyle name="Normal 9 3 3 3 2 3 2 2" xfId="54011"/>
    <cellStyle name="Normal 9 3 3 3 2 3 3" xfId="39687"/>
    <cellStyle name="Normal 9 3 3 3 2 4" xfId="18113"/>
    <cellStyle name="Normal 9 3 3 3 2 4 2" xfId="46849"/>
    <cellStyle name="Normal 9 3 3 3 2 5" xfId="32525"/>
    <cellStyle name="Normal 9 3 3 3 3" xfId="5430"/>
    <cellStyle name="Normal 9 3 3 3 3 2" xfId="12690"/>
    <cellStyle name="Normal 9 3 3 3 3 2 2" xfId="27068"/>
    <cellStyle name="Normal 9 3 3 3 3 2 2 2" xfId="55802"/>
    <cellStyle name="Normal 9 3 3 3 3 2 3" xfId="41478"/>
    <cellStyle name="Normal 9 3 3 3 3 3" xfId="19905"/>
    <cellStyle name="Normal 9 3 3 3 3 3 2" xfId="48640"/>
    <cellStyle name="Normal 9 3 3 3 3 4" xfId="34316"/>
    <cellStyle name="Normal 9 3 3 3 4" xfId="9103"/>
    <cellStyle name="Normal 9 3 3 3 4 2" xfId="23486"/>
    <cellStyle name="Normal 9 3 3 3 4 2 2" xfId="52221"/>
    <cellStyle name="Normal 9 3 3 3 4 3" xfId="37897"/>
    <cellStyle name="Normal 9 3 3 3 5" xfId="16323"/>
    <cellStyle name="Normal 9 3 3 3 5 2" xfId="45059"/>
    <cellStyle name="Normal 9 3 3 3 6" xfId="30735"/>
    <cellStyle name="Normal 9 3 3 4" xfId="2665"/>
    <cellStyle name="Normal 9 3 3 4 2" xfId="6325"/>
    <cellStyle name="Normal 9 3 3 4 2 2" xfId="13585"/>
    <cellStyle name="Normal 9 3 3 4 2 2 2" xfId="27963"/>
    <cellStyle name="Normal 9 3 3 4 2 2 2 2" xfId="56697"/>
    <cellStyle name="Normal 9 3 3 4 2 2 3" xfId="42373"/>
    <cellStyle name="Normal 9 3 3 4 2 3" xfId="20800"/>
    <cellStyle name="Normal 9 3 3 4 2 3 2" xfId="49535"/>
    <cellStyle name="Normal 9 3 3 4 2 4" xfId="35211"/>
    <cellStyle name="Normal 9 3 3 4 3" xfId="9998"/>
    <cellStyle name="Normal 9 3 3 4 3 2" xfId="24381"/>
    <cellStyle name="Normal 9 3 3 4 3 2 2" xfId="53116"/>
    <cellStyle name="Normal 9 3 3 4 3 3" xfId="38792"/>
    <cellStyle name="Normal 9 3 3 4 4" xfId="17218"/>
    <cellStyle name="Normal 9 3 3 4 4 2" xfId="45954"/>
    <cellStyle name="Normal 9 3 3 4 5" xfId="31630"/>
    <cellStyle name="Normal 9 3 3 5" xfId="4529"/>
    <cellStyle name="Normal 9 3 3 5 2" xfId="11795"/>
    <cellStyle name="Normal 9 3 3 5 2 2" xfId="26173"/>
    <cellStyle name="Normal 9 3 3 5 2 2 2" xfId="54907"/>
    <cellStyle name="Normal 9 3 3 5 2 3" xfId="40583"/>
    <cellStyle name="Normal 9 3 3 5 3" xfId="19010"/>
    <cellStyle name="Normal 9 3 3 5 3 2" xfId="47745"/>
    <cellStyle name="Normal 9 3 3 5 4" xfId="33421"/>
    <cellStyle name="Normal 9 3 3 6" xfId="8202"/>
    <cellStyle name="Normal 9 3 3 6 2" xfId="22591"/>
    <cellStyle name="Normal 9 3 3 6 2 2" xfId="51326"/>
    <cellStyle name="Normal 9 3 3 6 3" xfId="37002"/>
    <cellStyle name="Normal 9 3 3 7" xfId="15428"/>
    <cellStyle name="Normal 9 3 3 7 2" xfId="44164"/>
    <cellStyle name="Normal 9 3 3 8" xfId="29840"/>
    <cellStyle name="Normal 9 3 4" xfId="1009"/>
    <cellStyle name="Normal 9 3 4 2" xfId="1992"/>
    <cellStyle name="Normal 9 3 4 2 2" xfId="3784"/>
    <cellStyle name="Normal 9 3 4 2 2 2" xfId="7443"/>
    <cellStyle name="Normal 9 3 4 2 2 2 2" xfId="14703"/>
    <cellStyle name="Normal 9 3 4 2 2 2 2 2" xfId="29081"/>
    <cellStyle name="Normal 9 3 4 2 2 2 2 2 2" xfId="57815"/>
    <cellStyle name="Normal 9 3 4 2 2 2 2 3" xfId="43491"/>
    <cellStyle name="Normal 9 3 4 2 2 2 3" xfId="21918"/>
    <cellStyle name="Normal 9 3 4 2 2 2 3 2" xfId="50653"/>
    <cellStyle name="Normal 9 3 4 2 2 2 4" xfId="36329"/>
    <cellStyle name="Normal 9 3 4 2 2 3" xfId="11116"/>
    <cellStyle name="Normal 9 3 4 2 2 3 2" xfId="25499"/>
    <cellStyle name="Normal 9 3 4 2 2 3 2 2" xfId="54234"/>
    <cellStyle name="Normal 9 3 4 2 2 3 3" xfId="39910"/>
    <cellStyle name="Normal 9 3 4 2 2 4" xfId="18336"/>
    <cellStyle name="Normal 9 3 4 2 2 4 2" xfId="47072"/>
    <cellStyle name="Normal 9 3 4 2 2 5" xfId="32748"/>
    <cellStyle name="Normal 9 3 4 2 3" xfId="5653"/>
    <cellStyle name="Normal 9 3 4 2 3 2" xfId="12913"/>
    <cellStyle name="Normal 9 3 4 2 3 2 2" xfId="27291"/>
    <cellStyle name="Normal 9 3 4 2 3 2 2 2" xfId="56025"/>
    <cellStyle name="Normal 9 3 4 2 3 2 3" xfId="41701"/>
    <cellStyle name="Normal 9 3 4 2 3 3" xfId="20128"/>
    <cellStyle name="Normal 9 3 4 2 3 3 2" xfId="48863"/>
    <cellStyle name="Normal 9 3 4 2 3 4" xfId="34539"/>
    <cellStyle name="Normal 9 3 4 2 4" xfId="9326"/>
    <cellStyle name="Normal 9 3 4 2 4 2" xfId="23709"/>
    <cellStyle name="Normal 9 3 4 2 4 2 2" xfId="52444"/>
    <cellStyle name="Normal 9 3 4 2 4 3" xfId="38120"/>
    <cellStyle name="Normal 9 3 4 2 5" xfId="16546"/>
    <cellStyle name="Normal 9 3 4 2 5 2" xfId="45282"/>
    <cellStyle name="Normal 9 3 4 2 6" xfId="30958"/>
    <cellStyle name="Normal 9 3 4 3" xfId="2888"/>
    <cellStyle name="Normal 9 3 4 3 2" xfId="6548"/>
    <cellStyle name="Normal 9 3 4 3 2 2" xfId="13808"/>
    <cellStyle name="Normal 9 3 4 3 2 2 2" xfId="28186"/>
    <cellStyle name="Normal 9 3 4 3 2 2 2 2" xfId="56920"/>
    <cellStyle name="Normal 9 3 4 3 2 2 3" xfId="42596"/>
    <cellStyle name="Normal 9 3 4 3 2 3" xfId="21023"/>
    <cellStyle name="Normal 9 3 4 3 2 3 2" xfId="49758"/>
    <cellStyle name="Normal 9 3 4 3 2 4" xfId="35434"/>
    <cellStyle name="Normal 9 3 4 3 3" xfId="10221"/>
    <cellStyle name="Normal 9 3 4 3 3 2" xfId="24604"/>
    <cellStyle name="Normal 9 3 4 3 3 2 2" xfId="53339"/>
    <cellStyle name="Normal 9 3 4 3 3 3" xfId="39015"/>
    <cellStyle name="Normal 9 3 4 3 4" xfId="17441"/>
    <cellStyle name="Normal 9 3 4 3 4 2" xfId="46177"/>
    <cellStyle name="Normal 9 3 4 3 5" xfId="31853"/>
    <cellStyle name="Normal 9 3 4 4" xfId="4753"/>
    <cellStyle name="Normal 9 3 4 4 2" xfId="12018"/>
    <cellStyle name="Normal 9 3 4 4 2 2" xfId="26396"/>
    <cellStyle name="Normal 9 3 4 4 2 2 2" xfId="55130"/>
    <cellStyle name="Normal 9 3 4 4 2 3" xfId="40806"/>
    <cellStyle name="Normal 9 3 4 4 3" xfId="19233"/>
    <cellStyle name="Normal 9 3 4 4 3 2" xfId="47968"/>
    <cellStyle name="Normal 9 3 4 4 4" xfId="33644"/>
    <cellStyle name="Normal 9 3 4 5" xfId="8425"/>
    <cellStyle name="Normal 9 3 4 5 2" xfId="22814"/>
    <cellStyle name="Normal 9 3 4 5 2 2" xfId="51549"/>
    <cellStyle name="Normal 9 3 4 5 3" xfId="37225"/>
    <cellStyle name="Normal 9 3 4 6" xfId="15651"/>
    <cellStyle name="Normal 9 3 4 6 2" xfId="44387"/>
    <cellStyle name="Normal 9 3 4 7" xfId="30063"/>
    <cellStyle name="Normal 9 3 5" xfId="1533"/>
    <cellStyle name="Normal 9 3 5 2" xfId="3337"/>
    <cellStyle name="Normal 9 3 5 2 2" xfId="6996"/>
    <cellStyle name="Normal 9 3 5 2 2 2" xfId="14256"/>
    <cellStyle name="Normal 9 3 5 2 2 2 2" xfId="28634"/>
    <cellStyle name="Normal 9 3 5 2 2 2 2 2" xfId="57368"/>
    <cellStyle name="Normal 9 3 5 2 2 2 3" xfId="43044"/>
    <cellStyle name="Normal 9 3 5 2 2 3" xfId="21471"/>
    <cellStyle name="Normal 9 3 5 2 2 3 2" xfId="50206"/>
    <cellStyle name="Normal 9 3 5 2 2 4" xfId="35882"/>
    <cellStyle name="Normal 9 3 5 2 3" xfId="10669"/>
    <cellStyle name="Normal 9 3 5 2 3 2" xfId="25052"/>
    <cellStyle name="Normal 9 3 5 2 3 2 2" xfId="53787"/>
    <cellStyle name="Normal 9 3 5 2 3 3" xfId="39463"/>
    <cellStyle name="Normal 9 3 5 2 4" xfId="17889"/>
    <cellStyle name="Normal 9 3 5 2 4 2" xfId="46625"/>
    <cellStyle name="Normal 9 3 5 2 5" xfId="32301"/>
    <cellStyle name="Normal 9 3 5 3" xfId="5206"/>
    <cellStyle name="Normal 9 3 5 3 2" xfId="12466"/>
    <cellStyle name="Normal 9 3 5 3 2 2" xfId="26844"/>
    <cellStyle name="Normal 9 3 5 3 2 2 2" xfId="55578"/>
    <cellStyle name="Normal 9 3 5 3 2 3" xfId="41254"/>
    <cellStyle name="Normal 9 3 5 3 3" xfId="19681"/>
    <cellStyle name="Normal 9 3 5 3 3 2" xfId="48416"/>
    <cellStyle name="Normal 9 3 5 3 4" xfId="34092"/>
    <cellStyle name="Normal 9 3 5 4" xfId="8879"/>
    <cellStyle name="Normal 9 3 5 4 2" xfId="23262"/>
    <cellStyle name="Normal 9 3 5 4 2 2" xfId="51997"/>
    <cellStyle name="Normal 9 3 5 4 3" xfId="37673"/>
    <cellStyle name="Normal 9 3 5 5" xfId="16099"/>
    <cellStyle name="Normal 9 3 5 5 2" xfId="44835"/>
    <cellStyle name="Normal 9 3 5 6" xfId="30511"/>
    <cellStyle name="Normal 9 3 6" xfId="2441"/>
    <cellStyle name="Normal 9 3 6 2" xfId="6101"/>
    <cellStyle name="Normal 9 3 6 2 2" xfId="13361"/>
    <cellStyle name="Normal 9 3 6 2 2 2" xfId="27739"/>
    <cellStyle name="Normal 9 3 6 2 2 2 2" xfId="56473"/>
    <cellStyle name="Normal 9 3 6 2 2 3" xfId="42149"/>
    <cellStyle name="Normal 9 3 6 2 3" xfId="20576"/>
    <cellStyle name="Normal 9 3 6 2 3 2" xfId="49311"/>
    <cellStyle name="Normal 9 3 6 2 4" xfId="34987"/>
    <cellStyle name="Normal 9 3 6 3" xfId="9774"/>
    <cellStyle name="Normal 9 3 6 3 2" xfId="24157"/>
    <cellStyle name="Normal 9 3 6 3 2 2" xfId="52892"/>
    <cellStyle name="Normal 9 3 6 3 3" xfId="38568"/>
    <cellStyle name="Normal 9 3 6 4" xfId="16994"/>
    <cellStyle name="Normal 9 3 6 4 2" xfId="45730"/>
    <cellStyle name="Normal 9 3 6 5" xfId="31406"/>
    <cellStyle name="Normal 9 3 7" xfId="4300"/>
    <cellStyle name="Normal 9 3 7 2" xfId="11570"/>
    <cellStyle name="Normal 9 3 7 2 2" xfId="25949"/>
    <cellStyle name="Normal 9 3 7 2 2 2" xfId="54683"/>
    <cellStyle name="Normal 9 3 7 2 3" xfId="40359"/>
    <cellStyle name="Normal 9 3 7 3" xfId="18786"/>
    <cellStyle name="Normal 9 3 7 3 2" xfId="47521"/>
    <cellStyle name="Normal 9 3 7 4" xfId="33197"/>
    <cellStyle name="Normal 9 3 8" xfId="7969"/>
    <cellStyle name="Normal 9 3 8 2" xfId="22367"/>
    <cellStyle name="Normal 9 3 8 2 2" xfId="51102"/>
    <cellStyle name="Normal 9 3 8 3" xfId="36778"/>
    <cellStyle name="Normal 9 3 9" xfId="15204"/>
    <cellStyle name="Normal 9 3 9 2" xfId="43940"/>
    <cellStyle name="Normal 9 4" xfId="547"/>
    <cellStyle name="Normal 9 4 2" xfId="841"/>
    <cellStyle name="Normal 9 4 2 2" xfId="1289"/>
    <cellStyle name="Normal 9 4 2 2 2" xfId="2272"/>
    <cellStyle name="Normal 9 4 2 2 2 2" xfId="4064"/>
    <cellStyle name="Normal 9 4 2 2 2 2 2" xfId="7723"/>
    <cellStyle name="Normal 9 4 2 2 2 2 2 2" xfId="14983"/>
    <cellStyle name="Normal 9 4 2 2 2 2 2 2 2" xfId="29361"/>
    <cellStyle name="Normal 9 4 2 2 2 2 2 2 2 2" xfId="58095"/>
    <cellStyle name="Normal 9 4 2 2 2 2 2 2 3" xfId="43771"/>
    <cellStyle name="Normal 9 4 2 2 2 2 2 3" xfId="22198"/>
    <cellStyle name="Normal 9 4 2 2 2 2 2 3 2" xfId="50933"/>
    <cellStyle name="Normal 9 4 2 2 2 2 2 4" xfId="36609"/>
    <cellStyle name="Normal 9 4 2 2 2 2 3" xfId="11396"/>
    <cellStyle name="Normal 9 4 2 2 2 2 3 2" xfId="25779"/>
    <cellStyle name="Normal 9 4 2 2 2 2 3 2 2" xfId="54514"/>
    <cellStyle name="Normal 9 4 2 2 2 2 3 3" xfId="40190"/>
    <cellStyle name="Normal 9 4 2 2 2 2 4" xfId="18616"/>
    <cellStyle name="Normal 9 4 2 2 2 2 4 2" xfId="47352"/>
    <cellStyle name="Normal 9 4 2 2 2 2 5" xfId="33028"/>
    <cellStyle name="Normal 9 4 2 2 2 3" xfId="5933"/>
    <cellStyle name="Normal 9 4 2 2 2 3 2" xfId="13193"/>
    <cellStyle name="Normal 9 4 2 2 2 3 2 2" xfId="27571"/>
    <cellStyle name="Normal 9 4 2 2 2 3 2 2 2" xfId="56305"/>
    <cellStyle name="Normal 9 4 2 2 2 3 2 3" xfId="41981"/>
    <cellStyle name="Normal 9 4 2 2 2 3 3" xfId="20408"/>
    <cellStyle name="Normal 9 4 2 2 2 3 3 2" xfId="49143"/>
    <cellStyle name="Normal 9 4 2 2 2 3 4" xfId="34819"/>
    <cellStyle name="Normal 9 4 2 2 2 4" xfId="9606"/>
    <cellStyle name="Normal 9 4 2 2 2 4 2" xfId="23989"/>
    <cellStyle name="Normal 9 4 2 2 2 4 2 2" xfId="52724"/>
    <cellStyle name="Normal 9 4 2 2 2 4 3" xfId="38400"/>
    <cellStyle name="Normal 9 4 2 2 2 5" xfId="16826"/>
    <cellStyle name="Normal 9 4 2 2 2 5 2" xfId="45562"/>
    <cellStyle name="Normal 9 4 2 2 2 6" xfId="31238"/>
    <cellStyle name="Normal 9 4 2 2 3" xfId="3168"/>
    <cellStyle name="Normal 9 4 2 2 3 2" xfId="6828"/>
    <cellStyle name="Normal 9 4 2 2 3 2 2" xfId="14088"/>
    <cellStyle name="Normal 9 4 2 2 3 2 2 2" xfId="28466"/>
    <cellStyle name="Normal 9 4 2 2 3 2 2 2 2" xfId="57200"/>
    <cellStyle name="Normal 9 4 2 2 3 2 2 3" xfId="42876"/>
    <cellStyle name="Normal 9 4 2 2 3 2 3" xfId="21303"/>
    <cellStyle name="Normal 9 4 2 2 3 2 3 2" xfId="50038"/>
    <cellStyle name="Normal 9 4 2 2 3 2 4" xfId="35714"/>
    <cellStyle name="Normal 9 4 2 2 3 3" xfId="10501"/>
    <cellStyle name="Normal 9 4 2 2 3 3 2" xfId="24884"/>
    <cellStyle name="Normal 9 4 2 2 3 3 2 2" xfId="53619"/>
    <cellStyle name="Normal 9 4 2 2 3 3 3" xfId="39295"/>
    <cellStyle name="Normal 9 4 2 2 3 4" xfId="17721"/>
    <cellStyle name="Normal 9 4 2 2 3 4 2" xfId="46457"/>
    <cellStyle name="Normal 9 4 2 2 3 5" xfId="32133"/>
    <cellStyle name="Normal 9 4 2 2 4" xfId="5033"/>
    <cellStyle name="Normal 9 4 2 2 4 2" xfId="12298"/>
    <cellStyle name="Normal 9 4 2 2 4 2 2" xfId="26676"/>
    <cellStyle name="Normal 9 4 2 2 4 2 2 2" xfId="55410"/>
    <cellStyle name="Normal 9 4 2 2 4 2 3" xfId="41086"/>
    <cellStyle name="Normal 9 4 2 2 4 3" xfId="19513"/>
    <cellStyle name="Normal 9 4 2 2 4 3 2" xfId="48248"/>
    <cellStyle name="Normal 9 4 2 2 4 4" xfId="33924"/>
    <cellStyle name="Normal 9 4 2 2 5" xfId="8705"/>
    <cellStyle name="Normal 9 4 2 2 5 2" xfId="23094"/>
    <cellStyle name="Normal 9 4 2 2 5 2 2" xfId="51829"/>
    <cellStyle name="Normal 9 4 2 2 5 3" xfId="37505"/>
    <cellStyle name="Normal 9 4 2 2 6" xfId="15931"/>
    <cellStyle name="Normal 9 4 2 2 6 2" xfId="44667"/>
    <cellStyle name="Normal 9 4 2 2 7" xfId="30343"/>
    <cellStyle name="Normal 9 4 2 3" xfId="1825"/>
    <cellStyle name="Normal 9 4 2 3 2" xfId="3617"/>
    <cellStyle name="Normal 9 4 2 3 2 2" xfId="7276"/>
    <cellStyle name="Normal 9 4 2 3 2 2 2" xfId="14536"/>
    <cellStyle name="Normal 9 4 2 3 2 2 2 2" xfId="28914"/>
    <cellStyle name="Normal 9 4 2 3 2 2 2 2 2" xfId="57648"/>
    <cellStyle name="Normal 9 4 2 3 2 2 2 3" xfId="43324"/>
    <cellStyle name="Normal 9 4 2 3 2 2 3" xfId="21751"/>
    <cellStyle name="Normal 9 4 2 3 2 2 3 2" xfId="50486"/>
    <cellStyle name="Normal 9 4 2 3 2 2 4" xfId="36162"/>
    <cellStyle name="Normal 9 4 2 3 2 3" xfId="10949"/>
    <cellStyle name="Normal 9 4 2 3 2 3 2" xfId="25332"/>
    <cellStyle name="Normal 9 4 2 3 2 3 2 2" xfId="54067"/>
    <cellStyle name="Normal 9 4 2 3 2 3 3" xfId="39743"/>
    <cellStyle name="Normal 9 4 2 3 2 4" xfId="18169"/>
    <cellStyle name="Normal 9 4 2 3 2 4 2" xfId="46905"/>
    <cellStyle name="Normal 9 4 2 3 2 5" xfId="32581"/>
    <cellStyle name="Normal 9 4 2 3 3" xfId="5486"/>
    <cellStyle name="Normal 9 4 2 3 3 2" xfId="12746"/>
    <cellStyle name="Normal 9 4 2 3 3 2 2" xfId="27124"/>
    <cellStyle name="Normal 9 4 2 3 3 2 2 2" xfId="55858"/>
    <cellStyle name="Normal 9 4 2 3 3 2 3" xfId="41534"/>
    <cellStyle name="Normal 9 4 2 3 3 3" xfId="19961"/>
    <cellStyle name="Normal 9 4 2 3 3 3 2" xfId="48696"/>
    <cellStyle name="Normal 9 4 2 3 3 4" xfId="34372"/>
    <cellStyle name="Normal 9 4 2 3 4" xfId="9159"/>
    <cellStyle name="Normal 9 4 2 3 4 2" xfId="23542"/>
    <cellStyle name="Normal 9 4 2 3 4 2 2" xfId="52277"/>
    <cellStyle name="Normal 9 4 2 3 4 3" xfId="37953"/>
    <cellStyle name="Normal 9 4 2 3 5" xfId="16379"/>
    <cellStyle name="Normal 9 4 2 3 5 2" xfId="45115"/>
    <cellStyle name="Normal 9 4 2 3 6" xfId="30791"/>
    <cellStyle name="Normal 9 4 2 4" xfId="2721"/>
    <cellStyle name="Normal 9 4 2 4 2" xfId="6381"/>
    <cellStyle name="Normal 9 4 2 4 2 2" xfId="13641"/>
    <cellStyle name="Normal 9 4 2 4 2 2 2" xfId="28019"/>
    <cellStyle name="Normal 9 4 2 4 2 2 2 2" xfId="56753"/>
    <cellStyle name="Normal 9 4 2 4 2 2 3" xfId="42429"/>
    <cellStyle name="Normal 9 4 2 4 2 3" xfId="20856"/>
    <cellStyle name="Normal 9 4 2 4 2 3 2" xfId="49591"/>
    <cellStyle name="Normal 9 4 2 4 2 4" xfId="35267"/>
    <cellStyle name="Normal 9 4 2 4 3" xfId="10054"/>
    <cellStyle name="Normal 9 4 2 4 3 2" xfId="24437"/>
    <cellStyle name="Normal 9 4 2 4 3 2 2" xfId="53172"/>
    <cellStyle name="Normal 9 4 2 4 3 3" xfId="38848"/>
    <cellStyle name="Normal 9 4 2 4 4" xfId="17274"/>
    <cellStyle name="Normal 9 4 2 4 4 2" xfId="46010"/>
    <cellStyle name="Normal 9 4 2 4 5" xfId="31686"/>
    <cellStyle name="Normal 9 4 2 5" xfId="4586"/>
    <cellStyle name="Normal 9 4 2 5 2" xfId="11851"/>
    <cellStyle name="Normal 9 4 2 5 2 2" xfId="26229"/>
    <cellStyle name="Normal 9 4 2 5 2 2 2" xfId="54963"/>
    <cellStyle name="Normal 9 4 2 5 2 3" xfId="40639"/>
    <cellStyle name="Normal 9 4 2 5 3" xfId="19066"/>
    <cellStyle name="Normal 9 4 2 5 3 2" xfId="47801"/>
    <cellStyle name="Normal 9 4 2 5 4" xfId="33477"/>
    <cellStyle name="Normal 9 4 2 6" xfId="8258"/>
    <cellStyle name="Normal 9 4 2 6 2" xfId="22647"/>
    <cellStyle name="Normal 9 4 2 6 2 2" xfId="51382"/>
    <cellStyle name="Normal 9 4 2 6 3" xfId="37058"/>
    <cellStyle name="Normal 9 4 2 7" xfId="15484"/>
    <cellStyle name="Normal 9 4 2 7 2" xfId="44220"/>
    <cellStyle name="Normal 9 4 2 8" xfId="29896"/>
    <cellStyle name="Normal 9 4 3" xfId="1065"/>
    <cellStyle name="Normal 9 4 3 2" xfId="2048"/>
    <cellStyle name="Normal 9 4 3 2 2" xfId="3840"/>
    <cellStyle name="Normal 9 4 3 2 2 2" xfId="7499"/>
    <cellStyle name="Normal 9 4 3 2 2 2 2" xfId="14759"/>
    <cellStyle name="Normal 9 4 3 2 2 2 2 2" xfId="29137"/>
    <cellStyle name="Normal 9 4 3 2 2 2 2 2 2" xfId="57871"/>
    <cellStyle name="Normal 9 4 3 2 2 2 2 3" xfId="43547"/>
    <cellStyle name="Normal 9 4 3 2 2 2 3" xfId="21974"/>
    <cellStyle name="Normal 9 4 3 2 2 2 3 2" xfId="50709"/>
    <cellStyle name="Normal 9 4 3 2 2 2 4" xfId="36385"/>
    <cellStyle name="Normal 9 4 3 2 2 3" xfId="11172"/>
    <cellStyle name="Normal 9 4 3 2 2 3 2" xfId="25555"/>
    <cellStyle name="Normal 9 4 3 2 2 3 2 2" xfId="54290"/>
    <cellStyle name="Normal 9 4 3 2 2 3 3" xfId="39966"/>
    <cellStyle name="Normal 9 4 3 2 2 4" xfId="18392"/>
    <cellStyle name="Normal 9 4 3 2 2 4 2" xfId="47128"/>
    <cellStyle name="Normal 9 4 3 2 2 5" xfId="32804"/>
    <cellStyle name="Normal 9 4 3 2 3" xfId="5709"/>
    <cellStyle name="Normal 9 4 3 2 3 2" xfId="12969"/>
    <cellStyle name="Normal 9 4 3 2 3 2 2" xfId="27347"/>
    <cellStyle name="Normal 9 4 3 2 3 2 2 2" xfId="56081"/>
    <cellStyle name="Normal 9 4 3 2 3 2 3" xfId="41757"/>
    <cellStyle name="Normal 9 4 3 2 3 3" xfId="20184"/>
    <cellStyle name="Normal 9 4 3 2 3 3 2" xfId="48919"/>
    <cellStyle name="Normal 9 4 3 2 3 4" xfId="34595"/>
    <cellStyle name="Normal 9 4 3 2 4" xfId="9382"/>
    <cellStyle name="Normal 9 4 3 2 4 2" xfId="23765"/>
    <cellStyle name="Normal 9 4 3 2 4 2 2" xfId="52500"/>
    <cellStyle name="Normal 9 4 3 2 4 3" xfId="38176"/>
    <cellStyle name="Normal 9 4 3 2 5" xfId="16602"/>
    <cellStyle name="Normal 9 4 3 2 5 2" xfId="45338"/>
    <cellStyle name="Normal 9 4 3 2 6" xfId="31014"/>
    <cellStyle name="Normal 9 4 3 3" xfId="2944"/>
    <cellStyle name="Normal 9 4 3 3 2" xfId="6604"/>
    <cellStyle name="Normal 9 4 3 3 2 2" xfId="13864"/>
    <cellStyle name="Normal 9 4 3 3 2 2 2" xfId="28242"/>
    <cellStyle name="Normal 9 4 3 3 2 2 2 2" xfId="56976"/>
    <cellStyle name="Normal 9 4 3 3 2 2 3" xfId="42652"/>
    <cellStyle name="Normal 9 4 3 3 2 3" xfId="21079"/>
    <cellStyle name="Normal 9 4 3 3 2 3 2" xfId="49814"/>
    <cellStyle name="Normal 9 4 3 3 2 4" xfId="35490"/>
    <cellStyle name="Normal 9 4 3 3 3" xfId="10277"/>
    <cellStyle name="Normal 9 4 3 3 3 2" xfId="24660"/>
    <cellStyle name="Normal 9 4 3 3 3 2 2" xfId="53395"/>
    <cellStyle name="Normal 9 4 3 3 3 3" xfId="39071"/>
    <cellStyle name="Normal 9 4 3 3 4" xfId="17497"/>
    <cellStyle name="Normal 9 4 3 3 4 2" xfId="46233"/>
    <cellStyle name="Normal 9 4 3 3 5" xfId="31909"/>
    <cellStyle name="Normal 9 4 3 4" xfId="4809"/>
    <cellStyle name="Normal 9 4 3 4 2" xfId="12074"/>
    <cellStyle name="Normal 9 4 3 4 2 2" xfId="26452"/>
    <cellStyle name="Normal 9 4 3 4 2 2 2" xfId="55186"/>
    <cellStyle name="Normal 9 4 3 4 2 3" xfId="40862"/>
    <cellStyle name="Normal 9 4 3 4 3" xfId="19289"/>
    <cellStyle name="Normal 9 4 3 4 3 2" xfId="48024"/>
    <cellStyle name="Normal 9 4 3 4 4" xfId="33700"/>
    <cellStyle name="Normal 9 4 3 5" xfId="8481"/>
    <cellStyle name="Normal 9 4 3 5 2" xfId="22870"/>
    <cellStyle name="Normal 9 4 3 5 2 2" xfId="51605"/>
    <cellStyle name="Normal 9 4 3 5 3" xfId="37281"/>
    <cellStyle name="Normal 9 4 3 6" xfId="15707"/>
    <cellStyle name="Normal 9 4 3 6 2" xfId="44443"/>
    <cellStyle name="Normal 9 4 3 7" xfId="30119"/>
    <cellStyle name="Normal 9 4 4" xfId="1596"/>
    <cellStyle name="Normal 9 4 4 2" xfId="3393"/>
    <cellStyle name="Normal 9 4 4 2 2" xfId="7052"/>
    <cellStyle name="Normal 9 4 4 2 2 2" xfId="14312"/>
    <cellStyle name="Normal 9 4 4 2 2 2 2" xfId="28690"/>
    <cellStyle name="Normal 9 4 4 2 2 2 2 2" xfId="57424"/>
    <cellStyle name="Normal 9 4 4 2 2 2 3" xfId="43100"/>
    <cellStyle name="Normal 9 4 4 2 2 3" xfId="21527"/>
    <cellStyle name="Normal 9 4 4 2 2 3 2" xfId="50262"/>
    <cellStyle name="Normal 9 4 4 2 2 4" xfId="35938"/>
    <cellStyle name="Normal 9 4 4 2 3" xfId="10725"/>
    <cellStyle name="Normal 9 4 4 2 3 2" xfId="25108"/>
    <cellStyle name="Normal 9 4 4 2 3 2 2" xfId="53843"/>
    <cellStyle name="Normal 9 4 4 2 3 3" xfId="39519"/>
    <cellStyle name="Normal 9 4 4 2 4" xfId="17945"/>
    <cellStyle name="Normal 9 4 4 2 4 2" xfId="46681"/>
    <cellStyle name="Normal 9 4 4 2 5" xfId="32357"/>
    <cellStyle name="Normal 9 4 4 3" xfId="5262"/>
    <cellStyle name="Normal 9 4 4 3 2" xfId="12522"/>
    <cellStyle name="Normal 9 4 4 3 2 2" xfId="26900"/>
    <cellStyle name="Normal 9 4 4 3 2 2 2" xfId="55634"/>
    <cellStyle name="Normal 9 4 4 3 2 3" xfId="41310"/>
    <cellStyle name="Normal 9 4 4 3 3" xfId="19737"/>
    <cellStyle name="Normal 9 4 4 3 3 2" xfId="48472"/>
    <cellStyle name="Normal 9 4 4 3 4" xfId="34148"/>
    <cellStyle name="Normal 9 4 4 4" xfId="8935"/>
    <cellStyle name="Normal 9 4 4 4 2" xfId="23318"/>
    <cellStyle name="Normal 9 4 4 4 2 2" xfId="52053"/>
    <cellStyle name="Normal 9 4 4 4 3" xfId="37729"/>
    <cellStyle name="Normal 9 4 4 5" xfId="16155"/>
    <cellStyle name="Normal 9 4 4 5 2" xfId="44891"/>
    <cellStyle name="Normal 9 4 4 6" xfId="30567"/>
    <cellStyle name="Normal 9 4 5" xfId="2497"/>
    <cellStyle name="Normal 9 4 5 2" xfId="6157"/>
    <cellStyle name="Normal 9 4 5 2 2" xfId="13417"/>
    <cellStyle name="Normal 9 4 5 2 2 2" xfId="27795"/>
    <cellStyle name="Normal 9 4 5 2 2 2 2" xfId="56529"/>
    <cellStyle name="Normal 9 4 5 2 2 3" xfId="42205"/>
    <cellStyle name="Normal 9 4 5 2 3" xfId="20632"/>
    <cellStyle name="Normal 9 4 5 2 3 2" xfId="49367"/>
    <cellStyle name="Normal 9 4 5 2 4" xfId="35043"/>
    <cellStyle name="Normal 9 4 5 3" xfId="9830"/>
    <cellStyle name="Normal 9 4 5 3 2" xfId="24213"/>
    <cellStyle name="Normal 9 4 5 3 2 2" xfId="52948"/>
    <cellStyle name="Normal 9 4 5 3 3" xfId="38624"/>
    <cellStyle name="Normal 9 4 5 4" xfId="17050"/>
    <cellStyle name="Normal 9 4 5 4 2" xfId="45786"/>
    <cellStyle name="Normal 9 4 5 5" xfId="31462"/>
    <cellStyle name="Normal 9 4 6" xfId="4359"/>
    <cellStyle name="Normal 9 4 6 2" xfId="11627"/>
    <cellStyle name="Normal 9 4 6 2 2" xfId="26005"/>
    <cellStyle name="Normal 9 4 6 2 2 2" xfId="54739"/>
    <cellStyle name="Normal 9 4 6 2 3" xfId="40415"/>
    <cellStyle name="Normal 9 4 6 3" xfId="18842"/>
    <cellStyle name="Normal 9 4 6 3 2" xfId="47577"/>
    <cellStyle name="Normal 9 4 6 4" xfId="33253"/>
    <cellStyle name="Normal 9 4 7" xfId="8030"/>
    <cellStyle name="Normal 9 4 7 2" xfId="22423"/>
    <cellStyle name="Normal 9 4 7 2 2" xfId="51158"/>
    <cellStyle name="Normal 9 4 7 3" xfId="36834"/>
    <cellStyle name="Normal 9 4 8" xfId="15260"/>
    <cellStyle name="Normal 9 4 8 2" xfId="43996"/>
    <cellStyle name="Normal 9 4 9" xfId="29672"/>
    <cellStyle name="Normal 9 5" xfId="726"/>
    <cellStyle name="Normal 9 5 2" xfId="1177"/>
    <cellStyle name="Normal 9 5 2 2" xfId="2160"/>
    <cellStyle name="Normal 9 5 2 2 2" xfId="3952"/>
    <cellStyle name="Normal 9 5 2 2 2 2" xfId="7611"/>
    <cellStyle name="Normal 9 5 2 2 2 2 2" xfId="14871"/>
    <cellStyle name="Normal 9 5 2 2 2 2 2 2" xfId="29249"/>
    <cellStyle name="Normal 9 5 2 2 2 2 2 2 2" xfId="57983"/>
    <cellStyle name="Normal 9 5 2 2 2 2 2 3" xfId="43659"/>
    <cellStyle name="Normal 9 5 2 2 2 2 3" xfId="22086"/>
    <cellStyle name="Normal 9 5 2 2 2 2 3 2" xfId="50821"/>
    <cellStyle name="Normal 9 5 2 2 2 2 4" xfId="36497"/>
    <cellStyle name="Normal 9 5 2 2 2 3" xfId="11284"/>
    <cellStyle name="Normal 9 5 2 2 2 3 2" xfId="25667"/>
    <cellStyle name="Normal 9 5 2 2 2 3 2 2" xfId="54402"/>
    <cellStyle name="Normal 9 5 2 2 2 3 3" xfId="40078"/>
    <cellStyle name="Normal 9 5 2 2 2 4" xfId="18504"/>
    <cellStyle name="Normal 9 5 2 2 2 4 2" xfId="47240"/>
    <cellStyle name="Normal 9 5 2 2 2 5" xfId="32916"/>
    <cellStyle name="Normal 9 5 2 2 3" xfId="5821"/>
    <cellStyle name="Normal 9 5 2 2 3 2" xfId="13081"/>
    <cellStyle name="Normal 9 5 2 2 3 2 2" xfId="27459"/>
    <cellStyle name="Normal 9 5 2 2 3 2 2 2" xfId="56193"/>
    <cellStyle name="Normal 9 5 2 2 3 2 3" xfId="41869"/>
    <cellStyle name="Normal 9 5 2 2 3 3" xfId="20296"/>
    <cellStyle name="Normal 9 5 2 2 3 3 2" xfId="49031"/>
    <cellStyle name="Normal 9 5 2 2 3 4" xfId="34707"/>
    <cellStyle name="Normal 9 5 2 2 4" xfId="9494"/>
    <cellStyle name="Normal 9 5 2 2 4 2" xfId="23877"/>
    <cellStyle name="Normal 9 5 2 2 4 2 2" xfId="52612"/>
    <cellStyle name="Normal 9 5 2 2 4 3" xfId="38288"/>
    <cellStyle name="Normal 9 5 2 2 5" xfId="16714"/>
    <cellStyle name="Normal 9 5 2 2 5 2" xfId="45450"/>
    <cellStyle name="Normal 9 5 2 2 6" xfId="31126"/>
    <cellStyle name="Normal 9 5 2 3" xfId="3056"/>
    <cellStyle name="Normal 9 5 2 3 2" xfId="6716"/>
    <cellStyle name="Normal 9 5 2 3 2 2" xfId="13976"/>
    <cellStyle name="Normal 9 5 2 3 2 2 2" xfId="28354"/>
    <cellStyle name="Normal 9 5 2 3 2 2 2 2" xfId="57088"/>
    <cellStyle name="Normal 9 5 2 3 2 2 3" xfId="42764"/>
    <cellStyle name="Normal 9 5 2 3 2 3" xfId="21191"/>
    <cellStyle name="Normal 9 5 2 3 2 3 2" xfId="49926"/>
    <cellStyle name="Normal 9 5 2 3 2 4" xfId="35602"/>
    <cellStyle name="Normal 9 5 2 3 3" xfId="10389"/>
    <cellStyle name="Normal 9 5 2 3 3 2" xfId="24772"/>
    <cellStyle name="Normal 9 5 2 3 3 2 2" xfId="53507"/>
    <cellStyle name="Normal 9 5 2 3 3 3" xfId="39183"/>
    <cellStyle name="Normal 9 5 2 3 4" xfId="17609"/>
    <cellStyle name="Normal 9 5 2 3 4 2" xfId="46345"/>
    <cellStyle name="Normal 9 5 2 3 5" xfId="32021"/>
    <cellStyle name="Normal 9 5 2 4" xfId="4921"/>
    <cellStyle name="Normal 9 5 2 4 2" xfId="12186"/>
    <cellStyle name="Normal 9 5 2 4 2 2" xfId="26564"/>
    <cellStyle name="Normal 9 5 2 4 2 2 2" xfId="55298"/>
    <cellStyle name="Normal 9 5 2 4 2 3" xfId="40974"/>
    <cellStyle name="Normal 9 5 2 4 3" xfId="19401"/>
    <cellStyle name="Normal 9 5 2 4 3 2" xfId="48136"/>
    <cellStyle name="Normal 9 5 2 4 4" xfId="33812"/>
    <cellStyle name="Normal 9 5 2 5" xfId="8593"/>
    <cellStyle name="Normal 9 5 2 5 2" xfId="22982"/>
    <cellStyle name="Normal 9 5 2 5 2 2" xfId="51717"/>
    <cellStyle name="Normal 9 5 2 5 3" xfId="37393"/>
    <cellStyle name="Normal 9 5 2 6" xfId="15819"/>
    <cellStyle name="Normal 9 5 2 6 2" xfId="44555"/>
    <cellStyle name="Normal 9 5 2 7" xfId="30231"/>
    <cellStyle name="Normal 9 5 3" xfId="1713"/>
    <cellStyle name="Normal 9 5 3 2" xfId="3505"/>
    <cellStyle name="Normal 9 5 3 2 2" xfId="7164"/>
    <cellStyle name="Normal 9 5 3 2 2 2" xfId="14424"/>
    <cellStyle name="Normal 9 5 3 2 2 2 2" xfId="28802"/>
    <cellStyle name="Normal 9 5 3 2 2 2 2 2" xfId="57536"/>
    <cellStyle name="Normal 9 5 3 2 2 2 3" xfId="43212"/>
    <cellStyle name="Normal 9 5 3 2 2 3" xfId="21639"/>
    <cellStyle name="Normal 9 5 3 2 2 3 2" xfId="50374"/>
    <cellStyle name="Normal 9 5 3 2 2 4" xfId="36050"/>
    <cellStyle name="Normal 9 5 3 2 3" xfId="10837"/>
    <cellStyle name="Normal 9 5 3 2 3 2" xfId="25220"/>
    <cellStyle name="Normal 9 5 3 2 3 2 2" xfId="53955"/>
    <cellStyle name="Normal 9 5 3 2 3 3" xfId="39631"/>
    <cellStyle name="Normal 9 5 3 2 4" xfId="18057"/>
    <cellStyle name="Normal 9 5 3 2 4 2" xfId="46793"/>
    <cellStyle name="Normal 9 5 3 2 5" xfId="32469"/>
    <cellStyle name="Normal 9 5 3 3" xfId="5374"/>
    <cellStyle name="Normal 9 5 3 3 2" xfId="12634"/>
    <cellStyle name="Normal 9 5 3 3 2 2" xfId="27012"/>
    <cellStyle name="Normal 9 5 3 3 2 2 2" xfId="55746"/>
    <cellStyle name="Normal 9 5 3 3 2 3" xfId="41422"/>
    <cellStyle name="Normal 9 5 3 3 3" xfId="19849"/>
    <cellStyle name="Normal 9 5 3 3 3 2" xfId="48584"/>
    <cellStyle name="Normal 9 5 3 3 4" xfId="34260"/>
    <cellStyle name="Normal 9 5 3 4" xfId="9047"/>
    <cellStyle name="Normal 9 5 3 4 2" xfId="23430"/>
    <cellStyle name="Normal 9 5 3 4 2 2" xfId="52165"/>
    <cellStyle name="Normal 9 5 3 4 3" xfId="37841"/>
    <cellStyle name="Normal 9 5 3 5" xfId="16267"/>
    <cellStyle name="Normal 9 5 3 5 2" xfId="45003"/>
    <cellStyle name="Normal 9 5 3 6" xfId="30679"/>
    <cellStyle name="Normal 9 5 4" xfId="2609"/>
    <cellStyle name="Normal 9 5 4 2" xfId="6269"/>
    <cellStyle name="Normal 9 5 4 2 2" xfId="13529"/>
    <cellStyle name="Normal 9 5 4 2 2 2" xfId="27907"/>
    <cellStyle name="Normal 9 5 4 2 2 2 2" xfId="56641"/>
    <cellStyle name="Normal 9 5 4 2 2 3" xfId="42317"/>
    <cellStyle name="Normal 9 5 4 2 3" xfId="20744"/>
    <cellStyle name="Normal 9 5 4 2 3 2" xfId="49479"/>
    <cellStyle name="Normal 9 5 4 2 4" xfId="35155"/>
    <cellStyle name="Normal 9 5 4 3" xfId="9942"/>
    <cellStyle name="Normal 9 5 4 3 2" xfId="24325"/>
    <cellStyle name="Normal 9 5 4 3 2 2" xfId="53060"/>
    <cellStyle name="Normal 9 5 4 3 3" xfId="38736"/>
    <cellStyle name="Normal 9 5 4 4" xfId="17162"/>
    <cellStyle name="Normal 9 5 4 4 2" xfId="45898"/>
    <cellStyle name="Normal 9 5 4 5" xfId="31574"/>
    <cellStyle name="Normal 9 5 5" xfId="4473"/>
    <cellStyle name="Normal 9 5 5 2" xfId="11739"/>
    <cellStyle name="Normal 9 5 5 2 2" xfId="26117"/>
    <cellStyle name="Normal 9 5 5 2 2 2" xfId="54851"/>
    <cellStyle name="Normal 9 5 5 2 3" xfId="40527"/>
    <cellStyle name="Normal 9 5 5 3" xfId="18954"/>
    <cellStyle name="Normal 9 5 5 3 2" xfId="47689"/>
    <cellStyle name="Normal 9 5 5 4" xfId="33365"/>
    <cellStyle name="Normal 9 5 6" xfId="8146"/>
    <cellStyle name="Normal 9 5 6 2" xfId="22535"/>
    <cellStyle name="Normal 9 5 6 2 2" xfId="51270"/>
    <cellStyle name="Normal 9 5 6 3" xfId="36946"/>
    <cellStyle name="Normal 9 5 7" xfId="15372"/>
    <cellStyle name="Normal 9 5 7 2" xfId="44108"/>
    <cellStyle name="Normal 9 5 8" xfId="29784"/>
    <cellStyle name="Normal 9 6" xfId="953"/>
    <cellStyle name="Normal 9 6 2" xfId="1936"/>
    <cellStyle name="Normal 9 6 2 2" xfId="3728"/>
    <cellStyle name="Normal 9 6 2 2 2" xfId="7387"/>
    <cellStyle name="Normal 9 6 2 2 2 2" xfId="14647"/>
    <cellStyle name="Normal 9 6 2 2 2 2 2" xfId="29025"/>
    <cellStyle name="Normal 9 6 2 2 2 2 2 2" xfId="57759"/>
    <cellStyle name="Normal 9 6 2 2 2 2 3" xfId="43435"/>
    <cellStyle name="Normal 9 6 2 2 2 3" xfId="21862"/>
    <cellStyle name="Normal 9 6 2 2 2 3 2" xfId="50597"/>
    <cellStyle name="Normal 9 6 2 2 2 4" xfId="36273"/>
    <cellStyle name="Normal 9 6 2 2 3" xfId="11060"/>
    <cellStyle name="Normal 9 6 2 2 3 2" xfId="25443"/>
    <cellStyle name="Normal 9 6 2 2 3 2 2" xfId="54178"/>
    <cellStyle name="Normal 9 6 2 2 3 3" xfId="39854"/>
    <cellStyle name="Normal 9 6 2 2 4" xfId="18280"/>
    <cellStyle name="Normal 9 6 2 2 4 2" xfId="47016"/>
    <cellStyle name="Normal 9 6 2 2 5" xfId="32692"/>
    <cellStyle name="Normal 9 6 2 3" xfId="5597"/>
    <cellStyle name="Normal 9 6 2 3 2" xfId="12857"/>
    <cellStyle name="Normal 9 6 2 3 2 2" xfId="27235"/>
    <cellStyle name="Normal 9 6 2 3 2 2 2" xfId="55969"/>
    <cellStyle name="Normal 9 6 2 3 2 3" xfId="41645"/>
    <cellStyle name="Normal 9 6 2 3 3" xfId="20072"/>
    <cellStyle name="Normal 9 6 2 3 3 2" xfId="48807"/>
    <cellStyle name="Normal 9 6 2 3 4" xfId="34483"/>
    <cellStyle name="Normal 9 6 2 4" xfId="9270"/>
    <cellStyle name="Normal 9 6 2 4 2" xfId="23653"/>
    <cellStyle name="Normal 9 6 2 4 2 2" xfId="52388"/>
    <cellStyle name="Normal 9 6 2 4 3" xfId="38064"/>
    <cellStyle name="Normal 9 6 2 5" xfId="16490"/>
    <cellStyle name="Normal 9 6 2 5 2" xfId="45226"/>
    <cellStyle name="Normal 9 6 2 6" xfId="30902"/>
    <cellStyle name="Normal 9 6 3" xfId="2832"/>
    <cellStyle name="Normal 9 6 3 2" xfId="6492"/>
    <cellStyle name="Normal 9 6 3 2 2" xfId="13752"/>
    <cellStyle name="Normal 9 6 3 2 2 2" xfId="28130"/>
    <cellStyle name="Normal 9 6 3 2 2 2 2" xfId="56864"/>
    <cellStyle name="Normal 9 6 3 2 2 3" xfId="42540"/>
    <cellStyle name="Normal 9 6 3 2 3" xfId="20967"/>
    <cellStyle name="Normal 9 6 3 2 3 2" xfId="49702"/>
    <cellStyle name="Normal 9 6 3 2 4" xfId="35378"/>
    <cellStyle name="Normal 9 6 3 3" xfId="10165"/>
    <cellStyle name="Normal 9 6 3 3 2" xfId="24548"/>
    <cellStyle name="Normal 9 6 3 3 2 2" xfId="53283"/>
    <cellStyle name="Normal 9 6 3 3 3" xfId="38959"/>
    <cellStyle name="Normal 9 6 3 4" xfId="17385"/>
    <cellStyle name="Normal 9 6 3 4 2" xfId="46121"/>
    <cellStyle name="Normal 9 6 3 5" xfId="31797"/>
    <cellStyle name="Normal 9 6 4" xfId="4697"/>
    <cellStyle name="Normal 9 6 4 2" xfId="11962"/>
    <cellStyle name="Normal 9 6 4 2 2" xfId="26340"/>
    <cellStyle name="Normal 9 6 4 2 2 2" xfId="55074"/>
    <cellStyle name="Normal 9 6 4 2 3" xfId="40750"/>
    <cellStyle name="Normal 9 6 4 3" xfId="19177"/>
    <cellStyle name="Normal 9 6 4 3 2" xfId="47912"/>
    <cellStyle name="Normal 9 6 4 4" xfId="33588"/>
    <cellStyle name="Normal 9 6 5" xfId="8369"/>
    <cellStyle name="Normal 9 6 5 2" xfId="22758"/>
    <cellStyle name="Normal 9 6 5 2 2" xfId="51493"/>
    <cellStyle name="Normal 9 6 5 3" xfId="37169"/>
    <cellStyle name="Normal 9 6 6" xfId="15595"/>
    <cellStyle name="Normal 9 6 6 2" xfId="44331"/>
    <cellStyle name="Normal 9 6 7" xfId="30007"/>
    <cellStyle name="Normal 9 7" xfId="1457"/>
    <cellStyle name="Normal 9 7 2" xfId="3281"/>
    <cellStyle name="Normal 9 7 2 2" xfId="6940"/>
    <cellStyle name="Normal 9 7 2 2 2" xfId="14200"/>
    <cellStyle name="Normal 9 7 2 2 2 2" xfId="28578"/>
    <cellStyle name="Normal 9 7 2 2 2 2 2" xfId="57312"/>
    <cellStyle name="Normal 9 7 2 2 2 3" xfId="42988"/>
    <cellStyle name="Normal 9 7 2 2 3" xfId="21415"/>
    <cellStyle name="Normal 9 7 2 2 3 2" xfId="50150"/>
    <cellStyle name="Normal 9 7 2 2 4" xfId="35826"/>
    <cellStyle name="Normal 9 7 2 3" xfId="10613"/>
    <cellStyle name="Normal 9 7 2 3 2" xfId="24996"/>
    <cellStyle name="Normal 9 7 2 3 2 2" xfId="53731"/>
    <cellStyle name="Normal 9 7 2 3 3" xfId="39407"/>
    <cellStyle name="Normal 9 7 2 4" xfId="17833"/>
    <cellStyle name="Normal 9 7 2 4 2" xfId="46569"/>
    <cellStyle name="Normal 9 7 2 5" xfId="32245"/>
    <cellStyle name="Normal 9 7 3" xfId="5148"/>
    <cellStyle name="Normal 9 7 3 2" xfId="12410"/>
    <cellStyle name="Normal 9 7 3 2 2" xfId="26788"/>
    <cellStyle name="Normal 9 7 3 2 2 2" xfId="55522"/>
    <cellStyle name="Normal 9 7 3 2 3" xfId="41198"/>
    <cellStyle name="Normal 9 7 3 3" xfId="19625"/>
    <cellStyle name="Normal 9 7 3 3 2" xfId="48360"/>
    <cellStyle name="Normal 9 7 3 4" xfId="34036"/>
    <cellStyle name="Normal 9 7 4" xfId="8820"/>
    <cellStyle name="Normal 9 7 4 2" xfId="23206"/>
    <cellStyle name="Normal 9 7 4 2 2" xfId="51941"/>
    <cellStyle name="Normal 9 7 4 3" xfId="37617"/>
    <cellStyle name="Normal 9 7 5" xfId="16043"/>
    <cellStyle name="Normal 9 7 5 2" xfId="44779"/>
    <cellStyle name="Normal 9 7 6" xfId="30455"/>
    <cellStyle name="Normal 9 8" xfId="2385"/>
    <cellStyle name="Normal 9 8 2" xfId="6045"/>
    <cellStyle name="Normal 9 8 2 2" xfId="13305"/>
    <cellStyle name="Normal 9 8 2 2 2" xfId="27683"/>
    <cellStyle name="Normal 9 8 2 2 2 2" xfId="56417"/>
    <cellStyle name="Normal 9 8 2 2 3" xfId="42093"/>
    <cellStyle name="Normal 9 8 2 3" xfId="20520"/>
    <cellStyle name="Normal 9 8 2 3 2" xfId="49255"/>
    <cellStyle name="Normal 9 8 2 4" xfId="34931"/>
    <cellStyle name="Normal 9 8 3" xfId="9718"/>
    <cellStyle name="Normal 9 8 3 2" xfId="24101"/>
    <cellStyle name="Normal 9 8 3 2 2" xfId="52836"/>
    <cellStyle name="Normal 9 8 3 3" xfId="38512"/>
    <cellStyle name="Normal 9 8 4" xfId="16938"/>
    <cellStyle name="Normal 9 8 4 2" xfId="45674"/>
    <cellStyle name="Normal 9 8 5" xfId="31350"/>
    <cellStyle name="Normal 9 9" xfId="4232"/>
    <cellStyle name="Normal 9 9 2" xfId="11513"/>
    <cellStyle name="Normal 9 9 2 2" xfId="25893"/>
    <cellStyle name="Normal 9 9 2 2 2" xfId="54627"/>
    <cellStyle name="Normal 9 9 2 3" xfId="40303"/>
    <cellStyle name="Normal 9 9 3" xfId="18730"/>
    <cellStyle name="Normal 9 9 3 2" xfId="47465"/>
    <cellStyle name="Normal 9 9 4" xfId="33141"/>
    <cellStyle name="Note" xfId="38" builtinId="10" customBuiltin="1"/>
    <cellStyle name="Note 10" xfId="507"/>
    <cellStyle name="Note 11" xfId="531"/>
    <cellStyle name="Note 12" xfId="707"/>
    <cellStyle name="Note 13" xfId="1426"/>
    <cellStyle name="Note 14" xfId="1583"/>
    <cellStyle name="Note 15" xfId="4202"/>
    <cellStyle name="Note 16" xfId="4246"/>
    <cellStyle name="Note 17" xfId="7871"/>
    <cellStyle name="Note 18" xfId="7953"/>
    <cellStyle name="Note 19" xfId="15127"/>
    <cellStyle name="Note 2" xfId="83"/>
    <cellStyle name="Note 2 2" xfId="139"/>
    <cellStyle name="Note 20" xfId="29498"/>
    <cellStyle name="Note 21" xfId="29541"/>
    <cellStyle name="Note 22" xfId="58214"/>
    <cellStyle name="Note 3" xfId="128"/>
    <cellStyle name="Note 3 2" xfId="140"/>
    <cellStyle name="Note 4" xfId="138"/>
    <cellStyle name="Note 5" xfId="180"/>
    <cellStyle name="Note 6" xfId="231"/>
    <cellStyle name="Note 7" xfId="277"/>
    <cellStyle name="Note 8" xfId="335"/>
    <cellStyle name="Note 9" xfId="407"/>
    <cellStyle name="Output" xfId="39" builtinId="21" customBuiltin="1"/>
    <cellStyle name="Output 10" xfId="533"/>
    <cellStyle name="Output 11" xfId="708"/>
    <cellStyle name="Output 12" xfId="1427"/>
    <cellStyle name="Output 13" xfId="1576"/>
    <cellStyle name="Output 14" xfId="4203"/>
    <cellStyle name="Output 15" xfId="4240"/>
    <cellStyle name="Output 16" xfId="7872"/>
    <cellStyle name="Output 17" xfId="7922"/>
    <cellStyle name="Output 18" xfId="15128"/>
    <cellStyle name="Output 19" xfId="29460"/>
    <cellStyle name="Output 2" xfId="84"/>
    <cellStyle name="Output 20" xfId="29542"/>
    <cellStyle name="Output 21" xfId="58209"/>
    <cellStyle name="Output 3" xfId="129"/>
    <cellStyle name="Output 4" xfId="181"/>
    <cellStyle name="Output 5" xfId="232"/>
    <cellStyle name="Output 6" xfId="255"/>
    <cellStyle name="Output 7" xfId="336"/>
    <cellStyle name="Output 8" xfId="408"/>
    <cellStyle name="Output 9" xfId="508"/>
    <cellStyle name="Percent" xfId="40" builtinId="5"/>
    <cellStyle name="Percent 10" xfId="521"/>
    <cellStyle name="Percent 11" xfId="709"/>
    <cellStyle name="Percent 12" xfId="1428"/>
    <cellStyle name="Percent 13" xfId="1515"/>
    <cellStyle name="Percent 14" xfId="4204"/>
    <cellStyle name="Percent 15" xfId="4255"/>
    <cellStyle name="Percent 16" xfId="7873"/>
    <cellStyle name="Percent 17" xfId="7906"/>
    <cellStyle name="Percent 18" xfId="15129"/>
    <cellStyle name="Percent 19" xfId="15135"/>
    <cellStyle name="Percent 2" xfId="85"/>
    <cellStyle name="Percent 20" xfId="29543"/>
    <cellStyle name="Percent 21" xfId="58200"/>
    <cellStyle name="Percent 3" xfId="130"/>
    <cellStyle name="Percent 4" xfId="182"/>
    <cellStyle name="Percent 5" xfId="233"/>
    <cellStyle name="Percent 6" xfId="240"/>
    <cellStyle name="Percent 7" xfId="337"/>
    <cellStyle name="Percent 8" xfId="409"/>
    <cellStyle name="Percent 9" xfId="509"/>
    <cellStyle name="Text" xfId="58243"/>
    <cellStyle name="Title" xfId="41" builtinId="15" customBuiltin="1"/>
    <cellStyle name="Title 10" xfId="532"/>
    <cellStyle name="Title 11" xfId="710"/>
    <cellStyle name="Title 12" xfId="1429"/>
    <cellStyle name="Title 13" xfId="1482"/>
    <cellStyle name="Title 14" xfId="4205"/>
    <cellStyle name="Title 15" xfId="4210"/>
    <cellStyle name="Title 16" xfId="7874"/>
    <cellStyle name="Title 17" xfId="7902"/>
    <cellStyle name="Title 18" xfId="15130"/>
    <cellStyle name="Title 19" xfId="18717"/>
    <cellStyle name="Title 2" xfId="86"/>
    <cellStyle name="Title 2 2" xfId="58241"/>
    <cellStyle name="Title 20" xfId="29544"/>
    <cellStyle name="Title 3" xfId="131"/>
    <cellStyle name="Title 4" xfId="183"/>
    <cellStyle name="Title 5" xfId="234"/>
    <cellStyle name="Title 6" xfId="276"/>
    <cellStyle name="Title 7" xfId="338"/>
    <cellStyle name="Title 8" xfId="410"/>
    <cellStyle name="Title 9" xfId="510"/>
    <cellStyle name="Total" xfId="42" builtinId="25" customBuiltin="1"/>
    <cellStyle name="Total 10" xfId="514"/>
    <cellStyle name="Total 11" xfId="711"/>
    <cellStyle name="Total 12" xfId="1430"/>
    <cellStyle name="Total 13" xfId="1468"/>
    <cellStyle name="Total 14" xfId="4206"/>
    <cellStyle name="Total 15" xfId="4236"/>
    <cellStyle name="Total 16" xfId="7875"/>
    <cellStyle name="Total 17" xfId="7891"/>
    <cellStyle name="Total 18" xfId="15131"/>
    <cellStyle name="Total 19" xfId="29474"/>
    <cellStyle name="Total 2" xfId="87"/>
    <cellStyle name="Total 20" xfId="29545"/>
    <cellStyle name="Total 21" xfId="58216"/>
    <cellStyle name="Total 3" xfId="132"/>
    <cellStyle name="Total 4" xfId="184"/>
    <cellStyle name="Total 5" xfId="235"/>
    <cellStyle name="Total 6" xfId="254"/>
    <cellStyle name="Total 7" xfId="339"/>
    <cellStyle name="Total 8" xfId="411"/>
    <cellStyle name="Total 9" xfId="511"/>
    <cellStyle name="Warning Text" xfId="43" builtinId="11" customBuiltin="1"/>
    <cellStyle name="Warning Text 10" xfId="573"/>
    <cellStyle name="Warning Text 11" xfId="712"/>
    <cellStyle name="Warning Text 12" xfId="1431"/>
    <cellStyle name="Warning Text 13" xfId="1458"/>
    <cellStyle name="Warning Text 14" xfId="4207"/>
    <cellStyle name="Warning Text 15" xfId="4345"/>
    <cellStyle name="Warning Text 16" xfId="7876"/>
    <cellStyle name="Warning Text 17" xfId="7882"/>
    <cellStyle name="Warning Text 18" xfId="15132"/>
    <cellStyle name="Warning Text 19" xfId="29495"/>
    <cellStyle name="Warning Text 2" xfId="88"/>
    <cellStyle name="Warning Text 20" xfId="29546"/>
    <cellStyle name="Warning Text 21" xfId="58213"/>
    <cellStyle name="Warning Text 3" xfId="133"/>
    <cellStyle name="Warning Text 4" xfId="185"/>
    <cellStyle name="Warning Text 5" xfId="236"/>
    <cellStyle name="Warning Text 6" xfId="239"/>
    <cellStyle name="Warning Text 7" xfId="340"/>
    <cellStyle name="Warning Text 8" xfId="412"/>
    <cellStyle name="Warning Text 9"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99"/>
      <color rgb="FF99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11"/>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49406867</c:v>
                </c:pt>
              </c:numCache>
            </c:numRef>
          </c:val>
          <c:extLst>
            <c:ext xmlns:c16="http://schemas.microsoft.com/office/drawing/2014/chart" uri="{C3380CC4-5D6E-409C-BE32-E72D297353CC}">
              <c16:uniqueId val="{00000000-547C-4B38-AB56-EB22B1020725}"/>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60640372</c:v>
                </c:pt>
              </c:numCache>
            </c:numRef>
          </c:val>
          <c:extLst>
            <c:ext xmlns:c16="http://schemas.microsoft.com/office/drawing/2014/chart" uri="{C3380CC4-5D6E-409C-BE32-E72D297353CC}">
              <c16:uniqueId val="{00000001-547C-4B38-AB56-EB22B1020725}"/>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25359851</c:v>
                </c:pt>
              </c:numCache>
            </c:numRef>
          </c:val>
          <c:extLst>
            <c:ext xmlns:c16="http://schemas.microsoft.com/office/drawing/2014/chart" uri="{C3380CC4-5D6E-409C-BE32-E72D297353CC}">
              <c16:uniqueId val="{00000002-547C-4B38-AB56-EB22B1020725}"/>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52919955</c:v>
                </c:pt>
              </c:numCache>
            </c:numRef>
          </c:val>
          <c:extLst>
            <c:ext xmlns:c16="http://schemas.microsoft.com/office/drawing/2014/chart" uri="{C3380CC4-5D6E-409C-BE32-E72D297353CC}">
              <c16:uniqueId val="{00000003-547C-4B38-AB56-EB22B1020725}"/>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15868269</c:v>
                </c:pt>
              </c:numCache>
            </c:numRef>
          </c:val>
          <c:extLst>
            <c:ext xmlns:c16="http://schemas.microsoft.com/office/drawing/2014/chart" uri="{C3380CC4-5D6E-409C-BE32-E72D297353CC}">
              <c16:uniqueId val="{00000004-547C-4B38-AB56-EB22B1020725}"/>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46804461</c:v>
                </c:pt>
              </c:numCache>
            </c:numRef>
          </c:val>
          <c:extLst>
            <c:ext xmlns:c16="http://schemas.microsoft.com/office/drawing/2014/chart" uri="{C3380CC4-5D6E-409C-BE32-E72D297353CC}">
              <c16:uniqueId val="{00000005-547C-4B38-AB56-EB22B1020725}"/>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32843790.75</c:v>
                </c:pt>
              </c:numCache>
            </c:numRef>
          </c:val>
          <c:extLst>
            <c:ext xmlns:c16="http://schemas.microsoft.com/office/drawing/2014/chart" uri="{C3380CC4-5D6E-409C-BE32-E72D297353CC}">
              <c16:uniqueId val="{00000006-547C-4B38-AB56-EB22B1020725}"/>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14629998</c:v>
                </c:pt>
              </c:numCache>
            </c:numRef>
          </c:val>
          <c:extLst>
            <c:ext xmlns:c16="http://schemas.microsoft.com/office/drawing/2014/chart" uri="{C3380CC4-5D6E-409C-BE32-E72D297353CC}">
              <c16:uniqueId val="{00000007-547C-4B38-AB56-EB22B1020725}"/>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13958610</c:v>
                </c:pt>
              </c:numCache>
            </c:numRef>
          </c:val>
          <c:extLst>
            <c:ext xmlns:c16="http://schemas.microsoft.com/office/drawing/2014/chart" uri="{C3380CC4-5D6E-409C-BE32-E72D297353CC}">
              <c16:uniqueId val="{00000008-547C-4B38-AB56-EB22B1020725}"/>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59592114</c:v>
                </c:pt>
              </c:numCache>
            </c:numRef>
          </c:val>
          <c:extLst>
            <c:ext xmlns:c16="http://schemas.microsoft.com/office/drawing/2014/chart" uri="{C3380CC4-5D6E-409C-BE32-E72D297353CC}">
              <c16:uniqueId val="{00000009-547C-4B38-AB56-EB22B1020725}"/>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22615595</c:v>
                </c:pt>
              </c:numCache>
            </c:numRef>
          </c:val>
          <c:extLst>
            <c:ext xmlns:c16="http://schemas.microsoft.com/office/drawing/2014/chart" uri="{C3380CC4-5D6E-409C-BE32-E72D297353CC}">
              <c16:uniqueId val="{0000000A-547C-4B38-AB56-EB22B1020725}"/>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39599084</c:v>
                </c:pt>
              </c:numCache>
            </c:numRef>
          </c:val>
          <c:extLst>
            <c:ext xmlns:c16="http://schemas.microsoft.com/office/drawing/2014/chart" uri="{C3380CC4-5D6E-409C-BE32-E72D297353CC}">
              <c16:uniqueId val="{0000000B-547C-4B38-AB56-EB22B1020725}"/>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27617325</c:v>
                </c:pt>
              </c:numCache>
            </c:numRef>
          </c:val>
          <c:extLst>
            <c:ext xmlns:c16="http://schemas.microsoft.com/office/drawing/2014/chart" uri="{C3380CC4-5D6E-409C-BE32-E72D297353CC}">
              <c16:uniqueId val="{0000000C-547C-4B38-AB56-EB22B1020725}"/>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9493119</c:v>
                </c:pt>
              </c:numCache>
            </c:numRef>
          </c:val>
          <c:extLst>
            <c:ext xmlns:c16="http://schemas.microsoft.com/office/drawing/2014/chart" uri="{C3380CC4-5D6E-409C-BE32-E72D297353CC}">
              <c16:uniqueId val="{0000000D-547C-4B38-AB56-EB22B1020725}"/>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54833455</c:v>
                </c:pt>
              </c:numCache>
            </c:numRef>
          </c:val>
          <c:extLst>
            <c:ext xmlns:c16="http://schemas.microsoft.com/office/drawing/2014/chart" uri="{C3380CC4-5D6E-409C-BE32-E72D297353CC}">
              <c16:uniqueId val="{0000000E-547C-4B38-AB56-EB22B1020725}"/>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27548007</c:v>
                </c:pt>
              </c:numCache>
            </c:numRef>
          </c:val>
          <c:extLst>
            <c:ext xmlns:c16="http://schemas.microsoft.com/office/drawing/2014/chart" uri="{C3380CC4-5D6E-409C-BE32-E72D297353CC}">
              <c16:uniqueId val="{0000000F-547C-4B38-AB56-EB22B1020725}"/>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50519869</c:v>
                </c:pt>
              </c:numCache>
            </c:numRef>
          </c:val>
          <c:extLst>
            <c:ext xmlns:c16="http://schemas.microsoft.com/office/drawing/2014/chart" uri="{C3380CC4-5D6E-409C-BE32-E72D297353CC}">
              <c16:uniqueId val="{00000010-547C-4B38-AB56-EB22B1020725}"/>
            </c:ext>
          </c:extLst>
        </c:ser>
        <c:ser>
          <c:idx val="17"/>
          <c:order val="17"/>
          <c:tx>
            <c:strRef>
              <c:f>'Bank Detail'!$A$21</c:f>
              <c:strCache>
                <c:ptCount val="1"/>
                <c:pt idx="0">
                  <c:v>New Jersey </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53010196</c:v>
                </c:pt>
              </c:numCache>
            </c:numRef>
          </c:val>
          <c:extLst>
            <c:ext xmlns:c16="http://schemas.microsoft.com/office/drawing/2014/chart" uri="{C3380CC4-5D6E-409C-BE32-E72D297353CC}">
              <c16:uniqueId val="{00000011-547C-4B38-AB56-EB22B1020725}"/>
            </c:ext>
          </c:extLst>
        </c:ser>
        <c:ser>
          <c:idx val="18"/>
          <c:order val="18"/>
          <c:tx>
            <c:strRef>
              <c:f>'Bank Detail'!$A$22</c:f>
              <c:strCache>
                <c:ptCount val="1"/>
                <c:pt idx="0">
                  <c:v>San Jose</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15250249</c:v>
                </c:pt>
              </c:numCache>
            </c:numRef>
          </c:val>
          <c:extLst>
            <c:ext xmlns:c16="http://schemas.microsoft.com/office/drawing/2014/chart" uri="{C3380CC4-5D6E-409C-BE32-E72D297353CC}">
              <c16:uniqueId val="{00000012-547C-4B38-AB56-EB22B1020725}"/>
            </c:ext>
          </c:extLst>
        </c:ser>
        <c:ser>
          <c:idx val="19"/>
          <c:order val="19"/>
          <c:tx>
            <c:strRef>
              <c:f>'Bank Detail'!$A$23</c:f>
              <c:strCache>
                <c:ptCount val="1"/>
                <c:pt idx="0">
                  <c:v>Thunder Bay</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17249152</c:v>
                </c:pt>
              </c:numCache>
            </c:numRef>
          </c:val>
          <c:extLst>
            <c:ext xmlns:c16="http://schemas.microsoft.com/office/drawing/2014/chart" uri="{C3380CC4-5D6E-409C-BE32-E72D297353CC}">
              <c16:uniqueId val="{00000013-547C-4B38-AB56-EB22B1020725}"/>
            </c:ext>
          </c:extLst>
        </c:ser>
        <c:ser>
          <c:idx val="20"/>
          <c:order val="20"/>
          <c:tx>
            <c:strRef>
              <c:f>'Bank Detail'!$A$24</c:f>
              <c:strCache>
                <c:ptCount val="1"/>
                <c:pt idx="0">
                  <c:v>Virginia</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21684611</c:v>
                </c:pt>
              </c:numCache>
            </c:numRef>
          </c:val>
          <c:extLst>
            <c:ext xmlns:c16="http://schemas.microsoft.com/office/drawing/2014/chart" uri="{C3380CC4-5D6E-409C-BE32-E72D297353CC}">
              <c16:uniqueId val="{00000014-547C-4B38-AB56-EB22B1020725}"/>
            </c:ext>
          </c:extLst>
        </c:ser>
        <c:ser>
          <c:idx val="21"/>
          <c:order val="21"/>
          <c:tx>
            <c:strRef>
              <c:f>'Bank Detail'!$A$25</c:f>
              <c:strCache>
                <c:ptCount val="1"/>
                <c:pt idx="0">
                  <c:v>Waikiki</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67610762</c:v>
                </c:pt>
              </c:numCache>
            </c:numRef>
          </c:val>
          <c:extLst>
            <c:ext xmlns:c16="http://schemas.microsoft.com/office/drawing/2014/chart" uri="{C3380CC4-5D6E-409C-BE32-E72D297353CC}">
              <c16:uniqueId val="{00000015-547C-4B38-AB56-EB22B1020725}"/>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47106670</c:v>
                </c:pt>
              </c:numCache>
            </c:numRef>
          </c:val>
          <c:extLst>
            <c:ext xmlns:c16="http://schemas.microsoft.com/office/drawing/2014/chart" uri="{C3380CC4-5D6E-409C-BE32-E72D297353CC}">
              <c16:uniqueId val="{00000016-547C-4B38-AB56-EB22B1020725}"/>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98671058.950000003</c:v>
                </c:pt>
              </c:numCache>
            </c:numRef>
          </c:val>
          <c:extLst>
            <c:ext xmlns:c16="http://schemas.microsoft.com/office/drawing/2014/chart" uri="{C3380CC4-5D6E-409C-BE32-E72D297353CC}">
              <c16:uniqueId val="{00000017-547C-4B38-AB56-EB22B1020725}"/>
            </c:ext>
          </c:extLst>
        </c:ser>
        <c:dLbls>
          <c:showLegendKey val="0"/>
          <c:showVal val="0"/>
          <c:showCatName val="0"/>
          <c:showSerName val="0"/>
          <c:showPercent val="0"/>
          <c:showBubbleSize val="0"/>
        </c:dLbls>
        <c:gapWidth val="150"/>
        <c:axId val="156961792"/>
        <c:axId val="156988160"/>
      </c:barChart>
      <c:catAx>
        <c:axId val="156961792"/>
        <c:scaling>
          <c:orientation val="minMax"/>
        </c:scaling>
        <c:delete val="1"/>
        <c:axPos val="b"/>
        <c:majorTickMark val="out"/>
        <c:minorTickMark val="none"/>
        <c:tickLblPos val="none"/>
        <c:crossAx val="156988160"/>
        <c:crosses val="autoZero"/>
        <c:auto val="1"/>
        <c:lblAlgn val="ctr"/>
        <c:lblOffset val="100"/>
        <c:noMultiLvlLbl val="0"/>
      </c:catAx>
      <c:valAx>
        <c:axId val="156988160"/>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961792"/>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06"/>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49406867</c:v>
                </c:pt>
              </c:numCache>
            </c:numRef>
          </c:val>
          <c:extLst>
            <c:ext xmlns:c16="http://schemas.microsoft.com/office/drawing/2014/chart" uri="{C3380CC4-5D6E-409C-BE32-E72D297353CC}">
              <c16:uniqueId val="{00000000-83A4-46E8-AC85-765DACE31C1D}"/>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60640372</c:v>
                </c:pt>
              </c:numCache>
            </c:numRef>
          </c:val>
          <c:extLst>
            <c:ext xmlns:c16="http://schemas.microsoft.com/office/drawing/2014/chart" uri="{C3380CC4-5D6E-409C-BE32-E72D297353CC}">
              <c16:uniqueId val="{00000001-83A4-46E8-AC85-765DACE31C1D}"/>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25359851</c:v>
                </c:pt>
              </c:numCache>
            </c:numRef>
          </c:val>
          <c:extLst>
            <c:ext xmlns:c16="http://schemas.microsoft.com/office/drawing/2014/chart" uri="{C3380CC4-5D6E-409C-BE32-E72D297353CC}">
              <c16:uniqueId val="{00000002-83A4-46E8-AC85-765DACE31C1D}"/>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52919955</c:v>
                </c:pt>
              </c:numCache>
            </c:numRef>
          </c:val>
          <c:extLst>
            <c:ext xmlns:c16="http://schemas.microsoft.com/office/drawing/2014/chart" uri="{C3380CC4-5D6E-409C-BE32-E72D297353CC}">
              <c16:uniqueId val="{00000003-83A4-46E8-AC85-765DACE31C1D}"/>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15868269</c:v>
                </c:pt>
              </c:numCache>
            </c:numRef>
          </c:val>
          <c:extLst>
            <c:ext xmlns:c16="http://schemas.microsoft.com/office/drawing/2014/chart" uri="{C3380CC4-5D6E-409C-BE32-E72D297353CC}">
              <c16:uniqueId val="{00000004-83A4-46E8-AC85-765DACE31C1D}"/>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46804461</c:v>
                </c:pt>
              </c:numCache>
            </c:numRef>
          </c:val>
          <c:extLst>
            <c:ext xmlns:c16="http://schemas.microsoft.com/office/drawing/2014/chart" uri="{C3380CC4-5D6E-409C-BE32-E72D297353CC}">
              <c16:uniqueId val="{00000005-83A4-46E8-AC85-765DACE31C1D}"/>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32843790.75</c:v>
                </c:pt>
              </c:numCache>
            </c:numRef>
          </c:val>
          <c:extLst>
            <c:ext xmlns:c16="http://schemas.microsoft.com/office/drawing/2014/chart" uri="{C3380CC4-5D6E-409C-BE32-E72D297353CC}">
              <c16:uniqueId val="{00000006-83A4-46E8-AC85-765DACE31C1D}"/>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14629998</c:v>
                </c:pt>
              </c:numCache>
            </c:numRef>
          </c:val>
          <c:extLst>
            <c:ext xmlns:c16="http://schemas.microsoft.com/office/drawing/2014/chart" uri="{C3380CC4-5D6E-409C-BE32-E72D297353CC}">
              <c16:uniqueId val="{00000007-83A4-46E8-AC85-765DACE31C1D}"/>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13958610</c:v>
                </c:pt>
              </c:numCache>
            </c:numRef>
          </c:val>
          <c:extLst>
            <c:ext xmlns:c16="http://schemas.microsoft.com/office/drawing/2014/chart" uri="{C3380CC4-5D6E-409C-BE32-E72D297353CC}">
              <c16:uniqueId val="{00000008-83A4-46E8-AC85-765DACE31C1D}"/>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59592114</c:v>
                </c:pt>
              </c:numCache>
            </c:numRef>
          </c:val>
          <c:extLst>
            <c:ext xmlns:c16="http://schemas.microsoft.com/office/drawing/2014/chart" uri="{C3380CC4-5D6E-409C-BE32-E72D297353CC}">
              <c16:uniqueId val="{00000009-83A4-46E8-AC85-765DACE31C1D}"/>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22615595</c:v>
                </c:pt>
              </c:numCache>
            </c:numRef>
          </c:val>
          <c:extLst>
            <c:ext xmlns:c16="http://schemas.microsoft.com/office/drawing/2014/chart" uri="{C3380CC4-5D6E-409C-BE32-E72D297353CC}">
              <c16:uniqueId val="{0000000A-83A4-46E8-AC85-765DACE31C1D}"/>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39599084</c:v>
                </c:pt>
              </c:numCache>
            </c:numRef>
          </c:val>
          <c:extLst>
            <c:ext xmlns:c16="http://schemas.microsoft.com/office/drawing/2014/chart" uri="{C3380CC4-5D6E-409C-BE32-E72D297353CC}">
              <c16:uniqueId val="{0000000B-83A4-46E8-AC85-765DACE31C1D}"/>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27617325</c:v>
                </c:pt>
              </c:numCache>
            </c:numRef>
          </c:val>
          <c:extLst>
            <c:ext xmlns:c16="http://schemas.microsoft.com/office/drawing/2014/chart" uri="{C3380CC4-5D6E-409C-BE32-E72D297353CC}">
              <c16:uniqueId val="{0000000C-83A4-46E8-AC85-765DACE31C1D}"/>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9493119</c:v>
                </c:pt>
              </c:numCache>
            </c:numRef>
          </c:val>
          <c:extLst>
            <c:ext xmlns:c16="http://schemas.microsoft.com/office/drawing/2014/chart" uri="{C3380CC4-5D6E-409C-BE32-E72D297353CC}">
              <c16:uniqueId val="{0000000D-83A4-46E8-AC85-765DACE31C1D}"/>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54833455</c:v>
                </c:pt>
              </c:numCache>
            </c:numRef>
          </c:val>
          <c:extLst>
            <c:ext xmlns:c16="http://schemas.microsoft.com/office/drawing/2014/chart" uri="{C3380CC4-5D6E-409C-BE32-E72D297353CC}">
              <c16:uniqueId val="{0000000E-83A4-46E8-AC85-765DACE31C1D}"/>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27548007</c:v>
                </c:pt>
              </c:numCache>
            </c:numRef>
          </c:val>
          <c:extLst>
            <c:ext xmlns:c16="http://schemas.microsoft.com/office/drawing/2014/chart" uri="{C3380CC4-5D6E-409C-BE32-E72D297353CC}">
              <c16:uniqueId val="{0000000F-83A4-46E8-AC85-765DACE31C1D}"/>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50519869</c:v>
                </c:pt>
              </c:numCache>
            </c:numRef>
          </c:val>
          <c:extLst>
            <c:ext xmlns:c16="http://schemas.microsoft.com/office/drawing/2014/chart" uri="{C3380CC4-5D6E-409C-BE32-E72D297353CC}">
              <c16:uniqueId val="{00000010-83A4-46E8-AC85-765DACE31C1D}"/>
            </c:ext>
          </c:extLst>
        </c:ser>
        <c:ser>
          <c:idx val="17"/>
          <c:order val="17"/>
          <c:tx>
            <c:strRef>
              <c:f>'Bank Detail'!$A$21</c:f>
              <c:strCache>
                <c:ptCount val="1"/>
                <c:pt idx="0">
                  <c:v>New Jersey </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53010196</c:v>
                </c:pt>
              </c:numCache>
            </c:numRef>
          </c:val>
          <c:extLst>
            <c:ext xmlns:c16="http://schemas.microsoft.com/office/drawing/2014/chart" uri="{C3380CC4-5D6E-409C-BE32-E72D297353CC}">
              <c16:uniqueId val="{00000011-83A4-46E8-AC85-765DACE31C1D}"/>
            </c:ext>
          </c:extLst>
        </c:ser>
        <c:ser>
          <c:idx val="18"/>
          <c:order val="18"/>
          <c:tx>
            <c:strRef>
              <c:f>'Bank Detail'!$A$22</c:f>
              <c:strCache>
                <c:ptCount val="1"/>
                <c:pt idx="0">
                  <c:v>San Jose</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15250249</c:v>
                </c:pt>
              </c:numCache>
            </c:numRef>
          </c:val>
          <c:extLst>
            <c:ext xmlns:c16="http://schemas.microsoft.com/office/drawing/2014/chart" uri="{C3380CC4-5D6E-409C-BE32-E72D297353CC}">
              <c16:uniqueId val="{00000012-83A4-46E8-AC85-765DACE31C1D}"/>
            </c:ext>
          </c:extLst>
        </c:ser>
        <c:ser>
          <c:idx val="19"/>
          <c:order val="19"/>
          <c:tx>
            <c:strRef>
              <c:f>'Bank Detail'!$A$23</c:f>
              <c:strCache>
                <c:ptCount val="1"/>
                <c:pt idx="0">
                  <c:v>Thunder Bay</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17249152</c:v>
                </c:pt>
              </c:numCache>
            </c:numRef>
          </c:val>
          <c:extLst>
            <c:ext xmlns:c16="http://schemas.microsoft.com/office/drawing/2014/chart" uri="{C3380CC4-5D6E-409C-BE32-E72D297353CC}">
              <c16:uniqueId val="{00000013-83A4-46E8-AC85-765DACE31C1D}"/>
            </c:ext>
          </c:extLst>
        </c:ser>
        <c:ser>
          <c:idx val="20"/>
          <c:order val="20"/>
          <c:tx>
            <c:strRef>
              <c:f>'Bank Detail'!$A$24</c:f>
              <c:strCache>
                <c:ptCount val="1"/>
                <c:pt idx="0">
                  <c:v>Virginia</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21684611</c:v>
                </c:pt>
              </c:numCache>
            </c:numRef>
          </c:val>
          <c:extLst>
            <c:ext xmlns:c16="http://schemas.microsoft.com/office/drawing/2014/chart" uri="{C3380CC4-5D6E-409C-BE32-E72D297353CC}">
              <c16:uniqueId val="{00000014-83A4-46E8-AC85-765DACE31C1D}"/>
            </c:ext>
          </c:extLst>
        </c:ser>
        <c:ser>
          <c:idx val="21"/>
          <c:order val="21"/>
          <c:tx>
            <c:strRef>
              <c:f>'Bank Detail'!$A$25</c:f>
              <c:strCache>
                <c:ptCount val="1"/>
                <c:pt idx="0">
                  <c:v>Waikiki</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67610762</c:v>
                </c:pt>
              </c:numCache>
            </c:numRef>
          </c:val>
          <c:extLst>
            <c:ext xmlns:c16="http://schemas.microsoft.com/office/drawing/2014/chart" uri="{C3380CC4-5D6E-409C-BE32-E72D297353CC}">
              <c16:uniqueId val="{00000015-83A4-46E8-AC85-765DACE31C1D}"/>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47106670</c:v>
                </c:pt>
              </c:numCache>
            </c:numRef>
          </c:val>
          <c:extLst>
            <c:ext xmlns:c16="http://schemas.microsoft.com/office/drawing/2014/chart" uri="{C3380CC4-5D6E-409C-BE32-E72D297353CC}">
              <c16:uniqueId val="{00000016-83A4-46E8-AC85-765DACE31C1D}"/>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98671058.950000003</c:v>
                </c:pt>
              </c:numCache>
            </c:numRef>
          </c:val>
          <c:extLst>
            <c:ext xmlns:c16="http://schemas.microsoft.com/office/drawing/2014/chart" uri="{C3380CC4-5D6E-409C-BE32-E72D297353CC}">
              <c16:uniqueId val="{00000017-83A4-46E8-AC85-765DACE31C1D}"/>
            </c:ext>
          </c:extLst>
        </c:ser>
        <c:dLbls>
          <c:showLegendKey val="0"/>
          <c:showVal val="0"/>
          <c:showCatName val="0"/>
          <c:showSerName val="0"/>
          <c:showPercent val="0"/>
          <c:showBubbleSize val="0"/>
        </c:dLbls>
        <c:gapWidth val="150"/>
        <c:axId val="157362432"/>
        <c:axId val="157380608"/>
      </c:barChart>
      <c:catAx>
        <c:axId val="157362432"/>
        <c:scaling>
          <c:orientation val="minMax"/>
        </c:scaling>
        <c:delete val="1"/>
        <c:axPos val="b"/>
        <c:majorTickMark val="out"/>
        <c:minorTickMark val="none"/>
        <c:tickLblPos val="none"/>
        <c:crossAx val="157380608"/>
        <c:crosses val="autoZero"/>
        <c:auto val="1"/>
        <c:lblAlgn val="ctr"/>
        <c:lblOffset val="100"/>
        <c:noMultiLvlLbl val="0"/>
      </c:catAx>
      <c:valAx>
        <c:axId val="157380608"/>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7362432"/>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615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396"/>
  <sheetViews>
    <sheetView topLeftCell="A56" zoomScale="85" workbookViewId="0">
      <selection activeCell="B81" sqref="B81:C81"/>
    </sheetView>
  </sheetViews>
  <sheetFormatPr defaultRowHeight="12.75" x14ac:dyDescent="0.2"/>
  <cols>
    <col min="1" max="1" width="7.42578125" customWidth="1"/>
    <col min="2" max="2" width="21" customWidth="1"/>
    <col min="3" max="3" width="25.7109375" customWidth="1"/>
    <col min="4" max="11" width="6.7109375" style="51" customWidth="1"/>
    <col min="12" max="12" width="13.140625" style="149" customWidth="1"/>
    <col min="13" max="13" width="7.42578125" style="73" customWidth="1"/>
    <col min="14" max="14" width="25.7109375" customWidth="1"/>
    <col min="15" max="16" width="6.7109375" customWidth="1"/>
    <col min="17" max="17" width="6.5703125" customWidth="1"/>
    <col min="18" max="25" width="6.7109375" customWidth="1"/>
    <col min="26" max="26" width="25.7109375" customWidth="1"/>
    <col min="27" max="28" width="6.7109375" customWidth="1"/>
    <col min="29" max="29" width="6.5703125" customWidth="1"/>
    <col min="30" max="31" width="6.7109375" customWidth="1"/>
    <col min="32" max="32" width="6.5703125" customWidth="1"/>
    <col min="33" max="36" width="6.7109375" customWidth="1"/>
  </cols>
  <sheetData>
    <row r="2" spans="13:36" ht="15.75" x14ac:dyDescent="0.25">
      <c r="M2"/>
      <c r="O2" s="541" t="s">
        <v>653</v>
      </c>
      <c r="P2" s="541"/>
      <c r="Q2" s="541"/>
      <c r="R2" s="541" t="s">
        <v>566</v>
      </c>
      <c r="S2" s="541"/>
      <c r="T2" s="541"/>
      <c r="U2" s="541"/>
      <c r="V2" s="541"/>
      <c r="W2" s="541"/>
      <c r="X2" s="541"/>
      <c r="Y2" s="74"/>
      <c r="Z2" s="74"/>
      <c r="AA2" s="541" t="s">
        <v>653</v>
      </c>
      <c r="AB2" s="541"/>
      <c r="AC2" s="541"/>
      <c r="AD2" s="541" t="s">
        <v>566</v>
      </c>
      <c r="AE2" s="541"/>
      <c r="AF2" s="541"/>
      <c r="AG2" s="541"/>
      <c r="AH2" s="541"/>
      <c r="AI2" s="541"/>
      <c r="AJ2" s="541"/>
    </row>
    <row r="3" spans="13:36" x14ac:dyDescent="0.2">
      <c r="M3"/>
      <c r="N3" s="91" t="s">
        <v>402</v>
      </c>
      <c r="O3" s="76" t="s">
        <v>403</v>
      </c>
      <c r="P3" s="25" t="s">
        <v>404</v>
      </c>
      <c r="Q3" s="77" t="s">
        <v>405</v>
      </c>
      <c r="R3" s="76" t="s">
        <v>403</v>
      </c>
      <c r="S3" s="25" t="s">
        <v>404</v>
      </c>
      <c r="T3" s="83" t="s">
        <v>405</v>
      </c>
      <c r="U3" s="25" t="s">
        <v>565</v>
      </c>
      <c r="V3" s="83" t="s">
        <v>562</v>
      </c>
      <c r="W3" s="83" t="s">
        <v>563</v>
      </c>
      <c r="X3" s="77" t="s">
        <v>568</v>
      </c>
      <c r="Z3" s="91" t="s">
        <v>528</v>
      </c>
      <c r="AA3" s="76" t="s">
        <v>403</v>
      </c>
      <c r="AB3" s="25" t="s">
        <v>404</v>
      </c>
      <c r="AC3" s="77" t="s">
        <v>405</v>
      </c>
      <c r="AD3" s="76" t="s">
        <v>403</v>
      </c>
      <c r="AE3" s="25" t="s">
        <v>404</v>
      </c>
      <c r="AF3" s="83" t="s">
        <v>405</v>
      </c>
      <c r="AG3" s="25" t="s">
        <v>565</v>
      </c>
      <c r="AH3" s="83" t="s">
        <v>562</v>
      </c>
      <c r="AI3" s="83" t="s">
        <v>563</v>
      </c>
      <c r="AJ3" s="77" t="s">
        <v>564</v>
      </c>
    </row>
    <row r="4" spans="13:36" x14ac:dyDescent="0.2">
      <c r="M4" t="s">
        <v>416</v>
      </c>
      <c r="N4" s="1" t="str">
        <f>CONCATENATE(Aaron!$S$2," ",Aaron!$S$3)</f>
        <v>San Jose Tasmanian Devils</v>
      </c>
      <c r="O4" s="78">
        <f t="shared" ref="O4:O27" si="0">SUMIF($A$83:$A$30163,$M4,$D$83:$D$30163)</f>
        <v>1089</v>
      </c>
      <c r="P4" s="6">
        <f t="shared" ref="P4:P27" si="1">SUMIF($A$83:$A$30163,$M4,$E$83:$E$30163)</f>
        <v>693</v>
      </c>
      <c r="Q4" s="79">
        <f t="shared" ref="Q4:Q27" si="2">O4/(O4+P4)</f>
        <v>0.61111111111111116</v>
      </c>
      <c r="R4" s="78">
        <f t="shared" ref="R4:R27" si="3">SUMIF($A$83:$A$30163,$M4,$F$83:$F$30163)</f>
        <v>52</v>
      </c>
      <c r="S4" s="6">
        <f t="shared" ref="S4:S27" si="4">SUMIF($A$83:$A$30163,$M4,$G$83:$G$30163)</f>
        <v>49</v>
      </c>
      <c r="T4" s="84">
        <f t="shared" ref="T4:T27" si="5">R4/(R4+S4)</f>
        <v>0.51485148514851486</v>
      </c>
      <c r="U4" s="6">
        <f t="shared" ref="U4:U27" si="6">SUMIF($A$83:$A$30163,$M4,$H$83:$H$30163)</f>
        <v>9</v>
      </c>
      <c r="V4" s="6">
        <f t="shared" ref="V4:V27" si="7">SUMIF($A$83:$A$30163,$M4,$I$83:$I$30163)</f>
        <v>5</v>
      </c>
      <c r="W4" s="6">
        <f t="shared" ref="W4:W27" si="8">SUMIF($A$83:$A$30163,$M4,$J$83:$J$30163)</f>
        <v>3</v>
      </c>
      <c r="X4" s="85">
        <f t="shared" ref="X4:X27" si="9">SUMIF($A$83:$A$30163,$M4,$K$83:$K$30163)</f>
        <v>0</v>
      </c>
      <c r="Y4" s="51"/>
      <c r="Z4" s="1" t="s">
        <v>25</v>
      </c>
      <c r="AA4" s="78">
        <f t="shared" ref="AA4:AA35" si="10">SUMIF($B$83:$B$30163,$Z4,$D$83:$D$30163)</f>
        <v>1024</v>
      </c>
      <c r="AB4" s="6">
        <f t="shared" ref="AB4:AB35" si="11">SUMIF($B$83:$B$30163,$Z4,$E$83:$E$30163)</f>
        <v>758</v>
      </c>
      <c r="AC4" s="79">
        <f t="shared" ref="AC4:AC35" si="12">IF((AA4+AB4)=0,0,AA4/(AA4+AB4))</f>
        <v>0.57463524130190802</v>
      </c>
      <c r="AD4" s="78">
        <f t="shared" ref="AD4:AD35" si="13">SUMIF($B$83:$B$30163,$Z4,$F$83:$F$30163)</f>
        <v>57</v>
      </c>
      <c r="AE4" s="6">
        <f t="shared" ref="AE4:AE35" si="14">SUMIF($B$83:$B$30163,$Z4,$G$83:$G$30163)</f>
        <v>46</v>
      </c>
      <c r="AF4" s="84">
        <f t="shared" ref="AF4:AF35" si="15">IF((AD4+AE4)=0,0,AD4/(AD4+AE4))</f>
        <v>0.55339805825242716</v>
      </c>
      <c r="AG4" s="158">
        <f t="shared" ref="AG4:AG35" si="16">SUMIF($B$83:$B$30163,$Z4,$H$83:$H$30163)</f>
        <v>9</v>
      </c>
      <c r="AH4" s="158">
        <f t="shared" ref="AH4:AH35" si="17">SUMIF($B$83:$B$30163,$Z4,$I$83:$I$30163)</f>
        <v>4</v>
      </c>
      <c r="AI4" s="158">
        <f t="shared" ref="AI4:AI35" si="18">SUMIF($B$83:$B$30163,$Z4,$J$83:$J$30163)</f>
        <v>2</v>
      </c>
      <c r="AJ4" s="85">
        <f t="shared" ref="AJ4:AJ35" si="19">SUMIF($B$83:$B$30163,$Z4,$K$83:$K$30163)</f>
        <v>1</v>
      </c>
    </row>
    <row r="5" spans="13:36" x14ac:dyDescent="0.2">
      <c r="M5" t="s">
        <v>410</v>
      </c>
      <c r="N5" s="1" t="str">
        <f>CONCATENATE(Ruth!$G$2," ",Ruth!$G$3)</f>
        <v>Gotham City Gargoyles</v>
      </c>
      <c r="O5" s="78">
        <f t="shared" si="0"/>
        <v>1024</v>
      </c>
      <c r="P5" s="6">
        <f t="shared" si="1"/>
        <v>758</v>
      </c>
      <c r="Q5" s="79">
        <f t="shared" si="2"/>
        <v>0.57463524130190802</v>
      </c>
      <c r="R5" s="78">
        <f t="shared" si="3"/>
        <v>57</v>
      </c>
      <c r="S5" s="6">
        <f t="shared" si="4"/>
        <v>46</v>
      </c>
      <c r="T5" s="84">
        <f t="shared" si="5"/>
        <v>0.55339805825242716</v>
      </c>
      <c r="U5" s="6">
        <f t="shared" si="6"/>
        <v>9</v>
      </c>
      <c r="V5" s="6">
        <f t="shared" si="7"/>
        <v>4</v>
      </c>
      <c r="W5" s="6">
        <f t="shared" si="8"/>
        <v>2</v>
      </c>
      <c r="X5" s="85">
        <f t="shared" si="9"/>
        <v>1</v>
      </c>
      <c r="Y5" s="51"/>
      <c r="Z5" s="1" t="s">
        <v>89</v>
      </c>
      <c r="AA5" s="78">
        <f t="shared" si="10"/>
        <v>1002</v>
      </c>
      <c r="AB5" s="6">
        <f t="shared" si="11"/>
        <v>780</v>
      </c>
      <c r="AC5" s="79">
        <f t="shared" si="12"/>
        <v>0.56228956228956228</v>
      </c>
      <c r="AD5" s="78">
        <f t="shared" si="13"/>
        <v>45</v>
      </c>
      <c r="AE5" s="6">
        <f t="shared" si="14"/>
        <v>47</v>
      </c>
      <c r="AF5" s="84">
        <f t="shared" si="15"/>
        <v>0.4891304347826087</v>
      </c>
      <c r="AG5" s="6">
        <f t="shared" si="16"/>
        <v>9</v>
      </c>
      <c r="AH5" s="6">
        <f t="shared" si="17"/>
        <v>2</v>
      </c>
      <c r="AI5" s="6">
        <f t="shared" si="18"/>
        <v>2</v>
      </c>
      <c r="AJ5" s="85">
        <f t="shared" si="19"/>
        <v>0</v>
      </c>
    </row>
    <row r="6" spans="13:36" x14ac:dyDescent="0.2">
      <c r="M6" t="s">
        <v>536</v>
      </c>
      <c r="N6" s="1" t="str">
        <f>CONCATENATE(Aaron!$M$2," ",Aaron!$M$3)</f>
        <v>Virginia Patriots</v>
      </c>
      <c r="O6" s="78">
        <f t="shared" si="0"/>
        <v>1002</v>
      </c>
      <c r="P6" s="6">
        <f t="shared" si="1"/>
        <v>780</v>
      </c>
      <c r="Q6" s="79">
        <f t="shared" si="2"/>
        <v>0.56228956228956228</v>
      </c>
      <c r="R6" s="78">
        <f t="shared" si="3"/>
        <v>45</v>
      </c>
      <c r="S6" s="6">
        <f t="shared" si="4"/>
        <v>47</v>
      </c>
      <c r="T6" s="84">
        <f t="shared" si="5"/>
        <v>0.4891304347826087</v>
      </c>
      <c r="U6" s="6">
        <f t="shared" si="6"/>
        <v>9</v>
      </c>
      <c r="V6" s="6">
        <f t="shared" si="7"/>
        <v>2</v>
      </c>
      <c r="W6" s="6">
        <f t="shared" si="8"/>
        <v>2</v>
      </c>
      <c r="X6" s="85">
        <f t="shared" si="9"/>
        <v>0</v>
      </c>
      <c r="Y6" s="51"/>
      <c r="Z6" s="1" t="s">
        <v>132</v>
      </c>
      <c r="AA6" s="78">
        <f t="shared" si="10"/>
        <v>894</v>
      </c>
      <c r="AB6" s="6">
        <f t="shared" si="11"/>
        <v>888</v>
      </c>
      <c r="AC6" s="79">
        <f t="shared" si="12"/>
        <v>0.50168350168350173</v>
      </c>
      <c r="AD6" s="78">
        <f t="shared" si="13"/>
        <v>30</v>
      </c>
      <c r="AE6" s="6">
        <f t="shared" si="14"/>
        <v>33</v>
      </c>
      <c r="AF6" s="84">
        <f t="shared" si="15"/>
        <v>0.47619047619047616</v>
      </c>
      <c r="AG6" s="6">
        <f t="shared" si="16"/>
        <v>5</v>
      </c>
      <c r="AH6" s="6">
        <f t="shared" si="17"/>
        <v>3</v>
      </c>
      <c r="AI6" s="6">
        <f t="shared" si="18"/>
        <v>1</v>
      </c>
      <c r="AJ6" s="85">
        <f t="shared" si="19"/>
        <v>0</v>
      </c>
    </row>
    <row r="7" spans="13:36" x14ac:dyDescent="0.2">
      <c r="M7" t="s">
        <v>545</v>
      </c>
      <c r="N7" s="1" t="str">
        <f>CONCATENATE(Cobb!$G$2," ",Cobb!$G$3)</f>
        <v>Alaska Hot Stoves</v>
      </c>
      <c r="O7" s="78">
        <f t="shared" si="0"/>
        <v>992</v>
      </c>
      <c r="P7" s="6">
        <f t="shared" si="1"/>
        <v>790</v>
      </c>
      <c r="Q7" s="79">
        <f t="shared" si="2"/>
        <v>0.55667789001122336</v>
      </c>
      <c r="R7" s="78">
        <f t="shared" si="3"/>
        <v>32</v>
      </c>
      <c r="S7" s="6">
        <f t="shared" si="4"/>
        <v>30</v>
      </c>
      <c r="T7" s="84">
        <f t="shared" si="5"/>
        <v>0.5161290322580645</v>
      </c>
      <c r="U7" s="6">
        <f t="shared" si="6"/>
        <v>6</v>
      </c>
      <c r="V7" s="6">
        <f t="shared" si="7"/>
        <v>4</v>
      </c>
      <c r="W7" s="6">
        <f t="shared" si="8"/>
        <v>1</v>
      </c>
      <c r="X7" s="85">
        <f t="shared" si="9"/>
        <v>1</v>
      </c>
      <c r="Y7" s="51"/>
      <c r="Z7" s="1" t="s">
        <v>463</v>
      </c>
      <c r="AA7" s="78">
        <f t="shared" si="10"/>
        <v>890</v>
      </c>
      <c r="AB7" s="6">
        <f t="shared" si="11"/>
        <v>731</v>
      </c>
      <c r="AC7" s="79">
        <f t="shared" si="12"/>
        <v>0.54904380012338061</v>
      </c>
      <c r="AD7" s="78">
        <f t="shared" si="13"/>
        <v>51</v>
      </c>
      <c r="AE7" s="6">
        <f t="shared" si="14"/>
        <v>45</v>
      </c>
      <c r="AF7" s="84">
        <f t="shared" si="15"/>
        <v>0.53125</v>
      </c>
      <c r="AG7" s="6">
        <f t="shared" si="16"/>
        <v>7</v>
      </c>
      <c r="AH7" s="6">
        <f t="shared" si="17"/>
        <v>2</v>
      </c>
      <c r="AI7" s="6">
        <f t="shared" si="18"/>
        <v>2</v>
      </c>
      <c r="AJ7" s="85">
        <f t="shared" si="19"/>
        <v>1</v>
      </c>
    </row>
    <row r="8" spans="13:36" x14ac:dyDescent="0.2">
      <c r="M8" t="s">
        <v>414</v>
      </c>
      <c r="N8" s="1" t="str">
        <f>CONCATENATE(Mays!$S$2," ",Mays!$S$3)</f>
        <v>Thunder Bay Roughnecks</v>
      </c>
      <c r="O8" s="78">
        <f t="shared" si="0"/>
        <v>980</v>
      </c>
      <c r="P8" s="6">
        <f t="shared" si="1"/>
        <v>803</v>
      </c>
      <c r="Q8" s="79">
        <f t="shared" si="2"/>
        <v>0.54963544587773416</v>
      </c>
      <c r="R8" s="78">
        <f t="shared" si="3"/>
        <v>52</v>
      </c>
      <c r="S8" s="6">
        <f t="shared" si="4"/>
        <v>49</v>
      </c>
      <c r="T8" s="84">
        <f t="shared" si="5"/>
        <v>0.51485148514851486</v>
      </c>
      <c r="U8" s="6">
        <f t="shared" si="6"/>
        <v>8</v>
      </c>
      <c r="V8" s="6">
        <f t="shared" si="7"/>
        <v>2</v>
      </c>
      <c r="W8" s="6">
        <f t="shared" si="8"/>
        <v>2</v>
      </c>
      <c r="X8" s="85">
        <f t="shared" si="9"/>
        <v>1</v>
      </c>
      <c r="Y8" s="51"/>
      <c r="Z8" s="1" t="s">
        <v>20</v>
      </c>
      <c r="AA8" s="78">
        <f t="shared" si="10"/>
        <v>888</v>
      </c>
      <c r="AB8" s="6">
        <f t="shared" si="11"/>
        <v>894</v>
      </c>
      <c r="AC8" s="79">
        <f t="shared" si="12"/>
        <v>0.49831649831649832</v>
      </c>
      <c r="AD8" s="78">
        <f t="shared" si="13"/>
        <v>14</v>
      </c>
      <c r="AE8" s="6">
        <f t="shared" si="14"/>
        <v>25</v>
      </c>
      <c r="AF8" s="84">
        <f t="shared" si="15"/>
        <v>0.35897435897435898</v>
      </c>
      <c r="AG8" s="6">
        <f t="shared" si="16"/>
        <v>5</v>
      </c>
      <c r="AH8" s="6">
        <f t="shared" si="17"/>
        <v>0</v>
      </c>
      <c r="AI8" s="6">
        <f t="shared" si="18"/>
        <v>0</v>
      </c>
      <c r="AJ8" s="85">
        <f t="shared" si="19"/>
        <v>0</v>
      </c>
    </row>
    <row r="9" spans="13:36" x14ac:dyDescent="0.2">
      <c r="M9" t="s">
        <v>408</v>
      </c>
      <c r="N9" s="1" t="str">
        <f>CONCATENATE(Ruth!$M$2," ",Ruth!$M$3)</f>
        <v>Hoboken Bums</v>
      </c>
      <c r="O9" s="78">
        <f t="shared" si="0"/>
        <v>972</v>
      </c>
      <c r="P9" s="6">
        <f t="shared" si="1"/>
        <v>810</v>
      </c>
      <c r="Q9" s="79">
        <f t="shared" si="2"/>
        <v>0.54545454545454541</v>
      </c>
      <c r="R9" s="78">
        <f t="shared" si="3"/>
        <v>38</v>
      </c>
      <c r="S9" s="6">
        <f t="shared" si="4"/>
        <v>39</v>
      </c>
      <c r="T9" s="84">
        <f t="shared" si="5"/>
        <v>0.4935064935064935</v>
      </c>
      <c r="U9" s="6">
        <f t="shared" si="6"/>
        <v>8</v>
      </c>
      <c r="V9" s="6">
        <f t="shared" si="7"/>
        <v>3</v>
      </c>
      <c r="W9" s="6">
        <f t="shared" si="8"/>
        <v>1</v>
      </c>
      <c r="X9" s="85">
        <f t="shared" si="9"/>
        <v>1</v>
      </c>
      <c r="Y9" s="51"/>
      <c r="Z9" s="1" t="s">
        <v>580</v>
      </c>
      <c r="AA9" s="78">
        <f t="shared" si="10"/>
        <v>876</v>
      </c>
      <c r="AB9" s="6">
        <f t="shared" si="11"/>
        <v>906</v>
      </c>
      <c r="AC9" s="79">
        <f t="shared" si="12"/>
        <v>0.49158249158249157</v>
      </c>
      <c r="AD9" s="78">
        <f t="shared" si="13"/>
        <v>10</v>
      </c>
      <c r="AE9" s="6">
        <f t="shared" si="14"/>
        <v>24</v>
      </c>
      <c r="AF9" s="84">
        <f t="shared" si="15"/>
        <v>0.29411764705882354</v>
      </c>
      <c r="AG9" s="6">
        <f t="shared" si="16"/>
        <v>6</v>
      </c>
      <c r="AH9" s="6">
        <f t="shared" si="17"/>
        <v>1</v>
      </c>
      <c r="AI9" s="6">
        <f t="shared" si="18"/>
        <v>0</v>
      </c>
      <c r="AJ9" s="85">
        <f t="shared" si="19"/>
        <v>0</v>
      </c>
    </row>
    <row r="10" spans="13:36" x14ac:dyDescent="0.2">
      <c r="M10" t="s">
        <v>185</v>
      </c>
      <c r="N10" s="1" t="str">
        <f>CONCATENATE(Ruth!$S$2," ",Ruth!$S$3)</f>
        <v>New York Metz</v>
      </c>
      <c r="O10" s="78">
        <f t="shared" si="0"/>
        <v>971</v>
      </c>
      <c r="P10" s="6">
        <f t="shared" si="1"/>
        <v>811</v>
      </c>
      <c r="Q10" s="79">
        <f t="shared" si="2"/>
        <v>0.54489337822671158</v>
      </c>
      <c r="R10" s="78">
        <f t="shared" si="3"/>
        <v>48</v>
      </c>
      <c r="S10" s="6">
        <f t="shared" si="4"/>
        <v>32</v>
      </c>
      <c r="T10" s="84">
        <f t="shared" si="5"/>
        <v>0.6</v>
      </c>
      <c r="U10" s="6">
        <f t="shared" si="6"/>
        <v>7</v>
      </c>
      <c r="V10" s="6">
        <f t="shared" si="7"/>
        <v>3</v>
      </c>
      <c r="W10" s="6">
        <f t="shared" si="8"/>
        <v>3</v>
      </c>
      <c r="X10" s="85">
        <f t="shared" si="9"/>
        <v>1</v>
      </c>
      <c r="Y10" s="51"/>
      <c r="Z10" s="1" t="s">
        <v>210</v>
      </c>
      <c r="AA10" s="78">
        <f t="shared" si="10"/>
        <v>844</v>
      </c>
      <c r="AB10" s="6">
        <f t="shared" si="11"/>
        <v>776</v>
      </c>
      <c r="AC10" s="79">
        <f t="shared" si="12"/>
        <v>0.5209876543209877</v>
      </c>
      <c r="AD10" s="78">
        <f t="shared" si="13"/>
        <v>28</v>
      </c>
      <c r="AE10" s="6">
        <f t="shared" si="14"/>
        <v>32</v>
      </c>
      <c r="AF10" s="84">
        <f t="shared" si="15"/>
        <v>0.46666666666666667</v>
      </c>
      <c r="AG10" s="6">
        <f t="shared" si="16"/>
        <v>6</v>
      </c>
      <c r="AH10" s="6">
        <f t="shared" si="17"/>
        <v>4</v>
      </c>
      <c r="AI10" s="6">
        <f t="shared" si="18"/>
        <v>2</v>
      </c>
      <c r="AJ10" s="85">
        <f t="shared" si="19"/>
        <v>1</v>
      </c>
    </row>
    <row r="11" spans="13:36" x14ac:dyDescent="0.2">
      <c r="M11" t="s">
        <v>35</v>
      </c>
      <c r="N11" s="1" t="str">
        <f>CONCATENATE(Mays!$M$2," ",Mays!$M$3)</f>
        <v>Mudville Nine</v>
      </c>
      <c r="O11" s="78">
        <f t="shared" si="0"/>
        <v>914</v>
      </c>
      <c r="P11" s="6">
        <f t="shared" si="1"/>
        <v>868</v>
      </c>
      <c r="Q11" s="79">
        <f t="shared" si="2"/>
        <v>0.51290684624017957</v>
      </c>
      <c r="R11" s="78">
        <f t="shared" si="3"/>
        <v>11</v>
      </c>
      <c r="S11" s="6">
        <f t="shared" si="4"/>
        <v>19</v>
      </c>
      <c r="T11" s="84">
        <f t="shared" si="5"/>
        <v>0.36666666666666664</v>
      </c>
      <c r="U11" s="6">
        <f t="shared" si="6"/>
        <v>4</v>
      </c>
      <c r="V11" s="6">
        <f t="shared" si="7"/>
        <v>1</v>
      </c>
      <c r="W11" s="6">
        <f t="shared" si="8"/>
        <v>0</v>
      </c>
      <c r="X11" s="85">
        <f t="shared" si="9"/>
        <v>0</v>
      </c>
      <c r="Y11" s="72"/>
      <c r="Z11" s="1" t="s">
        <v>641</v>
      </c>
      <c r="AA11" s="78">
        <f t="shared" si="10"/>
        <v>843</v>
      </c>
      <c r="AB11" s="6">
        <f t="shared" si="11"/>
        <v>939</v>
      </c>
      <c r="AC11" s="79">
        <f t="shared" si="12"/>
        <v>0.47306397306397308</v>
      </c>
      <c r="AD11" s="78">
        <f t="shared" si="13"/>
        <v>34</v>
      </c>
      <c r="AE11" s="6">
        <f t="shared" si="14"/>
        <v>29</v>
      </c>
      <c r="AF11" s="84">
        <f t="shared" si="15"/>
        <v>0.53968253968253965</v>
      </c>
      <c r="AG11" s="6">
        <f t="shared" si="16"/>
        <v>5</v>
      </c>
      <c r="AH11" s="6">
        <f t="shared" si="17"/>
        <v>0</v>
      </c>
      <c r="AI11" s="6">
        <f t="shared" si="18"/>
        <v>0</v>
      </c>
      <c r="AJ11" s="85">
        <f t="shared" si="19"/>
        <v>0</v>
      </c>
    </row>
    <row r="12" spans="13:36" x14ac:dyDescent="0.2">
      <c r="M12" t="s">
        <v>193</v>
      </c>
      <c r="N12" s="1" t="str">
        <f>CONCATENATE(Aaron!$AE$2," ",Aaron!$AE$3)</f>
        <v>Pismo Beach Diamond Dogs</v>
      </c>
      <c r="O12" s="78">
        <f t="shared" si="0"/>
        <v>889</v>
      </c>
      <c r="P12" s="6">
        <f t="shared" si="1"/>
        <v>893</v>
      </c>
      <c r="Q12" s="79">
        <f t="shared" si="2"/>
        <v>0.49887766554433222</v>
      </c>
      <c r="R12" s="78">
        <f t="shared" si="3"/>
        <v>28</v>
      </c>
      <c r="S12" s="6">
        <f t="shared" si="4"/>
        <v>32</v>
      </c>
      <c r="T12" s="84">
        <f t="shared" si="5"/>
        <v>0.46666666666666667</v>
      </c>
      <c r="U12" s="6">
        <f t="shared" si="6"/>
        <v>6</v>
      </c>
      <c r="V12" s="6">
        <f t="shared" si="7"/>
        <v>4</v>
      </c>
      <c r="W12" s="6">
        <f t="shared" si="8"/>
        <v>2</v>
      </c>
      <c r="X12" s="85">
        <f t="shared" si="9"/>
        <v>1</v>
      </c>
      <c r="Y12" s="51"/>
      <c r="Z12" s="1" t="s">
        <v>375</v>
      </c>
      <c r="AA12" s="78">
        <f t="shared" si="10"/>
        <v>761</v>
      </c>
      <c r="AB12" s="6">
        <f t="shared" si="11"/>
        <v>1022</v>
      </c>
      <c r="AC12" s="79">
        <f t="shared" si="12"/>
        <v>0.42680874929893436</v>
      </c>
      <c r="AD12" s="78">
        <f t="shared" si="13"/>
        <v>13</v>
      </c>
      <c r="AE12" s="6">
        <f t="shared" si="14"/>
        <v>12</v>
      </c>
      <c r="AF12" s="84">
        <f t="shared" si="15"/>
        <v>0.52</v>
      </c>
      <c r="AG12" s="6">
        <f t="shared" si="16"/>
        <v>2</v>
      </c>
      <c r="AH12" s="6">
        <f t="shared" si="17"/>
        <v>0</v>
      </c>
      <c r="AI12" s="6">
        <f t="shared" si="18"/>
        <v>0</v>
      </c>
      <c r="AJ12" s="85">
        <f t="shared" si="19"/>
        <v>0</v>
      </c>
    </row>
    <row r="13" spans="13:36" x14ac:dyDescent="0.2">
      <c r="M13" t="s">
        <v>191</v>
      </c>
      <c r="N13" s="1" t="str">
        <f>CONCATENATE(Cobb!$M$2," ",Cobb!$M$3)</f>
        <v>Mansfield Mounties</v>
      </c>
      <c r="O13" s="78">
        <f t="shared" si="0"/>
        <v>900</v>
      </c>
      <c r="P13" s="6">
        <f t="shared" si="1"/>
        <v>882</v>
      </c>
      <c r="Q13" s="79">
        <f t="shared" si="2"/>
        <v>0.50505050505050508</v>
      </c>
      <c r="R13" s="78">
        <f t="shared" si="3"/>
        <v>34</v>
      </c>
      <c r="S13" s="6">
        <f t="shared" si="4"/>
        <v>32</v>
      </c>
      <c r="T13" s="84">
        <f t="shared" si="5"/>
        <v>0.51515151515151514</v>
      </c>
      <c r="U13" s="6">
        <f t="shared" si="6"/>
        <v>6</v>
      </c>
      <c r="V13" s="6">
        <f t="shared" si="7"/>
        <v>1</v>
      </c>
      <c r="W13" s="6">
        <f t="shared" si="8"/>
        <v>1</v>
      </c>
      <c r="X13" s="85">
        <f t="shared" si="9"/>
        <v>1</v>
      </c>
      <c r="Y13" s="51"/>
      <c r="Z13" s="1" t="s">
        <v>239</v>
      </c>
      <c r="AA13" s="78">
        <f t="shared" si="10"/>
        <v>758</v>
      </c>
      <c r="AB13" s="6">
        <f t="shared" si="11"/>
        <v>538</v>
      </c>
      <c r="AC13" s="79">
        <f t="shared" si="12"/>
        <v>0.58487654320987659</v>
      </c>
      <c r="AD13" s="78">
        <f t="shared" si="13"/>
        <v>32</v>
      </c>
      <c r="AE13" s="6">
        <f t="shared" si="14"/>
        <v>26</v>
      </c>
      <c r="AF13" s="84">
        <f t="shared" si="15"/>
        <v>0.55172413793103448</v>
      </c>
      <c r="AG13" s="6">
        <f t="shared" si="16"/>
        <v>5</v>
      </c>
      <c r="AH13" s="6">
        <f t="shared" si="17"/>
        <v>3</v>
      </c>
      <c r="AI13" s="6">
        <f t="shared" si="18"/>
        <v>1</v>
      </c>
      <c r="AJ13" s="85">
        <f t="shared" si="19"/>
        <v>1</v>
      </c>
    </row>
    <row r="14" spans="13:36" x14ac:dyDescent="0.2">
      <c r="M14" t="s">
        <v>549</v>
      </c>
      <c r="N14" s="1" t="str">
        <f>CONCATENATE(Mays!$AE$2," ",Mays!$AE$3)</f>
        <v>West Oakland Wolverines</v>
      </c>
      <c r="O14" s="78">
        <f t="shared" si="0"/>
        <v>929</v>
      </c>
      <c r="P14" s="6">
        <f t="shared" si="1"/>
        <v>853</v>
      </c>
      <c r="Q14" s="79">
        <f t="shared" si="2"/>
        <v>0.521324354657688</v>
      </c>
      <c r="R14" s="78">
        <f t="shared" si="3"/>
        <v>29</v>
      </c>
      <c r="S14" s="6">
        <f t="shared" si="4"/>
        <v>33</v>
      </c>
      <c r="T14" s="84">
        <f t="shared" si="5"/>
        <v>0.46774193548387094</v>
      </c>
      <c r="U14" s="6">
        <f t="shared" si="6"/>
        <v>7</v>
      </c>
      <c r="V14" s="6">
        <f t="shared" si="7"/>
        <v>2</v>
      </c>
      <c r="W14" s="6">
        <f t="shared" si="8"/>
        <v>0</v>
      </c>
      <c r="X14" s="85">
        <f t="shared" si="9"/>
        <v>0</v>
      </c>
      <c r="Y14" s="72"/>
      <c r="Z14" s="1" t="s">
        <v>574</v>
      </c>
      <c r="AA14" s="78">
        <f t="shared" si="10"/>
        <v>738</v>
      </c>
      <c r="AB14" s="6">
        <f t="shared" si="11"/>
        <v>720</v>
      </c>
      <c r="AC14" s="79">
        <f t="shared" si="12"/>
        <v>0.50617283950617287</v>
      </c>
      <c r="AD14" s="78">
        <f t="shared" si="13"/>
        <v>18</v>
      </c>
      <c r="AE14" s="6">
        <f t="shared" si="14"/>
        <v>23</v>
      </c>
      <c r="AF14" s="84">
        <f t="shared" si="15"/>
        <v>0.43902439024390244</v>
      </c>
      <c r="AG14" s="6">
        <f t="shared" si="16"/>
        <v>5</v>
      </c>
      <c r="AH14" s="6">
        <f t="shared" si="17"/>
        <v>1</v>
      </c>
      <c r="AI14" s="6">
        <f t="shared" si="18"/>
        <v>0</v>
      </c>
      <c r="AJ14" s="85">
        <f t="shared" si="19"/>
        <v>0</v>
      </c>
    </row>
    <row r="15" spans="13:36" x14ac:dyDescent="0.2">
      <c r="M15" t="s">
        <v>183</v>
      </c>
      <c r="N15" s="1" t="str">
        <f>CONCATENATE(Ruth!$AE$2," ",Ruth!$AE$3)</f>
        <v>Williamsburg Burgesses</v>
      </c>
      <c r="O15" s="78">
        <f t="shared" si="0"/>
        <v>888</v>
      </c>
      <c r="P15" s="6">
        <f t="shared" si="1"/>
        <v>894</v>
      </c>
      <c r="Q15" s="79">
        <f t="shared" si="2"/>
        <v>0.49831649831649832</v>
      </c>
      <c r="R15" s="78">
        <f t="shared" si="3"/>
        <v>14</v>
      </c>
      <c r="S15" s="6">
        <f t="shared" si="4"/>
        <v>25</v>
      </c>
      <c r="T15" s="84">
        <f t="shared" si="5"/>
        <v>0.35897435897435898</v>
      </c>
      <c r="U15" s="6">
        <f t="shared" si="6"/>
        <v>5</v>
      </c>
      <c r="V15" s="6">
        <f t="shared" si="7"/>
        <v>0</v>
      </c>
      <c r="W15" s="6">
        <f t="shared" si="8"/>
        <v>0</v>
      </c>
      <c r="X15" s="85">
        <f t="shared" si="9"/>
        <v>0</v>
      </c>
      <c r="Y15" s="51"/>
      <c r="Z15" s="1" t="s">
        <v>248</v>
      </c>
      <c r="AA15" s="78">
        <f t="shared" si="10"/>
        <v>663</v>
      </c>
      <c r="AB15" s="6">
        <f t="shared" si="11"/>
        <v>633</v>
      </c>
      <c r="AC15" s="79">
        <f t="shared" si="12"/>
        <v>0.51157407407407407</v>
      </c>
      <c r="AD15" s="78">
        <f t="shared" si="13"/>
        <v>19</v>
      </c>
      <c r="AE15" s="6">
        <f t="shared" si="14"/>
        <v>30</v>
      </c>
      <c r="AF15" s="84">
        <f t="shared" si="15"/>
        <v>0.38775510204081631</v>
      </c>
      <c r="AG15" s="6">
        <f t="shared" si="16"/>
        <v>6</v>
      </c>
      <c r="AH15" s="6">
        <f t="shared" si="17"/>
        <v>1</v>
      </c>
      <c r="AI15" s="6">
        <f t="shared" si="18"/>
        <v>0</v>
      </c>
      <c r="AJ15" s="85">
        <f t="shared" si="19"/>
        <v>0</v>
      </c>
    </row>
    <row r="16" spans="13:36" x14ac:dyDescent="0.2">
      <c r="M16" t="s">
        <v>199</v>
      </c>
      <c r="N16" s="1" t="str">
        <f>CONCATENATE(Aaron!$G$2," ",Aaron!$G$3)</f>
        <v>Exeter Alewives</v>
      </c>
      <c r="O16" s="78">
        <f t="shared" si="0"/>
        <v>852</v>
      </c>
      <c r="P16" s="6">
        <f t="shared" si="1"/>
        <v>930</v>
      </c>
      <c r="Q16" s="79">
        <f t="shared" si="2"/>
        <v>0.4781144781144781</v>
      </c>
      <c r="R16" s="78">
        <f t="shared" si="3"/>
        <v>9</v>
      </c>
      <c r="S16" s="6">
        <f t="shared" si="4"/>
        <v>20</v>
      </c>
      <c r="T16" s="84">
        <f t="shared" si="5"/>
        <v>0.31034482758620691</v>
      </c>
      <c r="U16" s="6">
        <f t="shared" si="6"/>
        <v>5</v>
      </c>
      <c r="V16" s="6">
        <f t="shared" si="7"/>
        <v>2</v>
      </c>
      <c r="W16" s="6">
        <f t="shared" si="8"/>
        <v>0</v>
      </c>
      <c r="X16" s="85">
        <f t="shared" si="9"/>
        <v>0</v>
      </c>
      <c r="Y16" s="51"/>
      <c r="Z16" s="1" t="s">
        <v>459</v>
      </c>
      <c r="AA16" s="78">
        <f t="shared" si="10"/>
        <v>638</v>
      </c>
      <c r="AB16" s="6">
        <f t="shared" si="11"/>
        <v>496</v>
      </c>
      <c r="AC16" s="79">
        <f t="shared" si="12"/>
        <v>0.56261022927689597</v>
      </c>
      <c r="AD16" s="78">
        <f t="shared" si="13"/>
        <v>37</v>
      </c>
      <c r="AE16" s="6">
        <f t="shared" si="14"/>
        <v>32</v>
      </c>
      <c r="AF16" s="84">
        <f t="shared" si="15"/>
        <v>0.53623188405797106</v>
      </c>
      <c r="AG16" s="6">
        <f t="shared" si="16"/>
        <v>5</v>
      </c>
      <c r="AH16" s="6">
        <f t="shared" si="17"/>
        <v>2</v>
      </c>
      <c r="AI16" s="6">
        <f t="shared" si="18"/>
        <v>2</v>
      </c>
      <c r="AJ16" s="85">
        <f t="shared" si="19"/>
        <v>0</v>
      </c>
    </row>
    <row r="17" spans="13:36" x14ac:dyDescent="0.2">
      <c r="M17" t="s">
        <v>586</v>
      </c>
      <c r="N17" s="1" t="str">
        <f>CONCATENATE(Mays!$G$2," ",Mays!$G$3)</f>
        <v>Palo Alto Robber Barons</v>
      </c>
      <c r="O17" s="78">
        <f t="shared" si="0"/>
        <v>863</v>
      </c>
      <c r="P17" s="6">
        <f t="shared" si="1"/>
        <v>919</v>
      </c>
      <c r="Q17" s="79">
        <f t="shared" si="2"/>
        <v>0.48428731762065097</v>
      </c>
      <c r="R17" s="78">
        <f t="shared" si="3"/>
        <v>39</v>
      </c>
      <c r="S17" s="6">
        <f t="shared" si="4"/>
        <v>32</v>
      </c>
      <c r="T17" s="84">
        <f t="shared" si="5"/>
        <v>0.54929577464788737</v>
      </c>
      <c r="U17" s="6">
        <f t="shared" si="6"/>
        <v>5</v>
      </c>
      <c r="V17" s="6">
        <f t="shared" si="7"/>
        <v>1</v>
      </c>
      <c r="W17" s="6">
        <f t="shared" si="8"/>
        <v>1</v>
      </c>
      <c r="X17" s="85">
        <f t="shared" si="9"/>
        <v>1</v>
      </c>
      <c r="Y17" s="51"/>
      <c r="Z17" s="1" t="s">
        <v>519</v>
      </c>
      <c r="AA17" s="78">
        <f t="shared" si="10"/>
        <v>624</v>
      </c>
      <c r="AB17" s="6">
        <f t="shared" si="11"/>
        <v>510</v>
      </c>
      <c r="AC17" s="79">
        <f t="shared" si="12"/>
        <v>0.55026455026455023</v>
      </c>
      <c r="AD17" s="78">
        <f t="shared" si="13"/>
        <v>31</v>
      </c>
      <c r="AE17" s="6">
        <f t="shared" si="14"/>
        <v>20</v>
      </c>
      <c r="AF17" s="84">
        <f t="shared" si="15"/>
        <v>0.60784313725490191</v>
      </c>
      <c r="AG17" s="6">
        <f t="shared" si="16"/>
        <v>5</v>
      </c>
      <c r="AH17" s="6">
        <f t="shared" si="17"/>
        <v>2</v>
      </c>
      <c r="AI17" s="6">
        <f t="shared" si="18"/>
        <v>2</v>
      </c>
      <c r="AJ17" s="85">
        <f t="shared" si="19"/>
        <v>1</v>
      </c>
    </row>
    <row r="18" spans="13:36" x14ac:dyDescent="0.2">
      <c r="M18" t="s">
        <v>195</v>
      </c>
      <c r="N18" s="1" t="str">
        <f>CONCATENATE(Mays!$A$2," ",Mays!$A$3)</f>
        <v>Aspen Rainmakers</v>
      </c>
      <c r="O18" s="78">
        <f t="shared" si="0"/>
        <v>894</v>
      </c>
      <c r="P18" s="6">
        <f t="shared" si="1"/>
        <v>888</v>
      </c>
      <c r="Q18" s="79">
        <f t="shared" si="2"/>
        <v>0.50168350168350173</v>
      </c>
      <c r="R18" s="78">
        <f t="shared" si="3"/>
        <v>30</v>
      </c>
      <c r="S18" s="6">
        <f t="shared" si="4"/>
        <v>33</v>
      </c>
      <c r="T18" s="84">
        <f t="shared" si="5"/>
        <v>0.47619047619047616</v>
      </c>
      <c r="U18" s="6">
        <f t="shared" si="6"/>
        <v>5</v>
      </c>
      <c r="V18" s="6">
        <f t="shared" si="7"/>
        <v>3</v>
      </c>
      <c r="W18" s="6">
        <f t="shared" si="8"/>
        <v>1</v>
      </c>
      <c r="X18" s="85">
        <f t="shared" si="9"/>
        <v>0</v>
      </c>
      <c r="Y18" s="51"/>
      <c r="Z18" s="1" t="s">
        <v>209</v>
      </c>
      <c r="AA18" s="78">
        <f t="shared" si="10"/>
        <v>580</v>
      </c>
      <c r="AB18" s="6">
        <f t="shared" si="11"/>
        <v>878</v>
      </c>
      <c r="AC18" s="79">
        <f t="shared" si="12"/>
        <v>0.39780521262002744</v>
      </c>
      <c r="AD18" s="78">
        <f t="shared" si="13"/>
        <v>2</v>
      </c>
      <c r="AE18" s="6">
        <f t="shared" si="14"/>
        <v>4</v>
      </c>
      <c r="AF18" s="84">
        <f t="shared" si="15"/>
        <v>0.33333333333333331</v>
      </c>
      <c r="AG18" s="6">
        <f t="shared" si="16"/>
        <v>1</v>
      </c>
      <c r="AH18" s="6">
        <f t="shared" si="17"/>
        <v>0</v>
      </c>
      <c r="AI18" s="6">
        <f t="shared" si="18"/>
        <v>0</v>
      </c>
      <c r="AJ18" s="85">
        <f t="shared" si="19"/>
        <v>0</v>
      </c>
    </row>
    <row r="19" spans="13:36" x14ac:dyDescent="0.2">
      <c r="M19" t="s">
        <v>547</v>
      </c>
      <c r="N19" s="1" t="str">
        <f>CONCATENATE(Cobb!$A$2," ",Cobb!$A$3)</f>
        <v>Greenville Black Sox</v>
      </c>
      <c r="O19" s="78">
        <f t="shared" si="0"/>
        <v>876</v>
      </c>
      <c r="P19" s="6">
        <f t="shared" si="1"/>
        <v>906</v>
      </c>
      <c r="Q19" s="79">
        <f t="shared" si="2"/>
        <v>0.49158249158249157</v>
      </c>
      <c r="R19" s="78">
        <f t="shared" si="3"/>
        <v>10</v>
      </c>
      <c r="S19" s="6">
        <f t="shared" si="4"/>
        <v>24</v>
      </c>
      <c r="T19" s="84">
        <f t="shared" si="5"/>
        <v>0.29411764705882354</v>
      </c>
      <c r="U19" s="6">
        <f t="shared" si="6"/>
        <v>6</v>
      </c>
      <c r="V19" s="6">
        <f t="shared" si="7"/>
        <v>1</v>
      </c>
      <c r="W19" s="6">
        <f t="shared" si="8"/>
        <v>0</v>
      </c>
      <c r="X19" s="85">
        <f t="shared" si="9"/>
        <v>0</v>
      </c>
      <c r="Y19" s="51"/>
      <c r="Z19" s="1" t="s">
        <v>434</v>
      </c>
      <c r="AA19" s="78">
        <f t="shared" si="10"/>
        <v>574</v>
      </c>
      <c r="AB19" s="6">
        <f t="shared" si="11"/>
        <v>560</v>
      </c>
      <c r="AC19" s="79">
        <f t="shared" si="12"/>
        <v>0.50617283950617287</v>
      </c>
      <c r="AD19" s="78">
        <f t="shared" si="13"/>
        <v>14</v>
      </c>
      <c r="AE19" s="6">
        <f t="shared" si="14"/>
        <v>16</v>
      </c>
      <c r="AF19" s="84">
        <f t="shared" si="15"/>
        <v>0.46666666666666667</v>
      </c>
      <c r="AG19" s="6">
        <f t="shared" si="16"/>
        <v>3</v>
      </c>
      <c r="AH19" s="6">
        <f t="shared" si="17"/>
        <v>1</v>
      </c>
      <c r="AI19" s="6">
        <f t="shared" si="18"/>
        <v>0</v>
      </c>
      <c r="AJ19" s="85">
        <f t="shared" si="19"/>
        <v>0</v>
      </c>
    </row>
    <row r="20" spans="13:36" x14ac:dyDescent="0.2">
      <c r="M20" t="s">
        <v>412</v>
      </c>
      <c r="N20" s="1" t="str">
        <f>CONCATENATE(Mays!$Y$2," ",Mays!$Y$3)</f>
        <v>Los Angeles Outlaws</v>
      </c>
      <c r="O20" s="78">
        <f t="shared" si="0"/>
        <v>883</v>
      </c>
      <c r="P20" s="6">
        <f t="shared" si="1"/>
        <v>899</v>
      </c>
      <c r="Q20" s="79">
        <f t="shared" si="2"/>
        <v>0.49551066217732886</v>
      </c>
      <c r="R20" s="78">
        <f t="shared" si="3"/>
        <v>49</v>
      </c>
      <c r="S20" s="6">
        <f t="shared" si="4"/>
        <v>30</v>
      </c>
      <c r="T20" s="84">
        <f t="shared" si="5"/>
        <v>0.620253164556962</v>
      </c>
      <c r="U20" s="6">
        <f t="shared" si="6"/>
        <v>6</v>
      </c>
      <c r="V20" s="6">
        <f t="shared" si="7"/>
        <v>3</v>
      </c>
      <c r="W20" s="6">
        <f t="shared" si="8"/>
        <v>2</v>
      </c>
      <c r="X20" s="85">
        <f t="shared" si="9"/>
        <v>2</v>
      </c>
      <c r="Y20" s="51"/>
      <c r="Z20" s="1" t="s">
        <v>264</v>
      </c>
      <c r="AA20" s="78">
        <f t="shared" si="10"/>
        <v>563</v>
      </c>
      <c r="AB20" s="6">
        <f t="shared" si="11"/>
        <v>733</v>
      </c>
      <c r="AC20" s="79">
        <f t="shared" si="12"/>
        <v>0.43441358024691357</v>
      </c>
      <c r="AD20" s="78">
        <f t="shared" si="13"/>
        <v>7</v>
      </c>
      <c r="AE20" s="6">
        <f t="shared" si="14"/>
        <v>14</v>
      </c>
      <c r="AF20" s="84">
        <f t="shared" si="15"/>
        <v>0.33333333333333331</v>
      </c>
      <c r="AG20" s="6">
        <f t="shared" si="16"/>
        <v>3</v>
      </c>
      <c r="AH20" s="6">
        <f t="shared" si="17"/>
        <v>0</v>
      </c>
      <c r="AI20" s="6">
        <f t="shared" si="18"/>
        <v>0</v>
      </c>
      <c r="AJ20" s="85">
        <f t="shared" si="19"/>
        <v>0</v>
      </c>
    </row>
    <row r="21" spans="13:36" x14ac:dyDescent="0.2">
      <c r="M21" t="s">
        <v>406</v>
      </c>
      <c r="N21" s="1" t="str">
        <f>CONCATENATE(Ruth!$A$2," ",Ruth!$A$3)</f>
        <v>Plum Island Greenheads</v>
      </c>
      <c r="O21" s="78">
        <f t="shared" si="0"/>
        <v>843</v>
      </c>
      <c r="P21" s="6">
        <f t="shared" si="1"/>
        <v>939</v>
      </c>
      <c r="Q21" s="79">
        <f t="shared" si="2"/>
        <v>0.47306397306397308</v>
      </c>
      <c r="R21" s="78">
        <f t="shared" si="3"/>
        <v>34</v>
      </c>
      <c r="S21" s="6">
        <f t="shared" si="4"/>
        <v>29</v>
      </c>
      <c r="T21" s="84">
        <f t="shared" si="5"/>
        <v>0.53968253968253965</v>
      </c>
      <c r="U21" s="6">
        <f t="shared" si="6"/>
        <v>5</v>
      </c>
      <c r="V21" s="6">
        <f t="shared" si="7"/>
        <v>0</v>
      </c>
      <c r="W21" s="6">
        <f t="shared" si="8"/>
        <v>0</v>
      </c>
      <c r="X21" s="85">
        <f t="shared" si="9"/>
        <v>0</v>
      </c>
      <c r="Y21" s="51"/>
      <c r="Z21" s="1" t="s">
        <v>628</v>
      </c>
      <c r="AA21" s="78">
        <f t="shared" si="10"/>
        <v>530</v>
      </c>
      <c r="AB21" s="6">
        <f t="shared" si="11"/>
        <v>604</v>
      </c>
      <c r="AC21" s="79">
        <f t="shared" si="12"/>
        <v>0.46737213403880068</v>
      </c>
      <c r="AD21" s="78">
        <f t="shared" si="13"/>
        <v>14</v>
      </c>
      <c r="AE21" s="6">
        <f t="shared" si="14"/>
        <v>15</v>
      </c>
      <c r="AF21" s="84">
        <f t="shared" si="15"/>
        <v>0.48275862068965519</v>
      </c>
      <c r="AG21" s="6">
        <f t="shared" si="16"/>
        <v>3</v>
      </c>
      <c r="AH21" s="6">
        <f t="shared" si="17"/>
        <v>0</v>
      </c>
      <c r="AI21" s="6">
        <f t="shared" si="18"/>
        <v>0</v>
      </c>
      <c r="AJ21" s="85">
        <f t="shared" si="19"/>
        <v>0</v>
      </c>
    </row>
    <row r="22" spans="13:36" x14ac:dyDescent="0.2">
      <c r="M22" t="s">
        <v>187</v>
      </c>
      <c r="N22" s="1" t="str">
        <f>CONCATENATE(Cobb!$Y$2," ",Cobb!$Y$3)</f>
        <v>Gateway Grizzlies</v>
      </c>
      <c r="O22" s="78">
        <f t="shared" si="0"/>
        <v>841</v>
      </c>
      <c r="P22" s="6">
        <f t="shared" si="1"/>
        <v>941</v>
      </c>
      <c r="Q22" s="79">
        <f t="shared" si="2"/>
        <v>0.47194163860830529</v>
      </c>
      <c r="R22" s="78">
        <f t="shared" si="3"/>
        <v>16</v>
      </c>
      <c r="S22" s="6">
        <f t="shared" si="4"/>
        <v>24</v>
      </c>
      <c r="T22" s="84">
        <f t="shared" si="5"/>
        <v>0.4</v>
      </c>
      <c r="U22" s="6">
        <f t="shared" si="6"/>
        <v>5</v>
      </c>
      <c r="V22" s="6">
        <f t="shared" si="7"/>
        <v>1</v>
      </c>
      <c r="W22" s="6">
        <f t="shared" si="8"/>
        <v>0</v>
      </c>
      <c r="X22" s="85">
        <f t="shared" si="9"/>
        <v>0</v>
      </c>
      <c r="Y22" s="72"/>
      <c r="Z22" s="1" t="s">
        <v>623</v>
      </c>
      <c r="AA22" s="78">
        <f t="shared" si="10"/>
        <v>527</v>
      </c>
      <c r="AB22" s="6">
        <f t="shared" si="11"/>
        <v>445</v>
      </c>
      <c r="AC22" s="79">
        <f t="shared" si="12"/>
        <v>0.54218106995884774</v>
      </c>
      <c r="AD22" s="78">
        <f t="shared" si="13"/>
        <v>37</v>
      </c>
      <c r="AE22" s="6">
        <f t="shared" si="14"/>
        <v>28</v>
      </c>
      <c r="AF22" s="84">
        <f t="shared" si="15"/>
        <v>0.56923076923076921</v>
      </c>
      <c r="AG22" s="6">
        <f t="shared" si="16"/>
        <v>4</v>
      </c>
      <c r="AH22" s="6">
        <f t="shared" si="17"/>
        <v>0</v>
      </c>
      <c r="AI22" s="6">
        <f t="shared" si="18"/>
        <v>1</v>
      </c>
      <c r="AJ22" s="85">
        <f t="shared" si="19"/>
        <v>1</v>
      </c>
    </row>
    <row r="23" spans="13:36" x14ac:dyDescent="0.2">
      <c r="M23" t="s">
        <v>197</v>
      </c>
      <c r="N23" s="1" t="str">
        <f>CONCATENATE(Ruth!$Y$2," ",Ruth!$Y$3)</f>
        <v>New Jersey  Wolverines</v>
      </c>
      <c r="O23" s="78">
        <f t="shared" si="0"/>
        <v>808</v>
      </c>
      <c r="P23" s="6">
        <f t="shared" si="1"/>
        <v>974</v>
      </c>
      <c r="Q23" s="79">
        <f t="shared" si="2"/>
        <v>0.45342312008978675</v>
      </c>
      <c r="R23" s="78">
        <f t="shared" si="3"/>
        <v>13</v>
      </c>
      <c r="S23" s="6">
        <f t="shared" si="4"/>
        <v>13</v>
      </c>
      <c r="T23" s="84">
        <f t="shared" si="5"/>
        <v>0.5</v>
      </c>
      <c r="U23" s="6">
        <f t="shared" si="6"/>
        <v>3</v>
      </c>
      <c r="V23" s="6">
        <f t="shared" si="7"/>
        <v>1</v>
      </c>
      <c r="W23" s="6">
        <f t="shared" si="8"/>
        <v>0</v>
      </c>
      <c r="X23" s="85">
        <f t="shared" si="9"/>
        <v>0</v>
      </c>
      <c r="Y23" s="51"/>
      <c r="Z23" s="1" t="s">
        <v>529</v>
      </c>
      <c r="AA23" s="78">
        <f t="shared" si="10"/>
        <v>518</v>
      </c>
      <c r="AB23" s="6">
        <f t="shared" si="11"/>
        <v>454</v>
      </c>
      <c r="AC23" s="79">
        <f t="shared" si="12"/>
        <v>0.53292181069958844</v>
      </c>
      <c r="AD23" s="78">
        <f t="shared" si="13"/>
        <v>9</v>
      </c>
      <c r="AE23" s="6">
        <f t="shared" si="14"/>
        <v>15</v>
      </c>
      <c r="AF23" s="84">
        <f t="shared" si="15"/>
        <v>0.375</v>
      </c>
      <c r="AG23" s="6">
        <f t="shared" si="16"/>
        <v>3</v>
      </c>
      <c r="AH23" s="6">
        <f t="shared" si="17"/>
        <v>1</v>
      </c>
      <c r="AI23" s="6">
        <f t="shared" si="18"/>
        <v>0</v>
      </c>
      <c r="AJ23" s="85">
        <f t="shared" si="19"/>
        <v>0</v>
      </c>
    </row>
    <row r="24" spans="13:36" x14ac:dyDescent="0.2">
      <c r="M24" t="s">
        <v>182</v>
      </c>
      <c r="N24" s="1" t="str">
        <f>CONCATENATE(Aaron!$A$2," ",Aaron!$A$3)</f>
        <v>Middlesex Colonials</v>
      </c>
      <c r="O24" s="78">
        <f t="shared" si="0"/>
        <v>761</v>
      </c>
      <c r="P24" s="6">
        <f t="shared" si="1"/>
        <v>1022</v>
      </c>
      <c r="Q24" s="79">
        <f t="shared" si="2"/>
        <v>0.42680874929893436</v>
      </c>
      <c r="R24" s="78">
        <f t="shared" si="3"/>
        <v>13</v>
      </c>
      <c r="S24" s="6">
        <f t="shared" si="4"/>
        <v>12</v>
      </c>
      <c r="T24" s="84">
        <f t="shared" si="5"/>
        <v>0.52</v>
      </c>
      <c r="U24" s="6">
        <f t="shared" si="6"/>
        <v>2</v>
      </c>
      <c r="V24" s="6">
        <f t="shared" si="7"/>
        <v>0</v>
      </c>
      <c r="W24" s="6">
        <f t="shared" si="8"/>
        <v>0</v>
      </c>
      <c r="X24" s="85">
        <f t="shared" si="9"/>
        <v>0</v>
      </c>
      <c r="Y24" s="51"/>
      <c r="Z24" s="1" t="s">
        <v>233</v>
      </c>
      <c r="AA24" s="78">
        <f t="shared" si="10"/>
        <v>459</v>
      </c>
      <c r="AB24" s="6">
        <f t="shared" si="11"/>
        <v>513</v>
      </c>
      <c r="AC24" s="79">
        <f t="shared" si="12"/>
        <v>0.47222222222222221</v>
      </c>
      <c r="AD24" s="78">
        <f t="shared" si="13"/>
        <v>8</v>
      </c>
      <c r="AE24" s="6">
        <f t="shared" si="14"/>
        <v>9</v>
      </c>
      <c r="AF24" s="84">
        <f t="shared" si="15"/>
        <v>0.47058823529411764</v>
      </c>
      <c r="AG24" s="6">
        <f t="shared" si="16"/>
        <v>2</v>
      </c>
      <c r="AH24" s="6">
        <f t="shared" si="17"/>
        <v>0</v>
      </c>
      <c r="AI24" s="6">
        <f t="shared" si="18"/>
        <v>0</v>
      </c>
      <c r="AJ24" s="85">
        <f t="shared" si="19"/>
        <v>0</v>
      </c>
    </row>
    <row r="25" spans="13:36" x14ac:dyDescent="0.2">
      <c r="M25" t="s">
        <v>189</v>
      </c>
      <c r="N25" s="1" t="str">
        <f>CONCATENATE(Cobb!$AE$2," ",Cobb!$AE$3)</f>
        <v>Chicago Hitmen</v>
      </c>
      <c r="O25" s="78">
        <f t="shared" si="0"/>
        <v>776</v>
      </c>
      <c r="P25" s="6">
        <f t="shared" si="1"/>
        <v>1006</v>
      </c>
      <c r="Q25" s="79">
        <f t="shared" si="2"/>
        <v>0.43546576879910215</v>
      </c>
      <c r="R25" s="78">
        <f t="shared" si="3"/>
        <v>7</v>
      </c>
      <c r="S25" s="6">
        <f t="shared" si="4"/>
        <v>14</v>
      </c>
      <c r="T25" s="84">
        <f t="shared" si="5"/>
        <v>0.33333333333333331</v>
      </c>
      <c r="U25" s="6">
        <f t="shared" si="6"/>
        <v>3</v>
      </c>
      <c r="V25" s="6">
        <f t="shared" si="7"/>
        <v>0</v>
      </c>
      <c r="W25" s="6">
        <f t="shared" si="8"/>
        <v>0</v>
      </c>
      <c r="X25" s="85">
        <f t="shared" si="9"/>
        <v>0</v>
      </c>
      <c r="Y25" s="51"/>
      <c r="Z25" s="1" t="s">
        <v>173</v>
      </c>
      <c r="AA25" s="78">
        <f t="shared" si="10"/>
        <v>451</v>
      </c>
      <c r="AB25" s="6">
        <f t="shared" si="11"/>
        <v>197</v>
      </c>
      <c r="AC25" s="79">
        <f t="shared" si="12"/>
        <v>0.69598765432098764</v>
      </c>
      <c r="AD25" s="78">
        <f t="shared" si="13"/>
        <v>15</v>
      </c>
      <c r="AE25" s="6">
        <f t="shared" si="14"/>
        <v>17</v>
      </c>
      <c r="AF25" s="84">
        <f t="shared" si="15"/>
        <v>0.46875</v>
      </c>
      <c r="AG25" s="6">
        <f t="shared" si="16"/>
        <v>4</v>
      </c>
      <c r="AH25" s="6">
        <f t="shared" si="17"/>
        <v>3</v>
      </c>
      <c r="AI25" s="6">
        <f t="shared" si="18"/>
        <v>1</v>
      </c>
      <c r="AJ25" s="85">
        <f t="shared" si="19"/>
        <v>0</v>
      </c>
    </row>
    <row r="26" spans="13:36" x14ac:dyDescent="0.2">
      <c r="M26" t="s">
        <v>525</v>
      </c>
      <c r="N26" s="1" t="str">
        <f>CONCATENATE(Cobb!$S$2," ",Cobb!$S$3)</f>
        <v>Waikiki Rabbits</v>
      </c>
      <c r="O26" s="78">
        <f t="shared" si="0"/>
        <v>750</v>
      </c>
      <c r="P26" s="6">
        <f t="shared" si="1"/>
        <v>1032</v>
      </c>
      <c r="Q26" s="79">
        <f t="shared" si="2"/>
        <v>0.4208754208754209</v>
      </c>
      <c r="R26" s="78">
        <f t="shared" si="3"/>
        <v>15</v>
      </c>
      <c r="S26" s="6">
        <f t="shared" si="4"/>
        <v>9</v>
      </c>
      <c r="T26" s="84">
        <f t="shared" si="5"/>
        <v>0.625</v>
      </c>
      <c r="U26" s="6">
        <f t="shared" si="6"/>
        <v>2</v>
      </c>
      <c r="V26" s="6">
        <f t="shared" si="7"/>
        <v>1</v>
      </c>
      <c r="W26" s="6">
        <f t="shared" si="8"/>
        <v>1</v>
      </c>
      <c r="X26" s="85">
        <f t="shared" si="9"/>
        <v>1</v>
      </c>
      <c r="Y26" s="51"/>
      <c r="Z26" s="1" t="s">
        <v>125</v>
      </c>
      <c r="AA26" s="78">
        <f t="shared" si="10"/>
        <v>418</v>
      </c>
      <c r="AB26" s="6">
        <f t="shared" si="11"/>
        <v>554</v>
      </c>
      <c r="AC26" s="79">
        <f t="shared" si="12"/>
        <v>0.43004115226337447</v>
      </c>
      <c r="AD26" s="78">
        <f t="shared" si="13"/>
        <v>12</v>
      </c>
      <c r="AE26" s="6">
        <f t="shared" si="14"/>
        <v>5</v>
      </c>
      <c r="AF26" s="84">
        <f t="shared" si="15"/>
        <v>0.70588235294117652</v>
      </c>
      <c r="AG26" s="6">
        <f t="shared" si="16"/>
        <v>1</v>
      </c>
      <c r="AH26" s="6">
        <f t="shared" si="17"/>
        <v>1</v>
      </c>
      <c r="AI26" s="6">
        <f t="shared" si="18"/>
        <v>1</v>
      </c>
      <c r="AJ26" s="85">
        <f t="shared" si="19"/>
        <v>1</v>
      </c>
    </row>
    <row r="27" spans="13:36" x14ac:dyDescent="0.2">
      <c r="M27" t="s">
        <v>523</v>
      </c>
      <c r="N27" s="1" t="str">
        <f>CONCATENATE(Aaron!$Y$2," ",Aaron!$Y$3)</f>
        <v>Columbus Bobcats</v>
      </c>
      <c r="O27" s="78">
        <f t="shared" si="0"/>
        <v>688</v>
      </c>
      <c r="P27" s="6">
        <f t="shared" si="1"/>
        <v>1094</v>
      </c>
      <c r="Q27" s="79">
        <f t="shared" si="2"/>
        <v>0.38608305274971944</v>
      </c>
      <c r="R27" s="78">
        <f t="shared" si="3"/>
        <v>2</v>
      </c>
      <c r="S27" s="6">
        <f t="shared" si="4"/>
        <v>4</v>
      </c>
      <c r="T27" s="84">
        <f t="shared" si="5"/>
        <v>0.33333333333333331</v>
      </c>
      <c r="U27" s="6">
        <f t="shared" si="6"/>
        <v>1</v>
      </c>
      <c r="V27" s="6">
        <f t="shared" si="7"/>
        <v>0</v>
      </c>
      <c r="W27" s="6">
        <f t="shared" si="8"/>
        <v>0</v>
      </c>
      <c r="X27" s="85">
        <f t="shared" si="9"/>
        <v>0</v>
      </c>
      <c r="Y27" s="51"/>
      <c r="Z27" s="1" t="s">
        <v>663</v>
      </c>
      <c r="AA27" s="78">
        <f t="shared" si="10"/>
        <v>386</v>
      </c>
      <c r="AB27" s="6">
        <f t="shared" si="11"/>
        <v>370</v>
      </c>
      <c r="AC27" s="79">
        <f t="shared" si="12"/>
        <v>0.51058201058201058</v>
      </c>
      <c r="AD27" s="78">
        <f t="shared" si="13"/>
        <v>35</v>
      </c>
      <c r="AE27" s="6">
        <f t="shared" si="14"/>
        <v>15</v>
      </c>
      <c r="AF27" s="84">
        <f t="shared" si="15"/>
        <v>0.7</v>
      </c>
      <c r="AG27" s="6">
        <f t="shared" si="16"/>
        <v>3</v>
      </c>
      <c r="AH27" s="6">
        <f t="shared" si="17"/>
        <v>2</v>
      </c>
      <c r="AI27" s="6">
        <f t="shared" si="18"/>
        <v>2</v>
      </c>
      <c r="AJ27" s="85">
        <f t="shared" si="19"/>
        <v>2</v>
      </c>
    </row>
    <row r="28" spans="13:36" x14ac:dyDescent="0.2">
      <c r="M28"/>
      <c r="N28" s="75" t="s">
        <v>527</v>
      </c>
      <c r="O28" s="80">
        <f>SUM(O4:O27)</f>
        <v>21385</v>
      </c>
      <c r="P28" s="81">
        <f>SUM(P4:P27)</f>
        <v>21385</v>
      </c>
      <c r="Q28" s="82"/>
      <c r="R28" s="86">
        <f>SUM(R4:R27)</f>
        <v>677</v>
      </c>
      <c r="S28" s="87">
        <f>SUM(S4:S27)</f>
        <v>677</v>
      </c>
      <c r="T28" s="88"/>
      <c r="U28" s="88"/>
      <c r="V28" s="88"/>
      <c r="W28" s="88"/>
      <c r="X28" s="82"/>
      <c r="Y28" s="51"/>
      <c r="Z28" s="1" t="s">
        <v>394</v>
      </c>
      <c r="AA28" s="78">
        <f t="shared" si="10"/>
        <v>351</v>
      </c>
      <c r="AB28" s="6">
        <f t="shared" si="11"/>
        <v>567</v>
      </c>
      <c r="AC28" s="79">
        <f t="shared" si="12"/>
        <v>0.38235294117647056</v>
      </c>
      <c r="AD28" s="78">
        <f t="shared" si="13"/>
        <v>0</v>
      </c>
      <c r="AE28" s="6">
        <f t="shared" si="14"/>
        <v>0</v>
      </c>
      <c r="AF28" s="84">
        <f t="shared" si="15"/>
        <v>0</v>
      </c>
      <c r="AG28" s="6">
        <f t="shared" si="16"/>
        <v>0</v>
      </c>
      <c r="AH28" s="6">
        <f t="shared" si="17"/>
        <v>0</v>
      </c>
      <c r="AI28" s="6">
        <f t="shared" si="18"/>
        <v>0</v>
      </c>
      <c r="AJ28" s="85">
        <f t="shared" si="19"/>
        <v>0</v>
      </c>
    </row>
    <row r="29" spans="13:36" x14ac:dyDescent="0.2">
      <c r="M29"/>
      <c r="O29" s="51"/>
      <c r="P29" s="51"/>
      <c r="Q29" s="73"/>
      <c r="R29" s="73"/>
      <c r="S29" s="73"/>
      <c r="T29" s="73"/>
      <c r="U29" s="73"/>
      <c r="V29" s="73"/>
      <c r="W29" s="73"/>
      <c r="X29" s="73"/>
      <c r="Z29" s="1" t="s">
        <v>152</v>
      </c>
      <c r="AA29" s="78">
        <f t="shared" si="10"/>
        <v>347</v>
      </c>
      <c r="AB29" s="6">
        <f t="shared" si="11"/>
        <v>301</v>
      </c>
      <c r="AC29" s="79">
        <f t="shared" si="12"/>
        <v>0.53549382716049387</v>
      </c>
      <c r="AD29" s="78">
        <f t="shared" si="13"/>
        <v>17</v>
      </c>
      <c r="AE29" s="6">
        <f t="shared" si="14"/>
        <v>12</v>
      </c>
      <c r="AF29" s="84">
        <f t="shared" si="15"/>
        <v>0.58620689655172409</v>
      </c>
      <c r="AG29" s="6">
        <f t="shared" si="16"/>
        <v>2</v>
      </c>
      <c r="AH29" s="6">
        <f t="shared" si="17"/>
        <v>1</v>
      </c>
      <c r="AI29" s="6">
        <f t="shared" si="18"/>
        <v>1</v>
      </c>
      <c r="AJ29" s="85">
        <f t="shared" si="19"/>
        <v>0</v>
      </c>
    </row>
    <row r="30" spans="13:36" x14ac:dyDescent="0.2">
      <c r="M30"/>
      <c r="O30" s="51"/>
      <c r="P30" s="51"/>
      <c r="Q30" s="73"/>
      <c r="R30" s="73"/>
      <c r="S30" s="73"/>
      <c r="T30" s="73"/>
      <c r="U30" s="73"/>
      <c r="V30" s="73"/>
      <c r="W30" s="73"/>
      <c r="X30" s="73"/>
      <c r="Z30" s="1" t="s">
        <v>358</v>
      </c>
      <c r="AA30" s="78">
        <f t="shared" si="10"/>
        <v>337</v>
      </c>
      <c r="AB30" s="6">
        <f t="shared" si="11"/>
        <v>311</v>
      </c>
      <c r="AC30" s="79">
        <f t="shared" si="12"/>
        <v>0.52006172839506171</v>
      </c>
      <c r="AD30" s="78">
        <f t="shared" si="13"/>
        <v>2</v>
      </c>
      <c r="AE30" s="6">
        <f t="shared" si="14"/>
        <v>8</v>
      </c>
      <c r="AF30" s="84">
        <f t="shared" si="15"/>
        <v>0.2</v>
      </c>
      <c r="AG30" s="6">
        <f t="shared" si="16"/>
        <v>2</v>
      </c>
      <c r="AH30" s="6">
        <f t="shared" si="17"/>
        <v>1</v>
      </c>
      <c r="AI30" s="6">
        <f t="shared" si="18"/>
        <v>0</v>
      </c>
      <c r="AJ30" s="85">
        <f t="shared" si="19"/>
        <v>0</v>
      </c>
    </row>
    <row r="31" spans="13:36" x14ac:dyDescent="0.2">
      <c r="M31"/>
      <c r="O31" s="51"/>
      <c r="P31" s="51"/>
      <c r="Q31" s="73"/>
      <c r="R31" s="73"/>
      <c r="S31" s="73"/>
      <c r="T31" s="73"/>
      <c r="U31" s="73"/>
      <c r="V31" s="73"/>
      <c r="W31" s="73"/>
      <c r="X31" s="73"/>
      <c r="Z31" s="1" t="s">
        <v>359</v>
      </c>
      <c r="AA31" s="78">
        <f t="shared" si="10"/>
        <v>316</v>
      </c>
      <c r="AB31" s="6">
        <f t="shared" si="11"/>
        <v>359</v>
      </c>
      <c r="AC31" s="79">
        <f t="shared" si="12"/>
        <v>0.46814814814814815</v>
      </c>
      <c r="AD31" s="78">
        <f t="shared" si="13"/>
        <v>9</v>
      </c>
      <c r="AE31" s="6">
        <f t="shared" si="14"/>
        <v>11</v>
      </c>
      <c r="AF31" s="84">
        <f t="shared" si="15"/>
        <v>0.45</v>
      </c>
      <c r="AG31" s="6">
        <f t="shared" si="16"/>
        <v>2</v>
      </c>
      <c r="AH31" s="6">
        <f t="shared" si="17"/>
        <v>1</v>
      </c>
      <c r="AI31" s="6">
        <f t="shared" si="18"/>
        <v>0</v>
      </c>
      <c r="AJ31" s="85">
        <f t="shared" si="19"/>
        <v>0</v>
      </c>
    </row>
    <row r="32" spans="13:36" x14ac:dyDescent="0.2">
      <c r="M32"/>
      <c r="O32" s="51"/>
      <c r="P32" s="51"/>
      <c r="Q32" s="73"/>
      <c r="R32" s="73"/>
      <c r="S32" s="73"/>
      <c r="T32" s="73"/>
      <c r="U32" s="73"/>
      <c r="V32" s="73"/>
      <c r="W32" s="73"/>
      <c r="X32" s="73"/>
      <c r="Z32" s="1" t="s">
        <v>361</v>
      </c>
      <c r="AA32" s="78">
        <f t="shared" si="10"/>
        <v>309</v>
      </c>
      <c r="AB32" s="6">
        <f t="shared" si="11"/>
        <v>177</v>
      </c>
      <c r="AC32" s="79">
        <f t="shared" si="12"/>
        <v>0.63580246913580252</v>
      </c>
      <c r="AD32" s="78">
        <f t="shared" si="13"/>
        <v>19</v>
      </c>
      <c r="AE32" s="6">
        <f t="shared" si="14"/>
        <v>9</v>
      </c>
      <c r="AF32" s="84">
        <f t="shared" si="15"/>
        <v>0.6785714285714286</v>
      </c>
      <c r="AG32" s="6">
        <f t="shared" si="16"/>
        <v>2</v>
      </c>
      <c r="AH32" s="6">
        <f t="shared" si="17"/>
        <v>2</v>
      </c>
      <c r="AI32" s="6">
        <f t="shared" si="18"/>
        <v>1</v>
      </c>
      <c r="AJ32" s="85">
        <f t="shared" si="19"/>
        <v>1</v>
      </c>
    </row>
    <row r="33" spans="13:36" x14ac:dyDescent="0.2">
      <c r="M33"/>
      <c r="O33" s="51"/>
      <c r="P33" s="51"/>
      <c r="Q33" s="73"/>
      <c r="R33" s="73"/>
      <c r="S33" s="73"/>
      <c r="T33" s="73"/>
      <c r="U33" s="73"/>
      <c r="V33" s="73"/>
      <c r="W33" s="73"/>
      <c r="X33" s="73"/>
      <c r="Z33" s="1" t="s">
        <v>8</v>
      </c>
      <c r="AA33" s="78">
        <f t="shared" si="10"/>
        <v>261</v>
      </c>
      <c r="AB33" s="6">
        <f t="shared" si="11"/>
        <v>279</v>
      </c>
      <c r="AC33" s="79">
        <f t="shared" si="12"/>
        <v>0.48333333333333334</v>
      </c>
      <c r="AD33" s="78">
        <f t="shared" si="13"/>
        <v>3</v>
      </c>
      <c r="AE33" s="6">
        <f t="shared" si="14"/>
        <v>8</v>
      </c>
      <c r="AF33" s="84">
        <f t="shared" si="15"/>
        <v>0.27272727272727271</v>
      </c>
      <c r="AG33" s="6">
        <f t="shared" si="16"/>
        <v>2</v>
      </c>
      <c r="AH33" s="6">
        <f t="shared" si="17"/>
        <v>1</v>
      </c>
      <c r="AI33" s="6">
        <f t="shared" si="18"/>
        <v>0</v>
      </c>
      <c r="AJ33" s="85">
        <f t="shared" si="19"/>
        <v>0</v>
      </c>
    </row>
    <row r="34" spans="13:36" x14ac:dyDescent="0.2">
      <c r="M34"/>
      <c r="O34" s="51"/>
      <c r="P34" s="51"/>
      <c r="Q34" s="73"/>
      <c r="R34" s="73"/>
      <c r="S34" s="73"/>
      <c r="T34" s="73"/>
      <c r="U34" s="73"/>
      <c r="V34" s="73"/>
      <c r="W34" s="73"/>
      <c r="X34" s="73"/>
      <c r="Z34" s="1" t="s">
        <v>203</v>
      </c>
      <c r="AA34" s="78">
        <f t="shared" si="10"/>
        <v>249</v>
      </c>
      <c r="AB34" s="6">
        <f t="shared" si="11"/>
        <v>372</v>
      </c>
      <c r="AC34" s="79">
        <f t="shared" si="12"/>
        <v>0.40096618357487923</v>
      </c>
      <c r="AD34" s="78">
        <f t="shared" si="13"/>
        <v>3</v>
      </c>
      <c r="AE34" s="6">
        <f t="shared" si="14"/>
        <v>4</v>
      </c>
      <c r="AF34" s="84">
        <f t="shared" si="15"/>
        <v>0.42857142857142855</v>
      </c>
      <c r="AG34" s="6">
        <f t="shared" si="16"/>
        <v>1</v>
      </c>
      <c r="AH34" s="6">
        <f t="shared" si="17"/>
        <v>0</v>
      </c>
      <c r="AI34" s="6">
        <f t="shared" si="18"/>
        <v>0</v>
      </c>
      <c r="AJ34" s="85">
        <f t="shared" si="19"/>
        <v>0</v>
      </c>
    </row>
    <row r="35" spans="13:36" x14ac:dyDescent="0.2">
      <c r="M35"/>
      <c r="O35" s="51"/>
      <c r="P35" s="51"/>
      <c r="Q35" s="73"/>
      <c r="R35" s="73"/>
      <c r="S35" s="73"/>
      <c r="T35" s="73"/>
      <c r="U35" s="73"/>
      <c r="V35" s="73"/>
      <c r="W35" s="73"/>
      <c r="X35" s="73"/>
      <c r="Z35" s="1" t="s">
        <v>533</v>
      </c>
      <c r="AA35" s="78">
        <f t="shared" si="10"/>
        <v>213</v>
      </c>
      <c r="AB35" s="6">
        <f t="shared" si="11"/>
        <v>273</v>
      </c>
      <c r="AC35" s="79">
        <f t="shared" si="12"/>
        <v>0.43827160493827161</v>
      </c>
      <c r="AD35" s="78">
        <f t="shared" si="13"/>
        <v>0</v>
      </c>
      <c r="AE35" s="6">
        <f t="shared" si="14"/>
        <v>0</v>
      </c>
      <c r="AF35" s="84">
        <f t="shared" si="15"/>
        <v>0</v>
      </c>
      <c r="AG35" s="6">
        <f t="shared" si="16"/>
        <v>0</v>
      </c>
      <c r="AH35" s="6">
        <f t="shared" si="17"/>
        <v>0</v>
      </c>
      <c r="AI35" s="6">
        <f t="shared" si="18"/>
        <v>0</v>
      </c>
      <c r="AJ35" s="85">
        <f t="shared" si="19"/>
        <v>0</v>
      </c>
    </row>
    <row r="36" spans="13:36" x14ac:dyDescent="0.2">
      <c r="M36"/>
      <c r="O36" s="51"/>
      <c r="P36" s="51"/>
      <c r="Q36" s="73"/>
      <c r="R36" s="73"/>
      <c r="S36" s="73"/>
      <c r="T36" s="73"/>
      <c r="U36" s="73"/>
      <c r="V36" s="73"/>
      <c r="W36" s="73"/>
      <c r="X36" s="73"/>
      <c r="Z36" s="1" t="s">
        <v>717</v>
      </c>
      <c r="AA36" s="78">
        <f t="shared" ref="AA36:AA87" si="20">SUMIF($B$83:$B$30163,$Z36,$D$83:$D$30163)</f>
        <v>191</v>
      </c>
      <c r="AB36" s="6">
        <f t="shared" ref="AB36:AB87" si="21">SUMIF($B$83:$B$30163,$Z36,$E$83:$E$30163)</f>
        <v>133</v>
      </c>
      <c r="AC36" s="79">
        <f t="shared" ref="AC36:AC87" si="22">IF((AA36+AB36)=0,0,AA36/(AA36+AB36))</f>
        <v>0.58950617283950613</v>
      </c>
      <c r="AD36" s="78">
        <f t="shared" ref="AD36:AD87" si="23">SUMIF($B$83:$B$30163,$Z36,$F$83:$F$30163)</f>
        <v>11</v>
      </c>
      <c r="AE36" s="6">
        <f t="shared" ref="AE36:AE87" si="24">SUMIF($B$83:$B$30163,$Z36,$G$83:$G$30163)</f>
        <v>10</v>
      </c>
      <c r="AF36" s="84">
        <f t="shared" ref="AF36:AF87" si="25">IF((AD36+AE36)=0,0,AD36/(AD36+AE36))</f>
        <v>0.52380952380952384</v>
      </c>
      <c r="AG36" s="6">
        <f t="shared" ref="AG36:AG87" si="26">SUMIF($B$83:$B$30163,$Z36,$H$83:$H$30163)</f>
        <v>2</v>
      </c>
      <c r="AH36" s="6">
        <f t="shared" ref="AH36:AH87" si="27">SUMIF($B$83:$B$30163,$Z36,$I$83:$I$30163)</f>
        <v>1</v>
      </c>
      <c r="AI36" s="6">
        <f t="shared" ref="AI36:AI87" si="28">SUMIF($B$83:$B$30163,$Z36,$J$83:$J$30163)</f>
        <v>0</v>
      </c>
      <c r="AJ36" s="85">
        <f t="shared" ref="AJ36:AJ87" si="29">SUMIF($B$83:$B$30163,$Z36,$K$83:$K$30163)</f>
        <v>0</v>
      </c>
    </row>
    <row r="37" spans="13:36" x14ac:dyDescent="0.2">
      <c r="M37"/>
      <c r="O37" s="51"/>
      <c r="P37" s="51"/>
      <c r="Q37" s="73"/>
      <c r="R37" s="73"/>
      <c r="S37" s="73"/>
      <c r="T37" s="73"/>
      <c r="U37" s="73"/>
      <c r="V37" s="73"/>
      <c r="W37" s="73"/>
      <c r="X37" s="73"/>
      <c r="Z37" s="1" t="s">
        <v>534</v>
      </c>
      <c r="AA37" s="78">
        <f t="shared" si="20"/>
        <v>190</v>
      </c>
      <c r="AB37" s="6">
        <f t="shared" si="21"/>
        <v>134</v>
      </c>
      <c r="AC37" s="79">
        <f t="shared" si="22"/>
        <v>0.5864197530864198</v>
      </c>
      <c r="AD37" s="78">
        <f t="shared" si="23"/>
        <v>12</v>
      </c>
      <c r="AE37" s="6">
        <f t="shared" si="24"/>
        <v>8</v>
      </c>
      <c r="AF37" s="84">
        <f t="shared" si="25"/>
        <v>0.6</v>
      </c>
      <c r="AG37" s="6">
        <f t="shared" si="26"/>
        <v>2</v>
      </c>
      <c r="AH37" s="6">
        <f t="shared" si="27"/>
        <v>1</v>
      </c>
      <c r="AI37" s="6">
        <f t="shared" si="28"/>
        <v>1</v>
      </c>
      <c r="AJ37" s="85">
        <f t="shared" si="29"/>
        <v>1</v>
      </c>
    </row>
    <row r="38" spans="13:36" x14ac:dyDescent="0.2">
      <c r="M38"/>
      <c r="O38" s="51"/>
      <c r="P38" s="51"/>
      <c r="Q38" s="73"/>
      <c r="R38" s="73"/>
      <c r="S38" s="73"/>
      <c r="T38" s="73"/>
      <c r="U38" s="73"/>
      <c r="V38" s="73"/>
      <c r="W38" s="73"/>
      <c r="X38" s="73"/>
      <c r="Z38" s="1" t="s">
        <v>165</v>
      </c>
      <c r="AA38" s="78">
        <f t="shared" si="20"/>
        <v>179</v>
      </c>
      <c r="AB38" s="6">
        <f t="shared" si="21"/>
        <v>145</v>
      </c>
      <c r="AC38" s="79">
        <f t="shared" si="22"/>
        <v>0.55246913580246915</v>
      </c>
      <c r="AD38" s="78">
        <f t="shared" si="23"/>
        <v>2</v>
      </c>
      <c r="AE38" s="6">
        <f t="shared" si="24"/>
        <v>8</v>
      </c>
      <c r="AF38" s="84">
        <f t="shared" si="25"/>
        <v>0.2</v>
      </c>
      <c r="AG38" s="6">
        <f t="shared" si="26"/>
        <v>2</v>
      </c>
      <c r="AH38" s="6">
        <f t="shared" si="27"/>
        <v>0</v>
      </c>
      <c r="AI38" s="6">
        <f t="shared" si="28"/>
        <v>0</v>
      </c>
      <c r="AJ38" s="85">
        <f t="shared" si="29"/>
        <v>0</v>
      </c>
    </row>
    <row r="39" spans="13:36" x14ac:dyDescent="0.2">
      <c r="M39"/>
      <c r="O39" s="51"/>
      <c r="P39" s="51"/>
      <c r="Q39" s="73"/>
      <c r="R39" s="73"/>
      <c r="S39" s="73"/>
      <c r="T39" s="73"/>
      <c r="U39" s="73"/>
      <c r="V39" s="73"/>
      <c r="W39" s="73"/>
      <c r="X39" s="73"/>
      <c r="Z39" s="1" t="s">
        <v>357</v>
      </c>
      <c r="AA39" s="78">
        <f t="shared" si="20"/>
        <v>171</v>
      </c>
      <c r="AB39" s="6">
        <f t="shared" si="21"/>
        <v>153</v>
      </c>
      <c r="AC39" s="79">
        <f t="shared" si="22"/>
        <v>0.52777777777777779</v>
      </c>
      <c r="AD39" s="78">
        <f t="shared" si="23"/>
        <v>5</v>
      </c>
      <c r="AE39" s="6">
        <f t="shared" si="24"/>
        <v>4</v>
      </c>
      <c r="AF39" s="84">
        <f t="shared" si="25"/>
        <v>0.55555555555555558</v>
      </c>
      <c r="AG39" s="6">
        <f t="shared" si="26"/>
        <v>1</v>
      </c>
      <c r="AH39" s="6">
        <f t="shared" si="27"/>
        <v>1</v>
      </c>
      <c r="AI39" s="6">
        <f t="shared" si="28"/>
        <v>0</v>
      </c>
      <c r="AJ39" s="85">
        <f t="shared" si="29"/>
        <v>0</v>
      </c>
    </row>
    <row r="40" spans="13:36" x14ac:dyDescent="0.2">
      <c r="M40"/>
      <c r="O40" s="51"/>
      <c r="P40" s="51"/>
      <c r="Q40" s="73"/>
      <c r="R40" s="73"/>
      <c r="S40" s="73"/>
      <c r="T40" s="73"/>
      <c r="U40" s="73"/>
      <c r="V40" s="73"/>
      <c r="W40" s="73"/>
      <c r="X40" s="73"/>
      <c r="Z40" s="1" t="s">
        <v>633</v>
      </c>
      <c r="AA40" s="78">
        <f t="shared" si="20"/>
        <v>170</v>
      </c>
      <c r="AB40" s="6">
        <f t="shared" si="21"/>
        <v>154</v>
      </c>
      <c r="AC40" s="79">
        <f t="shared" si="22"/>
        <v>0.52469135802469136</v>
      </c>
      <c r="AD40" s="78">
        <f t="shared" si="23"/>
        <v>0</v>
      </c>
      <c r="AE40" s="6">
        <f t="shared" si="24"/>
        <v>0</v>
      </c>
      <c r="AF40" s="84">
        <f t="shared" si="25"/>
        <v>0</v>
      </c>
      <c r="AG40" s="6">
        <f t="shared" si="26"/>
        <v>0</v>
      </c>
      <c r="AH40" s="6">
        <f t="shared" si="27"/>
        <v>0</v>
      </c>
      <c r="AI40" s="6">
        <f t="shared" si="28"/>
        <v>0</v>
      </c>
      <c r="AJ40" s="85">
        <f t="shared" si="29"/>
        <v>0</v>
      </c>
    </row>
    <row r="41" spans="13:36" x14ac:dyDescent="0.2">
      <c r="M41"/>
      <c r="O41" s="51"/>
      <c r="P41" s="51"/>
      <c r="Q41" s="73"/>
      <c r="R41" s="73"/>
      <c r="S41" s="73"/>
      <c r="T41" s="73"/>
      <c r="U41" s="73"/>
      <c r="V41" s="73"/>
      <c r="W41" s="73"/>
      <c r="X41" s="73"/>
      <c r="Z41" s="1" t="s">
        <v>531</v>
      </c>
      <c r="AA41" s="78">
        <f t="shared" si="20"/>
        <v>166</v>
      </c>
      <c r="AB41" s="6">
        <f t="shared" si="21"/>
        <v>158</v>
      </c>
      <c r="AC41" s="79">
        <f t="shared" si="22"/>
        <v>0.51234567901234573</v>
      </c>
      <c r="AD41" s="78">
        <f t="shared" si="23"/>
        <v>0</v>
      </c>
      <c r="AE41" s="6">
        <f t="shared" si="24"/>
        <v>4</v>
      </c>
      <c r="AF41" s="84">
        <f t="shared" si="25"/>
        <v>0</v>
      </c>
      <c r="AG41" s="6">
        <f t="shared" si="26"/>
        <v>1</v>
      </c>
      <c r="AH41" s="6">
        <f t="shared" si="27"/>
        <v>1</v>
      </c>
      <c r="AI41" s="6">
        <f t="shared" si="28"/>
        <v>0</v>
      </c>
      <c r="AJ41" s="85">
        <f t="shared" si="29"/>
        <v>0</v>
      </c>
    </row>
    <row r="42" spans="13:36" x14ac:dyDescent="0.2">
      <c r="M42"/>
      <c r="O42" s="51"/>
      <c r="P42" s="51"/>
      <c r="Q42" s="73"/>
      <c r="R42" s="73"/>
      <c r="S42" s="73"/>
      <c r="T42" s="73"/>
      <c r="U42" s="73"/>
      <c r="V42" s="73"/>
      <c r="W42" s="73"/>
      <c r="X42" s="73"/>
      <c r="Z42" s="1" t="s">
        <v>360</v>
      </c>
      <c r="AA42" s="78">
        <f t="shared" si="20"/>
        <v>137</v>
      </c>
      <c r="AB42" s="6">
        <f t="shared" si="21"/>
        <v>106</v>
      </c>
      <c r="AC42" s="79">
        <f t="shared" si="22"/>
        <v>0.56378600823045266</v>
      </c>
      <c r="AD42" s="78">
        <f t="shared" si="23"/>
        <v>3</v>
      </c>
      <c r="AE42" s="6">
        <f t="shared" si="24"/>
        <v>4</v>
      </c>
      <c r="AF42" s="84">
        <f t="shared" si="25"/>
        <v>0.42857142857142855</v>
      </c>
      <c r="AG42" s="6">
        <f t="shared" si="26"/>
        <v>1</v>
      </c>
      <c r="AH42" s="6">
        <f t="shared" si="27"/>
        <v>1</v>
      </c>
      <c r="AI42" s="6">
        <f t="shared" si="28"/>
        <v>0</v>
      </c>
      <c r="AJ42" s="85">
        <f t="shared" si="29"/>
        <v>0</v>
      </c>
    </row>
    <row r="43" spans="13:36" x14ac:dyDescent="0.2">
      <c r="M43"/>
      <c r="O43" s="51"/>
      <c r="P43" s="51"/>
      <c r="Q43" s="73"/>
      <c r="R43" s="73"/>
      <c r="S43" s="73"/>
      <c r="T43" s="73"/>
      <c r="U43" s="73"/>
      <c r="V43" s="73"/>
      <c r="W43" s="73"/>
      <c r="X43" s="73"/>
      <c r="Z43" s="1" t="s">
        <v>815</v>
      </c>
      <c r="AA43" s="78">
        <f t="shared" si="20"/>
        <v>136</v>
      </c>
      <c r="AB43" s="6">
        <f t="shared" si="21"/>
        <v>161</v>
      </c>
      <c r="AC43" s="79">
        <f t="shared" si="22"/>
        <v>0.45791245791245794</v>
      </c>
      <c r="AD43" s="78">
        <f t="shared" si="23"/>
        <v>4</v>
      </c>
      <c r="AE43" s="6">
        <f t="shared" si="24"/>
        <v>6</v>
      </c>
      <c r="AF43" s="84">
        <f t="shared" si="25"/>
        <v>0.4</v>
      </c>
      <c r="AG43" s="6">
        <f t="shared" si="26"/>
        <v>1</v>
      </c>
      <c r="AH43" s="6">
        <f t="shared" si="27"/>
        <v>0</v>
      </c>
      <c r="AI43" s="6">
        <f t="shared" si="28"/>
        <v>0</v>
      </c>
      <c r="AJ43" s="85">
        <f t="shared" si="29"/>
        <v>0</v>
      </c>
    </row>
    <row r="44" spans="13:36" x14ac:dyDescent="0.2">
      <c r="M44"/>
      <c r="O44" s="51"/>
      <c r="P44" s="51"/>
      <c r="Q44" s="73"/>
      <c r="R44" s="73"/>
      <c r="S44" s="73"/>
      <c r="T44" s="73"/>
      <c r="U44" s="73"/>
      <c r="V44" s="73"/>
      <c r="W44" s="73"/>
      <c r="X44" s="73"/>
      <c r="Z44" s="1" t="s">
        <v>153</v>
      </c>
      <c r="AA44" s="78">
        <f t="shared" si="20"/>
        <v>133</v>
      </c>
      <c r="AB44" s="6">
        <f t="shared" si="21"/>
        <v>191</v>
      </c>
      <c r="AC44" s="79">
        <f t="shared" si="22"/>
        <v>0.41049382716049382</v>
      </c>
      <c r="AD44" s="78">
        <f t="shared" si="23"/>
        <v>2</v>
      </c>
      <c r="AE44" s="6">
        <f t="shared" si="24"/>
        <v>4</v>
      </c>
      <c r="AF44" s="84">
        <f t="shared" si="25"/>
        <v>0.33333333333333331</v>
      </c>
      <c r="AG44" s="6">
        <f t="shared" si="26"/>
        <v>1</v>
      </c>
      <c r="AH44" s="6">
        <f t="shared" si="27"/>
        <v>0</v>
      </c>
      <c r="AI44" s="6">
        <f t="shared" si="28"/>
        <v>0</v>
      </c>
      <c r="AJ44" s="85">
        <f t="shared" si="29"/>
        <v>0</v>
      </c>
    </row>
    <row r="45" spans="13:36" x14ac:dyDescent="0.2">
      <c r="M45"/>
      <c r="O45" s="51"/>
      <c r="P45" s="51"/>
      <c r="Q45" s="73"/>
      <c r="R45" s="73"/>
      <c r="S45" s="73"/>
      <c r="T45" s="73"/>
      <c r="U45" s="73"/>
      <c r="V45" s="73"/>
      <c r="W45" s="73"/>
      <c r="X45" s="73"/>
      <c r="Z45" s="1" t="s">
        <v>530</v>
      </c>
      <c r="AA45" s="78">
        <f t="shared" si="20"/>
        <v>131</v>
      </c>
      <c r="AB45" s="6">
        <f t="shared" si="21"/>
        <v>193</v>
      </c>
      <c r="AC45" s="79">
        <f t="shared" si="22"/>
        <v>0.40432098765432101</v>
      </c>
      <c r="AD45" s="78">
        <f t="shared" si="23"/>
        <v>0</v>
      </c>
      <c r="AE45" s="6">
        <f t="shared" si="24"/>
        <v>0</v>
      </c>
      <c r="AF45" s="84">
        <f t="shared" si="25"/>
        <v>0</v>
      </c>
      <c r="AG45" s="6">
        <f t="shared" si="26"/>
        <v>0</v>
      </c>
      <c r="AH45" s="6">
        <f t="shared" si="27"/>
        <v>0</v>
      </c>
      <c r="AI45" s="6">
        <f t="shared" si="28"/>
        <v>0</v>
      </c>
      <c r="AJ45" s="85">
        <f t="shared" si="29"/>
        <v>0</v>
      </c>
    </row>
    <row r="46" spans="13:36" x14ac:dyDescent="0.2">
      <c r="M46"/>
      <c r="O46" s="51"/>
      <c r="P46" s="51"/>
      <c r="Q46" s="73"/>
      <c r="R46" s="73"/>
      <c r="S46" s="73"/>
      <c r="T46" s="73"/>
      <c r="U46" s="73"/>
      <c r="V46" s="73"/>
      <c r="W46" s="73"/>
      <c r="X46" s="73"/>
      <c r="Z46" s="1" t="s">
        <v>150</v>
      </c>
      <c r="AA46" s="78">
        <f t="shared" si="20"/>
        <v>129</v>
      </c>
      <c r="AB46" s="6">
        <f t="shared" si="21"/>
        <v>195</v>
      </c>
      <c r="AC46" s="79">
        <f t="shared" si="22"/>
        <v>0.39814814814814814</v>
      </c>
      <c r="AD46" s="78">
        <f t="shared" si="23"/>
        <v>0</v>
      </c>
      <c r="AE46" s="6">
        <f t="shared" si="24"/>
        <v>0</v>
      </c>
      <c r="AF46" s="84">
        <f t="shared" si="25"/>
        <v>0</v>
      </c>
      <c r="AG46" s="6">
        <f t="shared" si="26"/>
        <v>0</v>
      </c>
      <c r="AH46" s="6">
        <f t="shared" si="27"/>
        <v>0</v>
      </c>
      <c r="AI46" s="6">
        <f t="shared" si="28"/>
        <v>0</v>
      </c>
      <c r="AJ46" s="85">
        <f t="shared" si="29"/>
        <v>0</v>
      </c>
    </row>
    <row r="47" spans="13:36" x14ac:dyDescent="0.2">
      <c r="M47"/>
      <c r="O47" s="51"/>
      <c r="P47" s="51"/>
      <c r="Q47" s="73"/>
      <c r="R47" s="73"/>
      <c r="S47" s="73"/>
      <c r="T47" s="73"/>
      <c r="U47" s="73"/>
      <c r="V47" s="73"/>
      <c r="W47" s="73"/>
      <c r="X47" s="73"/>
      <c r="Z47" s="1" t="s">
        <v>725</v>
      </c>
      <c r="AA47" s="78">
        <f t="shared" si="20"/>
        <v>108</v>
      </c>
      <c r="AB47" s="6">
        <f t="shared" si="21"/>
        <v>216</v>
      </c>
      <c r="AC47" s="79">
        <f t="shared" si="22"/>
        <v>0.33333333333333331</v>
      </c>
      <c r="AD47" s="78">
        <f t="shared" si="23"/>
        <v>0</v>
      </c>
      <c r="AE47" s="6">
        <f t="shared" si="24"/>
        <v>0</v>
      </c>
      <c r="AF47" s="84">
        <f t="shared" si="25"/>
        <v>0</v>
      </c>
      <c r="AG47" s="6">
        <f t="shared" si="26"/>
        <v>0</v>
      </c>
      <c r="AH47" s="6">
        <f t="shared" si="27"/>
        <v>0</v>
      </c>
      <c r="AI47" s="6">
        <f t="shared" si="28"/>
        <v>0</v>
      </c>
      <c r="AJ47" s="85">
        <f t="shared" si="29"/>
        <v>0</v>
      </c>
    </row>
    <row r="48" spans="13:36" x14ac:dyDescent="0.2">
      <c r="M48"/>
      <c r="O48" s="51"/>
      <c r="P48" s="51"/>
      <c r="Q48" s="73"/>
      <c r="R48" s="73"/>
      <c r="S48" s="73"/>
      <c r="T48" s="73"/>
      <c r="U48" s="73"/>
      <c r="V48" s="73"/>
      <c r="W48" s="73"/>
      <c r="X48" s="73"/>
      <c r="Z48" s="1" t="s">
        <v>532</v>
      </c>
      <c r="AA48" s="78">
        <f t="shared" si="20"/>
        <v>92</v>
      </c>
      <c r="AB48" s="6">
        <f t="shared" si="21"/>
        <v>70</v>
      </c>
      <c r="AC48" s="79">
        <f t="shared" si="22"/>
        <v>0.5679012345679012</v>
      </c>
      <c r="AD48" s="78">
        <f t="shared" si="23"/>
        <v>0</v>
      </c>
      <c r="AE48" s="6">
        <f t="shared" si="24"/>
        <v>4</v>
      </c>
      <c r="AF48" s="84">
        <f t="shared" si="25"/>
        <v>0</v>
      </c>
      <c r="AG48" s="6">
        <f t="shared" si="26"/>
        <v>1</v>
      </c>
      <c r="AH48" s="6">
        <f t="shared" si="27"/>
        <v>0</v>
      </c>
      <c r="AI48" s="6">
        <f t="shared" si="28"/>
        <v>0</v>
      </c>
      <c r="AJ48" s="85">
        <f t="shared" si="29"/>
        <v>0</v>
      </c>
    </row>
    <row r="49" spans="1:36" x14ac:dyDescent="0.2">
      <c r="M49"/>
      <c r="O49" s="51"/>
      <c r="P49" s="51"/>
      <c r="Q49" s="73"/>
      <c r="R49" s="73"/>
      <c r="S49" s="73"/>
      <c r="T49" s="73"/>
      <c r="U49" s="73"/>
      <c r="V49" s="73"/>
      <c r="W49" s="73"/>
      <c r="X49" s="73"/>
      <c r="Z49" s="1" t="s">
        <v>154</v>
      </c>
      <c r="AA49" s="78">
        <f t="shared" si="20"/>
        <v>92</v>
      </c>
      <c r="AB49" s="6">
        <f t="shared" si="21"/>
        <v>70</v>
      </c>
      <c r="AC49" s="79">
        <f t="shared" si="22"/>
        <v>0.5679012345679012</v>
      </c>
      <c r="AD49" s="78">
        <f t="shared" si="23"/>
        <v>11</v>
      </c>
      <c r="AE49" s="6">
        <f t="shared" si="24"/>
        <v>7</v>
      </c>
      <c r="AF49" s="84">
        <f t="shared" si="25"/>
        <v>0.61111111111111116</v>
      </c>
      <c r="AG49" s="6">
        <f t="shared" si="26"/>
        <v>1</v>
      </c>
      <c r="AH49" s="6">
        <f t="shared" si="27"/>
        <v>0</v>
      </c>
      <c r="AI49" s="6">
        <f t="shared" si="28"/>
        <v>0</v>
      </c>
      <c r="AJ49" s="85">
        <f t="shared" si="29"/>
        <v>0</v>
      </c>
    </row>
    <row r="50" spans="1:36" x14ac:dyDescent="0.2">
      <c r="M50"/>
      <c r="O50" s="51"/>
      <c r="P50" s="51"/>
      <c r="Q50" s="73"/>
      <c r="R50" s="73"/>
      <c r="S50" s="73"/>
      <c r="T50" s="73"/>
      <c r="U50" s="73"/>
      <c r="V50" s="73"/>
      <c r="W50" s="73"/>
      <c r="X50" s="73"/>
      <c r="Z50" s="1" t="s">
        <v>724</v>
      </c>
      <c r="AA50" s="78">
        <f t="shared" si="20"/>
        <v>85</v>
      </c>
      <c r="AB50" s="6">
        <f t="shared" si="21"/>
        <v>77</v>
      </c>
      <c r="AC50" s="79">
        <f t="shared" si="22"/>
        <v>0.52469135802469136</v>
      </c>
      <c r="AD50" s="78">
        <f t="shared" si="23"/>
        <v>2</v>
      </c>
      <c r="AE50" s="6">
        <f t="shared" si="24"/>
        <v>4</v>
      </c>
      <c r="AF50" s="84">
        <f t="shared" si="25"/>
        <v>0.33333333333333331</v>
      </c>
      <c r="AG50" s="6">
        <f t="shared" si="26"/>
        <v>1</v>
      </c>
      <c r="AH50" s="6">
        <f t="shared" si="27"/>
        <v>0</v>
      </c>
      <c r="AI50" s="6">
        <f t="shared" si="28"/>
        <v>0</v>
      </c>
      <c r="AJ50" s="85">
        <f t="shared" si="29"/>
        <v>0</v>
      </c>
    </row>
    <row r="51" spans="1:36" x14ac:dyDescent="0.2">
      <c r="D51" s="98"/>
      <c r="E51" s="98"/>
      <c r="F51" s="98"/>
      <c r="G51" s="98"/>
      <c r="H51" s="98"/>
      <c r="I51" s="98"/>
      <c r="J51" s="98"/>
      <c r="K51" s="98"/>
      <c r="M51"/>
      <c r="O51" s="98"/>
      <c r="P51" s="98"/>
      <c r="Q51" s="73"/>
      <c r="R51" s="73"/>
      <c r="S51" s="73"/>
      <c r="T51" s="73"/>
      <c r="U51" s="73"/>
      <c r="V51" s="73"/>
      <c r="W51" s="73"/>
      <c r="X51" s="73"/>
      <c r="Z51" s="1" t="s">
        <v>378</v>
      </c>
      <c r="AA51" s="78">
        <f t="shared" si="20"/>
        <v>81</v>
      </c>
      <c r="AB51" s="99">
        <f t="shared" si="21"/>
        <v>81</v>
      </c>
      <c r="AC51" s="79">
        <f t="shared" si="22"/>
        <v>0.5</v>
      </c>
      <c r="AD51" s="78">
        <f t="shared" si="23"/>
        <v>0</v>
      </c>
      <c r="AE51" s="99">
        <f t="shared" si="24"/>
        <v>0</v>
      </c>
      <c r="AF51" s="84">
        <f t="shared" si="25"/>
        <v>0</v>
      </c>
      <c r="AG51" s="99">
        <f t="shared" si="26"/>
        <v>0</v>
      </c>
      <c r="AH51" s="99">
        <f t="shared" si="27"/>
        <v>0</v>
      </c>
      <c r="AI51" s="99">
        <f t="shared" si="28"/>
        <v>0</v>
      </c>
      <c r="AJ51" s="85">
        <f t="shared" si="29"/>
        <v>0</v>
      </c>
    </row>
    <row r="52" spans="1:36" x14ac:dyDescent="0.2">
      <c r="D52" s="98"/>
      <c r="E52" s="98"/>
      <c r="F52" s="98"/>
      <c r="G52" s="98"/>
      <c r="H52" s="98"/>
      <c r="I52" s="98"/>
      <c r="J52" s="98"/>
      <c r="K52" s="98"/>
      <c r="M52"/>
      <c r="O52" s="98"/>
      <c r="P52" s="98"/>
      <c r="Q52" s="73"/>
      <c r="R52" s="73"/>
      <c r="S52" s="73"/>
      <c r="T52" s="73"/>
      <c r="U52" s="73"/>
      <c r="V52" s="73"/>
      <c r="W52" s="73"/>
      <c r="X52" s="73"/>
      <c r="Z52" s="1" t="s">
        <v>362</v>
      </c>
      <c r="AA52" s="78">
        <f t="shared" si="20"/>
        <v>74</v>
      </c>
      <c r="AB52" s="99">
        <f t="shared" si="21"/>
        <v>88</v>
      </c>
      <c r="AC52" s="79">
        <f t="shared" si="22"/>
        <v>0.4567901234567901</v>
      </c>
      <c r="AD52" s="78">
        <f t="shared" si="23"/>
        <v>0</v>
      </c>
      <c r="AE52" s="99">
        <f t="shared" si="24"/>
        <v>0</v>
      </c>
      <c r="AF52" s="84">
        <f t="shared" si="25"/>
        <v>0</v>
      </c>
      <c r="AG52" s="99">
        <f t="shared" si="26"/>
        <v>0</v>
      </c>
      <c r="AH52" s="99">
        <f t="shared" si="27"/>
        <v>0</v>
      </c>
      <c r="AI52" s="99">
        <f t="shared" si="28"/>
        <v>0</v>
      </c>
      <c r="AJ52" s="85">
        <f t="shared" si="29"/>
        <v>0</v>
      </c>
    </row>
    <row r="53" spans="1:36" x14ac:dyDescent="0.2">
      <c r="D53" s="98"/>
      <c r="E53" s="98"/>
      <c r="F53" s="98"/>
      <c r="G53" s="98"/>
      <c r="H53" s="98"/>
      <c r="I53" s="98"/>
      <c r="J53" s="98"/>
      <c r="K53" s="98"/>
      <c r="M53"/>
      <c r="O53" s="98"/>
      <c r="P53" s="98"/>
      <c r="Q53" s="73"/>
      <c r="R53" s="73"/>
      <c r="S53" s="73"/>
      <c r="T53" s="73"/>
      <c r="U53" s="73"/>
      <c r="V53" s="73"/>
      <c r="W53" s="73"/>
      <c r="X53" s="73"/>
      <c r="Z53" s="1" t="s">
        <v>151</v>
      </c>
      <c r="AA53" s="78">
        <f t="shared" si="20"/>
        <v>68</v>
      </c>
      <c r="AB53" s="99">
        <f t="shared" si="21"/>
        <v>94</v>
      </c>
      <c r="AC53" s="79">
        <f t="shared" si="22"/>
        <v>0.41975308641975306</v>
      </c>
      <c r="AD53" s="78">
        <f t="shared" si="23"/>
        <v>0</v>
      </c>
      <c r="AE53" s="99">
        <f t="shared" si="24"/>
        <v>0</v>
      </c>
      <c r="AF53" s="84">
        <f t="shared" si="25"/>
        <v>0</v>
      </c>
      <c r="AG53" s="99">
        <f t="shared" si="26"/>
        <v>0</v>
      </c>
      <c r="AH53" s="99">
        <f t="shared" si="27"/>
        <v>0</v>
      </c>
      <c r="AI53" s="99">
        <f t="shared" si="28"/>
        <v>0</v>
      </c>
      <c r="AJ53" s="85">
        <f t="shared" si="29"/>
        <v>0</v>
      </c>
    </row>
    <row r="54" spans="1:36" x14ac:dyDescent="0.2">
      <c r="M54"/>
      <c r="Z54" s="1" t="s">
        <v>149</v>
      </c>
      <c r="AA54" s="78">
        <f t="shared" si="20"/>
        <v>62</v>
      </c>
      <c r="AB54" s="105">
        <f t="shared" si="21"/>
        <v>100</v>
      </c>
      <c r="AC54" s="79">
        <f t="shared" si="22"/>
        <v>0.38271604938271603</v>
      </c>
      <c r="AD54" s="78">
        <f t="shared" si="23"/>
        <v>0</v>
      </c>
      <c r="AE54" s="105">
        <f t="shared" si="24"/>
        <v>0</v>
      </c>
      <c r="AF54" s="84">
        <f t="shared" si="25"/>
        <v>0</v>
      </c>
      <c r="AG54" s="105">
        <f t="shared" si="26"/>
        <v>0</v>
      </c>
      <c r="AH54" s="105">
        <f t="shared" si="27"/>
        <v>0</v>
      </c>
      <c r="AI54" s="105">
        <f t="shared" si="28"/>
        <v>0</v>
      </c>
      <c r="AJ54" s="85">
        <f t="shared" si="29"/>
        <v>0</v>
      </c>
    </row>
    <row r="55" spans="1:36" x14ac:dyDescent="0.2">
      <c r="D55" s="540" t="s">
        <v>567</v>
      </c>
      <c r="E55" s="540"/>
      <c r="F55" s="540" t="s">
        <v>566</v>
      </c>
      <c r="G55" s="540"/>
      <c r="H55" s="540"/>
      <c r="I55" s="540"/>
      <c r="J55" s="540"/>
      <c r="K55" s="540"/>
      <c r="M55"/>
      <c r="Z55" s="1" t="s">
        <v>379</v>
      </c>
      <c r="AA55" s="78">
        <f t="shared" si="20"/>
        <v>53</v>
      </c>
      <c r="AB55" s="303">
        <f t="shared" si="21"/>
        <v>109</v>
      </c>
      <c r="AC55" s="79">
        <f t="shared" ref="AC55:AC59" si="30">IF((AA55+AB55)=0,0,AA55/(AA55+AB55))</f>
        <v>0.3271604938271605</v>
      </c>
      <c r="AD55" s="78">
        <f t="shared" si="23"/>
        <v>0</v>
      </c>
      <c r="AE55" s="303">
        <f t="shared" si="24"/>
        <v>0</v>
      </c>
      <c r="AF55" s="84">
        <f t="shared" ref="AF55:AF59" si="31">IF((AD55+AE55)=0,0,AD55/(AD55+AE55))</f>
        <v>0</v>
      </c>
      <c r="AG55" s="303">
        <f t="shared" si="26"/>
        <v>0</v>
      </c>
      <c r="AH55" s="303">
        <f t="shared" si="27"/>
        <v>0</v>
      </c>
      <c r="AI55" s="303">
        <f t="shared" si="28"/>
        <v>0</v>
      </c>
      <c r="AJ55" s="85">
        <f t="shared" si="29"/>
        <v>0</v>
      </c>
    </row>
    <row r="56" spans="1:36" x14ac:dyDescent="0.2">
      <c r="D56" s="302" t="s">
        <v>403</v>
      </c>
      <c r="E56" s="302" t="s">
        <v>404</v>
      </c>
      <c r="F56" s="302" t="s">
        <v>403</v>
      </c>
      <c r="G56" s="302" t="s">
        <v>404</v>
      </c>
      <c r="H56" s="302" t="s">
        <v>565</v>
      </c>
      <c r="I56" s="302" t="s">
        <v>562</v>
      </c>
      <c r="J56" s="302" t="s">
        <v>563</v>
      </c>
      <c r="K56" s="302" t="s">
        <v>568</v>
      </c>
      <c r="M56"/>
      <c r="Z56" s="114" t="s">
        <v>953</v>
      </c>
      <c r="AA56" s="78">
        <f t="shared" si="20"/>
        <v>0</v>
      </c>
      <c r="AB56" s="303">
        <f t="shared" si="21"/>
        <v>0</v>
      </c>
      <c r="AC56" s="79">
        <f t="shared" si="30"/>
        <v>0</v>
      </c>
      <c r="AD56" s="78">
        <f t="shared" si="23"/>
        <v>0</v>
      </c>
      <c r="AE56" s="303">
        <f t="shared" si="24"/>
        <v>0</v>
      </c>
      <c r="AF56" s="84">
        <f t="shared" si="31"/>
        <v>0</v>
      </c>
      <c r="AG56" s="303">
        <f t="shared" si="26"/>
        <v>0</v>
      </c>
      <c r="AH56" s="303">
        <f t="shared" si="27"/>
        <v>0</v>
      </c>
      <c r="AI56" s="303">
        <f t="shared" si="28"/>
        <v>0</v>
      </c>
      <c r="AJ56" s="85">
        <f t="shared" si="29"/>
        <v>0</v>
      </c>
    </row>
    <row r="57" spans="1:36" x14ac:dyDescent="0.2">
      <c r="A57" s="540">
        <v>2015</v>
      </c>
      <c r="B57" s="540"/>
      <c r="C57" s="540"/>
      <c r="D57" s="540"/>
      <c r="E57" s="540"/>
      <c r="F57" s="302"/>
      <c r="G57" s="302"/>
      <c r="H57" s="302"/>
      <c r="I57" s="302"/>
      <c r="J57" s="302"/>
      <c r="K57" s="302"/>
      <c r="Z57" s="114" t="s">
        <v>946</v>
      </c>
      <c r="AA57" s="78">
        <f t="shared" si="20"/>
        <v>0</v>
      </c>
      <c r="AB57" s="303">
        <f t="shared" si="21"/>
        <v>0</v>
      </c>
      <c r="AC57" s="79">
        <f t="shared" si="30"/>
        <v>0</v>
      </c>
      <c r="AD57" s="78">
        <f t="shared" si="23"/>
        <v>0</v>
      </c>
      <c r="AE57" s="303">
        <f t="shared" si="24"/>
        <v>0</v>
      </c>
      <c r="AF57" s="84">
        <f t="shared" si="31"/>
        <v>0</v>
      </c>
      <c r="AG57" s="303">
        <f t="shared" si="26"/>
        <v>0</v>
      </c>
      <c r="AH57" s="303">
        <f t="shared" si="27"/>
        <v>0</v>
      </c>
      <c r="AI57" s="303">
        <f t="shared" si="28"/>
        <v>0</v>
      </c>
      <c r="AJ57" s="85">
        <f t="shared" si="29"/>
        <v>0</v>
      </c>
    </row>
    <row r="58" spans="1:36" x14ac:dyDescent="0.2">
      <c r="A58" t="s">
        <v>193</v>
      </c>
      <c r="B58" s="166" t="s">
        <v>953</v>
      </c>
      <c r="C58" s="166" t="s">
        <v>1063</v>
      </c>
      <c r="D58" s="302"/>
      <c r="E58" s="302"/>
      <c r="F58" s="302"/>
      <c r="G58" s="302"/>
      <c r="H58" s="302"/>
      <c r="I58" s="302"/>
      <c r="J58" s="302"/>
      <c r="K58" s="302"/>
      <c r="Z58" s="114" t="s">
        <v>955</v>
      </c>
      <c r="AA58" s="78">
        <f t="shared" si="20"/>
        <v>0</v>
      </c>
      <c r="AB58" s="303">
        <f t="shared" si="21"/>
        <v>0</v>
      </c>
      <c r="AC58" s="79">
        <f t="shared" si="30"/>
        <v>0</v>
      </c>
      <c r="AD58" s="78">
        <f t="shared" si="23"/>
        <v>0</v>
      </c>
      <c r="AE58" s="303">
        <f t="shared" si="24"/>
        <v>0</v>
      </c>
      <c r="AF58" s="84">
        <f t="shared" si="31"/>
        <v>0</v>
      </c>
      <c r="AG58" s="303">
        <f t="shared" si="26"/>
        <v>0</v>
      </c>
      <c r="AH58" s="303">
        <f t="shared" si="27"/>
        <v>0</v>
      </c>
      <c r="AI58" s="303">
        <f t="shared" si="28"/>
        <v>0</v>
      </c>
      <c r="AJ58" s="85">
        <f t="shared" si="29"/>
        <v>0</v>
      </c>
    </row>
    <row r="59" spans="1:36" x14ac:dyDescent="0.2">
      <c r="A59" t="s">
        <v>547</v>
      </c>
      <c r="B59" s="283" t="s">
        <v>580</v>
      </c>
      <c r="C59" s="283" t="s">
        <v>548</v>
      </c>
      <c r="D59" s="302"/>
      <c r="E59" s="302"/>
      <c r="F59" s="302"/>
      <c r="G59" s="302"/>
      <c r="H59" s="302"/>
      <c r="I59" s="302"/>
      <c r="J59" s="302"/>
      <c r="K59" s="302"/>
      <c r="Z59" s="114" t="s">
        <v>1185</v>
      </c>
      <c r="AA59" s="78">
        <f t="shared" si="20"/>
        <v>0</v>
      </c>
      <c r="AB59" s="303">
        <f t="shared" si="21"/>
        <v>0</v>
      </c>
      <c r="AC59" s="79">
        <f t="shared" si="30"/>
        <v>0</v>
      </c>
      <c r="AD59" s="78">
        <f t="shared" si="23"/>
        <v>0</v>
      </c>
      <c r="AE59" s="303">
        <f t="shared" si="24"/>
        <v>0</v>
      </c>
      <c r="AF59" s="84">
        <f t="shared" si="31"/>
        <v>0</v>
      </c>
      <c r="AG59" s="303">
        <f t="shared" si="26"/>
        <v>0</v>
      </c>
      <c r="AH59" s="303">
        <f t="shared" si="27"/>
        <v>0</v>
      </c>
      <c r="AI59" s="303">
        <f t="shared" si="28"/>
        <v>0</v>
      </c>
      <c r="AJ59" s="85">
        <f t="shared" si="29"/>
        <v>0</v>
      </c>
    </row>
    <row r="60" spans="1:36" x14ac:dyDescent="0.2">
      <c r="A60" t="s">
        <v>189</v>
      </c>
      <c r="B60" t="s">
        <v>264</v>
      </c>
      <c r="C60" t="s">
        <v>190</v>
      </c>
      <c r="D60" s="302"/>
      <c r="E60" s="302"/>
      <c r="F60" s="302"/>
      <c r="G60" s="302"/>
      <c r="H60" s="302"/>
      <c r="I60" s="302"/>
      <c r="J60" s="302"/>
      <c r="K60" s="302"/>
      <c r="Z60" s="114"/>
      <c r="AA60" s="78"/>
      <c r="AB60" s="303"/>
      <c r="AC60" s="79"/>
      <c r="AD60" s="78"/>
      <c r="AE60" s="303"/>
      <c r="AF60" s="84"/>
      <c r="AG60" s="303"/>
      <c r="AH60" s="303"/>
      <c r="AI60" s="303"/>
      <c r="AJ60" s="85"/>
    </row>
    <row r="61" spans="1:36" x14ac:dyDescent="0.2">
      <c r="A61" t="s">
        <v>545</v>
      </c>
      <c r="B61" s="283" t="s">
        <v>239</v>
      </c>
      <c r="C61" s="283" t="s">
        <v>546</v>
      </c>
      <c r="D61" s="302"/>
      <c r="E61" s="302"/>
      <c r="F61" s="302"/>
      <c r="G61" s="302"/>
      <c r="H61" s="302"/>
      <c r="I61" s="302"/>
      <c r="J61" s="302"/>
      <c r="K61" s="302"/>
      <c r="Z61" s="75" t="s">
        <v>527</v>
      </c>
      <c r="AA61" s="80" t="e">
        <f>SUM(#REF!)</f>
        <v>#REF!</v>
      </c>
      <c r="AB61" s="81" t="e">
        <f>SUM(#REF!)</f>
        <v>#REF!</v>
      </c>
      <c r="AC61" s="82"/>
      <c r="AD61" s="80" t="e">
        <f>SUM(#REF!)</f>
        <v>#REF!</v>
      </c>
      <c r="AE61" s="81" t="e">
        <f>SUM(#REF!)</f>
        <v>#REF!</v>
      </c>
      <c r="AF61" s="88"/>
      <c r="AG61" s="89"/>
      <c r="AH61" s="89"/>
      <c r="AI61" s="89"/>
      <c r="AJ61" s="90"/>
    </row>
    <row r="62" spans="1:36" x14ac:dyDescent="0.2">
      <c r="A62" t="s">
        <v>191</v>
      </c>
      <c r="B62" s="283" t="s">
        <v>815</v>
      </c>
      <c r="C62" s="283" t="s">
        <v>39</v>
      </c>
      <c r="D62" s="302"/>
      <c r="E62" s="302"/>
      <c r="F62" s="302"/>
      <c r="G62" s="302"/>
      <c r="H62" s="302"/>
      <c r="I62" s="302"/>
      <c r="J62" s="302"/>
      <c r="K62" s="302"/>
      <c r="Z62" s="19"/>
      <c r="AA62" s="303"/>
      <c r="AB62" s="303"/>
      <c r="AC62" s="84"/>
      <c r="AD62" s="303"/>
      <c r="AE62" s="303"/>
      <c r="AF62" s="84"/>
      <c r="AG62" s="19"/>
      <c r="AH62" s="19"/>
      <c r="AI62" s="19"/>
      <c r="AJ62" s="19"/>
    </row>
    <row r="63" spans="1:36" x14ac:dyDescent="0.2">
      <c r="A63" t="s">
        <v>525</v>
      </c>
      <c r="B63" s="283" t="s">
        <v>125</v>
      </c>
      <c r="C63" s="283" t="s">
        <v>526</v>
      </c>
      <c r="D63" s="302"/>
      <c r="E63" s="302"/>
      <c r="F63" s="302"/>
      <c r="G63" s="302"/>
      <c r="H63" s="302"/>
      <c r="I63" s="302"/>
      <c r="J63" s="302"/>
      <c r="K63" s="302"/>
      <c r="Z63" s="19"/>
      <c r="AA63" s="303"/>
      <c r="AB63" s="303"/>
      <c r="AC63" s="84"/>
      <c r="AD63" s="303"/>
      <c r="AE63" s="303"/>
      <c r="AF63" s="84"/>
      <c r="AG63" s="19"/>
      <c r="AH63" s="19"/>
      <c r="AI63" s="19"/>
      <c r="AJ63" s="19"/>
    </row>
    <row r="64" spans="1:36" x14ac:dyDescent="0.2">
      <c r="A64" t="s">
        <v>406</v>
      </c>
      <c r="B64" s="283" t="s">
        <v>641</v>
      </c>
      <c r="C64" s="283" t="s">
        <v>407</v>
      </c>
      <c r="D64" s="302"/>
      <c r="E64" s="302"/>
      <c r="F64" s="302"/>
      <c r="G64" s="302"/>
      <c r="H64" s="302"/>
      <c r="I64" s="302"/>
      <c r="J64" s="302"/>
      <c r="K64" s="302"/>
      <c r="Z64" s="19"/>
      <c r="AA64" s="303"/>
      <c r="AB64" s="303"/>
      <c r="AC64" s="84"/>
      <c r="AD64" s="303"/>
      <c r="AE64" s="303"/>
      <c r="AF64" s="84"/>
      <c r="AG64" s="19"/>
      <c r="AH64" s="19"/>
      <c r="AI64" s="19"/>
      <c r="AJ64" s="19"/>
    </row>
    <row r="65" spans="1:36" x14ac:dyDescent="0.2">
      <c r="A65" t="s">
        <v>410</v>
      </c>
      <c r="B65" s="283" t="s">
        <v>25</v>
      </c>
      <c r="C65" s="283" t="s">
        <v>411</v>
      </c>
      <c r="D65" s="302"/>
      <c r="E65" s="302"/>
      <c r="F65" s="302"/>
      <c r="G65" s="302"/>
      <c r="H65" s="302"/>
      <c r="I65" s="302"/>
      <c r="J65" s="302"/>
      <c r="K65" s="302"/>
      <c r="Z65" s="19"/>
      <c r="AA65" s="303"/>
      <c r="AB65" s="303"/>
      <c r="AC65" s="84"/>
      <c r="AD65" s="303"/>
      <c r="AE65" s="303"/>
      <c r="AF65" s="84"/>
      <c r="AG65" s="19"/>
      <c r="AH65" s="19"/>
      <c r="AI65" s="19"/>
      <c r="AJ65" s="19"/>
    </row>
    <row r="66" spans="1:36" x14ac:dyDescent="0.2">
      <c r="A66" t="s">
        <v>408</v>
      </c>
      <c r="B66" s="283" t="s">
        <v>248</v>
      </c>
      <c r="C66" s="283" t="s">
        <v>409</v>
      </c>
      <c r="D66" s="302"/>
      <c r="E66" s="302"/>
      <c r="F66" s="302"/>
      <c r="G66" s="302"/>
      <c r="H66" s="302"/>
      <c r="I66" s="302"/>
      <c r="J66" s="302"/>
      <c r="K66" s="302"/>
    </row>
    <row r="67" spans="1:36" x14ac:dyDescent="0.2">
      <c r="A67" t="s">
        <v>185</v>
      </c>
      <c r="B67" s="283" t="s">
        <v>519</v>
      </c>
      <c r="C67" s="283" t="s">
        <v>186</v>
      </c>
      <c r="D67" s="302"/>
      <c r="E67" s="302"/>
      <c r="F67" s="302"/>
      <c r="G67" s="302"/>
      <c r="H67" s="302"/>
      <c r="I67" s="302"/>
      <c r="J67" s="302"/>
      <c r="K67" s="302"/>
    </row>
    <row r="68" spans="1:36" x14ac:dyDescent="0.2">
      <c r="A68" t="s">
        <v>197</v>
      </c>
      <c r="B68" t="s">
        <v>233</v>
      </c>
      <c r="C68" t="s">
        <v>585</v>
      </c>
      <c r="D68" s="302"/>
      <c r="E68" s="302"/>
      <c r="F68" s="302"/>
      <c r="G68" s="302"/>
      <c r="H68" s="302"/>
      <c r="I68" s="302"/>
      <c r="J68" s="302"/>
      <c r="K68" s="302"/>
    </row>
    <row r="69" spans="1:36" x14ac:dyDescent="0.2">
      <c r="A69" t="s">
        <v>183</v>
      </c>
      <c r="B69" s="283" t="s">
        <v>20</v>
      </c>
      <c r="C69" s="283" t="s">
        <v>184</v>
      </c>
      <c r="D69" s="302"/>
      <c r="E69" s="302"/>
      <c r="F69" s="302"/>
      <c r="G69" s="302"/>
      <c r="H69" s="302"/>
      <c r="I69" s="302"/>
      <c r="J69" s="302"/>
      <c r="K69" s="302"/>
    </row>
    <row r="70" spans="1:36" x14ac:dyDescent="0.2">
      <c r="A70" t="s">
        <v>182</v>
      </c>
      <c r="B70" s="166" t="s">
        <v>955</v>
      </c>
      <c r="C70" t="s">
        <v>522</v>
      </c>
      <c r="D70" s="302"/>
      <c r="E70" s="302"/>
      <c r="F70" s="302"/>
      <c r="G70" s="302"/>
      <c r="H70" s="302"/>
      <c r="I70" s="302"/>
      <c r="J70" s="302"/>
      <c r="K70" s="302"/>
    </row>
    <row r="71" spans="1:36" x14ac:dyDescent="0.2">
      <c r="A71" t="s">
        <v>199</v>
      </c>
      <c r="B71" s="283" t="s">
        <v>203</v>
      </c>
      <c r="C71" s="283" t="s">
        <v>175</v>
      </c>
      <c r="D71" s="302"/>
      <c r="E71" s="302"/>
      <c r="F71" s="302"/>
      <c r="G71" s="302"/>
      <c r="H71" s="302"/>
      <c r="I71" s="302"/>
      <c r="J71" s="302"/>
      <c r="K71" s="302"/>
    </row>
    <row r="72" spans="1:36" x14ac:dyDescent="0.2">
      <c r="A72" t="s">
        <v>187</v>
      </c>
      <c r="B72" t="s">
        <v>394</v>
      </c>
      <c r="C72" t="s">
        <v>351</v>
      </c>
      <c r="D72" s="302"/>
      <c r="E72" s="302"/>
      <c r="F72" s="302"/>
      <c r="G72" s="302"/>
      <c r="H72" s="302"/>
      <c r="I72" s="302"/>
      <c r="J72" s="302"/>
      <c r="K72" s="302"/>
    </row>
    <row r="73" spans="1:36" x14ac:dyDescent="0.2">
      <c r="A73" t="s">
        <v>536</v>
      </c>
      <c r="B73" s="283" t="s">
        <v>89</v>
      </c>
      <c r="C73" s="283" t="s">
        <v>34</v>
      </c>
      <c r="D73" s="302"/>
      <c r="E73" s="302"/>
      <c r="F73" s="302"/>
      <c r="G73" s="302"/>
      <c r="H73" s="302"/>
      <c r="I73" s="302"/>
      <c r="J73" s="302"/>
      <c r="K73" s="302"/>
    </row>
    <row r="74" spans="1:36" x14ac:dyDescent="0.2">
      <c r="A74" t="s">
        <v>416</v>
      </c>
      <c r="B74" s="283" t="s">
        <v>173</v>
      </c>
      <c r="C74" s="283" t="s">
        <v>315</v>
      </c>
      <c r="D74" s="302"/>
      <c r="E74" s="302"/>
      <c r="F74" s="302"/>
      <c r="G74" s="302"/>
      <c r="H74" s="302"/>
      <c r="I74" s="302"/>
      <c r="J74" s="302"/>
      <c r="K74" s="302"/>
    </row>
    <row r="75" spans="1:36" x14ac:dyDescent="0.2">
      <c r="A75" t="s">
        <v>523</v>
      </c>
      <c r="B75" s="285" t="s">
        <v>946</v>
      </c>
      <c r="C75" s="285" t="s">
        <v>1833</v>
      </c>
      <c r="D75" s="302"/>
      <c r="E75" s="302"/>
      <c r="F75" s="302"/>
      <c r="G75" s="302"/>
      <c r="H75" s="302"/>
      <c r="I75" s="302"/>
      <c r="J75" s="302"/>
      <c r="K75" s="302"/>
    </row>
    <row r="76" spans="1:36" x14ac:dyDescent="0.2">
      <c r="A76" t="s">
        <v>195</v>
      </c>
      <c r="B76" s="283" t="s">
        <v>132</v>
      </c>
      <c r="C76" s="283" t="s">
        <v>196</v>
      </c>
      <c r="D76" s="302"/>
      <c r="E76" s="302"/>
      <c r="F76" s="302"/>
      <c r="G76" s="302"/>
      <c r="H76" s="302"/>
      <c r="I76" s="302"/>
      <c r="J76" s="302"/>
      <c r="K76" s="302"/>
    </row>
    <row r="77" spans="1:36" x14ac:dyDescent="0.2">
      <c r="A77" t="s">
        <v>586</v>
      </c>
      <c r="B77" s="285" t="s">
        <v>623</v>
      </c>
      <c r="C77" s="283" t="s">
        <v>181</v>
      </c>
      <c r="D77" s="302"/>
      <c r="E77" s="302"/>
      <c r="F77" s="302"/>
      <c r="G77" s="302"/>
      <c r="H77" s="302"/>
      <c r="I77" s="302"/>
      <c r="J77" s="302"/>
      <c r="K77" s="302"/>
    </row>
    <row r="78" spans="1:36" x14ac:dyDescent="0.2">
      <c r="A78" t="s">
        <v>35</v>
      </c>
      <c r="B78" s="166" t="s">
        <v>954</v>
      </c>
      <c r="C78" s="166" t="s">
        <v>1064</v>
      </c>
      <c r="D78" s="302"/>
      <c r="E78" s="302"/>
      <c r="F78" s="302"/>
      <c r="G78" s="302"/>
      <c r="H78" s="302"/>
      <c r="I78" s="302"/>
      <c r="J78" s="302"/>
      <c r="K78" s="302"/>
    </row>
    <row r="79" spans="1:36" x14ac:dyDescent="0.2">
      <c r="A79" t="s">
        <v>414</v>
      </c>
      <c r="B79" s="283" t="s">
        <v>165</v>
      </c>
      <c r="C79" s="283" t="s">
        <v>941</v>
      </c>
      <c r="D79" s="302"/>
      <c r="E79" s="302"/>
      <c r="F79" s="302"/>
      <c r="G79" s="302"/>
      <c r="H79" s="302"/>
      <c r="I79" s="302"/>
      <c r="J79" s="302"/>
      <c r="K79" s="302"/>
      <c r="M79"/>
    </row>
    <row r="80" spans="1:36" x14ac:dyDescent="0.2">
      <c r="A80" t="s">
        <v>412</v>
      </c>
      <c r="B80" t="s">
        <v>8</v>
      </c>
      <c r="C80" t="s">
        <v>597</v>
      </c>
      <c r="D80" s="302"/>
      <c r="E80" s="302"/>
      <c r="F80" s="302"/>
      <c r="G80" s="302"/>
      <c r="H80" s="302"/>
      <c r="I80" s="302"/>
      <c r="J80" s="302"/>
      <c r="K80" s="302"/>
      <c r="M80"/>
    </row>
    <row r="81" spans="1:36" x14ac:dyDescent="0.2">
      <c r="A81" t="s">
        <v>549</v>
      </c>
      <c r="B81" s="283" t="s">
        <v>717</v>
      </c>
      <c r="C81" s="283" t="s">
        <v>550</v>
      </c>
      <c r="D81" s="302"/>
      <c r="E81" s="302"/>
      <c r="F81" s="302"/>
      <c r="G81" s="302"/>
      <c r="H81" s="302"/>
      <c r="I81" s="302"/>
      <c r="J81" s="302"/>
      <c r="K81" s="302"/>
      <c r="M81"/>
    </row>
    <row r="82" spans="1:36" x14ac:dyDescent="0.2">
      <c r="M82"/>
      <c r="Z82" s="114" t="s">
        <v>821</v>
      </c>
      <c r="AA82" s="78">
        <f t="shared" si="20"/>
        <v>60</v>
      </c>
      <c r="AB82" s="113">
        <f t="shared" si="21"/>
        <v>102</v>
      </c>
      <c r="AC82" s="79">
        <f t="shared" si="22"/>
        <v>0.37037037037037035</v>
      </c>
      <c r="AD82" s="78">
        <f t="shared" si="23"/>
        <v>0</v>
      </c>
      <c r="AE82" s="113">
        <f t="shared" si="24"/>
        <v>0</v>
      </c>
      <c r="AF82" s="84">
        <f t="shared" si="25"/>
        <v>0</v>
      </c>
      <c r="AG82" s="113">
        <f t="shared" si="26"/>
        <v>0</v>
      </c>
      <c r="AH82" s="113">
        <f t="shared" si="27"/>
        <v>0</v>
      </c>
      <c r="AI82" s="113">
        <f t="shared" si="28"/>
        <v>0</v>
      </c>
      <c r="AJ82" s="85">
        <f t="shared" si="29"/>
        <v>0</v>
      </c>
    </row>
    <row r="83" spans="1:36" x14ac:dyDescent="0.2">
      <c r="D83" s="540" t="s">
        <v>567</v>
      </c>
      <c r="E83" s="540"/>
      <c r="F83" s="540" t="s">
        <v>566</v>
      </c>
      <c r="G83" s="540"/>
      <c r="H83" s="540"/>
      <c r="I83" s="540"/>
      <c r="J83" s="540"/>
      <c r="K83" s="540"/>
      <c r="M83"/>
      <c r="Z83" s="1" t="s">
        <v>379</v>
      </c>
      <c r="AA83" s="78">
        <f t="shared" si="20"/>
        <v>53</v>
      </c>
      <c r="AB83" s="6">
        <f t="shared" si="21"/>
        <v>109</v>
      </c>
      <c r="AC83" s="79">
        <f t="shared" si="22"/>
        <v>0.3271604938271605</v>
      </c>
      <c r="AD83" s="78">
        <f t="shared" si="23"/>
        <v>0</v>
      </c>
      <c r="AE83" s="6">
        <f t="shared" si="24"/>
        <v>0</v>
      </c>
      <c r="AF83" s="84">
        <f t="shared" si="25"/>
        <v>0</v>
      </c>
      <c r="AG83" s="6">
        <f t="shared" si="26"/>
        <v>0</v>
      </c>
      <c r="AH83" s="6">
        <f t="shared" si="27"/>
        <v>0</v>
      </c>
      <c r="AI83" s="6">
        <f t="shared" si="28"/>
        <v>0</v>
      </c>
      <c r="AJ83" s="85">
        <f t="shared" si="29"/>
        <v>0</v>
      </c>
    </row>
    <row r="84" spans="1:36" x14ac:dyDescent="0.2">
      <c r="D84" s="98" t="s">
        <v>403</v>
      </c>
      <c r="E84" s="98" t="s">
        <v>404</v>
      </c>
      <c r="F84" s="98" t="s">
        <v>403</v>
      </c>
      <c r="G84" s="98" t="s">
        <v>404</v>
      </c>
      <c r="H84" s="98" t="s">
        <v>565</v>
      </c>
      <c r="I84" s="98" t="s">
        <v>562</v>
      </c>
      <c r="J84" s="98" t="s">
        <v>563</v>
      </c>
      <c r="K84" s="98" t="s">
        <v>568</v>
      </c>
      <c r="M84"/>
      <c r="Z84" s="114" t="s">
        <v>953</v>
      </c>
      <c r="AA84" s="78">
        <f t="shared" si="20"/>
        <v>0</v>
      </c>
      <c r="AB84" s="158">
        <f t="shared" si="21"/>
        <v>0</v>
      </c>
      <c r="AC84" s="79">
        <f t="shared" si="22"/>
        <v>0</v>
      </c>
      <c r="AD84" s="78">
        <f t="shared" si="23"/>
        <v>0</v>
      </c>
      <c r="AE84" s="158">
        <f t="shared" si="24"/>
        <v>0</v>
      </c>
      <c r="AF84" s="84">
        <f t="shared" si="25"/>
        <v>0</v>
      </c>
      <c r="AG84" s="158">
        <f t="shared" si="26"/>
        <v>0</v>
      </c>
      <c r="AH84" s="158">
        <f t="shared" si="27"/>
        <v>0</v>
      </c>
      <c r="AI84" s="158">
        <f t="shared" si="28"/>
        <v>0</v>
      </c>
      <c r="AJ84" s="85">
        <f t="shared" si="29"/>
        <v>0</v>
      </c>
    </row>
    <row r="85" spans="1:36" x14ac:dyDescent="0.2">
      <c r="A85" s="540">
        <v>2014</v>
      </c>
      <c r="B85" s="540"/>
      <c r="C85" s="540"/>
      <c r="D85" s="540"/>
      <c r="E85" s="540"/>
      <c r="F85" s="137"/>
      <c r="G85" s="137"/>
      <c r="H85" s="137"/>
      <c r="I85" s="137"/>
      <c r="J85" s="137"/>
      <c r="K85" s="137"/>
      <c r="Z85" s="114" t="s">
        <v>946</v>
      </c>
      <c r="AA85" s="78">
        <f t="shared" si="20"/>
        <v>0</v>
      </c>
      <c r="AB85" s="158">
        <f t="shared" si="21"/>
        <v>0</v>
      </c>
      <c r="AC85" s="79">
        <f t="shared" si="22"/>
        <v>0</v>
      </c>
      <c r="AD85" s="78">
        <f t="shared" si="23"/>
        <v>0</v>
      </c>
      <c r="AE85" s="158">
        <f t="shared" si="24"/>
        <v>0</v>
      </c>
      <c r="AF85" s="84">
        <f t="shared" si="25"/>
        <v>0</v>
      </c>
      <c r="AG85" s="158">
        <f t="shared" si="26"/>
        <v>0</v>
      </c>
      <c r="AH85" s="158">
        <f t="shared" si="27"/>
        <v>0</v>
      </c>
      <c r="AI85" s="158">
        <f t="shared" si="28"/>
        <v>0</v>
      </c>
      <c r="AJ85" s="85">
        <f t="shared" si="29"/>
        <v>0</v>
      </c>
    </row>
    <row r="86" spans="1:36" x14ac:dyDescent="0.2">
      <c r="A86" t="s">
        <v>193</v>
      </c>
      <c r="B86" s="166" t="s">
        <v>953</v>
      </c>
      <c r="C86" s="166" t="s">
        <v>1063</v>
      </c>
      <c r="D86" s="137"/>
      <c r="E86" s="137"/>
      <c r="F86" s="137"/>
      <c r="G86" s="137"/>
      <c r="H86" s="137"/>
      <c r="I86" s="137"/>
      <c r="J86" s="137"/>
      <c r="K86" s="137"/>
      <c r="Z86" s="114" t="s">
        <v>955</v>
      </c>
      <c r="AA86" s="78">
        <f t="shared" si="20"/>
        <v>0</v>
      </c>
      <c r="AB86" s="158">
        <f t="shared" si="21"/>
        <v>0</v>
      </c>
      <c r="AC86" s="79">
        <f t="shared" si="22"/>
        <v>0</v>
      </c>
      <c r="AD86" s="78">
        <f t="shared" si="23"/>
        <v>0</v>
      </c>
      <c r="AE86" s="158">
        <f t="shared" si="24"/>
        <v>0</v>
      </c>
      <c r="AF86" s="84">
        <f t="shared" si="25"/>
        <v>0</v>
      </c>
      <c r="AG86" s="158">
        <f t="shared" si="26"/>
        <v>0</v>
      </c>
      <c r="AH86" s="158">
        <f t="shared" si="27"/>
        <v>0</v>
      </c>
      <c r="AI86" s="158">
        <f t="shared" si="28"/>
        <v>0</v>
      </c>
      <c r="AJ86" s="85">
        <f t="shared" si="29"/>
        <v>0</v>
      </c>
    </row>
    <row r="87" spans="1:36" x14ac:dyDescent="0.2">
      <c r="A87" t="s">
        <v>547</v>
      </c>
      <c r="B87" t="s">
        <v>580</v>
      </c>
      <c r="C87" t="s">
        <v>548</v>
      </c>
      <c r="D87" s="137"/>
      <c r="E87" s="137"/>
      <c r="F87" s="137"/>
      <c r="G87" s="137"/>
      <c r="H87" s="137"/>
      <c r="I87" s="137"/>
      <c r="J87" s="137"/>
      <c r="K87" s="137"/>
      <c r="Z87" s="114" t="s">
        <v>1185</v>
      </c>
      <c r="AA87" s="78">
        <f t="shared" si="20"/>
        <v>0</v>
      </c>
      <c r="AB87" s="158">
        <f t="shared" si="21"/>
        <v>0</v>
      </c>
      <c r="AC87" s="79">
        <f t="shared" si="22"/>
        <v>0</v>
      </c>
      <c r="AD87" s="78">
        <f t="shared" si="23"/>
        <v>0</v>
      </c>
      <c r="AE87" s="158">
        <f t="shared" si="24"/>
        <v>0</v>
      </c>
      <c r="AF87" s="84">
        <f t="shared" si="25"/>
        <v>0</v>
      </c>
      <c r="AG87" s="158">
        <f t="shared" si="26"/>
        <v>0</v>
      </c>
      <c r="AH87" s="158">
        <f t="shared" si="27"/>
        <v>0</v>
      </c>
      <c r="AI87" s="158">
        <f t="shared" si="28"/>
        <v>0</v>
      </c>
      <c r="AJ87" s="85">
        <f t="shared" si="29"/>
        <v>0</v>
      </c>
    </row>
    <row r="88" spans="1:36" x14ac:dyDescent="0.2">
      <c r="A88" t="s">
        <v>189</v>
      </c>
      <c r="B88" t="s">
        <v>264</v>
      </c>
      <c r="C88" t="s">
        <v>190</v>
      </c>
      <c r="D88" s="137"/>
      <c r="E88" s="137"/>
      <c r="F88" s="137"/>
      <c r="G88" s="137"/>
      <c r="H88" s="137"/>
      <c r="I88" s="137"/>
      <c r="J88" s="137"/>
      <c r="K88" s="137"/>
      <c r="Z88" s="114"/>
      <c r="AA88" s="78"/>
      <c r="AB88" s="158"/>
      <c r="AC88" s="79"/>
      <c r="AD88" s="78"/>
      <c r="AE88" s="158"/>
      <c r="AF88" s="84"/>
      <c r="AG88" s="158"/>
      <c r="AH88" s="158"/>
      <c r="AI88" s="158"/>
      <c r="AJ88" s="85"/>
    </row>
    <row r="89" spans="1:36" x14ac:dyDescent="0.2">
      <c r="A89" t="s">
        <v>545</v>
      </c>
      <c r="B89" t="s">
        <v>239</v>
      </c>
      <c r="C89" t="s">
        <v>546</v>
      </c>
      <c r="D89" s="137"/>
      <c r="E89" s="137"/>
      <c r="F89" s="137"/>
      <c r="G89" s="137"/>
      <c r="H89" s="137"/>
      <c r="I89" s="137"/>
      <c r="J89" s="137"/>
      <c r="K89" s="137"/>
      <c r="Z89" s="75" t="s">
        <v>527</v>
      </c>
      <c r="AA89" s="80" t="e">
        <f>SUM(AA4:AA83)</f>
        <v>#REF!</v>
      </c>
      <c r="AB89" s="81" t="e">
        <f>SUM(AB4:AB83)</f>
        <v>#REF!</v>
      </c>
      <c r="AC89" s="82"/>
      <c r="AD89" s="80" t="e">
        <f>SUM(AD4:AD83)</f>
        <v>#REF!</v>
      </c>
      <c r="AE89" s="81" t="e">
        <f>SUM(AE4:AE83)</f>
        <v>#REF!</v>
      </c>
      <c r="AF89" s="88"/>
      <c r="AG89" s="89"/>
      <c r="AH89" s="89"/>
      <c r="AI89" s="89"/>
      <c r="AJ89" s="90"/>
    </row>
    <row r="90" spans="1:36" x14ac:dyDescent="0.2">
      <c r="A90" t="s">
        <v>191</v>
      </c>
      <c r="B90" t="s">
        <v>815</v>
      </c>
      <c r="C90" t="s">
        <v>39</v>
      </c>
      <c r="D90" s="137"/>
      <c r="E90" s="137"/>
      <c r="F90" s="137"/>
      <c r="G90" s="137"/>
      <c r="H90" s="137"/>
      <c r="I90" s="137"/>
      <c r="J90" s="137"/>
      <c r="K90" s="137"/>
      <c r="Z90" s="19"/>
      <c r="AA90" s="138"/>
      <c r="AB90" s="138"/>
      <c r="AC90" s="84"/>
      <c r="AD90" s="138"/>
      <c r="AE90" s="138"/>
      <c r="AF90" s="84"/>
      <c r="AG90" s="19"/>
      <c r="AH90" s="19"/>
      <c r="AI90" s="19"/>
      <c r="AJ90" s="19"/>
    </row>
    <row r="91" spans="1:36" x14ac:dyDescent="0.2">
      <c r="A91" t="s">
        <v>525</v>
      </c>
      <c r="B91" t="s">
        <v>125</v>
      </c>
      <c r="C91" t="s">
        <v>526</v>
      </c>
      <c r="D91" s="137"/>
      <c r="E91" s="137"/>
      <c r="F91" s="137"/>
      <c r="G91" s="137"/>
      <c r="H91" s="137"/>
      <c r="I91" s="137"/>
      <c r="J91" s="137"/>
      <c r="K91" s="137"/>
      <c r="Z91" s="19"/>
      <c r="AA91" s="138"/>
      <c r="AB91" s="138"/>
      <c r="AC91" s="84"/>
      <c r="AD91" s="138"/>
      <c r="AE91" s="138"/>
      <c r="AF91" s="84"/>
      <c r="AG91" s="19"/>
      <c r="AH91" s="19"/>
      <c r="AI91" s="19"/>
      <c r="AJ91" s="19"/>
    </row>
    <row r="92" spans="1:36" x14ac:dyDescent="0.2">
      <c r="A92" t="s">
        <v>406</v>
      </c>
      <c r="B92" t="s">
        <v>641</v>
      </c>
      <c r="C92" t="s">
        <v>407</v>
      </c>
      <c r="D92" s="137"/>
      <c r="E92" s="137"/>
      <c r="F92" s="137"/>
      <c r="G92" s="137"/>
      <c r="H92" s="137"/>
      <c r="I92" s="137"/>
      <c r="J92" s="137"/>
      <c r="K92" s="137"/>
      <c r="Z92" s="19"/>
      <c r="AA92" s="138"/>
      <c r="AB92" s="138"/>
      <c r="AC92" s="84"/>
      <c r="AD92" s="138"/>
      <c r="AE92" s="138"/>
      <c r="AF92" s="84"/>
      <c r="AG92" s="19"/>
      <c r="AH92" s="19"/>
      <c r="AI92" s="19"/>
      <c r="AJ92" s="19"/>
    </row>
    <row r="93" spans="1:36" x14ac:dyDescent="0.2">
      <c r="A93" t="s">
        <v>410</v>
      </c>
      <c r="B93" t="s">
        <v>25</v>
      </c>
      <c r="C93" t="s">
        <v>411</v>
      </c>
      <c r="D93" s="137"/>
      <c r="E93" s="137"/>
      <c r="F93" s="137"/>
      <c r="G93" s="137"/>
      <c r="H93" s="137"/>
      <c r="I93" s="137"/>
      <c r="J93" s="137"/>
      <c r="K93" s="137"/>
      <c r="Z93" s="19"/>
      <c r="AA93" s="138"/>
      <c r="AB93" s="138"/>
      <c r="AC93" s="84"/>
      <c r="AD93" s="138"/>
      <c r="AE93" s="138"/>
      <c r="AF93" s="84"/>
      <c r="AG93" s="19"/>
      <c r="AH93" s="19"/>
      <c r="AI93" s="19"/>
      <c r="AJ93" s="19"/>
    </row>
    <row r="94" spans="1:36" x14ac:dyDescent="0.2">
      <c r="A94" t="s">
        <v>408</v>
      </c>
      <c r="B94" t="s">
        <v>248</v>
      </c>
      <c r="C94" t="s">
        <v>409</v>
      </c>
      <c r="D94" s="137"/>
      <c r="E94" s="137"/>
      <c r="F94" s="137"/>
      <c r="G94" s="137"/>
      <c r="H94" s="137"/>
      <c r="I94" s="137"/>
      <c r="J94" s="137"/>
      <c r="K94" s="137"/>
    </row>
    <row r="95" spans="1:36" x14ac:dyDescent="0.2">
      <c r="A95" t="s">
        <v>185</v>
      </c>
      <c r="B95" t="s">
        <v>519</v>
      </c>
      <c r="C95" t="s">
        <v>186</v>
      </c>
      <c r="D95" s="137"/>
      <c r="E95" s="137"/>
      <c r="F95" s="137"/>
      <c r="G95" s="137"/>
      <c r="H95" s="137"/>
      <c r="I95" s="137"/>
      <c r="J95" s="137"/>
      <c r="K95" s="137"/>
    </row>
    <row r="96" spans="1:36" x14ac:dyDescent="0.2">
      <c r="A96" t="s">
        <v>197</v>
      </c>
      <c r="B96" t="s">
        <v>233</v>
      </c>
      <c r="C96" t="s">
        <v>585</v>
      </c>
      <c r="D96" s="137"/>
      <c r="E96" s="137"/>
      <c r="F96" s="137"/>
      <c r="G96" s="137"/>
      <c r="H96" s="137"/>
      <c r="I96" s="137"/>
      <c r="J96" s="137"/>
      <c r="K96" s="137"/>
    </row>
    <row r="97" spans="1:13" x14ac:dyDescent="0.2">
      <c r="A97" t="s">
        <v>183</v>
      </c>
      <c r="B97" t="s">
        <v>20</v>
      </c>
      <c r="C97" t="s">
        <v>184</v>
      </c>
      <c r="D97" s="137"/>
      <c r="E97" s="137"/>
      <c r="F97" s="137"/>
      <c r="G97" s="137"/>
      <c r="H97" s="137"/>
      <c r="I97" s="137"/>
      <c r="J97" s="137"/>
      <c r="K97" s="137"/>
    </row>
    <row r="98" spans="1:13" x14ac:dyDescent="0.2">
      <c r="A98" t="s">
        <v>182</v>
      </c>
      <c r="B98" s="166" t="s">
        <v>955</v>
      </c>
      <c r="C98" t="s">
        <v>522</v>
      </c>
      <c r="D98" s="137"/>
      <c r="E98" s="137"/>
      <c r="F98" s="137"/>
      <c r="G98" s="137"/>
      <c r="H98" s="137"/>
      <c r="I98" s="137"/>
      <c r="J98" s="137"/>
      <c r="K98" s="137"/>
    </row>
    <row r="99" spans="1:13" x14ac:dyDescent="0.2">
      <c r="A99" t="s">
        <v>199</v>
      </c>
      <c r="B99" t="s">
        <v>203</v>
      </c>
      <c r="C99" t="s">
        <v>175</v>
      </c>
      <c r="D99" s="137"/>
      <c r="E99" s="137"/>
      <c r="F99" s="137"/>
      <c r="G99" s="137"/>
      <c r="H99" s="137"/>
      <c r="I99" s="137"/>
      <c r="J99" s="137"/>
      <c r="K99" s="137"/>
    </row>
    <row r="100" spans="1:13" x14ac:dyDescent="0.2">
      <c r="A100" t="s">
        <v>187</v>
      </c>
      <c r="B100" t="s">
        <v>394</v>
      </c>
      <c r="C100" t="s">
        <v>351</v>
      </c>
      <c r="D100" s="137"/>
      <c r="E100" s="137"/>
      <c r="F100" s="137"/>
      <c r="G100" s="137"/>
      <c r="H100" s="137"/>
      <c r="I100" s="137"/>
      <c r="J100" s="137"/>
      <c r="K100" s="137"/>
    </row>
    <row r="101" spans="1:13" x14ac:dyDescent="0.2">
      <c r="A101" t="s">
        <v>536</v>
      </c>
      <c r="B101" t="s">
        <v>89</v>
      </c>
      <c r="C101" t="s">
        <v>34</v>
      </c>
      <c r="D101" s="137"/>
      <c r="E101" s="137"/>
      <c r="F101" s="137"/>
      <c r="G101" s="137"/>
      <c r="H101" s="137"/>
      <c r="I101" s="137"/>
      <c r="J101" s="137"/>
      <c r="K101" s="137"/>
    </row>
    <row r="102" spans="1:13" x14ac:dyDescent="0.2">
      <c r="A102" t="s">
        <v>416</v>
      </c>
      <c r="B102" t="s">
        <v>173</v>
      </c>
      <c r="C102" t="s">
        <v>315</v>
      </c>
      <c r="D102" s="137"/>
      <c r="E102" s="137"/>
      <c r="F102" s="137"/>
      <c r="G102" s="137"/>
      <c r="H102" s="137"/>
      <c r="I102" s="137"/>
      <c r="J102" s="137"/>
      <c r="K102" s="137"/>
    </row>
    <row r="103" spans="1:13" x14ac:dyDescent="0.2">
      <c r="A103" t="s">
        <v>523</v>
      </c>
      <c r="B103" s="166" t="s">
        <v>946</v>
      </c>
      <c r="C103" s="166" t="s">
        <v>1833</v>
      </c>
      <c r="D103" s="137"/>
      <c r="E103" s="137"/>
      <c r="F103" s="137"/>
      <c r="G103" s="137"/>
      <c r="H103" s="137"/>
      <c r="I103" s="137"/>
      <c r="J103" s="137"/>
      <c r="K103" s="137"/>
    </row>
    <row r="104" spans="1:13" x14ac:dyDescent="0.2">
      <c r="A104" t="s">
        <v>195</v>
      </c>
      <c r="B104" t="s">
        <v>132</v>
      </c>
      <c r="C104" t="s">
        <v>196</v>
      </c>
      <c r="D104" s="137"/>
      <c r="E104" s="137"/>
      <c r="F104" s="137"/>
      <c r="G104" s="137"/>
      <c r="H104" s="137"/>
      <c r="I104" s="137"/>
      <c r="J104" s="137"/>
      <c r="K104" s="137"/>
    </row>
    <row r="105" spans="1:13" x14ac:dyDescent="0.2">
      <c r="A105" t="s">
        <v>586</v>
      </c>
      <c r="B105" t="s">
        <v>623</v>
      </c>
      <c r="C105" t="s">
        <v>181</v>
      </c>
      <c r="D105" s="137"/>
      <c r="E105" s="137"/>
      <c r="F105" s="137"/>
      <c r="G105" s="137"/>
      <c r="H105" s="137"/>
      <c r="I105" s="137"/>
      <c r="J105" s="137"/>
      <c r="K105" s="137"/>
    </row>
    <row r="106" spans="1:13" x14ac:dyDescent="0.2">
      <c r="A106" t="s">
        <v>35</v>
      </c>
      <c r="B106" s="166" t="s">
        <v>954</v>
      </c>
      <c r="C106" s="166" t="s">
        <v>1064</v>
      </c>
      <c r="D106" s="137"/>
      <c r="E106" s="137"/>
      <c r="F106" s="137"/>
      <c r="G106" s="137"/>
      <c r="H106" s="137"/>
      <c r="I106" s="137"/>
      <c r="J106" s="137"/>
      <c r="K106" s="137"/>
    </row>
    <row r="107" spans="1:13" x14ac:dyDescent="0.2">
      <c r="A107" t="s">
        <v>414</v>
      </c>
      <c r="B107" t="s">
        <v>165</v>
      </c>
      <c r="C107" t="s">
        <v>941</v>
      </c>
      <c r="D107" s="137"/>
      <c r="E107" s="137"/>
      <c r="F107" s="137"/>
      <c r="G107" s="137"/>
      <c r="H107" s="137"/>
      <c r="I107" s="137"/>
      <c r="J107" s="137"/>
      <c r="K107" s="137"/>
      <c r="M107"/>
    </row>
    <row r="108" spans="1:13" x14ac:dyDescent="0.2">
      <c r="A108" t="s">
        <v>412</v>
      </c>
      <c r="B108" t="s">
        <v>8</v>
      </c>
      <c r="C108" t="s">
        <v>597</v>
      </c>
      <c r="D108" s="137"/>
      <c r="E108" s="137"/>
      <c r="F108" s="137"/>
      <c r="G108" s="137"/>
      <c r="H108" s="137"/>
      <c r="I108" s="137"/>
      <c r="J108" s="137"/>
      <c r="K108" s="137"/>
      <c r="M108"/>
    </row>
    <row r="109" spans="1:13" x14ac:dyDescent="0.2">
      <c r="A109" t="s">
        <v>549</v>
      </c>
      <c r="B109" t="s">
        <v>717</v>
      </c>
      <c r="C109" t="s">
        <v>550</v>
      </c>
      <c r="D109" s="137"/>
      <c r="E109" s="137"/>
      <c r="F109" s="137"/>
      <c r="G109" s="137"/>
      <c r="H109" s="137"/>
      <c r="I109" s="137"/>
      <c r="J109" s="137"/>
      <c r="K109" s="137"/>
      <c r="M109"/>
    </row>
    <row r="110" spans="1:13" x14ac:dyDescent="0.2">
      <c r="D110" s="540" t="s">
        <v>567</v>
      </c>
      <c r="E110" s="540"/>
      <c r="F110" s="540" t="s">
        <v>566</v>
      </c>
      <c r="G110" s="540"/>
      <c r="H110" s="540"/>
      <c r="I110" s="540"/>
      <c r="J110" s="540"/>
      <c r="K110" s="540"/>
    </row>
    <row r="111" spans="1:13" x14ac:dyDescent="0.2">
      <c r="D111" s="137" t="s">
        <v>403</v>
      </c>
      <c r="E111" s="137" t="s">
        <v>404</v>
      </c>
      <c r="F111" s="137" t="s">
        <v>403</v>
      </c>
      <c r="G111" s="137" t="s">
        <v>404</v>
      </c>
      <c r="H111" s="137" t="s">
        <v>565</v>
      </c>
      <c r="I111" s="137" t="s">
        <v>562</v>
      </c>
      <c r="J111" s="137" t="s">
        <v>563</v>
      </c>
      <c r="K111" s="137" t="s">
        <v>568</v>
      </c>
    </row>
    <row r="112" spans="1:13" x14ac:dyDescent="0.2">
      <c r="A112" s="540">
        <v>2013</v>
      </c>
      <c r="B112" s="540"/>
      <c r="C112" s="540"/>
      <c r="D112" s="540"/>
      <c r="E112" s="540"/>
      <c r="F112" s="137"/>
      <c r="G112" s="137"/>
      <c r="H112" s="137"/>
      <c r="I112" s="137"/>
      <c r="J112" s="137"/>
      <c r="K112" s="137"/>
      <c r="L112" s="150" t="s">
        <v>947</v>
      </c>
      <c r="M112" s="151" t="s">
        <v>948</v>
      </c>
    </row>
    <row r="113" spans="1:13" x14ac:dyDescent="0.2">
      <c r="A113" t="s">
        <v>193</v>
      </c>
      <c r="C113" t="s">
        <v>194</v>
      </c>
      <c r="D113" s="137">
        <v>45</v>
      </c>
      <c r="E113" s="137">
        <v>117</v>
      </c>
      <c r="F113" s="137"/>
      <c r="G113" s="137"/>
      <c r="H113" s="137"/>
      <c r="I113" s="137"/>
      <c r="J113" s="137"/>
      <c r="K113" s="137"/>
      <c r="L113" s="149">
        <v>48272000</v>
      </c>
      <c r="M113" s="73">
        <f>D113/(L113/1000000)</f>
        <v>0.93221743453762018</v>
      </c>
    </row>
    <row r="114" spans="1:13" x14ac:dyDescent="0.2">
      <c r="A114" t="s">
        <v>547</v>
      </c>
      <c r="B114" t="s">
        <v>580</v>
      </c>
      <c r="C114" t="s">
        <v>548</v>
      </c>
      <c r="D114" s="137">
        <v>88</v>
      </c>
      <c r="E114" s="137">
        <v>74</v>
      </c>
      <c r="F114" s="137">
        <v>3</v>
      </c>
      <c r="G114" s="137">
        <v>4</v>
      </c>
      <c r="H114" s="137">
        <v>1</v>
      </c>
      <c r="I114" s="137"/>
      <c r="J114" s="137"/>
      <c r="K114" s="137"/>
      <c r="L114" s="149">
        <v>53839000</v>
      </c>
      <c r="M114" s="73">
        <f t="shared" ref="M114:M136" si="32">D114/(L114/1000000)</f>
        <v>1.6345028696669701</v>
      </c>
    </row>
    <row r="115" spans="1:13" x14ac:dyDescent="0.2">
      <c r="A115" t="s">
        <v>189</v>
      </c>
      <c r="B115" t="s">
        <v>264</v>
      </c>
      <c r="C115" t="s">
        <v>190</v>
      </c>
      <c r="D115" s="137">
        <v>92</v>
      </c>
      <c r="E115" s="137">
        <v>70</v>
      </c>
      <c r="F115" s="137">
        <v>2</v>
      </c>
      <c r="G115" s="137">
        <v>4</v>
      </c>
      <c r="H115" s="137">
        <v>1</v>
      </c>
      <c r="I115" s="137"/>
      <c r="J115" s="137"/>
      <c r="K115" s="137"/>
      <c r="L115" s="149">
        <v>59720000</v>
      </c>
      <c r="M115" s="73">
        <f t="shared" si="32"/>
        <v>1.5405224380442064</v>
      </c>
    </row>
    <row r="116" spans="1:13" x14ac:dyDescent="0.2">
      <c r="A116" t="s">
        <v>545</v>
      </c>
      <c r="B116" t="s">
        <v>239</v>
      </c>
      <c r="C116" t="s">
        <v>546</v>
      </c>
      <c r="D116" s="137">
        <v>86</v>
      </c>
      <c r="E116" s="137">
        <v>76</v>
      </c>
      <c r="F116" s="137"/>
      <c r="G116" s="137"/>
      <c r="H116" s="137"/>
      <c r="I116" s="137"/>
      <c r="J116" s="137"/>
      <c r="K116" s="137"/>
      <c r="L116" s="149">
        <v>32673043</v>
      </c>
      <c r="M116" s="73">
        <f t="shared" si="32"/>
        <v>2.6321392837514401</v>
      </c>
    </row>
    <row r="117" spans="1:13" x14ac:dyDescent="0.2">
      <c r="A117" t="s">
        <v>191</v>
      </c>
      <c r="B117" t="s">
        <v>815</v>
      </c>
      <c r="C117" t="s">
        <v>39</v>
      </c>
      <c r="D117" s="137">
        <v>66</v>
      </c>
      <c r="E117" s="137">
        <v>96</v>
      </c>
      <c r="F117" s="137"/>
      <c r="G117" s="137"/>
      <c r="H117" s="137"/>
      <c r="I117" s="137"/>
      <c r="J117" s="137"/>
      <c r="K117" s="137"/>
      <c r="L117" s="149">
        <v>33101553</v>
      </c>
      <c r="M117" s="73">
        <f t="shared" si="32"/>
        <v>1.9938641549536964</v>
      </c>
    </row>
    <row r="118" spans="1:13" x14ac:dyDescent="0.2">
      <c r="A118" t="s">
        <v>525</v>
      </c>
      <c r="B118" t="s">
        <v>125</v>
      </c>
      <c r="C118" t="s">
        <v>526</v>
      </c>
      <c r="D118" s="137">
        <v>98</v>
      </c>
      <c r="E118" s="137">
        <v>64</v>
      </c>
      <c r="F118" s="137">
        <v>12</v>
      </c>
      <c r="G118" s="137">
        <v>5</v>
      </c>
      <c r="H118" s="137">
        <v>1</v>
      </c>
      <c r="I118" s="137">
        <v>1</v>
      </c>
      <c r="J118" s="137">
        <v>1</v>
      </c>
      <c r="K118" s="137">
        <v>1</v>
      </c>
      <c r="L118" s="149">
        <v>55881500</v>
      </c>
      <c r="M118" s="73">
        <f t="shared" si="32"/>
        <v>1.75371097769387</v>
      </c>
    </row>
    <row r="119" spans="1:13" x14ac:dyDescent="0.2">
      <c r="A119" t="s">
        <v>406</v>
      </c>
      <c r="B119" t="s">
        <v>641</v>
      </c>
      <c r="C119" t="s">
        <v>407</v>
      </c>
      <c r="D119" s="137">
        <v>65</v>
      </c>
      <c r="E119" s="137">
        <v>97</v>
      </c>
      <c r="F119" s="137"/>
      <c r="G119" s="137"/>
      <c r="H119" s="137"/>
      <c r="I119" s="137"/>
      <c r="J119" s="137"/>
      <c r="K119" s="137"/>
      <c r="L119" s="149">
        <v>33339800</v>
      </c>
      <c r="M119" s="73">
        <f t="shared" si="32"/>
        <v>1.9496217733759653</v>
      </c>
    </row>
    <row r="120" spans="1:13" x14ac:dyDescent="0.2">
      <c r="A120" t="s">
        <v>410</v>
      </c>
      <c r="B120" t="s">
        <v>25</v>
      </c>
      <c r="C120" t="s">
        <v>411</v>
      </c>
      <c r="D120" s="137">
        <v>94</v>
      </c>
      <c r="E120" s="137">
        <v>68</v>
      </c>
      <c r="F120" s="137">
        <v>7</v>
      </c>
      <c r="G120" s="137">
        <v>7</v>
      </c>
      <c r="H120" s="137">
        <v>1</v>
      </c>
      <c r="I120" s="137"/>
      <c r="J120" s="137"/>
      <c r="K120" s="137"/>
      <c r="L120" s="149">
        <v>52881000</v>
      </c>
      <c r="M120" s="73">
        <f t="shared" si="32"/>
        <v>1.7775760670183998</v>
      </c>
    </row>
    <row r="121" spans="1:13" x14ac:dyDescent="0.2">
      <c r="A121" t="s">
        <v>408</v>
      </c>
      <c r="B121" t="s">
        <v>248</v>
      </c>
      <c r="C121" t="s">
        <v>409</v>
      </c>
      <c r="D121" s="137">
        <v>91</v>
      </c>
      <c r="E121" s="137">
        <v>71</v>
      </c>
      <c r="F121" s="137">
        <v>10</v>
      </c>
      <c r="G121" s="137">
        <v>9</v>
      </c>
      <c r="H121" s="137">
        <v>1</v>
      </c>
      <c r="I121" s="137">
        <v>1</v>
      </c>
      <c r="J121" s="137"/>
      <c r="K121" s="137"/>
      <c r="L121" s="149">
        <v>45533877</v>
      </c>
      <c r="M121" s="73">
        <f t="shared" si="32"/>
        <v>1.9985120089817963</v>
      </c>
    </row>
    <row r="122" spans="1:13" x14ac:dyDescent="0.2">
      <c r="A122" t="s">
        <v>185</v>
      </c>
      <c r="B122" t="s">
        <v>519</v>
      </c>
      <c r="C122" t="s">
        <v>186</v>
      </c>
      <c r="D122" s="137">
        <v>109</v>
      </c>
      <c r="E122" s="137">
        <v>53</v>
      </c>
      <c r="F122" s="137">
        <v>3</v>
      </c>
      <c r="G122" s="137">
        <v>4</v>
      </c>
      <c r="H122" s="137">
        <v>1</v>
      </c>
      <c r="I122" s="137"/>
      <c r="J122" s="137"/>
      <c r="K122" s="137"/>
      <c r="L122" s="149">
        <v>37858400</v>
      </c>
      <c r="M122" s="73">
        <f t="shared" si="32"/>
        <v>2.8791496735202755</v>
      </c>
    </row>
    <row r="123" spans="1:13" x14ac:dyDescent="0.2">
      <c r="A123" t="s">
        <v>197</v>
      </c>
      <c r="B123" t="s">
        <v>233</v>
      </c>
      <c r="C123" t="s">
        <v>585</v>
      </c>
      <c r="D123" s="137">
        <v>64</v>
      </c>
      <c r="E123" s="137">
        <v>98</v>
      </c>
      <c r="F123" s="137"/>
      <c r="G123" s="137"/>
      <c r="H123" s="137"/>
      <c r="I123" s="137"/>
      <c r="J123" s="137"/>
      <c r="K123" s="137"/>
      <c r="L123" s="149">
        <v>35271000</v>
      </c>
      <c r="M123" s="73">
        <f t="shared" si="32"/>
        <v>1.8145218451419012</v>
      </c>
    </row>
    <row r="124" spans="1:13" x14ac:dyDescent="0.2">
      <c r="A124" t="s">
        <v>183</v>
      </c>
      <c r="B124" t="s">
        <v>20</v>
      </c>
      <c r="C124" t="s">
        <v>184</v>
      </c>
      <c r="D124" s="137">
        <v>74</v>
      </c>
      <c r="E124" s="137">
        <v>88</v>
      </c>
      <c r="F124" s="137"/>
      <c r="G124" s="137"/>
      <c r="H124" s="137"/>
      <c r="I124" s="137"/>
      <c r="J124" s="137"/>
      <c r="K124" s="137"/>
      <c r="L124" s="149">
        <v>48204250</v>
      </c>
      <c r="M124" s="73">
        <f t="shared" si="32"/>
        <v>1.5351343501869648</v>
      </c>
    </row>
    <row r="125" spans="1:13" x14ac:dyDescent="0.2">
      <c r="A125" t="s">
        <v>182</v>
      </c>
      <c r="B125" t="s">
        <v>375</v>
      </c>
      <c r="C125" t="s">
        <v>522</v>
      </c>
      <c r="D125" s="137">
        <v>66</v>
      </c>
      <c r="E125" s="137">
        <v>96</v>
      </c>
      <c r="F125" s="137"/>
      <c r="G125" s="137"/>
      <c r="H125" s="137"/>
      <c r="I125" s="137"/>
      <c r="J125" s="137"/>
      <c r="K125" s="137"/>
      <c r="L125" s="149">
        <v>43500000</v>
      </c>
      <c r="M125" s="73">
        <f t="shared" si="32"/>
        <v>1.5172413793103448</v>
      </c>
    </row>
    <row r="126" spans="1:13" x14ac:dyDescent="0.2">
      <c r="A126" t="s">
        <v>199</v>
      </c>
      <c r="B126" t="s">
        <v>203</v>
      </c>
      <c r="C126" t="s">
        <v>175</v>
      </c>
      <c r="D126" s="137">
        <v>48</v>
      </c>
      <c r="E126" s="137">
        <v>114</v>
      </c>
      <c r="F126" s="137"/>
      <c r="G126" s="137"/>
      <c r="H126" s="137"/>
      <c r="I126" s="137"/>
      <c r="J126" s="137"/>
      <c r="K126" s="137"/>
      <c r="L126" s="149">
        <v>47375000</v>
      </c>
      <c r="M126" s="73">
        <f t="shared" si="32"/>
        <v>1.0131926121372032</v>
      </c>
    </row>
    <row r="127" spans="1:13" x14ac:dyDescent="0.2">
      <c r="A127" t="s">
        <v>187</v>
      </c>
      <c r="B127" t="s">
        <v>394</v>
      </c>
      <c r="C127" t="s">
        <v>351</v>
      </c>
      <c r="D127" s="137">
        <v>78</v>
      </c>
      <c r="E127" s="137">
        <v>84</v>
      </c>
      <c r="F127" s="137"/>
      <c r="G127" s="137"/>
      <c r="H127" s="137"/>
      <c r="I127" s="137"/>
      <c r="J127" s="137"/>
      <c r="K127" s="137"/>
      <c r="L127" s="149">
        <v>43438000</v>
      </c>
      <c r="M127" s="73">
        <f t="shared" si="32"/>
        <v>1.795662783737741</v>
      </c>
    </row>
    <row r="128" spans="1:13" x14ac:dyDescent="0.2">
      <c r="A128" t="s">
        <v>536</v>
      </c>
      <c r="B128" t="s">
        <v>89</v>
      </c>
      <c r="C128" t="s">
        <v>34</v>
      </c>
      <c r="D128" s="137">
        <v>79</v>
      </c>
      <c r="E128" s="137">
        <v>83</v>
      </c>
      <c r="F128" s="137">
        <v>4</v>
      </c>
      <c r="G128" s="137">
        <v>6</v>
      </c>
      <c r="H128" s="137">
        <v>1</v>
      </c>
      <c r="I128" s="137"/>
      <c r="J128" s="137"/>
      <c r="K128" s="137"/>
      <c r="L128" s="149">
        <v>60637000</v>
      </c>
      <c r="M128" s="73">
        <f t="shared" si="32"/>
        <v>1.3028349027821298</v>
      </c>
    </row>
    <row r="129" spans="1:13" x14ac:dyDescent="0.2">
      <c r="A129" t="s">
        <v>416</v>
      </c>
      <c r="B129" t="s">
        <v>173</v>
      </c>
      <c r="C129" t="s">
        <v>315</v>
      </c>
      <c r="D129" s="137">
        <v>123</v>
      </c>
      <c r="E129" s="137">
        <v>39</v>
      </c>
      <c r="F129" s="137">
        <v>2</v>
      </c>
      <c r="G129" s="137">
        <v>4</v>
      </c>
      <c r="H129" s="137">
        <v>1</v>
      </c>
      <c r="I129" s="137"/>
      <c r="J129" s="137"/>
      <c r="K129" s="137"/>
      <c r="L129" s="149">
        <v>50331851</v>
      </c>
      <c r="M129" s="73">
        <f t="shared" si="32"/>
        <v>2.4437805794187861</v>
      </c>
    </row>
    <row r="130" spans="1:13" x14ac:dyDescent="0.2">
      <c r="A130" t="s">
        <v>523</v>
      </c>
      <c r="B130" t="s">
        <v>725</v>
      </c>
      <c r="C130" s="106" t="s">
        <v>819</v>
      </c>
      <c r="D130" s="137">
        <v>63</v>
      </c>
      <c r="E130" s="137">
        <v>99</v>
      </c>
      <c r="F130" s="137"/>
      <c r="G130" s="137"/>
      <c r="H130" s="137"/>
      <c r="I130" s="137"/>
      <c r="J130" s="137"/>
      <c r="K130" s="137"/>
      <c r="L130" s="149">
        <v>37884000</v>
      </c>
      <c r="M130" s="73">
        <f t="shared" si="32"/>
        <v>1.662971175166297</v>
      </c>
    </row>
    <row r="131" spans="1:13" x14ac:dyDescent="0.2">
      <c r="A131" t="s">
        <v>195</v>
      </c>
      <c r="B131" t="s">
        <v>132</v>
      </c>
      <c r="C131" t="s">
        <v>196</v>
      </c>
      <c r="D131" s="137">
        <v>99</v>
      </c>
      <c r="E131" s="137">
        <v>63</v>
      </c>
      <c r="F131" s="137">
        <v>12</v>
      </c>
      <c r="G131" s="137">
        <v>10</v>
      </c>
      <c r="H131" s="137">
        <v>1</v>
      </c>
      <c r="I131" s="137">
        <v>1</v>
      </c>
      <c r="J131" s="137">
        <v>1</v>
      </c>
      <c r="K131" s="137"/>
      <c r="L131" s="149">
        <v>29978231</v>
      </c>
      <c r="M131" s="73">
        <f t="shared" si="32"/>
        <v>3.3023963288560956</v>
      </c>
    </row>
    <row r="132" spans="1:13" x14ac:dyDescent="0.2">
      <c r="A132" t="s">
        <v>586</v>
      </c>
      <c r="B132" t="s">
        <v>623</v>
      </c>
      <c r="C132" t="s">
        <v>181</v>
      </c>
      <c r="D132" s="137">
        <v>63</v>
      </c>
      <c r="E132" s="137">
        <v>99</v>
      </c>
      <c r="F132" s="137"/>
      <c r="G132" s="137"/>
      <c r="H132" s="137"/>
      <c r="I132" s="137"/>
      <c r="J132" s="137"/>
      <c r="K132" s="137"/>
      <c r="L132" s="149">
        <v>32828114</v>
      </c>
      <c r="M132" s="73">
        <f t="shared" si="32"/>
        <v>1.9190867924974306</v>
      </c>
    </row>
    <row r="133" spans="1:13" x14ac:dyDescent="0.2">
      <c r="A133" t="s">
        <v>35</v>
      </c>
      <c r="B133" s="106" t="s">
        <v>821</v>
      </c>
      <c r="C133" t="s">
        <v>462</v>
      </c>
      <c r="D133" s="137">
        <v>60</v>
      </c>
      <c r="E133" s="137">
        <v>102</v>
      </c>
      <c r="F133" s="137"/>
      <c r="G133" s="137"/>
      <c r="H133" s="137"/>
      <c r="I133" s="137"/>
      <c r="J133" s="137"/>
      <c r="K133" s="137"/>
      <c r="L133" s="149">
        <v>42614375</v>
      </c>
      <c r="M133" s="73">
        <f t="shared" si="32"/>
        <v>1.4079755950896851</v>
      </c>
    </row>
    <row r="134" spans="1:13" x14ac:dyDescent="0.2">
      <c r="A134" t="s">
        <v>414</v>
      </c>
      <c r="B134" t="s">
        <v>165</v>
      </c>
      <c r="C134" t="s">
        <v>941</v>
      </c>
      <c r="D134" s="137">
        <v>90</v>
      </c>
      <c r="E134" s="137">
        <v>72</v>
      </c>
      <c r="F134" s="137">
        <v>1</v>
      </c>
      <c r="G134" s="137">
        <v>4</v>
      </c>
      <c r="H134" s="137">
        <v>1</v>
      </c>
      <c r="I134" s="137"/>
      <c r="J134" s="137"/>
      <c r="K134" s="137"/>
      <c r="L134" s="149">
        <v>56400000</v>
      </c>
      <c r="M134" s="73">
        <f t="shared" si="32"/>
        <v>1.5957446808510638</v>
      </c>
    </row>
    <row r="135" spans="1:13" x14ac:dyDescent="0.2">
      <c r="A135" t="s">
        <v>412</v>
      </c>
      <c r="B135" t="s">
        <v>8</v>
      </c>
      <c r="C135" t="s">
        <v>597</v>
      </c>
      <c r="D135" s="137">
        <v>99</v>
      </c>
      <c r="E135" s="137">
        <v>63</v>
      </c>
      <c r="F135" s="137">
        <v>2</v>
      </c>
      <c r="G135" s="137">
        <v>4</v>
      </c>
      <c r="H135" s="137">
        <v>1</v>
      </c>
      <c r="I135" s="137"/>
      <c r="J135" s="137"/>
      <c r="K135" s="137"/>
      <c r="L135" s="149">
        <v>43589000</v>
      </c>
      <c r="M135" s="73">
        <f t="shared" si="32"/>
        <v>2.2712152148477829</v>
      </c>
    </row>
    <row r="136" spans="1:13" x14ac:dyDescent="0.2">
      <c r="A136" t="s">
        <v>549</v>
      </c>
      <c r="B136" t="s">
        <v>717</v>
      </c>
      <c r="C136" t="s">
        <v>550</v>
      </c>
      <c r="D136" s="137">
        <v>104</v>
      </c>
      <c r="E136" s="137">
        <v>58</v>
      </c>
      <c r="F136" s="137">
        <v>7</v>
      </c>
      <c r="G136" s="137">
        <v>4</v>
      </c>
      <c r="H136" s="137">
        <v>1</v>
      </c>
      <c r="I136" s="137">
        <v>1</v>
      </c>
      <c r="J136" s="137"/>
      <c r="K136" s="137"/>
      <c r="L136" s="149">
        <v>46103381</v>
      </c>
      <c r="M136" s="73">
        <f t="shared" si="32"/>
        <v>2.2557998512083093</v>
      </c>
    </row>
    <row r="137" spans="1:13" x14ac:dyDescent="0.2">
      <c r="D137" s="540" t="s">
        <v>567</v>
      </c>
      <c r="E137" s="540"/>
      <c r="F137" s="540" t="s">
        <v>566</v>
      </c>
      <c r="G137" s="540"/>
      <c r="H137" s="540"/>
      <c r="I137" s="540"/>
      <c r="J137" s="540"/>
      <c r="K137" s="540"/>
      <c r="M137"/>
    </row>
    <row r="138" spans="1:13" x14ac:dyDescent="0.2">
      <c r="D138" s="137" t="s">
        <v>403</v>
      </c>
      <c r="E138" s="137" t="s">
        <v>404</v>
      </c>
      <c r="F138" s="137" t="s">
        <v>403</v>
      </c>
      <c r="G138" s="137" t="s">
        <v>404</v>
      </c>
      <c r="H138" s="137" t="s">
        <v>565</v>
      </c>
      <c r="I138" s="137" t="s">
        <v>562</v>
      </c>
      <c r="J138" s="137" t="s">
        <v>563</v>
      </c>
      <c r="K138" s="137" t="s">
        <v>568</v>
      </c>
    </row>
    <row r="139" spans="1:13" x14ac:dyDescent="0.2">
      <c r="A139" s="540">
        <v>2012</v>
      </c>
      <c r="B139" s="540"/>
      <c r="C139" s="540"/>
      <c r="D139" s="540"/>
      <c r="E139" s="540"/>
      <c r="F139" s="98"/>
      <c r="G139" s="98"/>
      <c r="H139" s="98"/>
      <c r="I139" s="98"/>
      <c r="J139" s="98"/>
      <c r="K139" s="98"/>
    </row>
    <row r="140" spans="1:13" x14ac:dyDescent="0.2">
      <c r="A140" t="s">
        <v>193</v>
      </c>
      <c r="B140" t="s">
        <v>210</v>
      </c>
      <c r="C140" t="s">
        <v>194</v>
      </c>
      <c r="D140" s="112">
        <v>107</v>
      </c>
      <c r="E140" s="112">
        <v>55</v>
      </c>
      <c r="F140" s="112"/>
      <c r="G140" s="112">
        <v>4</v>
      </c>
      <c r="H140" s="112">
        <v>1</v>
      </c>
      <c r="I140" s="112">
        <v>1</v>
      </c>
      <c r="J140" s="112"/>
      <c r="K140" s="112"/>
    </row>
    <row r="141" spans="1:13" x14ac:dyDescent="0.2">
      <c r="A141" t="s">
        <v>547</v>
      </c>
      <c r="B141" t="s">
        <v>580</v>
      </c>
      <c r="C141" t="s">
        <v>548</v>
      </c>
      <c r="D141" s="112">
        <v>72</v>
      </c>
      <c r="E141" s="112">
        <v>90</v>
      </c>
      <c r="F141" s="112"/>
      <c r="G141" s="112"/>
      <c r="H141" s="112"/>
      <c r="I141" s="112"/>
      <c r="J141" s="112"/>
      <c r="K141" s="112"/>
    </row>
    <row r="142" spans="1:13" x14ac:dyDescent="0.2">
      <c r="A142" t="s">
        <v>189</v>
      </c>
      <c r="B142" t="s">
        <v>264</v>
      </c>
      <c r="C142" t="s">
        <v>190</v>
      </c>
      <c r="D142" s="112">
        <v>73</v>
      </c>
      <c r="E142" s="112">
        <v>89</v>
      </c>
      <c r="F142" s="112"/>
      <c r="G142" s="112"/>
      <c r="H142" s="112"/>
      <c r="I142" s="112"/>
      <c r="J142" s="112"/>
      <c r="K142" s="112"/>
    </row>
    <row r="143" spans="1:13" x14ac:dyDescent="0.2">
      <c r="A143" t="s">
        <v>545</v>
      </c>
      <c r="B143" t="s">
        <v>239</v>
      </c>
      <c r="C143" t="s">
        <v>546</v>
      </c>
      <c r="D143" s="112">
        <v>105</v>
      </c>
      <c r="E143" s="112">
        <v>57</v>
      </c>
      <c r="F143" s="112">
        <v>9</v>
      </c>
      <c r="G143" s="112">
        <v>6</v>
      </c>
      <c r="H143" s="112">
        <v>1</v>
      </c>
      <c r="I143" s="112"/>
      <c r="J143" s="112"/>
      <c r="K143" s="112"/>
    </row>
    <row r="144" spans="1:13" x14ac:dyDescent="0.2">
      <c r="A144" t="s">
        <v>191</v>
      </c>
      <c r="B144" t="s">
        <v>359</v>
      </c>
      <c r="C144" t="s">
        <v>39</v>
      </c>
      <c r="D144" s="112">
        <v>17</v>
      </c>
      <c r="E144" s="112">
        <v>10</v>
      </c>
      <c r="F144" s="112"/>
      <c r="G144" s="112"/>
      <c r="H144" s="112"/>
      <c r="I144" s="112"/>
      <c r="J144" s="112"/>
      <c r="K144" s="112"/>
    </row>
    <row r="145" spans="1:11" x14ac:dyDescent="0.2">
      <c r="A145" t="s">
        <v>191</v>
      </c>
      <c r="B145" t="s">
        <v>815</v>
      </c>
      <c r="C145" t="s">
        <v>39</v>
      </c>
      <c r="D145" s="112">
        <v>70</v>
      </c>
      <c r="E145" s="112">
        <v>65</v>
      </c>
      <c r="F145" s="112">
        <v>4</v>
      </c>
      <c r="G145" s="112">
        <v>6</v>
      </c>
      <c r="H145" s="112">
        <v>1</v>
      </c>
      <c r="I145" s="112"/>
      <c r="J145" s="112"/>
      <c r="K145" s="112"/>
    </row>
    <row r="146" spans="1:11" x14ac:dyDescent="0.2">
      <c r="A146" t="s">
        <v>525</v>
      </c>
      <c r="B146" t="s">
        <v>125</v>
      </c>
      <c r="C146" t="s">
        <v>526</v>
      </c>
      <c r="D146" s="112">
        <v>76</v>
      </c>
      <c r="E146" s="112">
        <v>86</v>
      </c>
      <c r="F146" s="112"/>
      <c r="G146" s="112"/>
      <c r="H146" s="112"/>
      <c r="I146" s="112"/>
      <c r="J146" s="112"/>
      <c r="K146" s="112"/>
    </row>
    <row r="147" spans="1:11" x14ac:dyDescent="0.2">
      <c r="A147" t="s">
        <v>406</v>
      </c>
      <c r="B147" t="s">
        <v>641</v>
      </c>
      <c r="C147" t="s">
        <v>407</v>
      </c>
      <c r="D147" s="112">
        <v>40</v>
      </c>
      <c r="E147" s="112">
        <v>122</v>
      </c>
      <c r="F147" s="112"/>
      <c r="G147" s="112"/>
      <c r="H147" s="112"/>
      <c r="I147" s="112"/>
      <c r="J147" s="112"/>
      <c r="K147" s="112"/>
    </row>
    <row r="148" spans="1:11" x14ac:dyDescent="0.2">
      <c r="A148" t="s">
        <v>410</v>
      </c>
      <c r="B148" t="s">
        <v>25</v>
      </c>
      <c r="C148" t="s">
        <v>411</v>
      </c>
      <c r="D148" s="112">
        <v>61</v>
      </c>
      <c r="E148" s="112">
        <v>101</v>
      </c>
      <c r="F148" s="112"/>
      <c r="G148" s="112"/>
      <c r="H148" s="112"/>
      <c r="I148" s="112"/>
      <c r="J148" s="112"/>
      <c r="K148" s="112"/>
    </row>
    <row r="149" spans="1:11" x14ac:dyDescent="0.2">
      <c r="A149" t="s">
        <v>408</v>
      </c>
      <c r="B149" t="s">
        <v>248</v>
      </c>
      <c r="C149" t="s">
        <v>409</v>
      </c>
      <c r="D149" s="112">
        <v>79</v>
      </c>
      <c r="E149" s="112">
        <v>83</v>
      </c>
      <c r="F149" s="112">
        <v>2</v>
      </c>
      <c r="G149" s="112">
        <v>4</v>
      </c>
      <c r="H149" s="112">
        <v>1</v>
      </c>
      <c r="I149" s="112"/>
      <c r="J149" s="112"/>
      <c r="K149" s="112"/>
    </row>
    <row r="150" spans="1:11" x14ac:dyDescent="0.2">
      <c r="A150" t="s">
        <v>185</v>
      </c>
      <c r="B150" t="s">
        <v>519</v>
      </c>
      <c r="C150" t="s">
        <v>186</v>
      </c>
      <c r="D150" s="112">
        <v>112</v>
      </c>
      <c r="E150" s="112">
        <v>50</v>
      </c>
      <c r="F150" s="112">
        <v>12</v>
      </c>
      <c r="G150" s="112">
        <v>2</v>
      </c>
      <c r="H150" s="112">
        <v>1</v>
      </c>
      <c r="I150" s="112">
        <v>1</v>
      </c>
      <c r="J150" s="112">
        <v>1</v>
      </c>
      <c r="K150" s="112">
        <v>1</v>
      </c>
    </row>
    <row r="151" spans="1:11" x14ac:dyDescent="0.2">
      <c r="A151" t="s">
        <v>197</v>
      </c>
      <c r="B151" t="s">
        <v>233</v>
      </c>
      <c r="C151" t="s">
        <v>585</v>
      </c>
      <c r="D151" s="112">
        <v>86</v>
      </c>
      <c r="E151" s="112">
        <v>76</v>
      </c>
      <c r="F151" s="112">
        <v>2</v>
      </c>
      <c r="G151" s="112">
        <v>4</v>
      </c>
      <c r="H151" s="112">
        <v>1</v>
      </c>
      <c r="I151" s="112"/>
      <c r="J151" s="112"/>
      <c r="K151" s="112"/>
    </row>
    <row r="152" spans="1:11" x14ac:dyDescent="0.2">
      <c r="A152" t="s">
        <v>183</v>
      </c>
      <c r="B152" t="s">
        <v>20</v>
      </c>
      <c r="C152" t="s">
        <v>184</v>
      </c>
      <c r="D152" s="112">
        <v>74</v>
      </c>
      <c r="E152" s="112">
        <v>88</v>
      </c>
      <c r="F152" s="112"/>
      <c r="G152" s="112"/>
      <c r="H152" s="112"/>
      <c r="I152" s="112"/>
      <c r="J152" s="112"/>
      <c r="K152" s="112"/>
    </row>
    <row r="153" spans="1:11" x14ac:dyDescent="0.2">
      <c r="A153" t="s">
        <v>182</v>
      </c>
      <c r="B153" t="s">
        <v>375</v>
      </c>
      <c r="C153" t="s">
        <v>522</v>
      </c>
      <c r="D153" s="112">
        <v>82</v>
      </c>
      <c r="E153" s="112">
        <v>80</v>
      </c>
      <c r="F153" s="112"/>
      <c r="G153" s="112"/>
      <c r="H153" s="112"/>
      <c r="I153" s="112"/>
      <c r="J153" s="112"/>
      <c r="K153" s="112"/>
    </row>
    <row r="154" spans="1:11" x14ac:dyDescent="0.2">
      <c r="A154" t="s">
        <v>199</v>
      </c>
      <c r="B154" t="s">
        <v>203</v>
      </c>
      <c r="C154" t="s">
        <v>175</v>
      </c>
      <c r="D154" s="112">
        <v>69</v>
      </c>
      <c r="E154" s="112">
        <v>93</v>
      </c>
      <c r="F154" s="112"/>
      <c r="G154" s="112"/>
      <c r="H154" s="112"/>
      <c r="I154" s="112"/>
      <c r="J154" s="112"/>
      <c r="K154" s="112"/>
    </row>
    <row r="155" spans="1:11" x14ac:dyDescent="0.2">
      <c r="A155" t="s">
        <v>187</v>
      </c>
      <c r="B155" t="s">
        <v>394</v>
      </c>
      <c r="C155" t="s">
        <v>351</v>
      </c>
      <c r="D155" s="112">
        <v>55</v>
      </c>
      <c r="E155" s="112">
        <v>107</v>
      </c>
      <c r="F155" s="112"/>
      <c r="G155" s="112"/>
      <c r="H155" s="112"/>
      <c r="I155" s="112"/>
      <c r="J155" s="112"/>
      <c r="K155" s="112"/>
    </row>
    <row r="156" spans="1:11" x14ac:dyDescent="0.2">
      <c r="A156" t="s">
        <v>536</v>
      </c>
      <c r="B156" t="s">
        <v>89</v>
      </c>
      <c r="C156" t="s">
        <v>34</v>
      </c>
      <c r="D156" s="112">
        <v>94</v>
      </c>
      <c r="E156" s="112">
        <v>68</v>
      </c>
      <c r="F156" s="112">
        <v>1</v>
      </c>
      <c r="G156" s="112">
        <v>4</v>
      </c>
      <c r="H156" s="112">
        <v>1</v>
      </c>
      <c r="I156" s="112"/>
      <c r="J156" s="112"/>
      <c r="K156" s="112"/>
    </row>
    <row r="157" spans="1:11" x14ac:dyDescent="0.2">
      <c r="A157" t="s">
        <v>416</v>
      </c>
      <c r="B157" t="s">
        <v>173</v>
      </c>
      <c r="C157" t="s">
        <v>315</v>
      </c>
      <c r="D157" s="112">
        <v>127</v>
      </c>
      <c r="E157" s="112">
        <v>35</v>
      </c>
      <c r="F157" s="112">
        <v>9</v>
      </c>
      <c r="G157" s="112">
        <v>5</v>
      </c>
      <c r="H157" s="112">
        <v>1</v>
      </c>
      <c r="I157" s="112">
        <v>1</v>
      </c>
      <c r="J157" s="112">
        <v>1</v>
      </c>
      <c r="K157" s="112"/>
    </row>
    <row r="158" spans="1:11" x14ac:dyDescent="0.2">
      <c r="A158" t="s">
        <v>523</v>
      </c>
      <c r="B158" t="s">
        <v>725</v>
      </c>
      <c r="C158" s="106" t="s">
        <v>819</v>
      </c>
      <c r="D158" s="112">
        <v>45</v>
      </c>
      <c r="E158" s="112">
        <v>117</v>
      </c>
      <c r="F158" s="112"/>
      <c r="G158" s="112"/>
      <c r="H158" s="112"/>
      <c r="I158" s="112"/>
      <c r="J158" s="112"/>
      <c r="K158" s="112"/>
    </row>
    <row r="159" spans="1:11" x14ac:dyDescent="0.2">
      <c r="A159" t="s">
        <v>195</v>
      </c>
      <c r="B159" t="s">
        <v>132</v>
      </c>
      <c r="C159" t="s">
        <v>196</v>
      </c>
      <c r="D159" s="112">
        <v>81</v>
      </c>
      <c r="E159" s="112">
        <v>81</v>
      </c>
      <c r="F159" s="112"/>
      <c r="G159" s="112"/>
      <c r="H159" s="112"/>
      <c r="I159" s="112"/>
      <c r="J159" s="112"/>
      <c r="K159" s="112"/>
    </row>
    <row r="160" spans="1:11" x14ac:dyDescent="0.2">
      <c r="A160" t="s">
        <v>586</v>
      </c>
      <c r="B160" t="s">
        <v>623</v>
      </c>
      <c r="C160" t="s">
        <v>181</v>
      </c>
      <c r="D160" s="112">
        <v>76</v>
      </c>
      <c r="E160" s="112">
        <v>86</v>
      </c>
      <c r="F160" s="112"/>
      <c r="G160" s="112"/>
      <c r="H160" s="112"/>
      <c r="I160" s="112"/>
      <c r="J160" s="112"/>
      <c r="K160" s="112"/>
    </row>
    <row r="161" spans="1:11" x14ac:dyDescent="0.2">
      <c r="A161" t="s">
        <v>35</v>
      </c>
      <c r="B161" t="s">
        <v>724</v>
      </c>
      <c r="C161" t="s">
        <v>462</v>
      </c>
      <c r="D161" s="112">
        <v>85</v>
      </c>
      <c r="E161" s="112">
        <v>77</v>
      </c>
      <c r="F161" s="112">
        <v>2</v>
      </c>
      <c r="G161" s="112">
        <v>4</v>
      </c>
      <c r="H161" s="112">
        <v>1</v>
      </c>
      <c r="I161" s="112"/>
      <c r="J161" s="112"/>
      <c r="K161" s="112"/>
    </row>
    <row r="162" spans="1:11" x14ac:dyDescent="0.2">
      <c r="A162" t="s">
        <v>414</v>
      </c>
      <c r="B162" t="s">
        <v>463</v>
      </c>
      <c r="C162" t="s">
        <v>415</v>
      </c>
      <c r="D162" s="112">
        <v>83</v>
      </c>
      <c r="E162" s="112">
        <v>79</v>
      </c>
      <c r="F162" s="112">
        <v>9</v>
      </c>
      <c r="G162" s="112">
        <v>6</v>
      </c>
      <c r="H162" s="112">
        <v>1</v>
      </c>
      <c r="I162" s="112"/>
      <c r="J162" s="112"/>
      <c r="K162" s="112"/>
    </row>
    <row r="163" spans="1:11" x14ac:dyDescent="0.2">
      <c r="A163" t="s">
        <v>412</v>
      </c>
      <c r="B163" t="s">
        <v>8</v>
      </c>
      <c r="C163" t="s">
        <v>597</v>
      </c>
      <c r="D163" s="112">
        <v>88</v>
      </c>
      <c r="E163" s="112">
        <v>74</v>
      </c>
      <c r="F163" s="112">
        <v>1</v>
      </c>
      <c r="G163" s="112">
        <v>4</v>
      </c>
      <c r="H163" s="112">
        <v>1</v>
      </c>
      <c r="I163" s="112">
        <v>1</v>
      </c>
      <c r="J163" s="112"/>
      <c r="K163" s="112"/>
    </row>
    <row r="164" spans="1:11" x14ac:dyDescent="0.2">
      <c r="A164" t="s">
        <v>549</v>
      </c>
      <c r="B164" t="s">
        <v>717</v>
      </c>
      <c r="C164" t="s">
        <v>550</v>
      </c>
      <c r="D164" s="112">
        <v>87</v>
      </c>
      <c r="E164" s="112">
        <v>75</v>
      </c>
      <c r="F164" s="112">
        <v>4</v>
      </c>
      <c r="G164" s="112">
        <v>6</v>
      </c>
      <c r="H164" s="112">
        <v>1</v>
      </c>
      <c r="I164" s="112"/>
      <c r="J164" s="112"/>
      <c r="K164" s="112"/>
    </row>
    <row r="165" spans="1:11" x14ac:dyDescent="0.2">
      <c r="D165" s="540" t="s">
        <v>567</v>
      </c>
      <c r="E165" s="540"/>
      <c r="F165" s="540" t="s">
        <v>566</v>
      </c>
      <c r="G165" s="540"/>
      <c r="H165" s="540"/>
      <c r="I165" s="540"/>
      <c r="J165" s="540"/>
      <c r="K165" s="540"/>
    </row>
    <row r="166" spans="1:11" x14ac:dyDescent="0.2">
      <c r="D166" s="112" t="s">
        <v>403</v>
      </c>
      <c r="E166" s="112" t="s">
        <v>404</v>
      </c>
      <c r="F166" s="112" t="s">
        <v>403</v>
      </c>
      <c r="G166" s="112" t="s">
        <v>404</v>
      </c>
      <c r="H166" s="112" t="s">
        <v>565</v>
      </c>
      <c r="I166" s="112" t="s">
        <v>562</v>
      </c>
      <c r="J166" s="112" t="s">
        <v>563</v>
      </c>
      <c r="K166" s="112" t="s">
        <v>568</v>
      </c>
    </row>
    <row r="167" spans="1:11" x14ac:dyDescent="0.2">
      <c r="A167" s="540">
        <v>2011</v>
      </c>
      <c r="B167" s="540"/>
      <c r="C167" s="540"/>
      <c r="D167" s="540"/>
      <c r="E167" s="540"/>
      <c r="F167" s="112"/>
      <c r="G167" s="112"/>
      <c r="H167" s="112"/>
      <c r="I167" s="112"/>
      <c r="J167" s="112"/>
      <c r="K167" s="112"/>
    </row>
    <row r="168" spans="1:11" x14ac:dyDescent="0.2">
      <c r="A168" t="s">
        <v>193</v>
      </c>
      <c r="B168" t="s">
        <v>210</v>
      </c>
      <c r="C168" t="s">
        <v>194</v>
      </c>
      <c r="D168" s="98">
        <v>120</v>
      </c>
      <c r="E168" s="98">
        <v>42</v>
      </c>
      <c r="F168" s="98">
        <v>2</v>
      </c>
      <c r="G168" s="98">
        <v>4</v>
      </c>
      <c r="H168" s="98">
        <v>1</v>
      </c>
      <c r="I168" s="98">
        <v>1</v>
      </c>
      <c r="J168" s="98"/>
      <c r="K168" s="98"/>
    </row>
    <row r="169" spans="1:11" x14ac:dyDescent="0.2">
      <c r="A169" t="s">
        <v>547</v>
      </c>
      <c r="B169" t="s">
        <v>580</v>
      </c>
      <c r="C169" t="s">
        <v>548</v>
      </c>
      <c r="D169" s="98">
        <v>69</v>
      </c>
      <c r="E169" s="98">
        <v>93</v>
      </c>
      <c r="F169" s="98"/>
      <c r="G169" s="98"/>
      <c r="H169" s="98"/>
      <c r="I169" s="98"/>
      <c r="J169" s="98"/>
      <c r="K169" s="98"/>
    </row>
    <row r="170" spans="1:11" x14ac:dyDescent="0.2">
      <c r="A170" t="s">
        <v>189</v>
      </c>
      <c r="B170" t="s">
        <v>264</v>
      </c>
      <c r="C170" t="s">
        <v>190</v>
      </c>
      <c r="D170" s="98">
        <v>54</v>
      </c>
      <c r="E170" s="98">
        <v>108</v>
      </c>
      <c r="F170" s="98"/>
      <c r="G170" s="98"/>
      <c r="H170" s="98"/>
      <c r="I170" s="98"/>
      <c r="J170" s="98"/>
      <c r="K170" s="98"/>
    </row>
    <row r="171" spans="1:11" x14ac:dyDescent="0.2">
      <c r="A171" t="s">
        <v>545</v>
      </c>
      <c r="B171" t="s">
        <v>239</v>
      </c>
      <c r="C171" t="s">
        <v>546</v>
      </c>
      <c r="D171" s="98">
        <v>94</v>
      </c>
      <c r="E171" s="98">
        <v>68</v>
      </c>
      <c r="F171" s="98">
        <v>9</v>
      </c>
      <c r="G171" s="98">
        <v>6</v>
      </c>
      <c r="H171" s="98">
        <v>1</v>
      </c>
      <c r="I171" s="98"/>
      <c r="J171" s="98"/>
      <c r="K171" s="98"/>
    </row>
    <row r="172" spans="1:11" x14ac:dyDescent="0.2">
      <c r="A172" t="s">
        <v>191</v>
      </c>
      <c r="B172" t="s">
        <v>359</v>
      </c>
      <c r="C172" t="s">
        <v>39</v>
      </c>
      <c r="D172" s="98">
        <v>99</v>
      </c>
      <c r="E172" s="98">
        <v>63</v>
      </c>
      <c r="F172" s="98">
        <v>7</v>
      </c>
      <c r="G172" s="98">
        <v>7</v>
      </c>
      <c r="H172" s="98">
        <v>1</v>
      </c>
      <c r="I172" s="98"/>
      <c r="J172" s="98"/>
      <c r="K172" s="98"/>
    </row>
    <row r="173" spans="1:11" x14ac:dyDescent="0.2">
      <c r="A173" t="s">
        <v>525</v>
      </c>
      <c r="B173" t="s">
        <v>125</v>
      </c>
      <c r="C173" t="s">
        <v>526</v>
      </c>
      <c r="D173" s="98">
        <v>63</v>
      </c>
      <c r="E173" s="98">
        <v>99</v>
      </c>
      <c r="F173" s="98"/>
      <c r="G173" s="98"/>
      <c r="H173" s="98"/>
      <c r="I173" s="98"/>
      <c r="J173" s="98"/>
      <c r="K173" s="98"/>
    </row>
    <row r="174" spans="1:11" x14ac:dyDescent="0.2">
      <c r="A174" t="s">
        <v>406</v>
      </c>
      <c r="B174" t="s">
        <v>641</v>
      </c>
      <c r="C174" t="s">
        <v>407</v>
      </c>
      <c r="D174" s="98">
        <v>42</v>
      </c>
      <c r="E174" s="98">
        <v>120</v>
      </c>
      <c r="F174" s="98"/>
      <c r="G174" s="98"/>
      <c r="H174" s="98"/>
      <c r="I174" s="98"/>
      <c r="J174" s="98"/>
      <c r="K174" s="98"/>
    </row>
    <row r="175" spans="1:11" x14ac:dyDescent="0.2">
      <c r="A175" t="s">
        <v>410</v>
      </c>
      <c r="B175" t="s">
        <v>25</v>
      </c>
      <c r="C175" t="s">
        <v>411</v>
      </c>
      <c r="D175" s="98">
        <v>101</v>
      </c>
      <c r="E175" s="98">
        <v>61</v>
      </c>
      <c r="F175" s="98">
        <v>12</v>
      </c>
      <c r="G175" s="98">
        <v>7</v>
      </c>
      <c r="H175" s="98">
        <v>1</v>
      </c>
      <c r="I175" s="98">
        <v>1</v>
      </c>
      <c r="J175" s="98">
        <v>1</v>
      </c>
      <c r="K175" s="98">
        <v>1</v>
      </c>
    </row>
    <row r="176" spans="1:11" x14ac:dyDescent="0.2">
      <c r="A176" t="s">
        <v>408</v>
      </c>
      <c r="B176" t="s">
        <v>248</v>
      </c>
      <c r="C176" t="s">
        <v>409</v>
      </c>
      <c r="D176" s="98">
        <v>78</v>
      </c>
      <c r="E176" s="98">
        <v>84</v>
      </c>
      <c r="F176" s="98"/>
      <c r="G176" s="98"/>
      <c r="H176" s="98"/>
      <c r="I176" s="98"/>
      <c r="J176" s="98"/>
      <c r="K176" s="98"/>
    </row>
    <row r="177" spans="1:11" x14ac:dyDescent="0.2">
      <c r="A177" t="s">
        <v>185</v>
      </c>
      <c r="B177" t="s">
        <v>519</v>
      </c>
      <c r="C177" t="s">
        <v>186</v>
      </c>
      <c r="D177" s="98">
        <v>83</v>
      </c>
      <c r="E177" s="98">
        <v>79</v>
      </c>
      <c r="F177" s="98">
        <v>3</v>
      </c>
      <c r="G177" s="98">
        <v>4</v>
      </c>
      <c r="H177" s="98">
        <v>1</v>
      </c>
      <c r="I177" s="98"/>
      <c r="J177" s="98"/>
      <c r="K177" s="98"/>
    </row>
    <row r="178" spans="1:11" x14ac:dyDescent="0.2">
      <c r="A178" t="s">
        <v>197</v>
      </c>
      <c r="B178" t="s">
        <v>233</v>
      </c>
      <c r="C178" t="s">
        <v>585</v>
      </c>
      <c r="D178" s="98">
        <v>77</v>
      </c>
      <c r="E178" s="98">
        <v>85</v>
      </c>
      <c r="F178" s="98"/>
      <c r="G178" s="98"/>
      <c r="H178" s="98"/>
      <c r="I178" s="98"/>
      <c r="J178" s="98"/>
      <c r="K178" s="98"/>
    </row>
    <row r="179" spans="1:11" x14ac:dyDescent="0.2">
      <c r="A179" t="s">
        <v>183</v>
      </c>
      <c r="B179" t="s">
        <v>20</v>
      </c>
      <c r="C179" t="s">
        <v>184</v>
      </c>
      <c r="D179" s="98">
        <v>92</v>
      </c>
      <c r="E179" s="98">
        <v>70</v>
      </c>
      <c r="F179" s="98"/>
      <c r="G179" s="98">
        <v>4</v>
      </c>
      <c r="H179" s="98">
        <v>1</v>
      </c>
      <c r="I179" s="98"/>
      <c r="J179" s="98"/>
      <c r="K179" s="98"/>
    </row>
    <row r="180" spans="1:11" x14ac:dyDescent="0.2">
      <c r="A180" t="s">
        <v>182</v>
      </c>
      <c r="B180" t="s">
        <v>375</v>
      </c>
      <c r="C180" t="s">
        <v>522</v>
      </c>
      <c r="D180" s="98">
        <v>82</v>
      </c>
      <c r="E180" s="98">
        <v>81</v>
      </c>
      <c r="F180" s="98"/>
      <c r="G180" s="98"/>
      <c r="H180" s="98"/>
      <c r="I180" s="98"/>
      <c r="J180" s="98"/>
      <c r="K180" s="98"/>
    </row>
    <row r="181" spans="1:11" x14ac:dyDescent="0.2">
      <c r="A181" t="s">
        <v>199</v>
      </c>
      <c r="B181" t="s">
        <v>203</v>
      </c>
      <c r="C181" t="s">
        <v>175</v>
      </c>
      <c r="D181" s="98">
        <v>87</v>
      </c>
      <c r="E181" s="98">
        <v>75</v>
      </c>
      <c r="F181" s="98">
        <v>3</v>
      </c>
      <c r="G181" s="98">
        <v>4</v>
      </c>
      <c r="H181" s="98">
        <v>1</v>
      </c>
      <c r="I181" s="98"/>
      <c r="J181" s="98"/>
      <c r="K181" s="98"/>
    </row>
    <row r="182" spans="1:11" x14ac:dyDescent="0.2">
      <c r="A182" t="s">
        <v>187</v>
      </c>
      <c r="B182" t="s">
        <v>379</v>
      </c>
      <c r="C182" t="s">
        <v>351</v>
      </c>
      <c r="D182" s="98">
        <v>53</v>
      </c>
      <c r="E182" s="98">
        <v>109</v>
      </c>
      <c r="F182" s="98"/>
      <c r="G182" s="98"/>
      <c r="H182" s="98"/>
      <c r="I182" s="98"/>
      <c r="J182" s="98"/>
      <c r="K182" s="98"/>
    </row>
    <row r="183" spans="1:11" x14ac:dyDescent="0.2">
      <c r="A183" t="s">
        <v>536</v>
      </c>
      <c r="B183" t="s">
        <v>89</v>
      </c>
      <c r="C183" t="s">
        <v>34</v>
      </c>
      <c r="D183" s="98">
        <v>100</v>
      </c>
      <c r="E183" s="98">
        <v>62</v>
      </c>
      <c r="F183" s="98">
        <v>15</v>
      </c>
      <c r="G183" s="98">
        <v>9</v>
      </c>
      <c r="H183" s="98">
        <v>1</v>
      </c>
      <c r="I183" s="98"/>
      <c r="J183" s="98">
        <v>1</v>
      </c>
      <c r="K183" s="98"/>
    </row>
    <row r="184" spans="1:11" x14ac:dyDescent="0.2">
      <c r="A184" t="s">
        <v>416</v>
      </c>
      <c r="B184" t="s">
        <v>173</v>
      </c>
      <c r="C184" t="s">
        <v>315</v>
      </c>
      <c r="D184" s="98">
        <v>101</v>
      </c>
      <c r="E184" s="98">
        <v>61</v>
      </c>
      <c r="F184" s="98">
        <v>1</v>
      </c>
      <c r="G184" s="98">
        <v>4</v>
      </c>
      <c r="H184" s="98">
        <v>1</v>
      </c>
      <c r="I184" s="98">
        <v>1</v>
      </c>
      <c r="J184" s="98"/>
      <c r="K184" s="98"/>
    </row>
    <row r="185" spans="1:11" x14ac:dyDescent="0.2">
      <c r="A185" t="s">
        <v>523</v>
      </c>
      <c r="B185" t="s">
        <v>209</v>
      </c>
      <c r="C185" s="106" t="s">
        <v>819</v>
      </c>
      <c r="D185" s="98">
        <v>48</v>
      </c>
      <c r="E185" s="98">
        <v>114</v>
      </c>
      <c r="F185" s="98"/>
      <c r="G185" s="98"/>
      <c r="H185" s="98"/>
      <c r="I185" s="98"/>
      <c r="J185" s="98"/>
      <c r="K185" s="98"/>
    </row>
    <row r="186" spans="1:11" x14ac:dyDescent="0.2">
      <c r="A186" t="s">
        <v>195</v>
      </c>
      <c r="B186" t="s">
        <v>132</v>
      </c>
      <c r="C186" t="s">
        <v>196</v>
      </c>
      <c r="D186" s="98">
        <v>105</v>
      </c>
      <c r="E186" s="98">
        <v>57</v>
      </c>
      <c r="F186" s="98">
        <v>5</v>
      </c>
      <c r="G186" s="98">
        <v>7</v>
      </c>
      <c r="H186" s="98">
        <v>1</v>
      </c>
      <c r="I186" s="98">
        <v>1</v>
      </c>
      <c r="J186" s="98"/>
      <c r="K186" s="98"/>
    </row>
    <row r="187" spans="1:11" x14ac:dyDescent="0.2">
      <c r="A187" t="s">
        <v>586</v>
      </c>
      <c r="B187" t="s">
        <v>623</v>
      </c>
      <c r="C187" t="s">
        <v>181</v>
      </c>
      <c r="D187" s="98">
        <v>99</v>
      </c>
      <c r="E187" s="98">
        <v>63</v>
      </c>
      <c r="F187" s="98">
        <v>7</v>
      </c>
      <c r="G187" s="98">
        <v>7</v>
      </c>
      <c r="H187" s="98">
        <v>1</v>
      </c>
      <c r="I187" s="98"/>
      <c r="J187" s="98"/>
      <c r="K187" s="98"/>
    </row>
    <row r="188" spans="1:11" x14ac:dyDescent="0.2">
      <c r="A188" t="s">
        <v>35</v>
      </c>
      <c r="B188" t="s">
        <v>378</v>
      </c>
      <c r="C188" t="s">
        <v>462</v>
      </c>
      <c r="D188" s="98">
        <v>81</v>
      </c>
      <c r="E188" s="98">
        <v>81</v>
      </c>
      <c r="F188" s="98"/>
      <c r="G188" s="98"/>
      <c r="H188" s="98"/>
      <c r="I188" s="98"/>
      <c r="J188" s="98"/>
      <c r="K188" s="98"/>
    </row>
    <row r="189" spans="1:11" x14ac:dyDescent="0.2">
      <c r="A189" t="s">
        <v>414</v>
      </c>
      <c r="B189" t="s">
        <v>463</v>
      </c>
      <c r="C189" t="s">
        <v>415</v>
      </c>
      <c r="D189" s="98">
        <v>83</v>
      </c>
      <c r="E189" s="98">
        <v>80</v>
      </c>
      <c r="F189" s="98">
        <v>3</v>
      </c>
      <c r="G189" s="98">
        <v>4</v>
      </c>
      <c r="H189" s="98">
        <v>1</v>
      </c>
      <c r="I189" s="98"/>
      <c r="J189" s="98"/>
      <c r="K189" s="98"/>
    </row>
    <row r="190" spans="1:11" x14ac:dyDescent="0.2">
      <c r="A190" t="s">
        <v>412</v>
      </c>
      <c r="B190" t="s">
        <v>8</v>
      </c>
      <c r="C190" t="s">
        <v>597</v>
      </c>
      <c r="D190" s="98">
        <v>66</v>
      </c>
      <c r="E190" s="98">
        <v>96</v>
      </c>
      <c r="F190" s="98"/>
      <c r="G190" s="98"/>
      <c r="H190" s="98"/>
      <c r="I190" s="98"/>
      <c r="J190" s="98"/>
      <c r="K190" s="98"/>
    </row>
    <row r="191" spans="1:11" x14ac:dyDescent="0.2">
      <c r="A191" t="s">
        <v>549</v>
      </c>
      <c r="B191" t="s">
        <v>574</v>
      </c>
      <c r="C191" t="s">
        <v>550</v>
      </c>
      <c r="D191" s="98">
        <v>68</v>
      </c>
      <c r="E191" s="98">
        <v>94</v>
      </c>
      <c r="F191" s="98"/>
      <c r="G191" s="98"/>
      <c r="H191" s="98"/>
      <c r="I191" s="98"/>
      <c r="J191" s="98"/>
      <c r="K191" s="98"/>
    </row>
    <row r="192" spans="1:11" x14ac:dyDescent="0.2">
      <c r="D192" s="540" t="s">
        <v>567</v>
      </c>
      <c r="E192" s="540"/>
      <c r="F192" s="540" t="s">
        <v>566</v>
      </c>
      <c r="G192" s="540"/>
      <c r="H192" s="540"/>
      <c r="I192" s="540"/>
      <c r="J192" s="540"/>
      <c r="K192" s="540"/>
    </row>
    <row r="193" spans="1:11" x14ac:dyDescent="0.2">
      <c r="D193" s="51" t="s">
        <v>403</v>
      </c>
      <c r="E193" s="51" t="s">
        <v>404</v>
      </c>
      <c r="F193" s="51" t="s">
        <v>403</v>
      </c>
      <c r="G193" s="51" t="s">
        <v>404</v>
      </c>
      <c r="H193" s="51" t="s">
        <v>565</v>
      </c>
      <c r="I193" s="51" t="s">
        <v>562</v>
      </c>
      <c r="J193" s="51" t="s">
        <v>563</v>
      </c>
      <c r="K193" s="51" t="s">
        <v>568</v>
      </c>
    </row>
    <row r="194" spans="1:11" x14ac:dyDescent="0.2">
      <c r="A194" s="540">
        <v>2010</v>
      </c>
      <c r="B194" s="540"/>
      <c r="C194" s="540"/>
      <c r="D194" s="540"/>
      <c r="E194" s="540"/>
    </row>
    <row r="195" spans="1:11" x14ac:dyDescent="0.2">
      <c r="A195" t="s">
        <v>193</v>
      </c>
      <c r="B195" t="s">
        <v>210</v>
      </c>
      <c r="C195" t="s">
        <v>194</v>
      </c>
      <c r="D195" s="51">
        <v>79</v>
      </c>
      <c r="E195" s="51">
        <v>83</v>
      </c>
    </row>
    <row r="196" spans="1:11" x14ac:dyDescent="0.2">
      <c r="A196" t="s">
        <v>547</v>
      </c>
      <c r="B196" t="s">
        <v>580</v>
      </c>
      <c r="C196" t="s">
        <v>548</v>
      </c>
      <c r="D196" s="51">
        <v>84</v>
      </c>
      <c r="E196" s="51">
        <v>78</v>
      </c>
      <c r="G196" s="51">
        <v>4</v>
      </c>
      <c r="H196" s="51">
        <v>1</v>
      </c>
    </row>
    <row r="197" spans="1:11" x14ac:dyDescent="0.2">
      <c r="A197" t="s">
        <v>189</v>
      </c>
      <c r="B197" t="s">
        <v>264</v>
      </c>
      <c r="C197" t="s">
        <v>190</v>
      </c>
      <c r="D197" s="51">
        <v>45</v>
      </c>
      <c r="E197" s="51">
        <v>117</v>
      </c>
    </row>
    <row r="198" spans="1:11" x14ac:dyDescent="0.2">
      <c r="A198" t="s">
        <v>545</v>
      </c>
      <c r="B198" t="s">
        <v>239</v>
      </c>
      <c r="C198" t="s">
        <v>546</v>
      </c>
      <c r="D198" s="51">
        <v>102</v>
      </c>
      <c r="E198" s="51">
        <v>60</v>
      </c>
      <c r="G198" s="51">
        <v>4</v>
      </c>
      <c r="H198" s="51">
        <v>1</v>
      </c>
      <c r="I198" s="51">
        <v>1</v>
      </c>
    </row>
    <row r="199" spans="1:11" x14ac:dyDescent="0.2">
      <c r="A199" t="s">
        <v>191</v>
      </c>
      <c r="B199" t="s">
        <v>628</v>
      </c>
      <c r="C199" t="s">
        <v>192</v>
      </c>
      <c r="D199" s="51">
        <v>96</v>
      </c>
      <c r="E199" s="51">
        <v>66</v>
      </c>
      <c r="F199" s="51">
        <v>1</v>
      </c>
      <c r="G199" s="51">
        <v>4</v>
      </c>
      <c r="H199" s="51">
        <v>1</v>
      </c>
    </row>
    <row r="200" spans="1:11" x14ac:dyDescent="0.2">
      <c r="A200" t="s">
        <v>525</v>
      </c>
      <c r="B200" t="s">
        <v>125</v>
      </c>
      <c r="C200" t="s">
        <v>526</v>
      </c>
      <c r="D200" s="51">
        <v>64</v>
      </c>
      <c r="E200" s="51">
        <v>98</v>
      </c>
    </row>
    <row r="201" spans="1:11" x14ac:dyDescent="0.2">
      <c r="A201" t="s">
        <v>406</v>
      </c>
      <c r="B201" t="s">
        <v>641</v>
      </c>
      <c r="C201" t="s">
        <v>407</v>
      </c>
      <c r="D201" s="51">
        <v>65</v>
      </c>
      <c r="E201" s="51">
        <v>97</v>
      </c>
    </row>
    <row r="202" spans="1:11" x14ac:dyDescent="0.2">
      <c r="A202" t="s">
        <v>410</v>
      </c>
      <c r="B202" t="s">
        <v>25</v>
      </c>
      <c r="C202" t="s">
        <v>411</v>
      </c>
      <c r="D202" s="51">
        <v>96</v>
      </c>
      <c r="E202" s="51">
        <v>66</v>
      </c>
      <c r="F202" s="51">
        <v>9</v>
      </c>
      <c r="G202" s="51">
        <v>4</v>
      </c>
      <c r="H202" s="51">
        <v>1</v>
      </c>
    </row>
    <row r="203" spans="1:11" x14ac:dyDescent="0.2">
      <c r="A203" t="s">
        <v>408</v>
      </c>
      <c r="B203" t="s">
        <v>248</v>
      </c>
      <c r="C203" t="s">
        <v>409</v>
      </c>
      <c r="D203" s="51">
        <v>62</v>
      </c>
      <c r="E203" s="51">
        <v>100</v>
      </c>
    </row>
    <row r="204" spans="1:11" x14ac:dyDescent="0.2">
      <c r="A204" t="s">
        <v>185</v>
      </c>
      <c r="B204" t="s">
        <v>519</v>
      </c>
      <c r="C204" t="s">
        <v>186</v>
      </c>
      <c r="D204" s="51">
        <v>112</v>
      </c>
      <c r="E204" s="51">
        <v>50</v>
      </c>
      <c r="F204" s="51">
        <v>11</v>
      </c>
      <c r="G204" s="51">
        <v>6</v>
      </c>
      <c r="H204" s="51">
        <v>1</v>
      </c>
      <c r="I204" s="51">
        <v>1</v>
      </c>
      <c r="J204" s="51">
        <v>1</v>
      </c>
    </row>
    <row r="205" spans="1:11" x14ac:dyDescent="0.2">
      <c r="A205" t="s">
        <v>197</v>
      </c>
      <c r="B205" t="s">
        <v>233</v>
      </c>
      <c r="C205" t="s">
        <v>585</v>
      </c>
      <c r="D205" s="51">
        <v>73</v>
      </c>
      <c r="E205" s="51">
        <v>89</v>
      </c>
    </row>
    <row r="206" spans="1:11" x14ac:dyDescent="0.2">
      <c r="A206" t="s">
        <v>183</v>
      </c>
      <c r="B206" t="s">
        <v>20</v>
      </c>
      <c r="C206" t="s">
        <v>184</v>
      </c>
      <c r="D206" s="51">
        <v>94</v>
      </c>
      <c r="E206" s="51">
        <v>68</v>
      </c>
      <c r="F206" s="51">
        <v>5</v>
      </c>
      <c r="G206" s="51">
        <v>5</v>
      </c>
      <c r="H206" s="51">
        <v>1</v>
      </c>
    </row>
    <row r="207" spans="1:11" x14ac:dyDescent="0.2">
      <c r="A207" t="s">
        <v>182</v>
      </c>
      <c r="B207" t="s">
        <v>375</v>
      </c>
      <c r="C207" t="s">
        <v>522</v>
      </c>
      <c r="D207" s="51">
        <v>63</v>
      </c>
      <c r="E207" s="51">
        <v>99</v>
      </c>
    </row>
    <row r="208" spans="1:11" x14ac:dyDescent="0.2">
      <c r="A208" t="s">
        <v>199</v>
      </c>
      <c r="B208" t="s">
        <v>394</v>
      </c>
      <c r="C208" t="s">
        <v>175</v>
      </c>
      <c r="D208" s="51">
        <v>10</v>
      </c>
      <c r="E208" s="51">
        <v>17</v>
      </c>
    </row>
    <row r="209" spans="1:11" x14ac:dyDescent="0.2">
      <c r="A209" t="s">
        <v>199</v>
      </c>
      <c r="B209" t="s">
        <v>203</v>
      </c>
      <c r="C209" t="s">
        <v>175</v>
      </c>
      <c r="D209" s="51">
        <v>45</v>
      </c>
      <c r="E209" s="51">
        <v>90</v>
      </c>
    </row>
    <row r="210" spans="1:11" x14ac:dyDescent="0.2">
      <c r="A210" t="s">
        <v>187</v>
      </c>
      <c r="B210" t="s">
        <v>434</v>
      </c>
      <c r="C210" t="s">
        <v>188</v>
      </c>
      <c r="D210" s="51">
        <v>100</v>
      </c>
      <c r="E210" s="51">
        <v>62</v>
      </c>
      <c r="F210" s="51">
        <v>9</v>
      </c>
      <c r="G210" s="51">
        <v>8</v>
      </c>
      <c r="H210" s="51">
        <v>1</v>
      </c>
    </row>
    <row r="211" spans="1:11" x14ac:dyDescent="0.2">
      <c r="A211" t="s">
        <v>536</v>
      </c>
      <c r="B211" t="s">
        <v>89</v>
      </c>
      <c r="C211" t="s">
        <v>34</v>
      </c>
      <c r="D211" s="51">
        <v>97</v>
      </c>
      <c r="E211" s="51">
        <v>65</v>
      </c>
      <c r="F211" s="51">
        <v>2</v>
      </c>
      <c r="G211" s="51">
        <v>4</v>
      </c>
      <c r="H211" s="51">
        <v>1</v>
      </c>
    </row>
    <row r="212" spans="1:11" x14ac:dyDescent="0.2">
      <c r="A212" t="s">
        <v>416</v>
      </c>
      <c r="B212" t="s">
        <v>173</v>
      </c>
      <c r="C212" t="s">
        <v>315</v>
      </c>
      <c r="D212" s="51">
        <v>100</v>
      </c>
      <c r="E212" s="51">
        <v>62</v>
      </c>
      <c r="F212" s="51">
        <v>3</v>
      </c>
      <c r="G212" s="51">
        <v>4</v>
      </c>
      <c r="H212" s="51">
        <v>1</v>
      </c>
      <c r="I212" s="51">
        <v>1</v>
      </c>
    </row>
    <row r="213" spans="1:11" x14ac:dyDescent="0.2">
      <c r="A213" t="s">
        <v>523</v>
      </c>
      <c r="B213" t="s">
        <v>209</v>
      </c>
      <c r="C213" s="106" t="s">
        <v>819</v>
      </c>
      <c r="D213" s="51">
        <v>66</v>
      </c>
      <c r="E213" s="51">
        <v>96</v>
      </c>
    </row>
    <row r="214" spans="1:11" x14ac:dyDescent="0.2">
      <c r="A214" t="s">
        <v>195</v>
      </c>
      <c r="B214" t="s">
        <v>132</v>
      </c>
      <c r="C214" t="s">
        <v>196</v>
      </c>
      <c r="D214" s="51">
        <v>86</v>
      </c>
      <c r="E214" s="51">
        <v>76</v>
      </c>
      <c r="F214" s="51">
        <v>1</v>
      </c>
      <c r="G214" s="51">
        <v>4</v>
      </c>
      <c r="H214" s="51">
        <v>1</v>
      </c>
    </row>
    <row r="215" spans="1:11" x14ac:dyDescent="0.2">
      <c r="A215" t="s">
        <v>586</v>
      </c>
      <c r="B215" t="s">
        <v>623</v>
      </c>
      <c r="C215" t="s">
        <v>181</v>
      </c>
      <c r="D215" s="51">
        <v>99</v>
      </c>
      <c r="E215" s="51">
        <v>63</v>
      </c>
      <c r="F215" s="51">
        <v>16</v>
      </c>
      <c r="G215" s="51">
        <v>8</v>
      </c>
      <c r="H215" s="51">
        <v>1</v>
      </c>
      <c r="J215" s="51">
        <v>1</v>
      </c>
      <c r="K215" s="51">
        <v>1</v>
      </c>
    </row>
    <row r="216" spans="1:11" x14ac:dyDescent="0.2">
      <c r="A216" t="s">
        <v>35</v>
      </c>
      <c r="B216" t="s">
        <v>633</v>
      </c>
      <c r="C216" t="s">
        <v>544</v>
      </c>
      <c r="D216" s="51">
        <v>86</v>
      </c>
      <c r="E216" s="51">
        <v>76</v>
      </c>
    </row>
    <row r="217" spans="1:11" x14ac:dyDescent="0.2">
      <c r="A217" t="s">
        <v>414</v>
      </c>
      <c r="B217" t="s">
        <v>463</v>
      </c>
      <c r="C217" t="s">
        <v>415</v>
      </c>
      <c r="D217" s="51">
        <v>74</v>
      </c>
      <c r="E217" s="51">
        <v>88</v>
      </c>
    </row>
    <row r="218" spans="1:11" x14ac:dyDescent="0.2">
      <c r="A218" t="s">
        <v>412</v>
      </c>
      <c r="B218" t="s">
        <v>663</v>
      </c>
      <c r="C218" t="s">
        <v>413</v>
      </c>
      <c r="D218" s="51">
        <v>33</v>
      </c>
      <c r="E218" s="51">
        <v>75</v>
      </c>
    </row>
    <row r="219" spans="1:11" x14ac:dyDescent="0.2">
      <c r="A219" t="s">
        <v>412</v>
      </c>
      <c r="B219" t="s">
        <v>8</v>
      </c>
      <c r="C219" t="s">
        <v>413</v>
      </c>
      <c r="D219" s="51">
        <v>8</v>
      </c>
      <c r="E219" s="51">
        <v>46</v>
      </c>
    </row>
    <row r="220" spans="1:11" x14ac:dyDescent="0.2">
      <c r="A220" t="s">
        <v>549</v>
      </c>
      <c r="B220" t="s">
        <v>574</v>
      </c>
      <c r="C220" t="s">
        <v>550</v>
      </c>
      <c r="D220" s="51">
        <v>105</v>
      </c>
      <c r="E220" s="51">
        <v>57</v>
      </c>
      <c r="F220" s="51">
        <v>2</v>
      </c>
      <c r="G220" s="51">
        <v>4</v>
      </c>
      <c r="H220" s="51">
        <v>1</v>
      </c>
      <c r="I220" s="51">
        <v>1</v>
      </c>
    </row>
    <row r="221" spans="1:11" x14ac:dyDescent="0.2">
      <c r="A221" s="540">
        <v>2009</v>
      </c>
      <c r="B221" s="540"/>
      <c r="C221" s="540"/>
      <c r="D221" s="540"/>
      <c r="E221" s="540"/>
    </row>
    <row r="222" spans="1:11" x14ac:dyDescent="0.2">
      <c r="A222" t="s">
        <v>193</v>
      </c>
      <c r="B222" t="s">
        <v>210</v>
      </c>
      <c r="C222" t="s">
        <v>194</v>
      </c>
      <c r="D222" s="51">
        <v>98</v>
      </c>
      <c r="E222" s="51">
        <v>64</v>
      </c>
      <c r="F222" s="51">
        <v>5</v>
      </c>
      <c r="G222" s="51">
        <v>6</v>
      </c>
      <c r="H222" s="51">
        <v>1</v>
      </c>
    </row>
    <row r="223" spans="1:11" x14ac:dyDescent="0.2">
      <c r="A223" t="s">
        <v>547</v>
      </c>
      <c r="B223" t="s">
        <v>580</v>
      </c>
      <c r="C223" t="s">
        <v>548</v>
      </c>
      <c r="D223" s="51">
        <v>72</v>
      </c>
      <c r="E223" s="51">
        <v>90</v>
      </c>
    </row>
    <row r="224" spans="1:11" x14ac:dyDescent="0.2">
      <c r="A224" t="s">
        <v>189</v>
      </c>
      <c r="B224" t="s">
        <v>264</v>
      </c>
      <c r="C224" t="s">
        <v>190</v>
      </c>
      <c r="D224" s="51">
        <v>61</v>
      </c>
      <c r="E224" s="51">
        <v>101</v>
      </c>
    </row>
    <row r="225" spans="1:11" x14ac:dyDescent="0.2">
      <c r="A225" t="s">
        <v>545</v>
      </c>
      <c r="B225" t="s">
        <v>239</v>
      </c>
      <c r="C225" t="s">
        <v>546</v>
      </c>
      <c r="D225" s="51">
        <v>113</v>
      </c>
      <c r="E225" s="51">
        <v>49</v>
      </c>
      <c r="F225" s="51">
        <v>12</v>
      </c>
      <c r="G225" s="51">
        <v>6</v>
      </c>
      <c r="H225" s="51">
        <v>1</v>
      </c>
      <c r="I225" s="51">
        <v>1</v>
      </c>
      <c r="J225" s="51">
        <v>1</v>
      </c>
      <c r="K225" s="51">
        <v>1</v>
      </c>
    </row>
    <row r="226" spans="1:11" x14ac:dyDescent="0.2">
      <c r="A226" t="s">
        <v>191</v>
      </c>
      <c r="B226" t="s">
        <v>628</v>
      </c>
      <c r="C226" t="s">
        <v>192</v>
      </c>
      <c r="D226" s="51">
        <v>102</v>
      </c>
      <c r="E226" s="51">
        <v>60</v>
      </c>
      <c r="F226" s="51">
        <v>10</v>
      </c>
      <c r="G226" s="51">
        <v>7</v>
      </c>
      <c r="H226" s="51">
        <v>1</v>
      </c>
    </row>
    <row r="227" spans="1:11" x14ac:dyDescent="0.2">
      <c r="A227" t="s">
        <v>525</v>
      </c>
      <c r="B227" t="s">
        <v>125</v>
      </c>
      <c r="C227" t="s">
        <v>526</v>
      </c>
      <c r="D227" s="51">
        <v>57</v>
      </c>
      <c r="E227" s="51">
        <v>105</v>
      </c>
    </row>
    <row r="228" spans="1:11" x14ac:dyDescent="0.2">
      <c r="A228" t="s">
        <v>406</v>
      </c>
      <c r="B228" t="s">
        <v>641</v>
      </c>
      <c r="C228" t="s">
        <v>407</v>
      </c>
      <c r="D228" s="51">
        <v>41</v>
      </c>
      <c r="E228" s="51">
        <v>121</v>
      </c>
    </row>
    <row r="229" spans="1:11" x14ac:dyDescent="0.2">
      <c r="A229" t="s">
        <v>410</v>
      </c>
      <c r="B229" t="s">
        <v>25</v>
      </c>
      <c r="C229" t="s">
        <v>411</v>
      </c>
      <c r="D229" s="51">
        <v>108</v>
      </c>
      <c r="E229" s="51">
        <v>54</v>
      </c>
      <c r="F229" s="51">
        <v>3</v>
      </c>
      <c r="G229" s="51">
        <v>4</v>
      </c>
      <c r="H229" s="51">
        <v>1</v>
      </c>
      <c r="I229" s="51">
        <v>1</v>
      </c>
    </row>
    <row r="230" spans="1:11" x14ac:dyDescent="0.2">
      <c r="A230" t="s">
        <v>408</v>
      </c>
      <c r="B230" t="s">
        <v>248</v>
      </c>
      <c r="C230" t="s">
        <v>409</v>
      </c>
      <c r="D230" s="51">
        <v>80</v>
      </c>
      <c r="E230" s="51">
        <v>82</v>
      </c>
      <c r="G230" s="51">
        <v>4</v>
      </c>
      <c r="H230" s="51">
        <v>1</v>
      </c>
    </row>
    <row r="231" spans="1:11" x14ac:dyDescent="0.2">
      <c r="A231" t="s">
        <v>185</v>
      </c>
      <c r="B231" t="s">
        <v>519</v>
      </c>
      <c r="C231" t="s">
        <v>186</v>
      </c>
      <c r="D231" s="51">
        <v>87</v>
      </c>
      <c r="E231" s="51">
        <v>75</v>
      </c>
      <c r="F231" s="51">
        <v>2</v>
      </c>
      <c r="G231" s="51">
        <v>4</v>
      </c>
      <c r="H231" s="51">
        <v>1</v>
      </c>
    </row>
    <row r="232" spans="1:11" x14ac:dyDescent="0.2">
      <c r="A232" t="s">
        <v>197</v>
      </c>
      <c r="B232" t="s">
        <v>233</v>
      </c>
      <c r="C232" t="s">
        <v>585</v>
      </c>
      <c r="D232" s="51">
        <v>75</v>
      </c>
      <c r="E232" s="51">
        <v>87</v>
      </c>
    </row>
    <row r="233" spans="1:11" x14ac:dyDescent="0.2">
      <c r="A233" t="s">
        <v>183</v>
      </c>
      <c r="B233" t="s">
        <v>20</v>
      </c>
      <c r="C233" t="s">
        <v>184</v>
      </c>
      <c r="D233" s="51">
        <v>78</v>
      </c>
      <c r="E233" s="51">
        <v>84</v>
      </c>
    </row>
    <row r="234" spans="1:11" x14ac:dyDescent="0.2">
      <c r="A234" t="s">
        <v>182</v>
      </c>
      <c r="B234" t="s">
        <v>375</v>
      </c>
      <c r="C234" t="s">
        <v>522</v>
      </c>
      <c r="D234" s="51">
        <v>48</v>
      </c>
      <c r="E234" s="51">
        <v>114</v>
      </c>
    </row>
    <row r="235" spans="1:11" x14ac:dyDescent="0.2">
      <c r="A235" t="s">
        <v>199</v>
      </c>
      <c r="B235" t="s">
        <v>360</v>
      </c>
      <c r="C235" t="s">
        <v>535</v>
      </c>
      <c r="D235" s="51">
        <v>32</v>
      </c>
      <c r="E235" s="51">
        <v>49</v>
      </c>
    </row>
    <row r="236" spans="1:11" x14ac:dyDescent="0.2">
      <c r="A236" t="s">
        <v>199</v>
      </c>
      <c r="B236" t="s">
        <v>394</v>
      </c>
      <c r="C236" t="s">
        <v>535</v>
      </c>
      <c r="D236" s="51">
        <v>30</v>
      </c>
      <c r="E236" s="51">
        <v>51</v>
      </c>
    </row>
    <row r="237" spans="1:11" x14ac:dyDescent="0.2">
      <c r="A237" t="s">
        <v>187</v>
      </c>
      <c r="B237" t="s">
        <v>434</v>
      </c>
      <c r="C237" t="s">
        <v>188</v>
      </c>
      <c r="D237" s="51">
        <v>91</v>
      </c>
      <c r="E237" s="51">
        <v>71</v>
      </c>
      <c r="F237" s="51">
        <v>3</v>
      </c>
      <c r="G237" s="51">
        <v>4</v>
      </c>
      <c r="H237" s="51">
        <v>1</v>
      </c>
    </row>
    <row r="238" spans="1:11" x14ac:dyDescent="0.2">
      <c r="A238" t="s">
        <v>536</v>
      </c>
      <c r="B238" t="s">
        <v>89</v>
      </c>
      <c r="C238" t="s">
        <v>34</v>
      </c>
      <c r="D238" s="51">
        <v>106</v>
      </c>
      <c r="E238" s="51">
        <v>56</v>
      </c>
      <c r="F238" s="51">
        <v>11</v>
      </c>
      <c r="G238" s="51">
        <v>8</v>
      </c>
      <c r="H238" s="51">
        <v>1</v>
      </c>
      <c r="I238" s="51">
        <v>1</v>
      </c>
      <c r="J238" s="51">
        <v>1</v>
      </c>
    </row>
    <row r="239" spans="1:11" x14ac:dyDescent="0.2">
      <c r="A239" t="s">
        <v>416</v>
      </c>
      <c r="B239" t="s">
        <v>459</v>
      </c>
      <c r="C239" t="s">
        <v>198</v>
      </c>
      <c r="D239" s="51">
        <v>104</v>
      </c>
      <c r="E239" s="51">
        <v>58</v>
      </c>
      <c r="F239" s="51">
        <v>2</v>
      </c>
      <c r="G239" s="51">
        <v>4</v>
      </c>
      <c r="H239" s="51">
        <v>1</v>
      </c>
    </row>
    <row r="240" spans="1:11" x14ac:dyDescent="0.2">
      <c r="A240" t="s">
        <v>523</v>
      </c>
      <c r="B240" t="s">
        <v>209</v>
      </c>
      <c r="C240" t="s">
        <v>114</v>
      </c>
      <c r="D240" s="51">
        <v>68</v>
      </c>
      <c r="E240" s="51">
        <v>94</v>
      </c>
    </row>
    <row r="241" spans="1:11" x14ac:dyDescent="0.2">
      <c r="A241" t="s">
        <v>195</v>
      </c>
      <c r="B241" t="s">
        <v>132</v>
      </c>
      <c r="C241" t="s">
        <v>196</v>
      </c>
      <c r="D241" s="51">
        <v>89</v>
      </c>
      <c r="E241" s="51">
        <v>73</v>
      </c>
      <c r="F241" s="51">
        <v>7</v>
      </c>
      <c r="G241" s="51">
        <v>6</v>
      </c>
      <c r="H241" s="51">
        <v>1</v>
      </c>
    </row>
    <row r="242" spans="1:11" x14ac:dyDescent="0.2">
      <c r="A242" t="s">
        <v>586</v>
      </c>
      <c r="B242" t="s">
        <v>623</v>
      </c>
      <c r="C242" t="s">
        <v>181</v>
      </c>
      <c r="D242" s="51">
        <v>93</v>
      </c>
      <c r="E242" s="51">
        <v>69</v>
      </c>
      <c r="F242" s="51">
        <v>7</v>
      </c>
      <c r="G242" s="51">
        <v>7</v>
      </c>
      <c r="H242" s="51">
        <v>1</v>
      </c>
    </row>
    <row r="243" spans="1:11" x14ac:dyDescent="0.2">
      <c r="A243" t="s">
        <v>35</v>
      </c>
      <c r="B243" t="s">
        <v>633</v>
      </c>
      <c r="C243" t="s">
        <v>544</v>
      </c>
      <c r="D243" s="51">
        <v>84</v>
      </c>
      <c r="E243" s="51">
        <v>78</v>
      </c>
    </row>
    <row r="244" spans="1:11" x14ac:dyDescent="0.2">
      <c r="A244" t="s">
        <v>414</v>
      </c>
      <c r="B244" t="s">
        <v>463</v>
      </c>
      <c r="C244" t="s">
        <v>415</v>
      </c>
      <c r="D244" s="51">
        <v>105</v>
      </c>
      <c r="E244" s="51">
        <v>57</v>
      </c>
      <c r="F244" s="51">
        <v>5</v>
      </c>
      <c r="G244" s="51">
        <v>7</v>
      </c>
      <c r="H244" s="51">
        <v>1</v>
      </c>
      <c r="I244" s="51">
        <v>1</v>
      </c>
    </row>
    <row r="245" spans="1:11" x14ac:dyDescent="0.2">
      <c r="A245" t="s">
        <v>412</v>
      </c>
      <c r="B245" t="s">
        <v>663</v>
      </c>
      <c r="C245" t="s">
        <v>413</v>
      </c>
      <c r="D245" s="51">
        <v>41</v>
      </c>
      <c r="E245" s="51">
        <v>121</v>
      </c>
    </row>
    <row r="246" spans="1:11" x14ac:dyDescent="0.2">
      <c r="A246" t="s">
        <v>549</v>
      </c>
      <c r="B246" t="s">
        <v>574</v>
      </c>
      <c r="C246" t="s">
        <v>550</v>
      </c>
      <c r="D246" s="51">
        <v>81</v>
      </c>
      <c r="E246" s="51">
        <v>81</v>
      </c>
    </row>
    <row r="247" spans="1:11" x14ac:dyDescent="0.2">
      <c r="A247" s="540">
        <v>2008</v>
      </c>
      <c r="B247" s="540"/>
      <c r="C247" s="540"/>
      <c r="D247" s="540"/>
      <c r="E247" s="540"/>
    </row>
    <row r="248" spans="1:11" x14ac:dyDescent="0.2">
      <c r="A248" t="s">
        <v>193</v>
      </c>
      <c r="B248" t="s">
        <v>210</v>
      </c>
      <c r="C248" t="s">
        <v>194</v>
      </c>
      <c r="D248" s="51">
        <v>105</v>
      </c>
      <c r="E248" s="51">
        <v>57</v>
      </c>
      <c r="F248" s="51">
        <v>12</v>
      </c>
      <c r="G248" s="51">
        <v>5</v>
      </c>
      <c r="H248" s="51">
        <v>1</v>
      </c>
      <c r="I248" s="51">
        <v>1</v>
      </c>
      <c r="J248" s="51">
        <v>1</v>
      </c>
      <c r="K248" s="51">
        <v>1</v>
      </c>
    </row>
    <row r="249" spans="1:11" x14ac:dyDescent="0.2">
      <c r="A249" t="s">
        <v>547</v>
      </c>
      <c r="B249" t="s">
        <v>580</v>
      </c>
      <c r="C249" t="s">
        <v>548</v>
      </c>
      <c r="D249" s="51">
        <v>94</v>
      </c>
      <c r="E249" s="51">
        <v>68</v>
      </c>
      <c r="F249" s="51">
        <v>1</v>
      </c>
      <c r="G249" s="51">
        <v>4</v>
      </c>
      <c r="H249" s="51">
        <v>1</v>
      </c>
    </row>
    <row r="250" spans="1:11" x14ac:dyDescent="0.2">
      <c r="A250" t="s">
        <v>189</v>
      </c>
      <c r="B250" t="s">
        <v>264</v>
      </c>
      <c r="C250" t="s">
        <v>190</v>
      </c>
      <c r="D250" s="51">
        <v>90</v>
      </c>
      <c r="E250" s="51">
        <v>72</v>
      </c>
      <c r="F250" s="51">
        <v>4</v>
      </c>
      <c r="G250" s="51">
        <v>6</v>
      </c>
      <c r="H250" s="51">
        <v>1</v>
      </c>
    </row>
    <row r="251" spans="1:11" x14ac:dyDescent="0.2">
      <c r="A251" t="s">
        <v>545</v>
      </c>
      <c r="B251" t="s">
        <v>239</v>
      </c>
      <c r="C251" t="s">
        <v>546</v>
      </c>
      <c r="D251" s="51">
        <v>80</v>
      </c>
      <c r="E251" s="51">
        <v>82</v>
      </c>
    </row>
    <row r="252" spans="1:11" x14ac:dyDescent="0.2">
      <c r="A252" t="s">
        <v>191</v>
      </c>
      <c r="B252" t="s">
        <v>530</v>
      </c>
      <c r="C252" t="s">
        <v>155</v>
      </c>
      <c r="D252" s="51">
        <v>59</v>
      </c>
      <c r="E252" s="51">
        <v>103</v>
      </c>
    </row>
    <row r="253" spans="1:11" x14ac:dyDescent="0.2">
      <c r="A253" t="s">
        <v>525</v>
      </c>
      <c r="B253" t="s">
        <v>125</v>
      </c>
      <c r="C253" t="s">
        <v>526</v>
      </c>
      <c r="D253" s="51">
        <v>60</v>
      </c>
      <c r="E253" s="51">
        <v>102</v>
      </c>
    </row>
    <row r="254" spans="1:11" x14ac:dyDescent="0.2">
      <c r="A254" t="s">
        <v>406</v>
      </c>
      <c r="B254" t="s">
        <v>641</v>
      </c>
      <c r="C254" t="s">
        <v>407</v>
      </c>
      <c r="D254" s="51">
        <v>82</v>
      </c>
      <c r="E254" s="51">
        <v>80</v>
      </c>
    </row>
    <row r="255" spans="1:11" x14ac:dyDescent="0.2">
      <c r="A255" t="s">
        <v>410</v>
      </c>
      <c r="B255" t="s">
        <v>25</v>
      </c>
      <c r="C255" t="s">
        <v>411</v>
      </c>
      <c r="D255" s="51">
        <v>103</v>
      </c>
      <c r="E255" s="51">
        <v>59</v>
      </c>
      <c r="F255" s="51">
        <v>6</v>
      </c>
      <c r="G255" s="51">
        <v>6</v>
      </c>
      <c r="H255" s="51">
        <v>1</v>
      </c>
      <c r="I255" s="51">
        <v>1</v>
      </c>
    </row>
    <row r="256" spans="1:11" x14ac:dyDescent="0.2">
      <c r="A256" t="s">
        <v>408</v>
      </c>
      <c r="B256" t="s">
        <v>248</v>
      </c>
      <c r="C256" t="s">
        <v>409</v>
      </c>
      <c r="D256" s="51">
        <v>87</v>
      </c>
      <c r="E256" s="51">
        <v>75</v>
      </c>
      <c r="F256" s="51">
        <v>2</v>
      </c>
      <c r="G256" s="51">
        <v>4</v>
      </c>
      <c r="H256" s="51">
        <v>1</v>
      </c>
    </row>
    <row r="257" spans="1:10" x14ac:dyDescent="0.2">
      <c r="A257" t="s">
        <v>185</v>
      </c>
      <c r="B257" t="s">
        <v>519</v>
      </c>
      <c r="C257" t="s">
        <v>186</v>
      </c>
      <c r="D257" s="51">
        <v>50</v>
      </c>
      <c r="E257" s="51">
        <v>112</v>
      </c>
    </row>
    <row r="258" spans="1:10" x14ac:dyDescent="0.2">
      <c r="A258" t="s">
        <v>197</v>
      </c>
      <c r="B258" t="s">
        <v>233</v>
      </c>
      <c r="C258" t="s">
        <v>585</v>
      </c>
      <c r="D258" s="51">
        <v>84</v>
      </c>
      <c r="E258" s="51">
        <v>78</v>
      </c>
      <c r="F258" s="51">
        <v>6</v>
      </c>
      <c r="G258" s="51">
        <v>5</v>
      </c>
      <c r="H258" s="51">
        <v>1</v>
      </c>
    </row>
    <row r="259" spans="1:10" x14ac:dyDescent="0.2">
      <c r="A259" t="s">
        <v>183</v>
      </c>
      <c r="B259" t="s">
        <v>20</v>
      </c>
      <c r="C259" t="s">
        <v>184</v>
      </c>
      <c r="D259" s="51">
        <v>78</v>
      </c>
      <c r="E259" s="51">
        <v>84</v>
      </c>
    </row>
    <row r="260" spans="1:10" x14ac:dyDescent="0.2">
      <c r="A260" t="s">
        <v>182</v>
      </c>
      <c r="B260" t="s">
        <v>375</v>
      </c>
      <c r="C260" t="s">
        <v>522</v>
      </c>
      <c r="D260" s="51">
        <v>39</v>
      </c>
      <c r="E260" s="51">
        <v>123</v>
      </c>
    </row>
    <row r="261" spans="1:10" x14ac:dyDescent="0.2">
      <c r="A261" t="s">
        <v>199</v>
      </c>
      <c r="B261" t="s">
        <v>360</v>
      </c>
      <c r="C261" t="s">
        <v>535</v>
      </c>
      <c r="D261" s="51">
        <v>105</v>
      </c>
      <c r="E261" s="51">
        <v>57</v>
      </c>
      <c r="F261" s="51">
        <v>3</v>
      </c>
      <c r="G261" s="51">
        <v>4</v>
      </c>
      <c r="H261" s="51">
        <v>1</v>
      </c>
      <c r="I261" s="51">
        <v>1</v>
      </c>
    </row>
    <row r="262" spans="1:10" x14ac:dyDescent="0.2">
      <c r="A262" t="s">
        <v>187</v>
      </c>
      <c r="B262" t="s">
        <v>434</v>
      </c>
      <c r="C262" t="s">
        <v>188</v>
      </c>
      <c r="D262" s="51">
        <v>74</v>
      </c>
      <c r="E262" s="51">
        <v>88</v>
      </c>
    </row>
    <row r="263" spans="1:10" x14ac:dyDescent="0.2">
      <c r="A263" t="s">
        <v>536</v>
      </c>
      <c r="B263" t="s">
        <v>89</v>
      </c>
      <c r="C263" t="s">
        <v>34</v>
      </c>
      <c r="D263" s="51">
        <v>87</v>
      </c>
      <c r="E263" s="51">
        <v>75</v>
      </c>
      <c r="F263" s="51">
        <v>3</v>
      </c>
      <c r="G263" s="51">
        <v>4</v>
      </c>
      <c r="H263" s="51">
        <v>1</v>
      </c>
    </row>
    <row r="264" spans="1:10" x14ac:dyDescent="0.2">
      <c r="A264" t="s">
        <v>416</v>
      </c>
      <c r="B264" t="s">
        <v>459</v>
      </c>
      <c r="C264" t="s">
        <v>198</v>
      </c>
      <c r="D264" s="51">
        <v>52</v>
      </c>
      <c r="E264" s="51">
        <v>110</v>
      </c>
    </row>
    <row r="265" spans="1:10" x14ac:dyDescent="0.2">
      <c r="A265" t="s">
        <v>523</v>
      </c>
      <c r="B265" t="s">
        <v>209</v>
      </c>
      <c r="C265" t="s">
        <v>524</v>
      </c>
      <c r="D265" s="51">
        <v>95</v>
      </c>
      <c r="E265" s="51">
        <v>67</v>
      </c>
      <c r="F265" s="51">
        <v>2</v>
      </c>
      <c r="G265" s="51">
        <v>4</v>
      </c>
      <c r="H265" s="51">
        <v>1</v>
      </c>
    </row>
    <row r="266" spans="1:10" x14ac:dyDescent="0.2">
      <c r="A266" t="s">
        <v>195</v>
      </c>
      <c r="B266" t="s">
        <v>132</v>
      </c>
      <c r="C266" t="s">
        <v>196</v>
      </c>
      <c r="D266" s="51">
        <v>64</v>
      </c>
      <c r="E266" s="51">
        <v>98</v>
      </c>
    </row>
    <row r="267" spans="1:10" x14ac:dyDescent="0.2">
      <c r="A267" t="s">
        <v>586</v>
      </c>
      <c r="B267" t="s">
        <v>623</v>
      </c>
      <c r="C267" t="s">
        <v>181</v>
      </c>
      <c r="D267" s="51">
        <v>97</v>
      </c>
      <c r="E267" s="51">
        <v>65</v>
      </c>
      <c r="F267" s="51">
        <v>7</v>
      </c>
      <c r="G267" s="51">
        <v>6</v>
      </c>
      <c r="H267" s="51">
        <v>1</v>
      </c>
    </row>
    <row r="268" spans="1:10" x14ac:dyDescent="0.2">
      <c r="A268" t="s">
        <v>35</v>
      </c>
      <c r="B268" t="s">
        <v>529</v>
      </c>
      <c r="C268" t="s">
        <v>156</v>
      </c>
      <c r="D268" s="51">
        <v>75</v>
      </c>
      <c r="E268" s="51">
        <v>87</v>
      </c>
    </row>
    <row r="269" spans="1:10" x14ac:dyDescent="0.2">
      <c r="A269" t="s">
        <v>414</v>
      </c>
      <c r="B269" t="s">
        <v>463</v>
      </c>
      <c r="C269" t="s">
        <v>415</v>
      </c>
      <c r="D269" s="51">
        <v>97</v>
      </c>
      <c r="E269" s="51">
        <v>65</v>
      </c>
      <c r="F269" s="51">
        <v>15</v>
      </c>
      <c r="G269" s="51">
        <v>13</v>
      </c>
      <c r="H269" s="51">
        <v>1</v>
      </c>
      <c r="J269" s="51">
        <v>1</v>
      </c>
    </row>
    <row r="270" spans="1:10" x14ac:dyDescent="0.2">
      <c r="A270" t="s">
        <v>412</v>
      </c>
      <c r="B270" t="s">
        <v>663</v>
      </c>
      <c r="C270" t="s">
        <v>413</v>
      </c>
      <c r="D270" s="51">
        <v>113</v>
      </c>
      <c r="E270" s="51">
        <v>49</v>
      </c>
      <c r="F270" s="51">
        <v>7</v>
      </c>
      <c r="G270" s="51">
        <v>7</v>
      </c>
      <c r="H270" s="51">
        <v>1</v>
      </c>
      <c r="I270" s="51">
        <v>1</v>
      </c>
    </row>
    <row r="271" spans="1:10" x14ac:dyDescent="0.2">
      <c r="A271" t="s">
        <v>549</v>
      </c>
      <c r="B271" t="s">
        <v>574</v>
      </c>
      <c r="C271" t="s">
        <v>550</v>
      </c>
      <c r="D271" s="51">
        <v>74</v>
      </c>
      <c r="E271" s="51">
        <v>88</v>
      </c>
    </row>
    <row r="272" spans="1:10" x14ac:dyDescent="0.2">
      <c r="A272" s="540">
        <v>2007</v>
      </c>
      <c r="B272" s="540"/>
      <c r="C272" s="540"/>
      <c r="D272" s="540"/>
      <c r="E272" s="540"/>
    </row>
    <row r="273" spans="1:10" x14ac:dyDescent="0.2">
      <c r="A273" t="s">
        <v>193</v>
      </c>
      <c r="B273" t="s">
        <v>210</v>
      </c>
      <c r="C273" t="s">
        <v>194</v>
      </c>
      <c r="D273" s="51">
        <v>52</v>
      </c>
      <c r="E273" s="51">
        <v>110</v>
      </c>
    </row>
    <row r="274" spans="1:10" x14ac:dyDescent="0.2">
      <c r="A274" t="s">
        <v>547</v>
      </c>
      <c r="B274" t="s">
        <v>580</v>
      </c>
      <c r="C274" t="s">
        <v>548</v>
      </c>
      <c r="D274" s="51">
        <v>84</v>
      </c>
      <c r="E274" s="51">
        <v>78</v>
      </c>
      <c r="F274" s="51">
        <v>1</v>
      </c>
      <c r="G274" s="51">
        <v>4</v>
      </c>
      <c r="H274" s="51">
        <v>1</v>
      </c>
    </row>
    <row r="275" spans="1:10" x14ac:dyDescent="0.2">
      <c r="A275" t="s">
        <v>189</v>
      </c>
      <c r="B275" t="s">
        <v>264</v>
      </c>
      <c r="C275" t="s">
        <v>190</v>
      </c>
      <c r="D275" s="51">
        <v>56</v>
      </c>
      <c r="E275" s="51">
        <v>106</v>
      </c>
    </row>
    <row r="276" spans="1:10" x14ac:dyDescent="0.2">
      <c r="A276" t="s">
        <v>545</v>
      </c>
      <c r="B276" t="s">
        <v>239</v>
      </c>
      <c r="C276" t="s">
        <v>546</v>
      </c>
      <c r="D276" s="51">
        <v>109</v>
      </c>
      <c r="E276" s="51">
        <v>53</v>
      </c>
      <c r="F276" s="51">
        <v>2</v>
      </c>
      <c r="G276" s="51">
        <v>4</v>
      </c>
      <c r="H276" s="51">
        <v>1</v>
      </c>
      <c r="I276" s="51">
        <v>1</v>
      </c>
    </row>
    <row r="277" spans="1:10" x14ac:dyDescent="0.2">
      <c r="A277" t="s">
        <v>191</v>
      </c>
      <c r="B277" t="s">
        <v>530</v>
      </c>
      <c r="C277" t="s">
        <v>155</v>
      </c>
      <c r="D277" s="51">
        <v>72</v>
      </c>
      <c r="E277" s="51">
        <v>90</v>
      </c>
    </row>
    <row r="278" spans="1:10" x14ac:dyDescent="0.2">
      <c r="A278" t="s">
        <v>525</v>
      </c>
      <c r="B278" t="s">
        <v>628</v>
      </c>
      <c r="C278" t="s">
        <v>174</v>
      </c>
      <c r="D278" s="51">
        <v>72</v>
      </c>
      <c r="E278" s="51">
        <v>90</v>
      </c>
    </row>
    <row r="279" spans="1:10" x14ac:dyDescent="0.2">
      <c r="A279" t="s">
        <v>406</v>
      </c>
      <c r="B279" t="s">
        <v>641</v>
      </c>
      <c r="C279" t="s">
        <v>407</v>
      </c>
      <c r="D279" s="51">
        <v>92</v>
      </c>
      <c r="E279" s="51">
        <v>70</v>
      </c>
      <c r="F279" s="51">
        <v>8</v>
      </c>
      <c r="G279" s="51">
        <v>7</v>
      </c>
      <c r="H279" s="51">
        <v>1</v>
      </c>
    </row>
    <row r="280" spans="1:10" x14ac:dyDescent="0.2">
      <c r="A280" t="s">
        <v>410</v>
      </c>
      <c r="B280" t="s">
        <v>25</v>
      </c>
      <c r="C280" t="s">
        <v>411</v>
      </c>
      <c r="D280" s="51">
        <v>114</v>
      </c>
      <c r="E280" s="51">
        <v>48</v>
      </c>
      <c r="F280" s="51">
        <v>9</v>
      </c>
      <c r="G280" s="51">
        <v>4</v>
      </c>
      <c r="H280" s="51">
        <v>1</v>
      </c>
      <c r="I280" s="51">
        <v>1</v>
      </c>
      <c r="J280" s="51">
        <v>1</v>
      </c>
    </row>
    <row r="281" spans="1:10" x14ac:dyDescent="0.2">
      <c r="A281" t="s">
        <v>408</v>
      </c>
      <c r="B281" t="s">
        <v>248</v>
      </c>
      <c r="C281" t="s">
        <v>409</v>
      </c>
      <c r="D281" s="51">
        <v>86</v>
      </c>
      <c r="E281" s="51">
        <v>76</v>
      </c>
      <c r="F281" s="51">
        <v>4</v>
      </c>
      <c r="G281" s="51">
        <v>5</v>
      </c>
      <c r="H281" s="51">
        <v>1</v>
      </c>
    </row>
    <row r="282" spans="1:10" x14ac:dyDescent="0.2">
      <c r="A282" t="s">
        <v>185</v>
      </c>
      <c r="B282" t="s">
        <v>519</v>
      </c>
      <c r="C282" t="s">
        <v>186</v>
      </c>
      <c r="D282" s="51">
        <v>71</v>
      </c>
      <c r="E282" s="51">
        <v>91</v>
      </c>
    </row>
    <row r="283" spans="1:10" x14ac:dyDescent="0.2">
      <c r="A283" t="s">
        <v>197</v>
      </c>
      <c r="B283" t="s">
        <v>394</v>
      </c>
      <c r="C283" t="s">
        <v>175</v>
      </c>
      <c r="D283" s="51">
        <v>77</v>
      </c>
      <c r="E283" s="51">
        <v>85</v>
      </c>
    </row>
    <row r="284" spans="1:10" x14ac:dyDescent="0.2">
      <c r="A284" t="s">
        <v>183</v>
      </c>
      <c r="B284" t="s">
        <v>20</v>
      </c>
      <c r="C284" t="s">
        <v>184</v>
      </c>
      <c r="D284" s="51">
        <v>87</v>
      </c>
      <c r="E284" s="51">
        <v>75</v>
      </c>
      <c r="F284" s="51">
        <v>1</v>
      </c>
      <c r="G284" s="51">
        <v>4</v>
      </c>
      <c r="H284" s="51">
        <v>1</v>
      </c>
    </row>
    <row r="285" spans="1:10" x14ac:dyDescent="0.2">
      <c r="A285" t="s">
        <v>182</v>
      </c>
      <c r="B285" t="s">
        <v>375</v>
      </c>
      <c r="C285" t="s">
        <v>522</v>
      </c>
      <c r="D285" s="51">
        <v>55</v>
      </c>
      <c r="E285" s="51">
        <v>107</v>
      </c>
    </row>
    <row r="286" spans="1:10" x14ac:dyDescent="0.2">
      <c r="A286" t="s">
        <v>199</v>
      </c>
      <c r="B286" t="s">
        <v>165</v>
      </c>
      <c r="C286" t="s">
        <v>176</v>
      </c>
      <c r="D286" s="51">
        <v>89</v>
      </c>
      <c r="E286" s="51">
        <v>73</v>
      </c>
      <c r="F286" s="51">
        <v>1</v>
      </c>
      <c r="G286" s="51">
        <v>4</v>
      </c>
      <c r="H286" s="51">
        <v>1</v>
      </c>
    </row>
    <row r="287" spans="1:10" x14ac:dyDescent="0.2">
      <c r="A287" t="s">
        <v>187</v>
      </c>
      <c r="B287" t="s">
        <v>434</v>
      </c>
      <c r="C287" t="s">
        <v>188</v>
      </c>
      <c r="D287" s="51">
        <v>111</v>
      </c>
      <c r="E287" s="51">
        <v>51</v>
      </c>
      <c r="F287" s="51">
        <v>2</v>
      </c>
      <c r="G287" s="51">
        <v>4</v>
      </c>
      <c r="H287" s="51">
        <v>1</v>
      </c>
      <c r="I287" s="51">
        <v>1</v>
      </c>
    </row>
    <row r="288" spans="1:10" x14ac:dyDescent="0.2">
      <c r="A288" t="s">
        <v>536</v>
      </c>
      <c r="B288" t="s">
        <v>89</v>
      </c>
      <c r="C288" t="s">
        <v>34</v>
      </c>
      <c r="D288" s="51">
        <v>72</v>
      </c>
      <c r="E288" s="51">
        <v>90</v>
      </c>
    </row>
    <row r="289" spans="1:11" x14ac:dyDescent="0.2">
      <c r="A289" t="s">
        <v>416</v>
      </c>
      <c r="B289" t="s">
        <v>459</v>
      </c>
      <c r="C289" t="s">
        <v>198</v>
      </c>
      <c r="D289" s="51">
        <v>98</v>
      </c>
      <c r="E289" s="51">
        <v>64</v>
      </c>
      <c r="F289" s="51">
        <v>9</v>
      </c>
      <c r="G289" s="51">
        <v>7</v>
      </c>
      <c r="H289" s="51">
        <v>1</v>
      </c>
    </row>
    <row r="290" spans="1:11" x14ac:dyDescent="0.2">
      <c r="A290" t="s">
        <v>523</v>
      </c>
      <c r="B290" t="s">
        <v>209</v>
      </c>
      <c r="C290" t="s">
        <v>524</v>
      </c>
      <c r="D290" s="51">
        <v>66</v>
      </c>
      <c r="E290" s="51">
        <v>96</v>
      </c>
    </row>
    <row r="291" spans="1:11" x14ac:dyDescent="0.2">
      <c r="A291" t="s">
        <v>195</v>
      </c>
      <c r="B291" t="s">
        <v>132</v>
      </c>
      <c r="C291" t="s">
        <v>196</v>
      </c>
      <c r="D291" s="51">
        <v>56</v>
      </c>
      <c r="E291" s="51">
        <v>106</v>
      </c>
    </row>
    <row r="292" spans="1:11" x14ac:dyDescent="0.2">
      <c r="A292" t="s">
        <v>586</v>
      </c>
      <c r="B292" t="s">
        <v>359</v>
      </c>
      <c r="C292" t="s">
        <v>39</v>
      </c>
      <c r="D292" s="51">
        <v>50</v>
      </c>
      <c r="E292" s="51">
        <v>112</v>
      </c>
    </row>
    <row r="293" spans="1:11" x14ac:dyDescent="0.2">
      <c r="A293" t="s">
        <v>35</v>
      </c>
      <c r="B293" t="s">
        <v>529</v>
      </c>
      <c r="C293" t="s">
        <v>156</v>
      </c>
      <c r="D293" s="51">
        <v>78</v>
      </c>
      <c r="E293" s="51">
        <v>84</v>
      </c>
    </row>
    <row r="294" spans="1:11" x14ac:dyDescent="0.2">
      <c r="A294" t="s">
        <v>414</v>
      </c>
      <c r="B294" t="s">
        <v>463</v>
      </c>
      <c r="C294" t="s">
        <v>415</v>
      </c>
      <c r="D294" s="51">
        <v>100</v>
      </c>
      <c r="E294" s="51">
        <v>62</v>
      </c>
      <c r="F294" s="51">
        <v>4</v>
      </c>
      <c r="G294" s="51">
        <v>5</v>
      </c>
      <c r="H294" s="51">
        <v>1</v>
      </c>
    </row>
    <row r="295" spans="1:11" x14ac:dyDescent="0.2">
      <c r="A295" t="s">
        <v>412</v>
      </c>
      <c r="B295" t="s">
        <v>663</v>
      </c>
      <c r="C295" t="s">
        <v>413</v>
      </c>
      <c r="D295" s="51">
        <v>107</v>
      </c>
      <c r="E295" s="51">
        <v>55</v>
      </c>
      <c r="F295" s="51">
        <v>12</v>
      </c>
      <c r="G295" s="51">
        <v>2</v>
      </c>
      <c r="H295" s="51">
        <v>1</v>
      </c>
      <c r="I295" s="51">
        <v>1</v>
      </c>
      <c r="J295" s="51">
        <v>1</v>
      </c>
      <c r="K295" s="51">
        <v>1</v>
      </c>
    </row>
    <row r="296" spans="1:11" x14ac:dyDescent="0.2">
      <c r="A296" t="s">
        <v>549</v>
      </c>
      <c r="B296" t="s">
        <v>574</v>
      </c>
      <c r="C296" t="s">
        <v>550</v>
      </c>
      <c r="D296" s="51">
        <v>90</v>
      </c>
      <c r="E296" s="51">
        <v>72</v>
      </c>
      <c r="F296" s="51">
        <v>1</v>
      </c>
      <c r="G296" s="51">
        <v>4</v>
      </c>
      <c r="H296" s="51">
        <v>1</v>
      </c>
    </row>
    <row r="297" spans="1:11" x14ac:dyDescent="0.2">
      <c r="A297" s="540">
        <v>2006</v>
      </c>
      <c r="B297" s="540"/>
      <c r="C297" s="540"/>
      <c r="D297" s="540"/>
      <c r="E297" s="540"/>
    </row>
    <row r="298" spans="1:11" x14ac:dyDescent="0.2">
      <c r="A298" t="s">
        <v>193</v>
      </c>
      <c r="B298" t="s">
        <v>210</v>
      </c>
      <c r="C298" t="s">
        <v>194</v>
      </c>
      <c r="D298" s="51">
        <v>43</v>
      </c>
      <c r="E298" s="51">
        <v>119</v>
      </c>
    </row>
    <row r="299" spans="1:11" x14ac:dyDescent="0.2">
      <c r="A299" t="s">
        <v>547</v>
      </c>
      <c r="B299" t="s">
        <v>580</v>
      </c>
      <c r="C299" t="s">
        <v>548</v>
      </c>
      <c r="D299" s="51">
        <v>93</v>
      </c>
      <c r="E299" s="51">
        <v>69</v>
      </c>
      <c r="F299" s="51">
        <v>3</v>
      </c>
      <c r="G299" s="51">
        <v>4</v>
      </c>
      <c r="H299" s="51">
        <v>1</v>
      </c>
      <c r="I299" s="51">
        <v>1</v>
      </c>
    </row>
    <row r="300" spans="1:11" x14ac:dyDescent="0.2">
      <c r="A300" t="s">
        <v>189</v>
      </c>
      <c r="B300" t="s">
        <v>264</v>
      </c>
      <c r="C300" t="s">
        <v>190</v>
      </c>
      <c r="D300" s="51">
        <v>92</v>
      </c>
      <c r="E300" s="51">
        <v>70</v>
      </c>
      <c r="F300" s="51">
        <v>1</v>
      </c>
      <c r="G300" s="51">
        <v>4</v>
      </c>
      <c r="H300" s="51">
        <v>1</v>
      </c>
    </row>
    <row r="301" spans="1:11" x14ac:dyDescent="0.2">
      <c r="A301" t="s">
        <v>545</v>
      </c>
      <c r="B301" t="s">
        <v>239</v>
      </c>
      <c r="C301" t="s">
        <v>546</v>
      </c>
      <c r="D301" s="51">
        <v>69</v>
      </c>
      <c r="E301" s="51">
        <v>93</v>
      </c>
    </row>
    <row r="302" spans="1:11" x14ac:dyDescent="0.2">
      <c r="A302" t="s">
        <v>191</v>
      </c>
      <c r="B302" t="s">
        <v>150</v>
      </c>
      <c r="C302" t="s">
        <v>40</v>
      </c>
      <c r="D302" s="51">
        <v>71</v>
      </c>
      <c r="E302" s="51">
        <v>91</v>
      </c>
    </row>
    <row r="303" spans="1:11" x14ac:dyDescent="0.2">
      <c r="A303" t="s">
        <v>525</v>
      </c>
      <c r="B303" t="s">
        <v>628</v>
      </c>
      <c r="C303" t="s">
        <v>174</v>
      </c>
      <c r="D303" s="51">
        <v>42</v>
      </c>
      <c r="E303" s="51">
        <v>120</v>
      </c>
    </row>
    <row r="304" spans="1:11" x14ac:dyDescent="0.2">
      <c r="A304" t="s">
        <v>406</v>
      </c>
      <c r="B304" t="s">
        <v>641</v>
      </c>
      <c r="C304" t="s">
        <v>407</v>
      </c>
      <c r="D304" s="51">
        <v>107</v>
      </c>
      <c r="E304" s="51">
        <v>55</v>
      </c>
      <c r="F304" s="51">
        <v>8</v>
      </c>
      <c r="G304" s="51">
        <v>8</v>
      </c>
      <c r="H304" s="51">
        <v>1</v>
      </c>
    </row>
    <row r="305" spans="1:11" x14ac:dyDescent="0.2">
      <c r="A305" t="s">
        <v>410</v>
      </c>
      <c r="B305" t="s">
        <v>25</v>
      </c>
      <c r="C305" t="s">
        <v>411</v>
      </c>
      <c r="D305" s="51">
        <v>99</v>
      </c>
      <c r="E305" s="51">
        <v>63</v>
      </c>
      <c r="F305" s="51">
        <v>5</v>
      </c>
      <c r="G305" s="51">
        <v>5</v>
      </c>
      <c r="H305" s="51">
        <v>1</v>
      </c>
    </row>
    <row r="306" spans="1:11" x14ac:dyDescent="0.2">
      <c r="A306" t="s">
        <v>408</v>
      </c>
      <c r="B306" t="s">
        <v>248</v>
      </c>
      <c r="C306" t="s">
        <v>409</v>
      </c>
      <c r="D306" s="51">
        <v>100</v>
      </c>
      <c r="E306" s="51">
        <v>62</v>
      </c>
      <c r="F306" s="51">
        <v>1</v>
      </c>
      <c r="G306" s="51">
        <v>4</v>
      </c>
      <c r="H306" s="51">
        <v>1</v>
      </c>
    </row>
    <row r="307" spans="1:11" x14ac:dyDescent="0.2">
      <c r="A307" t="s">
        <v>185</v>
      </c>
      <c r="B307" t="s">
        <v>152</v>
      </c>
      <c r="C307" t="s">
        <v>41</v>
      </c>
      <c r="D307" s="51">
        <v>116</v>
      </c>
      <c r="E307" s="51">
        <v>46</v>
      </c>
      <c r="F307" s="51">
        <v>11</v>
      </c>
      <c r="G307" s="51">
        <v>5</v>
      </c>
      <c r="H307" s="51">
        <v>1</v>
      </c>
      <c r="I307" s="51">
        <v>1</v>
      </c>
      <c r="J307" s="51">
        <v>1</v>
      </c>
    </row>
    <row r="308" spans="1:11" x14ac:dyDescent="0.2">
      <c r="A308" t="s">
        <v>197</v>
      </c>
      <c r="B308" t="s">
        <v>394</v>
      </c>
      <c r="C308" t="s">
        <v>175</v>
      </c>
      <c r="D308" s="51">
        <v>51</v>
      </c>
      <c r="E308" s="51">
        <v>111</v>
      </c>
    </row>
    <row r="309" spans="1:11" x14ac:dyDescent="0.2">
      <c r="A309" t="s">
        <v>183</v>
      </c>
      <c r="B309" t="s">
        <v>20</v>
      </c>
      <c r="C309" t="s">
        <v>184</v>
      </c>
      <c r="D309" s="51">
        <v>72</v>
      </c>
      <c r="E309" s="51">
        <v>90</v>
      </c>
    </row>
    <row r="310" spans="1:11" x14ac:dyDescent="0.2">
      <c r="A310" t="s">
        <v>182</v>
      </c>
      <c r="B310" t="s">
        <v>375</v>
      </c>
      <c r="C310" t="s">
        <v>522</v>
      </c>
      <c r="D310" s="51">
        <v>53</v>
      </c>
      <c r="E310" s="51">
        <v>109</v>
      </c>
    </row>
    <row r="311" spans="1:11" x14ac:dyDescent="0.2">
      <c r="A311" t="s">
        <v>199</v>
      </c>
      <c r="B311" t="s">
        <v>358</v>
      </c>
      <c r="C311" t="s">
        <v>42</v>
      </c>
      <c r="D311" s="51">
        <v>99</v>
      </c>
      <c r="E311" s="51">
        <v>63</v>
      </c>
      <c r="F311" s="51">
        <v>0</v>
      </c>
      <c r="G311" s="51">
        <v>4</v>
      </c>
      <c r="H311" s="51">
        <v>1</v>
      </c>
      <c r="I311" s="51">
        <v>1</v>
      </c>
    </row>
    <row r="312" spans="1:11" x14ac:dyDescent="0.2">
      <c r="A312" t="s">
        <v>187</v>
      </c>
      <c r="B312" t="s">
        <v>434</v>
      </c>
      <c r="C312" t="s">
        <v>188</v>
      </c>
      <c r="D312" s="51">
        <v>54</v>
      </c>
      <c r="E312" s="51">
        <v>108</v>
      </c>
    </row>
    <row r="313" spans="1:11" x14ac:dyDescent="0.2">
      <c r="A313" t="s">
        <v>536</v>
      </c>
      <c r="B313" t="s">
        <v>89</v>
      </c>
      <c r="C313" t="s">
        <v>34</v>
      </c>
      <c r="D313" s="51">
        <v>77</v>
      </c>
      <c r="E313" s="51">
        <v>85</v>
      </c>
    </row>
    <row r="314" spans="1:11" x14ac:dyDescent="0.2">
      <c r="A314" t="s">
        <v>416</v>
      </c>
      <c r="B314" t="s">
        <v>459</v>
      </c>
      <c r="C314" t="s">
        <v>198</v>
      </c>
      <c r="D314" s="51">
        <v>84</v>
      </c>
      <c r="E314" s="51">
        <v>78</v>
      </c>
    </row>
    <row r="315" spans="1:11" x14ac:dyDescent="0.2">
      <c r="A315" t="s">
        <v>523</v>
      </c>
      <c r="B315" t="s">
        <v>209</v>
      </c>
      <c r="C315" t="s">
        <v>524</v>
      </c>
      <c r="D315" s="51">
        <v>56</v>
      </c>
      <c r="E315" s="51">
        <v>106</v>
      </c>
    </row>
    <row r="316" spans="1:11" x14ac:dyDescent="0.2">
      <c r="A316" t="s">
        <v>195</v>
      </c>
      <c r="B316" t="s">
        <v>132</v>
      </c>
      <c r="C316" t="s">
        <v>196</v>
      </c>
      <c r="D316" s="51">
        <v>85</v>
      </c>
      <c r="E316" s="51">
        <v>77</v>
      </c>
    </row>
    <row r="317" spans="1:11" x14ac:dyDescent="0.2">
      <c r="A317" t="s">
        <v>586</v>
      </c>
      <c r="B317" t="s">
        <v>359</v>
      </c>
      <c r="C317" t="s">
        <v>39</v>
      </c>
      <c r="D317" s="51">
        <v>109</v>
      </c>
      <c r="E317" s="51">
        <v>53</v>
      </c>
      <c r="F317" s="51">
        <v>2</v>
      </c>
      <c r="G317" s="51">
        <v>4</v>
      </c>
      <c r="H317" s="51">
        <v>1</v>
      </c>
      <c r="I317" s="51">
        <v>1</v>
      </c>
    </row>
    <row r="318" spans="1:11" x14ac:dyDescent="0.2">
      <c r="A318" t="s">
        <v>35</v>
      </c>
      <c r="B318" t="s">
        <v>529</v>
      </c>
      <c r="C318" t="s">
        <v>156</v>
      </c>
      <c r="D318" s="51">
        <v>87</v>
      </c>
      <c r="E318" s="51">
        <v>75</v>
      </c>
      <c r="F318" s="51">
        <v>0</v>
      </c>
      <c r="G318" s="51">
        <v>4</v>
      </c>
      <c r="H318" s="51">
        <v>1</v>
      </c>
    </row>
    <row r="319" spans="1:11" x14ac:dyDescent="0.2">
      <c r="A319" t="s">
        <v>414</v>
      </c>
      <c r="B319" t="s">
        <v>463</v>
      </c>
      <c r="C319" t="s">
        <v>415</v>
      </c>
      <c r="D319" s="51">
        <v>107</v>
      </c>
      <c r="E319" s="51">
        <v>55</v>
      </c>
      <c r="F319" s="51">
        <v>3</v>
      </c>
      <c r="G319" s="51">
        <v>4</v>
      </c>
      <c r="H319" s="51">
        <v>1</v>
      </c>
    </row>
    <row r="320" spans="1:11" x14ac:dyDescent="0.2">
      <c r="A320" t="s">
        <v>412</v>
      </c>
      <c r="B320" t="s">
        <v>663</v>
      </c>
      <c r="C320" t="s">
        <v>413</v>
      </c>
      <c r="D320" s="51">
        <v>92</v>
      </c>
      <c r="E320" s="51">
        <v>70</v>
      </c>
      <c r="F320" s="51">
        <v>16</v>
      </c>
      <c r="G320" s="51">
        <v>6</v>
      </c>
      <c r="H320" s="51">
        <v>1</v>
      </c>
      <c r="J320" s="51">
        <v>1</v>
      </c>
      <c r="K320" s="51">
        <v>1</v>
      </c>
    </row>
    <row r="321" spans="1:10" x14ac:dyDescent="0.2">
      <c r="A321" t="s">
        <v>549</v>
      </c>
      <c r="B321" t="s">
        <v>574</v>
      </c>
      <c r="C321" t="s">
        <v>550</v>
      </c>
      <c r="D321" s="51">
        <v>86</v>
      </c>
      <c r="E321" s="51">
        <v>76</v>
      </c>
      <c r="F321" s="51">
        <v>9</v>
      </c>
      <c r="G321" s="51">
        <v>7</v>
      </c>
      <c r="H321" s="51">
        <v>1</v>
      </c>
    </row>
    <row r="322" spans="1:10" x14ac:dyDescent="0.2">
      <c r="A322" s="540">
        <v>2005</v>
      </c>
      <c r="B322" s="540"/>
      <c r="C322" s="540"/>
      <c r="D322" s="540"/>
      <c r="E322" s="540"/>
    </row>
    <row r="323" spans="1:10" x14ac:dyDescent="0.2">
      <c r="A323" t="s">
        <v>193</v>
      </c>
      <c r="B323" t="s">
        <v>210</v>
      </c>
      <c r="C323" t="s">
        <v>194</v>
      </c>
      <c r="D323" s="51">
        <v>98</v>
      </c>
      <c r="E323" s="51">
        <v>64</v>
      </c>
      <c r="F323" s="51">
        <v>8</v>
      </c>
      <c r="G323" s="51">
        <v>9</v>
      </c>
      <c r="H323" s="51">
        <v>1</v>
      </c>
      <c r="I323" s="51">
        <v>1</v>
      </c>
      <c r="J323" s="51">
        <v>1</v>
      </c>
    </row>
    <row r="324" spans="1:10" x14ac:dyDescent="0.2">
      <c r="A324" t="s">
        <v>547</v>
      </c>
      <c r="B324" t="s">
        <v>580</v>
      </c>
      <c r="C324" t="s">
        <v>548</v>
      </c>
      <c r="D324" s="51">
        <v>63</v>
      </c>
      <c r="E324" s="51">
        <v>99</v>
      </c>
    </row>
    <row r="325" spans="1:10" x14ac:dyDescent="0.2">
      <c r="A325" t="s">
        <v>189</v>
      </c>
      <c r="B325" t="s">
        <v>533</v>
      </c>
      <c r="C325" t="s">
        <v>43</v>
      </c>
      <c r="D325" s="51">
        <v>76</v>
      </c>
      <c r="E325" s="51">
        <v>86</v>
      </c>
    </row>
    <row r="326" spans="1:10" x14ac:dyDescent="0.2">
      <c r="A326" t="s">
        <v>545</v>
      </c>
      <c r="B326" t="s">
        <v>531</v>
      </c>
      <c r="C326" t="s">
        <v>658</v>
      </c>
      <c r="D326" s="51">
        <v>62</v>
      </c>
      <c r="E326" s="51">
        <v>100</v>
      </c>
    </row>
    <row r="327" spans="1:10" x14ac:dyDescent="0.2">
      <c r="A327" t="s">
        <v>191</v>
      </c>
      <c r="B327" t="s">
        <v>150</v>
      </c>
      <c r="C327" t="s">
        <v>659</v>
      </c>
      <c r="D327" s="51">
        <v>58</v>
      </c>
      <c r="E327" s="51">
        <v>104</v>
      </c>
    </row>
    <row r="328" spans="1:10" x14ac:dyDescent="0.2">
      <c r="A328" t="s">
        <v>525</v>
      </c>
      <c r="B328" t="s">
        <v>628</v>
      </c>
      <c r="C328" t="s">
        <v>174</v>
      </c>
      <c r="D328" s="51">
        <v>65</v>
      </c>
      <c r="E328" s="51">
        <v>97</v>
      </c>
    </row>
    <row r="329" spans="1:10" x14ac:dyDescent="0.2">
      <c r="A329" t="s">
        <v>406</v>
      </c>
      <c r="B329" t="s">
        <v>641</v>
      </c>
      <c r="C329" t="s">
        <v>407</v>
      </c>
      <c r="D329" s="51">
        <v>111</v>
      </c>
      <c r="E329" s="51">
        <v>51</v>
      </c>
      <c r="F329" s="51">
        <v>3</v>
      </c>
      <c r="G329" s="51">
        <v>4</v>
      </c>
      <c r="H329" s="51">
        <v>1</v>
      </c>
    </row>
    <row r="330" spans="1:10" x14ac:dyDescent="0.2">
      <c r="A330" t="s">
        <v>410</v>
      </c>
      <c r="B330" t="s">
        <v>25</v>
      </c>
      <c r="C330" t="s">
        <v>411</v>
      </c>
      <c r="D330" s="51">
        <v>88</v>
      </c>
      <c r="E330" s="51">
        <v>74</v>
      </c>
      <c r="F330" s="51">
        <v>1</v>
      </c>
      <c r="G330" s="51">
        <v>4</v>
      </c>
      <c r="H330" s="51">
        <v>1</v>
      </c>
    </row>
    <row r="331" spans="1:10" x14ac:dyDescent="0.2">
      <c r="A331" t="s">
        <v>408</v>
      </c>
      <c r="B331" t="s">
        <v>361</v>
      </c>
      <c r="C331" t="s">
        <v>660</v>
      </c>
      <c r="D331" s="51">
        <v>122</v>
      </c>
      <c r="E331" s="51">
        <v>40</v>
      </c>
      <c r="F331" s="51">
        <v>7</v>
      </c>
      <c r="G331" s="51">
        <v>4</v>
      </c>
      <c r="H331" s="51">
        <v>1</v>
      </c>
      <c r="I331" s="51">
        <v>1</v>
      </c>
    </row>
    <row r="332" spans="1:10" x14ac:dyDescent="0.2">
      <c r="A332" t="s">
        <v>185</v>
      </c>
      <c r="B332" t="s">
        <v>152</v>
      </c>
      <c r="C332" t="s">
        <v>41</v>
      </c>
      <c r="D332" s="51">
        <v>83</v>
      </c>
      <c r="E332" s="51">
        <v>79</v>
      </c>
      <c r="F332" s="51">
        <v>6</v>
      </c>
      <c r="G332" s="51">
        <v>7</v>
      </c>
      <c r="H332" s="51">
        <v>1</v>
      </c>
    </row>
    <row r="333" spans="1:10" x14ac:dyDescent="0.2">
      <c r="A333" t="s">
        <v>197</v>
      </c>
      <c r="B333" t="s">
        <v>394</v>
      </c>
      <c r="C333" t="s">
        <v>175</v>
      </c>
      <c r="D333" s="51">
        <v>50</v>
      </c>
      <c r="E333" s="51">
        <v>112</v>
      </c>
    </row>
    <row r="334" spans="1:10" x14ac:dyDescent="0.2">
      <c r="A334" t="s">
        <v>183</v>
      </c>
      <c r="B334" t="s">
        <v>20</v>
      </c>
      <c r="C334" t="s">
        <v>184</v>
      </c>
      <c r="D334" s="51">
        <v>97</v>
      </c>
      <c r="E334" s="51">
        <v>65</v>
      </c>
      <c r="F334" s="51">
        <v>4</v>
      </c>
      <c r="G334" s="51">
        <v>5</v>
      </c>
      <c r="H334" s="51">
        <v>1</v>
      </c>
    </row>
    <row r="335" spans="1:10" x14ac:dyDescent="0.2">
      <c r="A335" t="s">
        <v>182</v>
      </c>
      <c r="B335" t="s">
        <v>375</v>
      </c>
      <c r="C335" t="s">
        <v>522</v>
      </c>
      <c r="D335" s="51">
        <v>97</v>
      </c>
      <c r="E335" s="51">
        <v>65</v>
      </c>
      <c r="F335" s="51">
        <v>3</v>
      </c>
      <c r="G335" s="51">
        <v>4</v>
      </c>
      <c r="H335" s="51">
        <v>1</v>
      </c>
    </row>
    <row r="336" spans="1:10" x14ac:dyDescent="0.2">
      <c r="A336" t="s">
        <v>199</v>
      </c>
      <c r="B336" t="s">
        <v>358</v>
      </c>
      <c r="C336" t="s">
        <v>42</v>
      </c>
      <c r="D336" s="51">
        <v>97</v>
      </c>
      <c r="E336" s="51">
        <v>65</v>
      </c>
      <c r="F336" s="51">
        <v>2</v>
      </c>
      <c r="G336" s="51">
        <v>4</v>
      </c>
      <c r="H336" s="51">
        <v>1</v>
      </c>
    </row>
    <row r="337" spans="1:11" x14ac:dyDescent="0.2">
      <c r="A337" t="s">
        <v>187</v>
      </c>
      <c r="B337" t="s">
        <v>153</v>
      </c>
      <c r="C337" t="s">
        <v>380</v>
      </c>
      <c r="D337" s="51">
        <v>55</v>
      </c>
      <c r="E337" s="51">
        <v>107</v>
      </c>
    </row>
    <row r="338" spans="1:11" x14ac:dyDescent="0.2">
      <c r="A338" t="s">
        <v>536</v>
      </c>
      <c r="B338" t="s">
        <v>89</v>
      </c>
      <c r="C338" t="s">
        <v>34</v>
      </c>
      <c r="D338" s="51">
        <v>96</v>
      </c>
      <c r="E338" s="51">
        <v>66</v>
      </c>
      <c r="F338" s="51">
        <v>3</v>
      </c>
      <c r="G338" s="51">
        <v>4</v>
      </c>
      <c r="H338" s="51">
        <v>1</v>
      </c>
    </row>
    <row r="339" spans="1:11" x14ac:dyDescent="0.2">
      <c r="A339" t="s">
        <v>416</v>
      </c>
      <c r="B339" t="s">
        <v>459</v>
      </c>
      <c r="C339" t="s">
        <v>198</v>
      </c>
      <c r="D339" s="51">
        <v>107</v>
      </c>
      <c r="E339" s="51">
        <v>55</v>
      </c>
      <c r="F339" s="51">
        <v>2</v>
      </c>
      <c r="G339" s="51">
        <v>4</v>
      </c>
      <c r="H339" s="51">
        <v>1</v>
      </c>
      <c r="I339" s="51">
        <v>1</v>
      </c>
    </row>
    <row r="340" spans="1:11" x14ac:dyDescent="0.2">
      <c r="A340" t="s">
        <v>523</v>
      </c>
      <c r="B340" t="s">
        <v>209</v>
      </c>
      <c r="C340" t="s">
        <v>524</v>
      </c>
      <c r="D340" s="51">
        <v>53</v>
      </c>
      <c r="E340" s="51">
        <v>109</v>
      </c>
    </row>
    <row r="341" spans="1:11" x14ac:dyDescent="0.2">
      <c r="A341" t="s">
        <v>195</v>
      </c>
      <c r="B341" t="s">
        <v>132</v>
      </c>
      <c r="C341" t="s">
        <v>196</v>
      </c>
      <c r="D341" s="51">
        <v>67</v>
      </c>
      <c r="E341" s="51">
        <v>95</v>
      </c>
    </row>
    <row r="342" spans="1:11" x14ac:dyDescent="0.2">
      <c r="A342" t="s">
        <v>586</v>
      </c>
      <c r="B342" t="s">
        <v>359</v>
      </c>
      <c r="C342" t="s">
        <v>39</v>
      </c>
      <c r="D342" s="51">
        <v>41</v>
      </c>
      <c r="E342" s="51">
        <v>121</v>
      </c>
    </row>
    <row r="343" spans="1:11" x14ac:dyDescent="0.2">
      <c r="A343" t="s">
        <v>35</v>
      </c>
      <c r="B343" t="s">
        <v>529</v>
      </c>
      <c r="C343" t="s">
        <v>156</v>
      </c>
      <c r="D343" s="51">
        <v>90</v>
      </c>
      <c r="E343" s="51">
        <v>72</v>
      </c>
    </row>
    <row r="344" spans="1:11" x14ac:dyDescent="0.2">
      <c r="A344" t="s">
        <v>414</v>
      </c>
      <c r="B344" t="s">
        <v>463</v>
      </c>
      <c r="C344" t="s">
        <v>415</v>
      </c>
      <c r="D344" s="51">
        <v>112</v>
      </c>
      <c r="E344" s="51">
        <v>50</v>
      </c>
      <c r="F344" s="51">
        <v>12</v>
      </c>
      <c r="G344" s="51">
        <v>6</v>
      </c>
      <c r="H344" s="51">
        <v>1</v>
      </c>
      <c r="I344" s="51">
        <v>1</v>
      </c>
      <c r="J344" s="51">
        <v>1</v>
      </c>
      <c r="K344" s="51">
        <v>1</v>
      </c>
    </row>
    <row r="345" spans="1:11" x14ac:dyDescent="0.2">
      <c r="A345" t="s">
        <v>412</v>
      </c>
      <c r="B345" t="s">
        <v>154</v>
      </c>
      <c r="C345" t="s">
        <v>381</v>
      </c>
      <c r="D345" s="51">
        <v>92</v>
      </c>
      <c r="E345" s="51">
        <v>70</v>
      </c>
      <c r="F345" s="51">
        <v>11</v>
      </c>
      <c r="G345" s="51">
        <v>7</v>
      </c>
      <c r="H345" s="51">
        <v>1</v>
      </c>
    </row>
    <row r="346" spans="1:11" x14ac:dyDescent="0.2">
      <c r="A346" t="s">
        <v>549</v>
      </c>
      <c r="B346" t="s">
        <v>574</v>
      </c>
      <c r="C346" t="s">
        <v>550</v>
      </c>
      <c r="D346" s="51">
        <v>64</v>
      </c>
      <c r="E346" s="51">
        <v>98</v>
      </c>
    </row>
    <row r="347" spans="1:11" x14ac:dyDescent="0.2">
      <c r="A347" s="540">
        <v>2004</v>
      </c>
      <c r="B347" s="540"/>
      <c r="C347" s="540"/>
      <c r="D347" s="540"/>
      <c r="E347" s="540"/>
    </row>
    <row r="348" spans="1:11" x14ac:dyDescent="0.2">
      <c r="A348" t="s">
        <v>193</v>
      </c>
      <c r="B348" t="s">
        <v>210</v>
      </c>
      <c r="C348" t="s">
        <v>194</v>
      </c>
      <c r="D348" s="51">
        <v>89</v>
      </c>
      <c r="E348" s="51">
        <v>73</v>
      </c>
      <c r="F348" s="51">
        <v>1</v>
      </c>
      <c r="G348" s="51">
        <v>4</v>
      </c>
      <c r="H348" s="51">
        <v>1</v>
      </c>
    </row>
    <row r="349" spans="1:11" x14ac:dyDescent="0.2">
      <c r="A349" t="s">
        <v>547</v>
      </c>
      <c r="B349" t="s">
        <v>580</v>
      </c>
      <c r="C349" t="s">
        <v>548</v>
      </c>
      <c r="D349" s="51">
        <v>70</v>
      </c>
      <c r="E349" s="51">
        <v>92</v>
      </c>
    </row>
    <row r="350" spans="1:11" x14ac:dyDescent="0.2">
      <c r="A350" t="s">
        <v>189</v>
      </c>
      <c r="B350" t="s">
        <v>533</v>
      </c>
      <c r="C350" t="s">
        <v>43</v>
      </c>
      <c r="D350" s="51">
        <v>65</v>
      </c>
      <c r="E350" s="51">
        <v>97</v>
      </c>
    </row>
    <row r="351" spans="1:11" x14ac:dyDescent="0.2">
      <c r="A351" t="s">
        <v>545</v>
      </c>
      <c r="B351" t="s">
        <v>531</v>
      </c>
      <c r="C351" t="s">
        <v>658</v>
      </c>
      <c r="D351" s="51">
        <v>104</v>
      </c>
      <c r="E351" s="51">
        <v>58</v>
      </c>
      <c r="F351" s="51">
        <v>0</v>
      </c>
      <c r="G351" s="51">
        <v>4</v>
      </c>
      <c r="H351" s="51">
        <v>1</v>
      </c>
      <c r="I351" s="51">
        <v>1</v>
      </c>
    </row>
    <row r="352" spans="1:11" x14ac:dyDescent="0.2">
      <c r="A352" t="s">
        <v>191</v>
      </c>
      <c r="B352" t="s">
        <v>534</v>
      </c>
      <c r="C352" t="s">
        <v>713</v>
      </c>
      <c r="D352" s="51">
        <v>83</v>
      </c>
      <c r="E352" s="51">
        <v>79</v>
      </c>
      <c r="F352" s="51">
        <v>0</v>
      </c>
      <c r="G352" s="51">
        <v>4</v>
      </c>
      <c r="H352" s="51">
        <v>1</v>
      </c>
    </row>
    <row r="353" spans="1:11" x14ac:dyDescent="0.2">
      <c r="A353" t="s">
        <v>525</v>
      </c>
      <c r="B353" t="s">
        <v>628</v>
      </c>
      <c r="C353" t="s">
        <v>174</v>
      </c>
      <c r="D353" s="51">
        <v>56</v>
      </c>
      <c r="E353" s="51">
        <v>106</v>
      </c>
    </row>
    <row r="354" spans="1:11" x14ac:dyDescent="0.2">
      <c r="A354" t="s">
        <v>406</v>
      </c>
      <c r="B354" t="s">
        <v>641</v>
      </c>
      <c r="C354" t="s">
        <v>407</v>
      </c>
      <c r="D354" s="51">
        <v>107</v>
      </c>
      <c r="E354" s="51">
        <v>55</v>
      </c>
      <c r="F354" s="51">
        <v>10</v>
      </c>
      <c r="G354" s="51">
        <v>4</v>
      </c>
      <c r="H354" s="51">
        <v>1</v>
      </c>
    </row>
    <row r="355" spans="1:11" x14ac:dyDescent="0.2">
      <c r="A355" t="s">
        <v>410</v>
      </c>
      <c r="B355" t="s">
        <v>25</v>
      </c>
      <c r="C355" t="s">
        <v>411</v>
      </c>
      <c r="D355" s="51">
        <v>85</v>
      </c>
      <c r="E355" s="51">
        <v>77</v>
      </c>
      <c r="F355" s="51">
        <v>5</v>
      </c>
      <c r="G355" s="51">
        <v>5</v>
      </c>
      <c r="H355" s="51">
        <v>1</v>
      </c>
    </row>
    <row r="356" spans="1:11" x14ac:dyDescent="0.2">
      <c r="A356" t="s">
        <v>408</v>
      </c>
      <c r="B356" t="s">
        <v>361</v>
      </c>
      <c r="C356" t="s">
        <v>660</v>
      </c>
      <c r="D356" s="51">
        <v>114</v>
      </c>
      <c r="E356" s="51">
        <v>48</v>
      </c>
      <c r="F356" s="51">
        <v>12</v>
      </c>
      <c r="G356" s="51">
        <v>5</v>
      </c>
      <c r="H356" s="51">
        <v>1</v>
      </c>
      <c r="I356" s="51">
        <v>1</v>
      </c>
      <c r="J356" s="51">
        <v>1</v>
      </c>
      <c r="K356" s="51">
        <v>1</v>
      </c>
    </row>
    <row r="357" spans="1:11" x14ac:dyDescent="0.2">
      <c r="A357" t="s">
        <v>185</v>
      </c>
      <c r="B357" t="s">
        <v>152</v>
      </c>
      <c r="C357" t="s">
        <v>41</v>
      </c>
      <c r="D357" s="51">
        <v>80</v>
      </c>
      <c r="E357" s="51">
        <v>82</v>
      </c>
    </row>
    <row r="358" spans="1:11" x14ac:dyDescent="0.2">
      <c r="A358" t="s">
        <v>197</v>
      </c>
      <c r="B358" t="s">
        <v>357</v>
      </c>
      <c r="C358" t="s">
        <v>648</v>
      </c>
      <c r="D358" s="51">
        <v>70</v>
      </c>
      <c r="E358" s="51">
        <v>92</v>
      </c>
    </row>
    <row r="359" spans="1:11" x14ac:dyDescent="0.2">
      <c r="A359" t="s">
        <v>183</v>
      </c>
      <c r="B359" t="s">
        <v>20</v>
      </c>
      <c r="C359" t="s">
        <v>184</v>
      </c>
      <c r="D359" s="51">
        <v>56</v>
      </c>
      <c r="E359" s="51">
        <v>106</v>
      </c>
    </row>
    <row r="360" spans="1:11" x14ac:dyDescent="0.2">
      <c r="A360" t="s">
        <v>182</v>
      </c>
      <c r="B360" t="s">
        <v>375</v>
      </c>
      <c r="C360" t="s">
        <v>522</v>
      </c>
      <c r="D360" s="51">
        <v>101</v>
      </c>
      <c r="E360" s="51">
        <v>61</v>
      </c>
      <c r="F360" s="51">
        <v>10</v>
      </c>
      <c r="G360" s="51">
        <v>8</v>
      </c>
      <c r="H360" s="51">
        <v>1</v>
      </c>
    </row>
    <row r="361" spans="1:11" x14ac:dyDescent="0.2">
      <c r="A361" t="s">
        <v>199</v>
      </c>
      <c r="B361" t="s">
        <v>358</v>
      </c>
      <c r="C361" t="s">
        <v>42</v>
      </c>
      <c r="D361" s="51">
        <v>62</v>
      </c>
      <c r="E361" s="51">
        <v>100</v>
      </c>
    </row>
    <row r="362" spans="1:11" x14ac:dyDescent="0.2">
      <c r="A362" t="s">
        <v>187</v>
      </c>
      <c r="B362" t="s">
        <v>153</v>
      </c>
      <c r="C362" t="s">
        <v>380</v>
      </c>
      <c r="D362" s="51">
        <v>78</v>
      </c>
      <c r="E362" s="51">
        <v>84</v>
      </c>
      <c r="F362" s="51">
        <v>2</v>
      </c>
      <c r="G362" s="51">
        <v>4</v>
      </c>
      <c r="H362" s="51">
        <v>1</v>
      </c>
    </row>
    <row r="363" spans="1:11" x14ac:dyDescent="0.2">
      <c r="A363" t="s">
        <v>536</v>
      </c>
      <c r="B363" t="s">
        <v>89</v>
      </c>
      <c r="C363" t="s">
        <v>34</v>
      </c>
      <c r="D363" s="51">
        <v>104</v>
      </c>
      <c r="E363" s="51">
        <v>58</v>
      </c>
      <c r="F363" s="51">
        <v>0</v>
      </c>
      <c r="G363" s="51">
        <v>4</v>
      </c>
      <c r="H363" s="51">
        <v>1</v>
      </c>
      <c r="I363" s="51">
        <v>1</v>
      </c>
    </row>
    <row r="364" spans="1:11" x14ac:dyDescent="0.2">
      <c r="A364" t="s">
        <v>416</v>
      </c>
      <c r="B364" t="s">
        <v>459</v>
      </c>
      <c r="C364" t="s">
        <v>198</v>
      </c>
      <c r="D364" s="51">
        <v>98</v>
      </c>
      <c r="E364" s="51">
        <v>64</v>
      </c>
      <c r="F364" s="51">
        <v>14</v>
      </c>
      <c r="G364" s="51">
        <v>9</v>
      </c>
      <c r="H364" s="51">
        <v>1</v>
      </c>
      <c r="J364" s="51">
        <v>1</v>
      </c>
    </row>
    <row r="365" spans="1:11" x14ac:dyDescent="0.2">
      <c r="A365" t="s">
        <v>523</v>
      </c>
      <c r="B365" t="s">
        <v>209</v>
      </c>
      <c r="C365" t="s">
        <v>524</v>
      </c>
      <c r="D365" s="51">
        <v>67</v>
      </c>
      <c r="E365" s="51">
        <v>95</v>
      </c>
    </row>
    <row r="366" spans="1:11" x14ac:dyDescent="0.2">
      <c r="A366" t="s">
        <v>195</v>
      </c>
      <c r="B366" t="s">
        <v>132</v>
      </c>
      <c r="C366" t="s">
        <v>196</v>
      </c>
      <c r="D366" s="51">
        <v>61</v>
      </c>
      <c r="E366" s="51">
        <v>101</v>
      </c>
    </row>
    <row r="367" spans="1:11" x14ac:dyDescent="0.2">
      <c r="A367" t="s">
        <v>586</v>
      </c>
      <c r="B367" t="s">
        <v>362</v>
      </c>
      <c r="C367" t="s">
        <v>649</v>
      </c>
      <c r="D367" s="51">
        <v>74</v>
      </c>
      <c r="E367" s="51">
        <v>88</v>
      </c>
    </row>
    <row r="368" spans="1:11" x14ac:dyDescent="0.2">
      <c r="A368" t="s">
        <v>35</v>
      </c>
      <c r="B368" t="s">
        <v>529</v>
      </c>
      <c r="C368" t="s">
        <v>156</v>
      </c>
      <c r="D368" s="51">
        <v>91</v>
      </c>
      <c r="E368" s="51">
        <v>71</v>
      </c>
      <c r="F368" s="51">
        <v>2</v>
      </c>
      <c r="G368" s="51">
        <v>4</v>
      </c>
      <c r="H368" s="51">
        <v>1</v>
      </c>
      <c r="I368" s="51">
        <v>1</v>
      </c>
    </row>
    <row r="369" spans="1:11" x14ac:dyDescent="0.2">
      <c r="A369" t="s">
        <v>414</v>
      </c>
      <c r="B369" t="s">
        <v>463</v>
      </c>
      <c r="C369" t="s">
        <v>415</v>
      </c>
      <c r="D369" s="51">
        <v>70</v>
      </c>
      <c r="E369" s="51">
        <v>92</v>
      </c>
    </row>
    <row r="370" spans="1:11" x14ac:dyDescent="0.2">
      <c r="A370" t="s">
        <v>412</v>
      </c>
      <c r="B370" t="s">
        <v>434</v>
      </c>
      <c r="C370" t="s">
        <v>188</v>
      </c>
      <c r="D370" s="51">
        <v>73</v>
      </c>
      <c r="E370" s="51">
        <v>89</v>
      </c>
    </row>
    <row r="371" spans="1:11" x14ac:dyDescent="0.2">
      <c r="A371" t="s">
        <v>549</v>
      </c>
      <c r="B371" t="s">
        <v>574</v>
      </c>
      <c r="C371" t="s">
        <v>550</v>
      </c>
      <c r="D371" s="51">
        <v>86</v>
      </c>
      <c r="E371" s="51">
        <v>76</v>
      </c>
      <c r="F371" s="51">
        <v>3</v>
      </c>
      <c r="G371" s="51">
        <v>4</v>
      </c>
      <c r="H371" s="51">
        <v>1</v>
      </c>
    </row>
    <row r="372" spans="1:11" x14ac:dyDescent="0.2">
      <c r="A372" s="540">
        <v>2003</v>
      </c>
      <c r="B372" s="540"/>
      <c r="C372" s="540"/>
      <c r="D372" s="540"/>
      <c r="E372" s="540"/>
    </row>
    <row r="373" spans="1:11" x14ac:dyDescent="0.2">
      <c r="A373" t="s">
        <v>193</v>
      </c>
      <c r="B373" t="s">
        <v>210</v>
      </c>
      <c r="C373" t="s">
        <v>194</v>
      </c>
      <c r="D373" s="51">
        <v>53</v>
      </c>
      <c r="E373" s="51">
        <v>109</v>
      </c>
    </row>
    <row r="374" spans="1:11" x14ac:dyDescent="0.2">
      <c r="A374" t="s">
        <v>547</v>
      </c>
      <c r="B374" t="s">
        <v>580</v>
      </c>
      <c r="C374" t="s">
        <v>548</v>
      </c>
      <c r="D374" s="51">
        <v>87</v>
      </c>
      <c r="E374" s="51">
        <v>75</v>
      </c>
      <c r="F374" s="51">
        <v>2</v>
      </c>
      <c r="G374" s="51">
        <v>4</v>
      </c>
      <c r="H374" s="51">
        <v>1</v>
      </c>
    </row>
    <row r="375" spans="1:11" x14ac:dyDescent="0.2">
      <c r="A375" t="s">
        <v>189</v>
      </c>
      <c r="B375" t="s">
        <v>533</v>
      </c>
      <c r="C375" t="s">
        <v>43</v>
      </c>
      <c r="D375" s="51">
        <v>72</v>
      </c>
      <c r="E375" s="51">
        <v>90</v>
      </c>
    </row>
    <row r="376" spans="1:11" x14ac:dyDescent="0.2">
      <c r="A376" t="s">
        <v>545</v>
      </c>
      <c r="B376" t="s">
        <v>151</v>
      </c>
      <c r="C376" t="s">
        <v>650</v>
      </c>
      <c r="D376" s="51">
        <v>68</v>
      </c>
      <c r="E376" s="51">
        <v>94</v>
      </c>
    </row>
    <row r="377" spans="1:11" x14ac:dyDescent="0.2">
      <c r="A377" t="s">
        <v>191</v>
      </c>
      <c r="B377" t="s">
        <v>534</v>
      </c>
      <c r="C377" t="s">
        <v>713</v>
      </c>
      <c r="D377" s="51">
        <v>107</v>
      </c>
      <c r="E377" s="51">
        <v>55</v>
      </c>
      <c r="F377" s="51">
        <v>12</v>
      </c>
      <c r="G377" s="51">
        <v>4</v>
      </c>
      <c r="H377" s="51">
        <v>1</v>
      </c>
      <c r="I377" s="51">
        <v>1</v>
      </c>
      <c r="J377" s="51">
        <v>1</v>
      </c>
      <c r="K377" s="51">
        <v>1</v>
      </c>
    </row>
    <row r="378" spans="1:11" x14ac:dyDescent="0.2">
      <c r="A378" t="s">
        <v>525</v>
      </c>
      <c r="B378" t="s">
        <v>628</v>
      </c>
      <c r="C378" t="s">
        <v>174</v>
      </c>
      <c r="D378" s="51">
        <v>97</v>
      </c>
      <c r="E378" s="51">
        <v>65</v>
      </c>
      <c r="F378" s="51">
        <v>3</v>
      </c>
      <c r="G378" s="51">
        <v>4</v>
      </c>
      <c r="H378" s="51">
        <v>1</v>
      </c>
    </row>
    <row r="379" spans="1:11" x14ac:dyDescent="0.2">
      <c r="A379" t="s">
        <v>406</v>
      </c>
      <c r="B379" t="s">
        <v>641</v>
      </c>
      <c r="C379" t="s">
        <v>407</v>
      </c>
      <c r="D379" s="51">
        <v>91</v>
      </c>
      <c r="E379" s="51">
        <v>71</v>
      </c>
      <c r="F379" s="51">
        <v>5</v>
      </c>
      <c r="G379" s="51">
        <v>6</v>
      </c>
      <c r="H379" s="51">
        <v>1</v>
      </c>
    </row>
    <row r="380" spans="1:11" x14ac:dyDescent="0.2">
      <c r="A380" t="s">
        <v>410</v>
      </c>
      <c r="B380" t="s">
        <v>25</v>
      </c>
      <c r="C380" t="s">
        <v>411</v>
      </c>
      <c r="D380" s="51">
        <v>75</v>
      </c>
      <c r="E380" s="51">
        <v>87</v>
      </c>
    </row>
    <row r="381" spans="1:11" x14ac:dyDescent="0.2">
      <c r="A381" t="s">
        <v>408</v>
      </c>
      <c r="B381" t="s">
        <v>361</v>
      </c>
      <c r="C381" t="s">
        <v>660</v>
      </c>
      <c r="D381" s="51">
        <v>73</v>
      </c>
      <c r="E381" s="51">
        <v>89</v>
      </c>
    </row>
    <row r="382" spans="1:11" x14ac:dyDescent="0.2">
      <c r="A382" t="s">
        <v>185</v>
      </c>
      <c r="B382" t="s">
        <v>152</v>
      </c>
      <c r="C382" t="s">
        <v>41</v>
      </c>
      <c r="D382" s="51">
        <v>68</v>
      </c>
      <c r="E382" s="51">
        <v>94</v>
      </c>
    </row>
    <row r="383" spans="1:11" x14ac:dyDescent="0.2">
      <c r="A383" t="s">
        <v>197</v>
      </c>
      <c r="B383" t="s">
        <v>357</v>
      </c>
      <c r="C383" t="s">
        <v>648</v>
      </c>
      <c r="D383" s="51">
        <v>101</v>
      </c>
      <c r="E383" s="51">
        <v>61</v>
      </c>
      <c r="F383" s="51">
        <v>5</v>
      </c>
      <c r="G383" s="51">
        <v>4</v>
      </c>
      <c r="H383" s="51">
        <v>1</v>
      </c>
      <c r="I383" s="51">
        <v>1</v>
      </c>
    </row>
    <row r="384" spans="1:11" x14ac:dyDescent="0.2">
      <c r="A384" t="s">
        <v>183</v>
      </c>
      <c r="B384" t="s">
        <v>20</v>
      </c>
      <c r="C384" t="s">
        <v>184</v>
      </c>
      <c r="D384" s="51">
        <v>86</v>
      </c>
      <c r="E384" s="51">
        <v>76</v>
      </c>
      <c r="F384" s="51">
        <v>4</v>
      </c>
      <c r="G384" s="51">
        <v>7</v>
      </c>
      <c r="H384" s="51">
        <v>1</v>
      </c>
    </row>
    <row r="385" spans="1:10" x14ac:dyDescent="0.2">
      <c r="A385" t="s">
        <v>182</v>
      </c>
      <c r="B385" t="s">
        <v>375</v>
      </c>
      <c r="C385" t="s">
        <v>522</v>
      </c>
      <c r="D385" s="51">
        <v>75</v>
      </c>
      <c r="E385" s="51">
        <v>87</v>
      </c>
    </row>
    <row r="386" spans="1:10" x14ac:dyDescent="0.2">
      <c r="A386" t="s">
        <v>199</v>
      </c>
      <c r="B386" t="s">
        <v>358</v>
      </c>
      <c r="C386" t="s">
        <v>42</v>
      </c>
      <c r="D386" s="51">
        <v>79</v>
      </c>
      <c r="E386" s="51">
        <v>83</v>
      </c>
    </row>
    <row r="387" spans="1:10" x14ac:dyDescent="0.2">
      <c r="A387" t="s">
        <v>187</v>
      </c>
      <c r="B387" t="s">
        <v>532</v>
      </c>
      <c r="C387" t="s">
        <v>651</v>
      </c>
      <c r="D387" s="51">
        <v>92</v>
      </c>
      <c r="E387" s="51">
        <v>70</v>
      </c>
      <c r="F387" s="51">
        <v>0</v>
      </c>
      <c r="G387" s="51">
        <v>4</v>
      </c>
      <c r="H387" s="51">
        <v>1</v>
      </c>
    </row>
    <row r="388" spans="1:10" x14ac:dyDescent="0.2">
      <c r="A388" t="s">
        <v>536</v>
      </c>
      <c r="B388" t="s">
        <v>89</v>
      </c>
      <c r="C388" t="s">
        <v>34</v>
      </c>
      <c r="D388" s="51">
        <v>90</v>
      </c>
      <c r="E388" s="51">
        <v>72</v>
      </c>
      <c r="F388" s="51">
        <v>6</v>
      </c>
      <c r="G388" s="51">
        <v>4</v>
      </c>
      <c r="H388" s="51">
        <v>1</v>
      </c>
    </row>
    <row r="389" spans="1:10" x14ac:dyDescent="0.2">
      <c r="A389" t="s">
        <v>416</v>
      </c>
      <c r="B389" t="s">
        <v>459</v>
      </c>
      <c r="C389" t="s">
        <v>198</v>
      </c>
      <c r="D389" s="51">
        <v>95</v>
      </c>
      <c r="E389" s="51">
        <v>67</v>
      </c>
      <c r="F389" s="51">
        <v>10</v>
      </c>
      <c r="G389" s="51">
        <v>8</v>
      </c>
      <c r="H389" s="51">
        <v>1</v>
      </c>
      <c r="I389" s="51">
        <v>1</v>
      </c>
      <c r="J389" s="51">
        <v>1</v>
      </c>
    </row>
    <row r="390" spans="1:10" x14ac:dyDescent="0.2">
      <c r="A390" t="s">
        <v>523</v>
      </c>
      <c r="B390" t="s">
        <v>209</v>
      </c>
      <c r="C390" t="s">
        <v>524</v>
      </c>
      <c r="D390" s="51">
        <v>61</v>
      </c>
      <c r="E390" s="51">
        <v>101</v>
      </c>
    </row>
    <row r="391" spans="1:10" x14ac:dyDescent="0.2">
      <c r="A391" t="s">
        <v>195</v>
      </c>
      <c r="B391" t="s">
        <v>132</v>
      </c>
      <c r="C391" t="s">
        <v>196</v>
      </c>
      <c r="D391" s="51">
        <v>101</v>
      </c>
      <c r="E391" s="51">
        <v>61</v>
      </c>
      <c r="F391" s="51">
        <v>5</v>
      </c>
      <c r="G391" s="51">
        <v>6</v>
      </c>
      <c r="H391" s="51">
        <v>1</v>
      </c>
      <c r="I391" s="51">
        <v>1</v>
      </c>
    </row>
    <row r="392" spans="1:10" x14ac:dyDescent="0.2">
      <c r="A392" t="s">
        <v>586</v>
      </c>
      <c r="B392" t="s">
        <v>149</v>
      </c>
      <c r="C392" t="s">
        <v>652</v>
      </c>
      <c r="D392" s="51">
        <v>62</v>
      </c>
      <c r="E392" s="51">
        <v>100</v>
      </c>
    </row>
    <row r="393" spans="1:10" x14ac:dyDescent="0.2">
      <c r="A393" t="s">
        <v>35</v>
      </c>
      <c r="B393" t="s">
        <v>529</v>
      </c>
      <c r="C393" t="s">
        <v>156</v>
      </c>
      <c r="D393" s="51">
        <v>97</v>
      </c>
      <c r="E393" s="51">
        <v>65</v>
      </c>
      <c r="F393" s="51">
        <v>7</v>
      </c>
      <c r="G393" s="51">
        <v>7</v>
      </c>
      <c r="H393" s="51">
        <v>1</v>
      </c>
    </row>
    <row r="394" spans="1:10" x14ac:dyDescent="0.2">
      <c r="A394" t="s">
        <v>414</v>
      </c>
      <c r="B394" t="s">
        <v>463</v>
      </c>
      <c r="C394" t="s">
        <v>415</v>
      </c>
      <c r="D394" s="51">
        <v>59</v>
      </c>
      <c r="E394" s="51">
        <v>103</v>
      </c>
    </row>
    <row r="395" spans="1:10" x14ac:dyDescent="0.2">
      <c r="A395" t="s">
        <v>412</v>
      </c>
      <c r="B395" t="s">
        <v>434</v>
      </c>
      <c r="C395" t="s">
        <v>188</v>
      </c>
      <c r="D395" s="51">
        <v>71</v>
      </c>
      <c r="E395" s="51">
        <v>91</v>
      </c>
    </row>
    <row r="396" spans="1:10" x14ac:dyDescent="0.2">
      <c r="A396" t="s">
        <v>549</v>
      </c>
      <c r="B396" t="s">
        <v>574</v>
      </c>
      <c r="C396" t="s">
        <v>550</v>
      </c>
      <c r="D396" s="51">
        <v>84</v>
      </c>
      <c r="E396" s="51">
        <v>78</v>
      </c>
      <c r="F396" s="51">
        <v>3</v>
      </c>
      <c r="G396" s="51">
        <v>4</v>
      </c>
      <c r="H396" s="51">
        <v>1</v>
      </c>
    </row>
  </sheetData>
  <sortState ref="Z4:AJ60">
    <sortCondition descending="1" ref="AA4"/>
  </sortState>
  <mergeCells count="29">
    <mergeCell ref="D55:E55"/>
    <mergeCell ref="F55:K55"/>
    <mergeCell ref="A57:E57"/>
    <mergeCell ref="AD2:AJ2"/>
    <mergeCell ref="A221:E221"/>
    <mergeCell ref="D192:E192"/>
    <mergeCell ref="O2:Q2"/>
    <mergeCell ref="R2:X2"/>
    <mergeCell ref="AA2:AC2"/>
    <mergeCell ref="F192:K192"/>
    <mergeCell ref="A194:E194"/>
    <mergeCell ref="D83:E83"/>
    <mergeCell ref="F83:K83"/>
    <mergeCell ref="A139:E139"/>
    <mergeCell ref="D165:E165"/>
    <mergeCell ref="F165:K165"/>
    <mergeCell ref="A85:E85"/>
    <mergeCell ref="A167:E167"/>
    <mergeCell ref="D137:E137"/>
    <mergeCell ref="A372:E372"/>
    <mergeCell ref="A347:E347"/>
    <mergeCell ref="A322:E322"/>
    <mergeCell ref="A297:E297"/>
    <mergeCell ref="A272:E272"/>
    <mergeCell ref="F137:K137"/>
    <mergeCell ref="D110:E110"/>
    <mergeCell ref="F110:K110"/>
    <mergeCell ref="A112:E112"/>
    <mergeCell ref="A247:E247"/>
  </mergeCells>
  <phoneticPr fontId="49" type="noConversion"/>
  <pageMargins left="0.75" right="0.75" top="1" bottom="1" header="0.5" footer="0.5"/>
  <pageSetup scale="9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1"/>
  <sheetViews>
    <sheetView zoomScale="75" zoomScaleNormal="75" workbookViewId="0">
      <pane xSplit="2" ySplit="30" topLeftCell="C31" activePane="bottomRight" state="frozenSplit"/>
      <selection pane="topRight" activeCell="D1" sqref="D1"/>
      <selection pane="bottomLeft" activeCell="A25" sqref="A25"/>
      <selection pane="bottomRight" activeCell="A35" sqref="A35:E35"/>
    </sheetView>
  </sheetViews>
  <sheetFormatPr defaultRowHeight="12.75" x14ac:dyDescent="0.2"/>
  <cols>
    <col min="1" max="1" width="16.5703125" style="130" customWidth="1"/>
    <col min="2" max="2" width="18.5703125" style="19" customWidth="1"/>
    <col min="3" max="3" width="35.5703125" style="19" bestFit="1" customWidth="1"/>
    <col min="4" max="4" width="17.7109375" style="130" customWidth="1"/>
    <col min="5" max="5" width="20.7109375" style="58" customWidth="1"/>
    <col min="6" max="6" width="57.28515625" style="55" bestFit="1" customWidth="1"/>
    <col min="7" max="7" width="9.85546875" bestFit="1" customWidth="1"/>
  </cols>
  <sheetData>
    <row r="1" spans="1:6" ht="15.75" x14ac:dyDescent="0.25">
      <c r="A1" s="589" t="s">
        <v>928</v>
      </c>
      <c r="B1" s="589"/>
      <c r="C1" s="589"/>
      <c r="D1" s="589"/>
      <c r="E1" s="589"/>
      <c r="F1" s="589"/>
    </row>
    <row r="2" spans="1:6" ht="13.5" thickBot="1" x14ac:dyDescent="0.25">
      <c r="A2" s="19"/>
      <c r="C2" s="130"/>
      <c r="D2" s="56"/>
      <c r="E2" s="57"/>
      <c r="F2" s="19"/>
    </row>
    <row r="3" spans="1:6" x14ac:dyDescent="0.2">
      <c r="A3" s="590" t="s">
        <v>927</v>
      </c>
      <c r="B3" s="591"/>
      <c r="C3" s="130"/>
      <c r="D3" s="56"/>
      <c r="E3" s="57"/>
      <c r="F3" s="19"/>
    </row>
    <row r="4" spans="1:6" x14ac:dyDescent="0.2">
      <c r="A4" s="16" t="str">
        <f>Cobb!$G$2</f>
        <v>Alaska</v>
      </c>
      <c r="B4" s="70">
        <f t="shared" ref="B4:B27" si="0">SUMIF(B$31:B$748,A4,E$31:E$748)</f>
        <v>-1933334</v>
      </c>
      <c r="C4" s="130"/>
      <c r="D4" s="56"/>
      <c r="E4" s="57"/>
      <c r="F4" s="19"/>
    </row>
    <row r="5" spans="1:6" x14ac:dyDescent="0.2">
      <c r="A5" s="16" t="str">
        <f>Mays!$A$2</f>
        <v>Aspen</v>
      </c>
      <c r="B5" s="70">
        <f t="shared" si="0"/>
        <v>0</v>
      </c>
      <c r="C5" s="130"/>
      <c r="D5" s="56"/>
      <c r="E5" s="57"/>
      <c r="F5" s="19"/>
    </row>
    <row r="6" spans="1:6" x14ac:dyDescent="0.2">
      <c r="A6" s="16" t="str">
        <f>Cobb!$AE$2</f>
        <v>Chicago</v>
      </c>
      <c r="B6" s="70">
        <f t="shared" si="0"/>
        <v>0</v>
      </c>
      <c r="C6" s="130"/>
      <c r="D6" s="56"/>
      <c r="E6" s="57"/>
      <c r="F6" s="19"/>
    </row>
    <row r="7" spans="1:6" x14ac:dyDescent="0.2">
      <c r="A7" s="16" t="str">
        <f>Aaron!$Y$2</f>
        <v>Columbus</v>
      </c>
      <c r="B7" s="70">
        <f t="shared" si="0"/>
        <v>0</v>
      </c>
      <c r="C7" s="130"/>
      <c r="D7" s="56"/>
      <c r="E7" s="57"/>
      <c r="F7" s="19"/>
    </row>
    <row r="8" spans="1:6" x14ac:dyDescent="0.2">
      <c r="A8" s="16" t="str">
        <f>Aaron!$G$2</f>
        <v>Exeter</v>
      </c>
      <c r="B8" s="70">
        <f t="shared" si="0"/>
        <v>0</v>
      </c>
      <c r="C8" s="130"/>
      <c r="D8" s="56"/>
      <c r="E8" s="57"/>
      <c r="F8" s="19"/>
    </row>
    <row r="9" spans="1:6" x14ac:dyDescent="0.2">
      <c r="A9" s="16" t="str">
        <f>Cobb!$Y$2</f>
        <v>Gateway</v>
      </c>
      <c r="B9" s="70">
        <f t="shared" si="0"/>
        <v>-334000</v>
      </c>
      <c r="C9" s="130"/>
      <c r="D9" s="56"/>
      <c r="E9" s="57"/>
      <c r="F9" s="19"/>
    </row>
    <row r="10" spans="1:6" x14ac:dyDescent="0.2">
      <c r="A10" s="16" t="str">
        <f>Ruth!$G$2</f>
        <v>Gotham City</v>
      </c>
      <c r="B10" s="70">
        <f t="shared" si="0"/>
        <v>0</v>
      </c>
      <c r="C10" s="130"/>
      <c r="D10" s="56"/>
      <c r="E10" s="57"/>
      <c r="F10" s="19"/>
    </row>
    <row r="11" spans="1:6" x14ac:dyDescent="0.2">
      <c r="A11" s="16" t="str">
        <f>Cobb!$A$2</f>
        <v>Greenville</v>
      </c>
      <c r="B11" s="70">
        <f t="shared" si="0"/>
        <v>0</v>
      </c>
      <c r="C11" s="130"/>
      <c r="D11" s="56"/>
      <c r="E11" s="57"/>
      <c r="F11" s="19"/>
    </row>
    <row r="12" spans="1:6" x14ac:dyDescent="0.2">
      <c r="A12" s="16" t="str">
        <f>Ruth!$M$2</f>
        <v>Hoboken</v>
      </c>
      <c r="B12" s="70">
        <f t="shared" si="0"/>
        <v>0</v>
      </c>
      <c r="C12" s="130"/>
      <c r="D12" s="56"/>
      <c r="E12" s="57"/>
      <c r="F12" s="19"/>
    </row>
    <row r="13" spans="1:6" x14ac:dyDescent="0.2">
      <c r="A13" s="16" t="str">
        <f>Mays!$Y$2</f>
        <v>Los Angeles</v>
      </c>
      <c r="B13" s="70">
        <f t="shared" si="0"/>
        <v>0</v>
      </c>
      <c r="C13" s="130"/>
      <c r="D13" s="56"/>
      <c r="E13" s="57"/>
      <c r="F13" s="19"/>
    </row>
    <row r="14" spans="1:6" x14ac:dyDescent="0.2">
      <c r="A14" s="16" t="str">
        <f>Cobb!$M$2</f>
        <v>Mansfield</v>
      </c>
      <c r="B14" s="70">
        <f t="shared" si="0"/>
        <v>0</v>
      </c>
      <c r="C14" s="130"/>
      <c r="D14" s="56"/>
      <c r="E14" s="57"/>
      <c r="F14" s="19"/>
    </row>
    <row r="15" spans="1:6" x14ac:dyDescent="0.2">
      <c r="A15" s="16" t="str">
        <f>Aaron!$A$2</f>
        <v>Middlesex</v>
      </c>
      <c r="B15" s="70">
        <f t="shared" si="0"/>
        <v>0</v>
      </c>
      <c r="C15" s="130"/>
      <c r="D15" s="56"/>
      <c r="E15" s="57"/>
      <c r="F15" s="19"/>
    </row>
    <row r="16" spans="1:6" x14ac:dyDescent="0.2">
      <c r="A16" s="16" t="str">
        <f>Mays!$M$2</f>
        <v>Mudville</v>
      </c>
      <c r="B16" s="70">
        <f t="shared" si="0"/>
        <v>0</v>
      </c>
      <c r="C16" s="130"/>
      <c r="D16" s="56"/>
      <c r="E16" s="57"/>
      <c r="F16" s="19"/>
    </row>
    <row r="17" spans="1:6" x14ac:dyDescent="0.2">
      <c r="A17" s="16" t="str">
        <f>Ruth!$S$2</f>
        <v>New York</v>
      </c>
      <c r="B17" s="70">
        <f t="shared" si="0"/>
        <v>0</v>
      </c>
      <c r="C17" s="130"/>
      <c r="D17" s="56"/>
      <c r="E17" s="57"/>
      <c r="F17" s="19"/>
    </row>
    <row r="18" spans="1:6" x14ac:dyDescent="0.2">
      <c r="A18" s="16" t="str">
        <f>Mays!$G$2</f>
        <v>Palo Alto</v>
      </c>
      <c r="B18" s="70">
        <f t="shared" si="0"/>
        <v>0</v>
      </c>
      <c r="C18" s="130"/>
      <c r="D18" s="56"/>
      <c r="E18" s="57"/>
      <c r="F18" s="19"/>
    </row>
    <row r="19" spans="1:6" x14ac:dyDescent="0.2">
      <c r="A19" s="16" t="str">
        <f>Aaron!$AE$2</f>
        <v>Pismo Beach</v>
      </c>
      <c r="B19" s="70">
        <f t="shared" si="0"/>
        <v>0</v>
      </c>
      <c r="C19" s="130"/>
      <c r="D19" s="56"/>
      <c r="E19" s="57"/>
      <c r="F19" s="19"/>
    </row>
    <row r="20" spans="1:6" x14ac:dyDescent="0.2">
      <c r="A20" s="16" t="str">
        <f>Ruth!$A$2</f>
        <v>Plum Island</v>
      </c>
      <c r="B20" s="70">
        <f t="shared" si="0"/>
        <v>0</v>
      </c>
      <c r="C20" s="130"/>
      <c r="D20" s="56"/>
      <c r="E20" s="57"/>
      <c r="F20" s="19"/>
    </row>
    <row r="21" spans="1:6" x14ac:dyDescent="0.2">
      <c r="A21" s="16" t="str">
        <f>Ruth!$Y$2</f>
        <v xml:space="preserve">New Jersey </v>
      </c>
      <c r="B21" s="70">
        <f t="shared" si="0"/>
        <v>0</v>
      </c>
      <c r="C21" s="130"/>
      <c r="D21" s="56"/>
      <c r="E21" s="57"/>
      <c r="F21" s="19"/>
    </row>
    <row r="22" spans="1:6" x14ac:dyDescent="0.2">
      <c r="A22" s="16" t="str">
        <f>Aaron!$S$2</f>
        <v>San Jose</v>
      </c>
      <c r="B22" s="70">
        <f t="shared" si="0"/>
        <v>0</v>
      </c>
      <c r="C22" s="130"/>
      <c r="D22" s="56"/>
      <c r="E22" s="57"/>
      <c r="F22" s="19"/>
    </row>
    <row r="23" spans="1:6" x14ac:dyDescent="0.2">
      <c r="A23" s="16" t="str">
        <f>Mays!$S$2</f>
        <v>Thunder Bay</v>
      </c>
      <c r="B23" s="70">
        <f t="shared" si="0"/>
        <v>0</v>
      </c>
      <c r="C23" s="130"/>
      <c r="D23" s="56"/>
      <c r="E23" s="57"/>
      <c r="F23" s="19"/>
    </row>
    <row r="24" spans="1:6" x14ac:dyDescent="0.2">
      <c r="A24" s="16" t="str">
        <f>Aaron!$M$2</f>
        <v>Virginia</v>
      </c>
      <c r="B24" s="70">
        <f t="shared" si="0"/>
        <v>0</v>
      </c>
      <c r="C24" s="130"/>
      <c r="D24" s="56"/>
      <c r="E24" s="57"/>
      <c r="F24" s="19"/>
    </row>
    <row r="25" spans="1:6" x14ac:dyDescent="0.2">
      <c r="A25" s="16" t="str">
        <f>Cobb!$S$2</f>
        <v>Waikiki</v>
      </c>
      <c r="B25" s="70">
        <f t="shared" si="0"/>
        <v>0</v>
      </c>
      <c r="C25" s="130"/>
      <c r="D25" s="56"/>
      <c r="E25" s="57"/>
      <c r="F25" s="19"/>
    </row>
    <row r="26" spans="1:6" x14ac:dyDescent="0.2">
      <c r="A26" s="16" t="str">
        <f>Mays!$AE$2</f>
        <v>West Oakland</v>
      </c>
      <c r="B26" s="70">
        <f t="shared" si="0"/>
        <v>-462000</v>
      </c>
      <c r="C26" s="130"/>
      <c r="D26" s="56"/>
      <c r="E26" s="57"/>
      <c r="F26" s="19"/>
    </row>
    <row r="27" spans="1:6" ht="13.5" thickBot="1" x14ac:dyDescent="0.25">
      <c r="A27" s="17" t="str">
        <f>Ruth!$AE$2</f>
        <v>Williamsburg</v>
      </c>
      <c r="B27" s="71">
        <f t="shared" si="0"/>
        <v>-2400000</v>
      </c>
      <c r="C27" s="130"/>
      <c r="D27" s="56"/>
      <c r="E27" s="57"/>
      <c r="F27" s="19"/>
    </row>
    <row r="30" spans="1:6" x14ac:dyDescent="0.2">
      <c r="A30" s="129" t="s">
        <v>262</v>
      </c>
      <c r="B30" s="7" t="s">
        <v>166</v>
      </c>
      <c r="C30" s="129" t="s">
        <v>435</v>
      </c>
      <c r="D30" s="129" t="s">
        <v>436</v>
      </c>
      <c r="E30" s="50" t="s">
        <v>512</v>
      </c>
      <c r="F30" s="129" t="s">
        <v>323</v>
      </c>
    </row>
    <row r="31" spans="1:6" s="19" customFormat="1" x14ac:dyDescent="0.2">
      <c r="A31" s="148">
        <v>42825</v>
      </c>
      <c r="B31" s="48" t="s">
        <v>340</v>
      </c>
      <c r="C31" s="178" t="s">
        <v>2393</v>
      </c>
      <c r="D31" s="48" t="s">
        <v>2394</v>
      </c>
      <c r="E31" s="94">
        <v>-1600000</v>
      </c>
      <c r="F31" s="97" t="s">
        <v>2395</v>
      </c>
    </row>
    <row r="32" spans="1:6" s="19" customFormat="1" x14ac:dyDescent="0.2">
      <c r="A32" s="148">
        <v>42821</v>
      </c>
      <c r="B32" s="48" t="s">
        <v>460</v>
      </c>
      <c r="C32" s="178" t="s">
        <v>1870</v>
      </c>
      <c r="D32" s="48" t="s">
        <v>2394</v>
      </c>
      <c r="E32" s="94">
        <v>-2400000</v>
      </c>
      <c r="F32" s="97" t="s">
        <v>2405</v>
      </c>
    </row>
    <row r="33" spans="1:6" s="19" customFormat="1" x14ac:dyDescent="0.2">
      <c r="A33" s="148">
        <v>42947</v>
      </c>
      <c r="B33" s="107" t="s">
        <v>398</v>
      </c>
      <c r="C33" s="421" t="s">
        <v>2107</v>
      </c>
      <c r="D33" s="107" t="s">
        <v>2394</v>
      </c>
      <c r="E33" s="94">
        <v>-462000</v>
      </c>
      <c r="F33" s="97" t="s">
        <v>2459</v>
      </c>
    </row>
    <row r="34" spans="1:6" s="19" customFormat="1" x14ac:dyDescent="0.2">
      <c r="A34" s="148">
        <v>43022</v>
      </c>
      <c r="B34" s="48" t="s">
        <v>340</v>
      </c>
      <c r="C34" s="48" t="s">
        <v>3167</v>
      </c>
      <c r="D34" s="48" t="s">
        <v>2394</v>
      </c>
      <c r="E34" s="94">
        <v>-333334</v>
      </c>
      <c r="F34" s="97" t="s">
        <v>3168</v>
      </c>
    </row>
    <row r="35" spans="1:6" s="19" customFormat="1" x14ac:dyDescent="0.2">
      <c r="A35" s="444">
        <v>43130</v>
      </c>
      <c r="B35" s="431" t="s">
        <v>2417</v>
      </c>
      <c r="C35" s="431" t="s">
        <v>3715</v>
      </c>
      <c r="D35" s="431" t="s">
        <v>2394</v>
      </c>
      <c r="E35" s="539">
        <v>-334000</v>
      </c>
      <c r="F35" s="96" t="s">
        <v>3716</v>
      </c>
    </row>
    <row r="36" spans="1:6" s="19" customFormat="1" x14ac:dyDescent="0.2">
      <c r="A36" s="148"/>
      <c r="B36" s="421"/>
      <c r="C36" s="421"/>
      <c r="D36" s="421"/>
      <c r="E36" s="94"/>
      <c r="F36" s="96"/>
    </row>
    <row r="37" spans="1:6" s="19" customFormat="1" x14ac:dyDescent="0.2">
      <c r="A37" s="148"/>
      <c r="B37" s="421"/>
      <c r="C37" s="421"/>
      <c r="D37" s="421"/>
      <c r="E37" s="94"/>
      <c r="F37" s="96"/>
    </row>
    <row r="38" spans="1:6" s="19" customFormat="1" x14ac:dyDescent="0.2">
      <c r="A38" s="148"/>
      <c r="B38" s="421"/>
      <c r="C38" s="421"/>
      <c r="D38" s="421"/>
      <c r="E38" s="94"/>
      <c r="F38" s="96"/>
    </row>
    <row r="39" spans="1:6" s="19" customFormat="1" x14ac:dyDescent="0.2">
      <c r="A39" s="148"/>
      <c r="B39" s="421"/>
      <c r="C39" s="421"/>
      <c r="D39" s="421"/>
      <c r="E39" s="94"/>
      <c r="F39" s="96"/>
    </row>
    <row r="40" spans="1:6" s="19" customFormat="1" x14ac:dyDescent="0.2">
      <c r="A40" s="148"/>
      <c r="B40" s="421"/>
      <c r="C40" s="421"/>
      <c r="D40" s="421"/>
      <c r="E40" s="94"/>
      <c r="F40" s="96"/>
    </row>
    <row r="41" spans="1:6" s="19" customFormat="1" x14ac:dyDescent="0.2">
      <c r="A41" s="148"/>
      <c r="B41" s="421"/>
      <c r="C41" s="421"/>
      <c r="D41" s="421"/>
      <c r="E41" s="94"/>
      <c r="F41" s="96"/>
    </row>
    <row r="42" spans="1:6" s="19" customFormat="1" x14ac:dyDescent="0.2">
      <c r="A42" s="148"/>
      <c r="B42" s="421"/>
      <c r="C42" s="421"/>
      <c r="D42" s="421"/>
      <c r="E42" s="94"/>
      <c r="F42" s="96"/>
    </row>
    <row r="43" spans="1:6" s="19" customFormat="1" x14ac:dyDescent="0.2">
      <c r="A43" s="148"/>
      <c r="B43" s="421"/>
      <c r="C43" s="421"/>
      <c r="D43" s="421"/>
      <c r="E43" s="94"/>
      <c r="F43" s="96"/>
    </row>
    <row r="44" spans="1:6" s="19" customFormat="1" x14ac:dyDescent="0.2">
      <c r="A44" s="148"/>
      <c r="B44" s="421"/>
      <c r="C44" s="421"/>
      <c r="D44" s="421"/>
      <c r="E44" s="94"/>
      <c r="F44" s="96"/>
    </row>
    <row r="45" spans="1:6" s="19" customFormat="1" x14ac:dyDescent="0.2">
      <c r="A45" s="148"/>
      <c r="B45" s="421"/>
      <c r="C45" s="421"/>
      <c r="D45" s="421"/>
      <c r="E45" s="94"/>
      <c r="F45" s="96"/>
    </row>
    <row r="46" spans="1:6" s="19" customFormat="1" x14ac:dyDescent="0.2">
      <c r="A46" s="148"/>
      <c r="B46" s="421"/>
      <c r="C46" s="421"/>
      <c r="D46" s="421"/>
      <c r="E46" s="94"/>
      <c r="F46" s="96"/>
    </row>
    <row r="47" spans="1:6" s="19" customFormat="1" x14ac:dyDescent="0.2">
      <c r="A47" s="148"/>
      <c r="B47" s="421"/>
      <c r="C47" s="421"/>
      <c r="D47" s="421"/>
      <c r="E47" s="94"/>
      <c r="F47" s="96"/>
    </row>
    <row r="48" spans="1:6" s="19" customFormat="1" x14ac:dyDescent="0.2">
      <c r="A48" s="131"/>
      <c r="E48" s="58"/>
      <c r="F48" s="132"/>
    </row>
    <row r="49" spans="1:6" s="19" customFormat="1" x14ac:dyDescent="0.2">
      <c r="A49" s="131"/>
      <c r="E49" s="58"/>
      <c r="F49" s="132"/>
    </row>
    <row r="50" spans="1:6" s="19" customFormat="1" x14ac:dyDescent="0.2">
      <c r="A50" s="131"/>
      <c r="E50" s="58"/>
      <c r="F50" s="132"/>
    </row>
    <row r="51" spans="1:6" s="19" customFormat="1" x14ac:dyDescent="0.2">
      <c r="A51" s="131"/>
      <c r="E51" s="58"/>
      <c r="F51" s="132"/>
    </row>
    <row r="52" spans="1:6" s="19" customFormat="1" x14ac:dyDescent="0.2">
      <c r="A52" s="131"/>
      <c r="E52" s="58"/>
      <c r="F52" s="132"/>
    </row>
    <row r="53" spans="1:6" s="19" customFormat="1" x14ac:dyDescent="0.2">
      <c r="A53" s="131"/>
      <c r="E53" s="58"/>
      <c r="F53" s="132"/>
    </row>
    <row r="54" spans="1:6" s="19" customFormat="1" x14ac:dyDescent="0.2">
      <c r="A54" s="131"/>
      <c r="E54" s="58"/>
      <c r="F54" s="132"/>
    </row>
    <row r="55" spans="1:6" s="19" customFormat="1" x14ac:dyDescent="0.2">
      <c r="A55" s="131"/>
      <c r="E55" s="58"/>
      <c r="F55" s="132"/>
    </row>
    <row r="56" spans="1:6" s="19" customFormat="1" x14ac:dyDescent="0.2">
      <c r="A56" s="131"/>
      <c r="E56" s="58"/>
      <c r="F56" s="132"/>
    </row>
    <row r="57" spans="1:6" s="19" customFormat="1" x14ac:dyDescent="0.2">
      <c r="A57" s="131"/>
      <c r="E57" s="58"/>
      <c r="F57" s="132"/>
    </row>
    <row r="58" spans="1:6" s="19" customFormat="1" x14ac:dyDescent="0.2">
      <c r="A58" s="131"/>
      <c r="E58" s="58"/>
      <c r="F58" s="132"/>
    </row>
    <row r="59" spans="1:6" s="19" customFormat="1" x14ac:dyDescent="0.2">
      <c r="A59" s="131"/>
      <c r="E59" s="58"/>
      <c r="F59" s="132"/>
    </row>
    <row r="60" spans="1:6" s="19" customFormat="1" x14ac:dyDescent="0.2">
      <c r="A60" s="131"/>
      <c r="E60" s="58"/>
      <c r="F60" s="132"/>
    </row>
    <row r="61" spans="1:6" s="19" customFormat="1" x14ac:dyDescent="0.2">
      <c r="A61" s="131"/>
      <c r="E61" s="58"/>
      <c r="F61" s="132"/>
    </row>
    <row r="62" spans="1:6" s="19" customFormat="1" x14ac:dyDescent="0.2">
      <c r="A62" s="131"/>
      <c r="E62" s="58"/>
      <c r="F62" s="132"/>
    </row>
    <row r="63" spans="1:6" s="19" customFormat="1" x14ac:dyDescent="0.2">
      <c r="A63" s="131"/>
      <c r="E63" s="58"/>
      <c r="F63" s="132"/>
    </row>
    <row r="64" spans="1:6" s="19" customFormat="1" x14ac:dyDescent="0.2">
      <c r="A64" s="131"/>
      <c r="E64" s="58"/>
      <c r="F64" s="132"/>
    </row>
    <row r="65" spans="1:6" s="19" customFormat="1" x14ac:dyDescent="0.2">
      <c r="A65" s="131"/>
      <c r="E65" s="58"/>
      <c r="F65" s="132"/>
    </row>
    <row r="66" spans="1:6" s="19" customFormat="1" x14ac:dyDescent="0.2">
      <c r="A66" s="131"/>
      <c r="E66" s="58"/>
      <c r="F66" s="132"/>
    </row>
    <row r="67" spans="1:6" s="19" customFormat="1" x14ac:dyDescent="0.2">
      <c r="A67" s="131"/>
      <c r="E67" s="58"/>
      <c r="F67" s="132"/>
    </row>
    <row r="68" spans="1:6" s="19" customFormat="1" x14ac:dyDescent="0.2">
      <c r="A68" s="131"/>
      <c r="E68" s="58"/>
      <c r="F68" s="132"/>
    </row>
    <row r="69" spans="1:6" s="19" customFormat="1" x14ac:dyDescent="0.2">
      <c r="A69" s="131"/>
      <c r="E69" s="58"/>
      <c r="F69" s="132"/>
    </row>
    <row r="70" spans="1:6" s="19" customFormat="1" x14ac:dyDescent="0.2">
      <c r="A70" s="131"/>
      <c r="E70" s="58"/>
      <c r="F70" s="132"/>
    </row>
    <row r="71" spans="1:6" s="19" customFormat="1" x14ac:dyDescent="0.2">
      <c r="A71" s="131"/>
      <c r="E71" s="58"/>
      <c r="F71" s="132"/>
    </row>
    <row r="72" spans="1:6" s="19" customFormat="1" x14ac:dyDescent="0.2">
      <c r="A72" s="131"/>
      <c r="E72" s="58"/>
      <c r="F72" s="132"/>
    </row>
    <row r="73" spans="1:6" s="19" customFormat="1" x14ac:dyDescent="0.2">
      <c r="A73" s="131"/>
      <c r="E73" s="58"/>
      <c r="F73" s="132"/>
    </row>
    <row r="74" spans="1:6" s="19" customFormat="1" x14ac:dyDescent="0.2">
      <c r="A74" s="131"/>
      <c r="E74" s="58"/>
      <c r="F74" s="132"/>
    </row>
    <row r="75" spans="1:6" s="19" customFormat="1" x14ac:dyDescent="0.2">
      <c r="A75" s="131"/>
      <c r="E75" s="58"/>
      <c r="F75" s="132"/>
    </row>
    <row r="76" spans="1:6" s="19" customFormat="1" x14ac:dyDescent="0.2">
      <c r="A76" s="131"/>
      <c r="E76" s="58"/>
      <c r="F76" s="132"/>
    </row>
    <row r="77" spans="1:6" s="19" customFormat="1" x14ac:dyDescent="0.2">
      <c r="A77" s="131"/>
      <c r="E77" s="58"/>
      <c r="F77" s="132"/>
    </row>
    <row r="78" spans="1:6" s="19" customFormat="1" x14ac:dyDescent="0.2">
      <c r="A78" s="131"/>
      <c r="E78" s="58"/>
      <c r="F78" s="132"/>
    </row>
    <row r="79" spans="1:6" s="19" customFormat="1" x14ac:dyDescent="0.2">
      <c r="A79" s="131"/>
      <c r="E79" s="58"/>
      <c r="F79" s="132"/>
    </row>
    <row r="80" spans="1:6" s="19" customFormat="1" x14ac:dyDescent="0.2">
      <c r="A80" s="131"/>
      <c r="E80" s="58"/>
      <c r="F80" s="132"/>
    </row>
    <row r="81" spans="1:6" s="19" customFormat="1" x14ac:dyDescent="0.2">
      <c r="A81" s="131"/>
      <c r="E81" s="58"/>
      <c r="F81" s="132"/>
    </row>
    <row r="82" spans="1:6" s="19" customFormat="1" x14ac:dyDescent="0.2">
      <c r="A82" s="131"/>
      <c r="E82" s="58"/>
      <c r="F82" s="132"/>
    </row>
    <row r="83" spans="1:6" s="19" customFormat="1" x14ac:dyDescent="0.2">
      <c r="A83" s="131"/>
      <c r="E83" s="58"/>
      <c r="F83" s="132"/>
    </row>
    <row r="84" spans="1:6" s="19" customFormat="1" x14ac:dyDescent="0.2">
      <c r="A84" s="131"/>
      <c r="E84" s="58"/>
      <c r="F84" s="132"/>
    </row>
    <row r="85" spans="1:6" s="19" customFormat="1" x14ac:dyDescent="0.2">
      <c r="A85" s="131"/>
      <c r="E85" s="58"/>
      <c r="F85" s="132"/>
    </row>
    <row r="86" spans="1:6" s="19" customFormat="1" x14ac:dyDescent="0.2">
      <c r="A86" s="131"/>
      <c r="E86" s="58"/>
      <c r="F86" s="132"/>
    </row>
    <row r="87" spans="1:6" s="19" customFormat="1" x14ac:dyDescent="0.2">
      <c r="A87" s="131"/>
      <c r="E87" s="58"/>
      <c r="F87" s="132"/>
    </row>
    <row r="88" spans="1:6" s="19" customFormat="1" x14ac:dyDescent="0.2">
      <c r="A88" s="131"/>
      <c r="E88" s="58"/>
      <c r="F88" s="132"/>
    </row>
    <row r="89" spans="1:6" s="19" customFormat="1" x14ac:dyDescent="0.2">
      <c r="A89" s="131"/>
      <c r="E89" s="58"/>
      <c r="F89" s="132"/>
    </row>
    <row r="90" spans="1:6" s="19" customFormat="1" x14ac:dyDescent="0.2">
      <c r="A90" s="131"/>
      <c r="E90" s="58"/>
      <c r="F90" s="132"/>
    </row>
    <row r="91" spans="1:6" s="19" customFormat="1" x14ac:dyDescent="0.2">
      <c r="A91" s="131"/>
      <c r="E91" s="58"/>
      <c r="F91" s="132"/>
    </row>
    <row r="92" spans="1:6" s="19" customFormat="1" x14ac:dyDescent="0.2">
      <c r="A92" s="131"/>
      <c r="E92" s="58"/>
      <c r="F92" s="132"/>
    </row>
    <row r="93" spans="1:6" s="19" customFormat="1" x14ac:dyDescent="0.2">
      <c r="A93" s="131"/>
      <c r="E93" s="58"/>
      <c r="F93" s="132"/>
    </row>
    <row r="94" spans="1:6" s="19" customFormat="1" x14ac:dyDescent="0.2">
      <c r="A94" s="131"/>
      <c r="E94" s="58"/>
      <c r="F94" s="132"/>
    </row>
    <row r="95" spans="1:6" s="19" customFormat="1" x14ac:dyDescent="0.2">
      <c r="A95" s="131"/>
      <c r="E95" s="58"/>
      <c r="F95" s="132"/>
    </row>
    <row r="96" spans="1:6" s="19" customFormat="1" x14ac:dyDescent="0.2">
      <c r="A96" s="131"/>
      <c r="E96" s="58"/>
      <c r="F96" s="132"/>
    </row>
    <row r="97" spans="1:6" s="19" customFormat="1" x14ac:dyDescent="0.2">
      <c r="A97" s="131"/>
      <c r="E97" s="58"/>
      <c r="F97" s="132"/>
    </row>
    <row r="98" spans="1:6" s="19" customFormat="1" x14ac:dyDescent="0.2">
      <c r="A98" s="131"/>
      <c r="E98" s="58"/>
      <c r="F98" s="132"/>
    </row>
    <row r="99" spans="1:6" s="19" customFormat="1" x14ac:dyDescent="0.2">
      <c r="A99" s="131"/>
      <c r="E99" s="58"/>
      <c r="F99" s="132"/>
    </row>
    <row r="100" spans="1:6" s="19" customFormat="1" x14ac:dyDescent="0.2">
      <c r="A100" s="131"/>
      <c r="E100" s="58"/>
      <c r="F100" s="132"/>
    </row>
    <row r="101" spans="1:6" s="19" customFormat="1" x14ac:dyDescent="0.2">
      <c r="A101" s="131"/>
      <c r="E101" s="58"/>
      <c r="F101" s="132"/>
    </row>
    <row r="102" spans="1:6" s="19" customFormat="1" x14ac:dyDescent="0.2">
      <c r="A102" s="131"/>
      <c r="E102" s="58"/>
      <c r="F102" s="132"/>
    </row>
    <row r="103" spans="1:6" s="19" customFormat="1" x14ac:dyDescent="0.2">
      <c r="A103" s="131"/>
      <c r="E103" s="58"/>
      <c r="F103" s="132"/>
    </row>
    <row r="104" spans="1:6" s="19" customFormat="1" x14ac:dyDescent="0.2">
      <c r="A104" s="131"/>
      <c r="E104" s="58"/>
      <c r="F104" s="132"/>
    </row>
    <row r="105" spans="1:6" s="19" customFormat="1" x14ac:dyDescent="0.2">
      <c r="A105" s="131"/>
      <c r="E105" s="58"/>
      <c r="F105" s="132"/>
    </row>
    <row r="106" spans="1:6" s="19" customFormat="1" x14ac:dyDescent="0.2">
      <c r="A106" s="131"/>
      <c r="E106" s="58"/>
      <c r="F106" s="132"/>
    </row>
    <row r="107" spans="1:6" s="19" customFormat="1" x14ac:dyDescent="0.2">
      <c r="A107" s="131"/>
      <c r="E107" s="58"/>
      <c r="F107" s="132"/>
    </row>
    <row r="108" spans="1:6" s="19" customFormat="1" x14ac:dyDescent="0.2">
      <c r="A108" s="131"/>
      <c r="E108" s="58"/>
      <c r="F108" s="132"/>
    </row>
    <row r="109" spans="1:6" s="19" customFormat="1" x14ac:dyDescent="0.2">
      <c r="A109" s="131"/>
      <c r="E109" s="58"/>
      <c r="F109" s="132"/>
    </row>
    <row r="110" spans="1:6" s="19" customFormat="1" x14ac:dyDescent="0.2">
      <c r="A110" s="131"/>
      <c r="E110" s="58"/>
      <c r="F110" s="132"/>
    </row>
    <row r="111" spans="1:6" s="19" customFormat="1" x14ac:dyDescent="0.2">
      <c r="A111" s="131"/>
      <c r="E111" s="58"/>
      <c r="F111" s="132"/>
    </row>
    <row r="112" spans="1:6" s="19" customFormat="1" x14ac:dyDescent="0.2">
      <c r="A112" s="131"/>
      <c r="E112" s="58"/>
      <c r="F112" s="132"/>
    </row>
    <row r="113" spans="1:6" s="19" customFormat="1" x14ac:dyDescent="0.2">
      <c r="A113" s="131"/>
      <c r="E113" s="58"/>
      <c r="F113" s="132"/>
    </row>
    <row r="114" spans="1:6" s="19" customFormat="1" x14ac:dyDescent="0.2">
      <c r="A114" s="131"/>
      <c r="E114" s="58"/>
      <c r="F114" s="132"/>
    </row>
    <row r="115" spans="1:6" s="19" customFormat="1" x14ac:dyDescent="0.2">
      <c r="A115" s="131"/>
      <c r="E115" s="58"/>
      <c r="F115" s="132"/>
    </row>
    <row r="116" spans="1:6" s="19" customFormat="1" x14ac:dyDescent="0.2">
      <c r="A116" s="131"/>
      <c r="E116" s="58"/>
      <c r="F116" s="132"/>
    </row>
    <row r="117" spans="1:6" s="19" customFormat="1" x14ac:dyDescent="0.2">
      <c r="A117" s="131"/>
      <c r="E117" s="58"/>
      <c r="F117" s="132"/>
    </row>
    <row r="118" spans="1:6" s="19" customFormat="1" x14ac:dyDescent="0.2">
      <c r="A118" s="131"/>
      <c r="E118" s="58"/>
      <c r="F118" s="132"/>
    </row>
    <row r="119" spans="1:6" s="19" customFormat="1" x14ac:dyDescent="0.2">
      <c r="A119" s="131"/>
      <c r="E119" s="58"/>
      <c r="F119" s="132"/>
    </row>
    <row r="120" spans="1:6" s="19" customFormat="1" x14ac:dyDescent="0.2">
      <c r="A120" s="131"/>
      <c r="E120" s="58"/>
      <c r="F120" s="132"/>
    </row>
    <row r="121" spans="1:6" s="19" customFormat="1" x14ac:dyDescent="0.2">
      <c r="A121" s="131"/>
      <c r="E121" s="58"/>
      <c r="F121" s="132"/>
    </row>
    <row r="122" spans="1:6" s="19" customFormat="1" x14ac:dyDescent="0.2">
      <c r="A122" s="131"/>
      <c r="E122" s="58"/>
      <c r="F122" s="132"/>
    </row>
    <row r="123" spans="1:6" s="19" customFormat="1" x14ac:dyDescent="0.2">
      <c r="A123" s="131"/>
      <c r="E123" s="58"/>
      <c r="F123" s="132"/>
    </row>
    <row r="124" spans="1:6" s="19" customFormat="1" x14ac:dyDescent="0.2">
      <c r="A124" s="131"/>
      <c r="E124" s="58"/>
      <c r="F124" s="132"/>
    </row>
    <row r="125" spans="1:6" s="19" customFormat="1" x14ac:dyDescent="0.2">
      <c r="A125" s="131"/>
      <c r="E125" s="58"/>
      <c r="F125" s="132"/>
    </row>
    <row r="126" spans="1:6" s="19" customFormat="1" x14ac:dyDescent="0.2">
      <c r="A126" s="131"/>
      <c r="E126" s="58"/>
      <c r="F126" s="132"/>
    </row>
    <row r="127" spans="1:6" s="19" customFormat="1" x14ac:dyDescent="0.2">
      <c r="A127" s="131"/>
      <c r="E127" s="58"/>
      <c r="F127" s="132"/>
    </row>
    <row r="128" spans="1:6" s="19" customFormat="1" x14ac:dyDescent="0.2">
      <c r="A128" s="131"/>
      <c r="E128" s="58"/>
      <c r="F128" s="132"/>
    </row>
    <row r="129" spans="1:6" s="19" customFormat="1" x14ac:dyDescent="0.2">
      <c r="A129" s="131"/>
      <c r="E129" s="58"/>
      <c r="F129" s="132"/>
    </row>
    <row r="130" spans="1:6" s="19" customFormat="1" x14ac:dyDescent="0.2">
      <c r="A130" s="131"/>
      <c r="E130" s="58"/>
      <c r="F130" s="132"/>
    </row>
    <row r="131" spans="1:6" s="19" customFormat="1" x14ac:dyDescent="0.2">
      <c r="A131" s="131"/>
      <c r="E131" s="58"/>
      <c r="F131" s="132"/>
    </row>
    <row r="132" spans="1:6" s="19" customFormat="1" x14ac:dyDescent="0.2">
      <c r="A132" s="131"/>
      <c r="E132" s="58"/>
      <c r="F132" s="132"/>
    </row>
    <row r="133" spans="1:6" s="19" customFormat="1" x14ac:dyDescent="0.2">
      <c r="A133" s="131"/>
      <c r="E133" s="58"/>
      <c r="F133" s="132"/>
    </row>
    <row r="134" spans="1:6" s="19" customFormat="1" x14ac:dyDescent="0.2">
      <c r="A134" s="131"/>
      <c r="E134" s="58"/>
      <c r="F134" s="132"/>
    </row>
    <row r="135" spans="1:6" s="19" customFormat="1" x14ac:dyDescent="0.2">
      <c r="A135" s="131"/>
      <c r="E135" s="58"/>
      <c r="F135" s="132"/>
    </row>
    <row r="136" spans="1:6" s="19" customFormat="1" x14ac:dyDescent="0.2">
      <c r="A136" s="131"/>
      <c r="E136" s="58"/>
      <c r="F136" s="132"/>
    </row>
    <row r="137" spans="1:6" s="19" customFormat="1" x14ac:dyDescent="0.2">
      <c r="A137" s="131"/>
      <c r="E137" s="58"/>
      <c r="F137" s="132"/>
    </row>
    <row r="138" spans="1:6" s="19" customFormat="1" x14ac:dyDescent="0.2">
      <c r="A138" s="131"/>
      <c r="E138" s="58"/>
      <c r="F138" s="132"/>
    </row>
    <row r="139" spans="1:6" s="19" customFormat="1" x14ac:dyDescent="0.2">
      <c r="A139" s="131"/>
      <c r="E139" s="58"/>
      <c r="F139" s="132"/>
    </row>
    <row r="140" spans="1:6" s="19" customFormat="1" x14ac:dyDescent="0.2">
      <c r="A140" s="131"/>
      <c r="E140" s="58"/>
      <c r="F140" s="132"/>
    </row>
    <row r="141" spans="1:6" s="19" customFormat="1" x14ac:dyDescent="0.2">
      <c r="A141" s="131"/>
      <c r="E141" s="58"/>
      <c r="F141" s="132"/>
    </row>
    <row r="142" spans="1:6" s="19" customFormat="1" x14ac:dyDescent="0.2">
      <c r="A142" s="131"/>
      <c r="E142" s="58"/>
      <c r="F142" s="132"/>
    </row>
    <row r="143" spans="1:6" s="19" customFormat="1" x14ac:dyDescent="0.2">
      <c r="A143" s="131"/>
      <c r="E143" s="58"/>
      <c r="F143" s="132"/>
    </row>
    <row r="144" spans="1:6" s="19" customFormat="1" x14ac:dyDescent="0.2">
      <c r="A144" s="131"/>
      <c r="E144" s="58"/>
      <c r="F144" s="132"/>
    </row>
    <row r="145" spans="1:6" s="19" customFormat="1" x14ac:dyDescent="0.2">
      <c r="A145" s="131"/>
      <c r="E145" s="58"/>
      <c r="F145" s="132"/>
    </row>
    <row r="146" spans="1:6" s="19" customFormat="1" x14ac:dyDescent="0.2">
      <c r="A146" s="131"/>
      <c r="E146" s="58"/>
      <c r="F146" s="132"/>
    </row>
    <row r="147" spans="1:6" s="19" customFormat="1" x14ac:dyDescent="0.2">
      <c r="A147" s="131"/>
      <c r="E147" s="58"/>
      <c r="F147" s="132"/>
    </row>
    <row r="148" spans="1:6" s="19" customFormat="1" x14ac:dyDescent="0.2">
      <c r="A148" s="131"/>
      <c r="E148" s="58"/>
      <c r="F148" s="132"/>
    </row>
    <row r="149" spans="1:6" s="19" customFormat="1" x14ac:dyDescent="0.2">
      <c r="A149" s="131"/>
      <c r="E149" s="58"/>
      <c r="F149" s="132"/>
    </row>
    <row r="150" spans="1:6" s="19" customFormat="1" x14ac:dyDescent="0.2">
      <c r="A150" s="131"/>
      <c r="E150" s="58"/>
      <c r="F150" s="132"/>
    </row>
    <row r="151" spans="1:6" s="19" customFormat="1" x14ac:dyDescent="0.2">
      <c r="A151" s="131"/>
      <c r="E151" s="58"/>
      <c r="F151" s="132"/>
    </row>
    <row r="152" spans="1:6" s="19" customFormat="1" x14ac:dyDescent="0.2">
      <c r="A152" s="131"/>
      <c r="E152" s="58"/>
      <c r="F152" s="132"/>
    </row>
    <row r="153" spans="1:6" s="19" customFormat="1" x14ac:dyDescent="0.2">
      <c r="A153" s="131"/>
      <c r="E153" s="58"/>
      <c r="F153" s="132"/>
    </row>
    <row r="154" spans="1:6" s="19" customFormat="1" x14ac:dyDescent="0.2">
      <c r="A154" s="131"/>
      <c r="E154" s="58"/>
      <c r="F154" s="132"/>
    </row>
    <row r="155" spans="1:6" s="19" customFormat="1" x14ac:dyDescent="0.2">
      <c r="A155" s="131"/>
      <c r="E155" s="58"/>
      <c r="F155" s="132"/>
    </row>
    <row r="156" spans="1:6" s="19" customFormat="1" x14ac:dyDescent="0.2">
      <c r="A156" s="131"/>
      <c r="E156" s="58"/>
      <c r="F156" s="132"/>
    </row>
    <row r="157" spans="1:6" s="19" customFormat="1" x14ac:dyDescent="0.2">
      <c r="A157" s="131"/>
      <c r="E157" s="58"/>
      <c r="F157" s="132"/>
    </row>
    <row r="158" spans="1:6" s="19" customFormat="1" x14ac:dyDescent="0.2">
      <c r="A158" s="131"/>
      <c r="E158" s="58"/>
      <c r="F158" s="132"/>
    </row>
    <row r="159" spans="1:6" s="19" customFormat="1" x14ac:dyDescent="0.2">
      <c r="A159" s="131"/>
      <c r="E159" s="58"/>
      <c r="F159" s="132"/>
    </row>
    <row r="160" spans="1:6" s="19" customFormat="1" x14ac:dyDescent="0.2">
      <c r="A160" s="131"/>
      <c r="E160" s="58"/>
      <c r="F160" s="132"/>
    </row>
    <row r="161" spans="1:6" s="19" customFormat="1" x14ac:dyDescent="0.2">
      <c r="A161" s="131"/>
      <c r="E161" s="58"/>
      <c r="F161" s="132"/>
    </row>
    <row r="162" spans="1:6" s="19" customFormat="1" x14ac:dyDescent="0.2">
      <c r="A162" s="131"/>
      <c r="E162" s="58"/>
      <c r="F162" s="132"/>
    </row>
    <row r="163" spans="1:6" s="19" customFormat="1" x14ac:dyDescent="0.2">
      <c r="A163" s="131"/>
      <c r="E163" s="58"/>
      <c r="F163" s="132"/>
    </row>
    <row r="164" spans="1:6" s="19" customFormat="1" x14ac:dyDescent="0.2">
      <c r="A164" s="131"/>
      <c r="E164" s="58"/>
      <c r="F164" s="132"/>
    </row>
    <row r="165" spans="1:6" s="19" customFormat="1" x14ac:dyDescent="0.2">
      <c r="A165" s="131"/>
      <c r="E165" s="58"/>
      <c r="F165" s="132"/>
    </row>
    <row r="166" spans="1:6" s="19" customFormat="1" x14ac:dyDescent="0.2">
      <c r="A166" s="131"/>
      <c r="E166" s="58"/>
      <c r="F166" s="132"/>
    </row>
    <row r="167" spans="1:6" s="19" customFormat="1" x14ac:dyDescent="0.2">
      <c r="A167" s="131"/>
      <c r="E167" s="58"/>
      <c r="F167" s="132"/>
    </row>
    <row r="168" spans="1:6" s="19" customFormat="1" x14ac:dyDescent="0.2">
      <c r="A168" s="131"/>
      <c r="E168" s="58"/>
      <c r="F168" s="132"/>
    </row>
    <row r="169" spans="1:6" s="19" customFormat="1" x14ac:dyDescent="0.2">
      <c r="A169" s="131"/>
      <c r="E169" s="58"/>
      <c r="F169" s="132"/>
    </row>
    <row r="170" spans="1:6" s="19" customFormat="1" x14ac:dyDescent="0.2">
      <c r="A170" s="131"/>
      <c r="E170" s="58"/>
      <c r="F170" s="132"/>
    </row>
    <row r="171" spans="1:6" s="19" customFormat="1" x14ac:dyDescent="0.2">
      <c r="A171" s="131"/>
      <c r="E171" s="58"/>
      <c r="F171" s="132"/>
    </row>
    <row r="172" spans="1:6" s="19" customFormat="1" x14ac:dyDescent="0.2">
      <c r="A172" s="131"/>
      <c r="E172" s="58"/>
      <c r="F172" s="132"/>
    </row>
    <row r="173" spans="1:6" s="19" customFormat="1" x14ac:dyDescent="0.2">
      <c r="A173" s="131"/>
      <c r="E173" s="58"/>
      <c r="F173" s="132"/>
    </row>
    <row r="174" spans="1:6" s="19" customFormat="1" x14ac:dyDescent="0.2">
      <c r="A174" s="131"/>
      <c r="E174" s="58"/>
      <c r="F174" s="132"/>
    </row>
    <row r="175" spans="1:6" s="19" customFormat="1" x14ac:dyDescent="0.2">
      <c r="A175" s="131"/>
      <c r="E175" s="58"/>
      <c r="F175" s="132"/>
    </row>
    <row r="176" spans="1:6" s="19" customFormat="1" x14ac:dyDescent="0.2">
      <c r="A176" s="131"/>
      <c r="E176" s="58"/>
      <c r="F176" s="132"/>
    </row>
    <row r="177" spans="1:6" s="19" customFormat="1" x14ac:dyDescent="0.2">
      <c r="A177" s="131"/>
      <c r="E177" s="58"/>
      <c r="F177" s="132"/>
    </row>
    <row r="178" spans="1:6" s="19" customFormat="1" x14ac:dyDescent="0.2">
      <c r="A178" s="131"/>
      <c r="E178" s="58"/>
      <c r="F178" s="132"/>
    </row>
    <row r="179" spans="1:6" s="19" customFormat="1" x14ac:dyDescent="0.2">
      <c r="A179" s="131"/>
      <c r="E179" s="58"/>
      <c r="F179" s="132"/>
    </row>
    <row r="180" spans="1:6" s="19" customFormat="1" x14ac:dyDescent="0.2">
      <c r="A180" s="131"/>
      <c r="E180" s="58"/>
      <c r="F180" s="132"/>
    </row>
    <row r="181" spans="1:6" s="19" customFormat="1" x14ac:dyDescent="0.2">
      <c r="A181" s="131"/>
      <c r="E181" s="58"/>
      <c r="F181" s="132"/>
    </row>
    <row r="182" spans="1:6" s="19" customFormat="1" x14ac:dyDescent="0.2">
      <c r="A182" s="131"/>
      <c r="E182" s="58"/>
      <c r="F182" s="132"/>
    </row>
    <row r="183" spans="1:6" s="19" customFormat="1" x14ac:dyDescent="0.2">
      <c r="A183" s="131"/>
      <c r="E183" s="58"/>
      <c r="F183" s="132"/>
    </row>
    <row r="184" spans="1:6" s="19" customFormat="1" x14ac:dyDescent="0.2">
      <c r="A184" s="131"/>
      <c r="E184" s="58"/>
      <c r="F184" s="132"/>
    </row>
    <row r="185" spans="1:6" s="19" customFormat="1" x14ac:dyDescent="0.2">
      <c r="A185" s="131"/>
      <c r="E185" s="58"/>
      <c r="F185" s="132"/>
    </row>
    <row r="186" spans="1:6" s="19" customFormat="1" x14ac:dyDescent="0.2">
      <c r="A186" s="131"/>
      <c r="E186" s="58"/>
      <c r="F186" s="132"/>
    </row>
    <row r="187" spans="1:6" s="19" customFormat="1" x14ac:dyDescent="0.2">
      <c r="A187" s="131"/>
      <c r="E187" s="58"/>
      <c r="F187" s="132"/>
    </row>
    <row r="188" spans="1:6" s="19" customFormat="1" x14ac:dyDescent="0.2">
      <c r="A188" s="131"/>
      <c r="E188" s="58"/>
      <c r="F188" s="132"/>
    </row>
    <row r="189" spans="1:6" s="19" customFormat="1" x14ac:dyDescent="0.2">
      <c r="A189" s="131"/>
      <c r="E189" s="58"/>
      <c r="F189" s="132"/>
    </row>
    <row r="190" spans="1:6" s="19" customFormat="1" x14ac:dyDescent="0.2">
      <c r="A190" s="131"/>
      <c r="E190" s="58"/>
      <c r="F190" s="132"/>
    </row>
    <row r="191" spans="1:6" s="19" customFormat="1" x14ac:dyDescent="0.2">
      <c r="A191" s="131"/>
      <c r="E191" s="58"/>
      <c r="F191" s="132"/>
    </row>
    <row r="192" spans="1:6" s="19" customFormat="1" x14ac:dyDescent="0.2">
      <c r="A192" s="131"/>
      <c r="E192" s="58"/>
      <c r="F192" s="132"/>
    </row>
    <row r="193" spans="1:6" s="19" customFormat="1" x14ac:dyDescent="0.2">
      <c r="A193" s="131"/>
      <c r="E193" s="58"/>
      <c r="F193" s="132"/>
    </row>
    <row r="194" spans="1:6" s="19" customFormat="1" x14ac:dyDescent="0.2">
      <c r="A194" s="131"/>
      <c r="E194" s="58"/>
      <c r="F194" s="132"/>
    </row>
    <row r="195" spans="1:6" s="19" customFormat="1" x14ac:dyDescent="0.2">
      <c r="A195" s="131"/>
      <c r="E195" s="58"/>
      <c r="F195" s="132"/>
    </row>
    <row r="196" spans="1:6" s="19" customFormat="1" x14ac:dyDescent="0.2">
      <c r="A196" s="131"/>
      <c r="E196" s="58"/>
      <c r="F196" s="132"/>
    </row>
    <row r="197" spans="1:6" s="19" customFormat="1" x14ac:dyDescent="0.2">
      <c r="A197" s="131"/>
      <c r="E197" s="58"/>
      <c r="F197" s="132"/>
    </row>
    <row r="198" spans="1:6" s="19" customFormat="1" x14ac:dyDescent="0.2">
      <c r="A198" s="131"/>
      <c r="E198" s="58"/>
      <c r="F198" s="132"/>
    </row>
    <row r="199" spans="1:6" s="19" customFormat="1" x14ac:dyDescent="0.2">
      <c r="A199" s="131"/>
      <c r="E199" s="58"/>
      <c r="F199" s="132"/>
    </row>
    <row r="200" spans="1:6" s="19" customFormat="1" x14ac:dyDescent="0.2">
      <c r="A200" s="131"/>
      <c r="E200" s="58"/>
      <c r="F200" s="132"/>
    </row>
    <row r="201" spans="1:6" s="19" customFormat="1" x14ac:dyDescent="0.2">
      <c r="A201" s="131"/>
      <c r="E201" s="58"/>
      <c r="F201" s="132"/>
    </row>
    <row r="202" spans="1:6" s="19" customFormat="1" x14ac:dyDescent="0.2">
      <c r="A202" s="131"/>
      <c r="E202" s="58"/>
      <c r="F202" s="132"/>
    </row>
    <row r="203" spans="1:6" s="19" customFormat="1" x14ac:dyDescent="0.2">
      <c r="A203" s="131"/>
      <c r="E203" s="58"/>
      <c r="F203" s="132"/>
    </row>
    <row r="204" spans="1:6" s="19" customFormat="1" x14ac:dyDescent="0.2">
      <c r="A204" s="131"/>
      <c r="E204" s="58"/>
      <c r="F204" s="132"/>
    </row>
    <row r="205" spans="1:6" s="19" customFormat="1" x14ac:dyDescent="0.2">
      <c r="A205" s="131"/>
      <c r="E205" s="58"/>
      <c r="F205" s="132"/>
    </row>
    <row r="206" spans="1:6" s="19" customFormat="1" x14ac:dyDescent="0.2">
      <c r="A206" s="131"/>
      <c r="E206" s="58"/>
      <c r="F206" s="132"/>
    </row>
    <row r="207" spans="1:6" s="19" customFormat="1" x14ac:dyDescent="0.2">
      <c r="A207" s="131"/>
      <c r="E207" s="58"/>
      <c r="F207" s="132"/>
    </row>
    <row r="208" spans="1:6" s="19" customFormat="1" x14ac:dyDescent="0.2">
      <c r="A208" s="131"/>
      <c r="E208" s="58"/>
      <c r="F208" s="132"/>
    </row>
    <row r="209" spans="1:6" s="19" customFormat="1" x14ac:dyDescent="0.2">
      <c r="A209" s="131"/>
      <c r="E209" s="58"/>
      <c r="F209" s="132"/>
    </row>
    <row r="210" spans="1:6" s="19" customFormat="1" x14ac:dyDescent="0.2">
      <c r="A210" s="131"/>
      <c r="E210" s="58"/>
      <c r="F210" s="132"/>
    </row>
    <row r="211" spans="1:6" s="19" customFormat="1" x14ac:dyDescent="0.2">
      <c r="A211" s="131"/>
      <c r="E211" s="58"/>
      <c r="F211" s="132"/>
    </row>
    <row r="212" spans="1:6" s="19" customFormat="1" x14ac:dyDescent="0.2">
      <c r="A212" s="131"/>
      <c r="E212" s="58"/>
      <c r="F212" s="132"/>
    </row>
    <row r="213" spans="1:6" s="19" customFormat="1" x14ac:dyDescent="0.2">
      <c r="A213" s="131"/>
      <c r="E213" s="58"/>
      <c r="F213" s="132"/>
    </row>
    <row r="214" spans="1:6" s="19" customFormat="1" x14ac:dyDescent="0.2">
      <c r="A214" s="131"/>
      <c r="E214" s="58"/>
      <c r="F214" s="132"/>
    </row>
    <row r="215" spans="1:6" s="19" customFormat="1" x14ac:dyDescent="0.2">
      <c r="A215" s="131"/>
      <c r="E215" s="58"/>
      <c r="F215" s="132"/>
    </row>
    <row r="216" spans="1:6" s="19" customFormat="1" x14ac:dyDescent="0.2">
      <c r="A216" s="131"/>
      <c r="E216" s="58"/>
      <c r="F216" s="132"/>
    </row>
    <row r="217" spans="1:6" s="19" customFormat="1" x14ac:dyDescent="0.2">
      <c r="A217" s="131"/>
      <c r="E217" s="58"/>
      <c r="F217" s="132"/>
    </row>
    <row r="218" spans="1:6" s="19" customFormat="1" x14ac:dyDescent="0.2">
      <c r="A218" s="131"/>
      <c r="E218" s="58"/>
      <c r="F218" s="132"/>
    </row>
    <row r="219" spans="1:6" s="19" customFormat="1" x14ac:dyDescent="0.2">
      <c r="A219" s="131"/>
      <c r="E219" s="58"/>
      <c r="F219" s="132"/>
    </row>
    <row r="220" spans="1:6" s="19" customFormat="1" x14ac:dyDescent="0.2">
      <c r="A220" s="131"/>
      <c r="E220" s="58"/>
      <c r="F220" s="132"/>
    </row>
    <row r="221" spans="1:6" s="19" customFormat="1" x14ac:dyDescent="0.2">
      <c r="A221" s="131"/>
      <c r="E221" s="58"/>
      <c r="F221" s="132"/>
    </row>
    <row r="222" spans="1:6" s="19" customFormat="1" x14ac:dyDescent="0.2">
      <c r="A222" s="131"/>
      <c r="E222" s="58"/>
      <c r="F222" s="132"/>
    </row>
    <row r="223" spans="1:6" s="19" customFormat="1" x14ac:dyDescent="0.2">
      <c r="A223" s="131"/>
      <c r="E223" s="58"/>
      <c r="F223" s="132"/>
    </row>
    <row r="224" spans="1:6" s="19" customFormat="1" x14ac:dyDescent="0.2">
      <c r="A224" s="131"/>
      <c r="E224" s="58"/>
      <c r="F224" s="132"/>
    </row>
    <row r="225" spans="1:6" s="19" customFormat="1" x14ac:dyDescent="0.2">
      <c r="A225" s="131"/>
      <c r="E225" s="58"/>
      <c r="F225" s="132"/>
    </row>
    <row r="226" spans="1:6" s="19" customFormat="1" x14ac:dyDescent="0.2">
      <c r="A226" s="131"/>
      <c r="E226" s="58"/>
      <c r="F226" s="132"/>
    </row>
    <row r="227" spans="1:6" s="19" customFormat="1" x14ac:dyDescent="0.2">
      <c r="A227" s="131"/>
      <c r="E227" s="58"/>
      <c r="F227" s="132"/>
    </row>
    <row r="228" spans="1:6" s="19" customFormat="1" x14ac:dyDescent="0.2">
      <c r="A228" s="131"/>
      <c r="E228" s="58"/>
      <c r="F228" s="132"/>
    </row>
    <row r="229" spans="1:6" s="19" customFormat="1" x14ac:dyDescent="0.2">
      <c r="A229" s="131"/>
      <c r="E229" s="58"/>
      <c r="F229" s="132"/>
    </row>
    <row r="230" spans="1:6" s="19" customFormat="1" x14ac:dyDescent="0.2">
      <c r="A230" s="131"/>
      <c r="E230" s="58"/>
      <c r="F230" s="132"/>
    </row>
    <row r="231" spans="1:6" s="19" customFormat="1" x14ac:dyDescent="0.2">
      <c r="A231" s="131"/>
      <c r="E231" s="58"/>
      <c r="F231" s="132"/>
    </row>
    <row r="232" spans="1:6" s="19" customFormat="1" x14ac:dyDescent="0.2">
      <c r="A232" s="131"/>
      <c r="E232" s="58"/>
      <c r="F232" s="132"/>
    </row>
    <row r="233" spans="1:6" s="19" customFormat="1" x14ac:dyDescent="0.2">
      <c r="A233" s="131"/>
      <c r="E233" s="58"/>
      <c r="F233" s="132"/>
    </row>
    <row r="234" spans="1:6" s="19" customFormat="1" x14ac:dyDescent="0.2">
      <c r="A234" s="131"/>
      <c r="E234" s="58"/>
      <c r="F234" s="132"/>
    </row>
    <row r="235" spans="1:6" s="19" customFormat="1" x14ac:dyDescent="0.2">
      <c r="A235" s="131"/>
      <c r="E235" s="58"/>
      <c r="F235" s="132"/>
    </row>
    <row r="236" spans="1:6" s="19" customFormat="1" x14ac:dyDescent="0.2">
      <c r="A236" s="131"/>
      <c r="E236" s="58"/>
      <c r="F236" s="132"/>
    </row>
    <row r="237" spans="1:6" s="19" customFormat="1" x14ac:dyDescent="0.2">
      <c r="A237" s="131"/>
      <c r="E237" s="58"/>
      <c r="F237" s="132"/>
    </row>
    <row r="238" spans="1:6" s="19" customFormat="1" x14ac:dyDescent="0.2">
      <c r="A238" s="131"/>
      <c r="E238" s="58"/>
      <c r="F238" s="132"/>
    </row>
    <row r="239" spans="1:6" s="19" customFormat="1" x14ac:dyDescent="0.2">
      <c r="A239" s="131"/>
      <c r="E239" s="58"/>
      <c r="F239" s="132"/>
    </row>
    <row r="240" spans="1:6" s="19" customFormat="1" x14ac:dyDescent="0.2">
      <c r="A240" s="131"/>
      <c r="E240" s="58"/>
      <c r="F240" s="132"/>
    </row>
    <row r="241" spans="1:6" s="19" customFormat="1" x14ac:dyDescent="0.2">
      <c r="A241" s="131"/>
      <c r="E241" s="58"/>
      <c r="F241" s="132"/>
    </row>
    <row r="242" spans="1:6" s="19" customFormat="1" x14ac:dyDescent="0.2">
      <c r="A242" s="131"/>
      <c r="E242" s="58"/>
      <c r="F242" s="132"/>
    </row>
    <row r="243" spans="1:6" s="19" customFormat="1" x14ac:dyDescent="0.2">
      <c r="A243" s="131"/>
      <c r="E243" s="58"/>
      <c r="F243" s="132"/>
    </row>
    <row r="244" spans="1:6" s="19" customFormat="1" x14ac:dyDescent="0.2">
      <c r="A244" s="131"/>
      <c r="E244" s="58"/>
      <c r="F244" s="132"/>
    </row>
    <row r="245" spans="1:6" s="19" customFormat="1" x14ac:dyDescent="0.2">
      <c r="A245" s="131"/>
      <c r="E245" s="58"/>
      <c r="F245" s="132"/>
    </row>
    <row r="246" spans="1:6" s="19" customFormat="1" x14ac:dyDescent="0.2">
      <c r="A246" s="131"/>
      <c r="E246" s="58"/>
      <c r="F246" s="132"/>
    </row>
    <row r="247" spans="1:6" s="19" customFormat="1" x14ac:dyDescent="0.2">
      <c r="A247" s="131"/>
      <c r="E247" s="58"/>
      <c r="F247" s="132"/>
    </row>
    <row r="248" spans="1:6" s="19" customFormat="1" x14ac:dyDescent="0.2">
      <c r="A248" s="131"/>
      <c r="E248" s="58"/>
      <c r="F248" s="132"/>
    </row>
    <row r="249" spans="1:6" s="19" customFormat="1" x14ac:dyDescent="0.2">
      <c r="A249" s="131"/>
      <c r="E249" s="58"/>
      <c r="F249" s="132"/>
    </row>
    <row r="250" spans="1:6" s="19" customFormat="1" x14ac:dyDescent="0.2">
      <c r="A250" s="131"/>
      <c r="E250" s="58"/>
      <c r="F250" s="132"/>
    </row>
    <row r="251" spans="1:6" s="19" customFormat="1" x14ac:dyDescent="0.2">
      <c r="A251" s="131"/>
      <c r="E251" s="58"/>
      <c r="F251" s="132"/>
    </row>
    <row r="252" spans="1:6" s="19" customFormat="1" x14ac:dyDescent="0.2">
      <c r="A252" s="131"/>
      <c r="E252" s="58"/>
      <c r="F252" s="132"/>
    </row>
    <row r="253" spans="1:6" s="19" customFormat="1" x14ac:dyDescent="0.2">
      <c r="A253" s="131"/>
      <c r="E253" s="58"/>
      <c r="F253" s="132"/>
    </row>
    <row r="254" spans="1:6" s="19" customFormat="1" x14ac:dyDescent="0.2">
      <c r="A254" s="131"/>
      <c r="E254" s="58"/>
      <c r="F254" s="132"/>
    </row>
    <row r="255" spans="1:6" s="19" customFormat="1" x14ac:dyDescent="0.2">
      <c r="A255" s="131"/>
      <c r="E255" s="58"/>
      <c r="F255" s="132"/>
    </row>
    <row r="256" spans="1:6" s="19" customFormat="1" x14ac:dyDescent="0.2">
      <c r="A256" s="131"/>
      <c r="E256" s="58"/>
      <c r="F256" s="132"/>
    </row>
    <row r="257" spans="1:6" s="19" customFormat="1" x14ac:dyDescent="0.2">
      <c r="A257" s="131"/>
      <c r="E257" s="58"/>
      <c r="F257" s="132"/>
    </row>
    <row r="258" spans="1:6" s="19" customFormat="1" x14ac:dyDescent="0.2">
      <c r="A258" s="131"/>
      <c r="E258" s="58"/>
      <c r="F258" s="132"/>
    </row>
    <row r="259" spans="1:6" s="19" customFormat="1" x14ac:dyDescent="0.2">
      <c r="A259" s="131"/>
      <c r="E259" s="58"/>
      <c r="F259" s="132"/>
    </row>
    <row r="260" spans="1:6" s="19" customFormat="1" x14ac:dyDescent="0.2">
      <c r="A260" s="131"/>
      <c r="E260" s="58"/>
      <c r="F260" s="132"/>
    </row>
    <row r="261" spans="1:6" s="19" customFormat="1" x14ac:dyDescent="0.2">
      <c r="A261" s="131"/>
      <c r="E261" s="58"/>
      <c r="F261" s="132"/>
    </row>
    <row r="262" spans="1:6" s="19" customFormat="1" x14ac:dyDescent="0.2">
      <c r="A262" s="131"/>
      <c r="E262" s="58"/>
      <c r="F262" s="132"/>
    </row>
    <row r="263" spans="1:6" s="19" customFormat="1" x14ac:dyDescent="0.2">
      <c r="A263" s="131"/>
      <c r="E263" s="58"/>
      <c r="F263" s="132"/>
    </row>
    <row r="264" spans="1:6" s="19" customFormat="1" x14ac:dyDescent="0.2">
      <c r="A264" s="131"/>
      <c r="E264" s="58"/>
      <c r="F264" s="132"/>
    </row>
    <row r="265" spans="1:6" s="19" customFormat="1" x14ac:dyDescent="0.2">
      <c r="A265" s="131"/>
      <c r="E265" s="58"/>
      <c r="F265" s="132"/>
    </row>
    <row r="266" spans="1:6" s="19" customFormat="1" x14ac:dyDescent="0.2">
      <c r="A266" s="131"/>
      <c r="E266" s="58"/>
      <c r="F266" s="132"/>
    </row>
    <row r="267" spans="1:6" s="19" customFormat="1" x14ac:dyDescent="0.2">
      <c r="A267" s="131"/>
      <c r="E267" s="58"/>
      <c r="F267" s="132"/>
    </row>
    <row r="268" spans="1:6" s="19" customFormat="1" x14ac:dyDescent="0.2">
      <c r="A268" s="131"/>
      <c r="E268" s="58"/>
      <c r="F268" s="132"/>
    </row>
    <row r="269" spans="1:6" s="19" customFormat="1" x14ac:dyDescent="0.2">
      <c r="A269" s="131"/>
      <c r="E269" s="58"/>
      <c r="F269" s="132"/>
    </row>
    <row r="270" spans="1:6" s="19" customFormat="1" x14ac:dyDescent="0.2">
      <c r="A270" s="131"/>
      <c r="E270" s="58"/>
      <c r="F270" s="132"/>
    </row>
    <row r="271" spans="1:6" s="19" customFormat="1" x14ac:dyDescent="0.2">
      <c r="A271" s="131"/>
      <c r="E271" s="58"/>
      <c r="F271" s="132"/>
    </row>
    <row r="272" spans="1:6" s="19" customFormat="1" x14ac:dyDescent="0.2">
      <c r="A272" s="131"/>
      <c r="E272" s="58"/>
      <c r="F272" s="132"/>
    </row>
    <row r="273" spans="1:6" s="19" customFormat="1" x14ac:dyDescent="0.2">
      <c r="A273" s="131"/>
      <c r="E273" s="58"/>
      <c r="F273" s="132"/>
    </row>
    <row r="274" spans="1:6" s="19" customFormat="1" x14ac:dyDescent="0.2">
      <c r="A274" s="131"/>
      <c r="E274" s="58"/>
      <c r="F274" s="132"/>
    </row>
    <row r="275" spans="1:6" s="19" customFormat="1" x14ac:dyDescent="0.2">
      <c r="A275" s="131"/>
      <c r="E275" s="58"/>
      <c r="F275" s="132"/>
    </row>
    <row r="276" spans="1:6" s="19" customFormat="1" x14ac:dyDescent="0.2">
      <c r="A276" s="131"/>
      <c r="E276" s="58"/>
      <c r="F276" s="132"/>
    </row>
    <row r="277" spans="1:6" s="19" customFormat="1" x14ac:dyDescent="0.2">
      <c r="A277" s="131"/>
      <c r="E277" s="58"/>
      <c r="F277" s="132"/>
    </row>
    <row r="278" spans="1:6" s="19" customFormat="1" x14ac:dyDescent="0.2">
      <c r="A278" s="131"/>
      <c r="E278" s="58"/>
      <c r="F278" s="132"/>
    </row>
    <row r="279" spans="1:6" s="19" customFormat="1" x14ac:dyDescent="0.2">
      <c r="A279" s="131"/>
      <c r="E279" s="58"/>
      <c r="F279" s="132"/>
    </row>
    <row r="280" spans="1:6" s="19" customFormat="1" x14ac:dyDescent="0.2">
      <c r="A280" s="131"/>
      <c r="E280" s="58"/>
      <c r="F280" s="132"/>
    </row>
    <row r="281" spans="1:6" s="19" customFormat="1" x14ac:dyDescent="0.2">
      <c r="A281" s="131"/>
      <c r="E281" s="58"/>
      <c r="F281" s="132"/>
    </row>
    <row r="282" spans="1:6" s="19" customFormat="1" x14ac:dyDescent="0.2">
      <c r="A282" s="131"/>
      <c r="E282" s="58"/>
      <c r="F282" s="132"/>
    </row>
    <row r="283" spans="1:6" s="19" customFormat="1" x14ac:dyDescent="0.2">
      <c r="A283" s="131"/>
      <c r="E283" s="58"/>
      <c r="F283" s="132"/>
    </row>
    <row r="284" spans="1:6" s="19" customFormat="1" x14ac:dyDescent="0.2">
      <c r="A284" s="131"/>
      <c r="E284" s="58"/>
      <c r="F284" s="132"/>
    </row>
    <row r="285" spans="1:6" s="19" customFormat="1" x14ac:dyDescent="0.2">
      <c r="A285" s="131"/>
      <c r="E285" s="58"/>
      <c r="F285" s="132"/>
    </row>
    <row r="286" spans="1:6" s="19" customFormat="1" x14ac:dyDescent="0.2">
      <c r="A286" s="131"/>
      <c r="E286" s="58"/>
      <c r="F286" s="132"/>
    </row>
    <row r="287" spans="1:6" s="19" customFormat="1" x14ac:dyDescent="0.2">
      <c r="A287" s="131"/>
      <c r="E287" s="58"/>
      <c r="F287" s="132"/>
    </row>
    <row r="288" spans="1:6" s="19" customFormat="1" x14ac:dyDescent="0.2">
      <c r="A288" s="131"/>
      <c r="E288" s="58"/>
      <c r="F288" s="132"/>
    </row>
    <row r="289" spans="1:6" s="19" customFormat="1" x14ac:dyDescent="0.2">
      <c r="A289" s="131"/>
      <c r="E289" s="58"/>
      <c r="F289" s="132"/>
    </row>
    <row r="290" spans="1:6" s="19" customFormat="1" x14ac:dyDescent="0.2">
      <c r="A290" s="131"/>
      <c r="E290" s="58"/>
      <c r="F290" s="132"/>
    </row>
    <row r="291" spans="1:6" s="19" customFormat="1" x14ac:dyDescent="0.2">
      <c r="A291" s="131"/>
      <c r="E291" s="58"/>
      <c r="F291" s="132"/>
    </row>
    <row r="292" spans="1:6" s="19" customFormat="1" x14ac:dyDescent="0.2">
      <c r="A292" s="131"/>
      <c r="E292" s="58"/>
      <c r="F292" s="132"/>
    </row>
    <row r="293" spans="1:6" s="19" customFormat="1" x14ac:dyDescent="0.2">
      <c r="A293" s="131"/>
      <c r="E293" s="58"/>
      <c r="F293" s="132"/>
    </row>
    <row r="294" spans="1:6" s="19" customFormat="1" x14ac:dyDescent="0.2">
      <c r="A294" s="131"/>
      <c r="E294" s="58"/>
      <c r="F294" s="132"/>
    </row>
    <row r="295" spans="1:6" s="19" customFormat="1" x14ac:dyDescent="0.2">
      <c r="A295" s="131"/>
      <c r="E295" s="58"/>
      <c r="F295" s="132"/>
    </row>
    <row r="296" spans="1:6" s="19" customFormat="1" x14ac:dyDescent="0.2">
      <c r="A296" s="131"/>
      <c r="E296" s="58"/>
      <c r="F296" s="132"/>
    </row>
    <row r="297" spans="1:6" s="19" customFormat="1" x14ac:dyDescent="0.2">
      <c r="A297" s="131"/>
      <c r="E297" s="58"/>
      <c r="F297" s="132"/>
    </row>
    <row r="298" spans="1:6" s="19" customFormat="1" x14ac:dyDescent="0.2">
      <c r="A298" s="131"/>
      <c r="E298" s="58"/>
      <c r="F298" s="132"/>
    </row>
    <row r="299" spans="1:6" s="19" customFormat="1" x14ac:dyDescent="0.2">
      <c r="A299" s="131"/>
      <c r="E299" s="58"/>
      <c r="F299" s="132"/>
    </row>
    <row r="300" spans="1:6" s="19" customFormat="1" x14ac:dyDescent="0.2">
      <c r="A300" s="131"/>
      <c r="E300" s="58"/>
      <c r="F300" s="132"/>
    </row>
    <row r="301" spans="1:6" s="19" customFormat="1" x14ac:dyDescent="0.2">
      <c r="A301" s="131"/>
      <c r="E301" s="58"/>
      <c r="F301" s="132"/>
    </row>
    <row r="302" spans="1:6" s="19" customFormat="1" x14ac:dyDescent="0.2">
      <c r="A302" s="131"/>
      <c r="E302" s="58"/>
      <c r="F302" s="132"/>
    </row>
    <row r="303" spans="1:6" s="19" customFormat="1" x14ac:dyDescent="0.2">
      <c r="A303" s="131"/>
      <c r="E303" s="58"/>
      <c r="F303" s="132"/>
    </row>
    <row r="304" spans="1:6" s="19" customFormat="1" x14ac:dyDescent="0.2">
      <c r="A304" s="131"/>
      <c r="E304" s="58"/>
      <c r="F304" s="132"/>
    </row>
    <row r="305" spans="1:6" s="19" customFormat="1" x14ac:dyDescent="0.2">
      <c r="A305" s="131"/>
      <c r="E305" s="58"/>
      <c r="F305" s="132"/>
    </row>
    <row r="306" spans="1:6" s="19" customFormat="1" x14ac:dyDescent="0.2">
      <c r="A306" s="131"/>
      <c r="E306" s="58"/>
      <c r="F306" s="132"/>
    </row>
    <row r="307" spans="1:6" s="19" customFormat="1" x14ac:dyDescent="0.2">
      <c r="A307" s="131"/>
      <c r="E307" s="58"/>
      <c r="F307" s="132"/>
    </row>
    <row r="308" spans="1:6" s="19" customFormat="1" x14ac:dyDescent="0.2">
      <c r="A308" s="131"/>
      <c r="E308" s="58"/>
      <c r="F308" s="132"/>
    </row>
    <row r="309" spans="1:6" s="19" customFormat="1" x14ac:dyDescent="0.2">
      <c r="A309" s="131"/>
      <c r="E309" s="58"/>
      <c r="F309" s="132"/>
    </row>
    <row r="310" spans="1:6" s="19" customFormat="1" x14ac:dyDescent="0.2">
      <c r="A310" s="131"/>
      <c r="E310" s="58"/>
      <c r="F310" s="132"/>
    </row>
    <row r="311" spans="1:6" s="19" customFormat="1" x14ac:dyDescent="0.2">
      <c r="A311" s="131"/>
      <c r="E311" s="58"/>
      <c r="F311" s="132"/>
    </row>
    <row r="312" spans="1:6" s="19" customFormat="1" x14ac:dyDescent="0.2">
      <c r="A312" s="131"/>
      <c r="E312" s="58"/>
      <c r="F312" s="132"/>
    </row>
    <row r="313" spans="1:6" s="19" customFormat="1" x14ac:dyDescent="0.2">
      <c r="A313" s="131"/>
      <c r="E313" s="58"/>
      <c r="F313" s="132"/>
    </row>
    <row r="314" spans="1:6" s="19" customFormat="1" x14ac:dyDescent="0.2">
      <c r="A314" s="131"/>
      <c r="E314" s="58"/>
      <c r="F314" s="132"/>
    </row>
    <row r="315" spans="1:6" s="19" customFormat="1" x14ac:dyDescent="0.2">
      <c r="A315" s="131"/>
      <c r="E315" s="58"/>
      <c r="F315" s="132"/>
    </row>
    <row r="316" spans="1:6" s="19" customFormat="1" x14ac:dyDescent="0.2">
      <c r="A316" s="131"/>
      <c r="E316" s="58"/>
      <c r="F316" s="132"/>
    </row>
    <row r="317" spans="1:6" s="19" customFormat="1" x14ac:dyDescent="0.2">
      <c r="A317" s="131"/>
      <c r="E317" s="58"/>
      <c r="F317" s="132"/>
    </row>
    <row r="318" spans="1:6" s="19" customFormat="1" x14ac:dyDescent="0.2">
      <c r="A318" s="131"/>
      <c r="E318" s="58"/>
      <c r="F318" s="132"/>
    </row>
    <row r="319" spans="1:6" s="19" customFormat="1" x14ac:dyDescent="0.2">
      <c r="A319" s="131"/>
      <c r="E319" s="58"/>
      <c r="F319" s="132"/>
    </row>
    <row r="320" spans="1:6" s="19" customFormat="1" x14ac:dyDescent="0.2">
      <c r="A320" s="131"/>
      <c r="E320" s="58"/>
      <c r="F320" s="132"/>
    </row>
    <row r="321" spans="1:6" s="19" customFormat="1" x14ac:dyDescent="0.2">
      <c r="A321" s="131"/>
      <c r="E321" s="58"/>
      <c r="F321" s="132"/>
    </row>
    <row r="322" spans="1:6" s="19" customFormat="1" x14ac:dyDescent="0.2">
      <c r="A322" s="131"/>
      <c r="E322" s="58"/>
      <c r="F322" s="132"/>
    </row>
    <row r="323" spans="1:6" s="19" customFormat="1" x14ac:dyDescent="0.2">
      <c r="A323" s="131"/>
      <c r="E323" s="58"/>
      <c r="F323" s="132"/>
    </row>
    <row r="324" spans="1:6" s="19" customFormat="1" x14ac:dyDescent="0.2">
      <c r="A324" s="131"/>
      <c r="E324" s="58"/>
      <c r="F324" s="132"/>
    </row>
    <row r="325" spans="1:6" s="19" customFormat="1" x14ac:dyDescent="0.2">
      <c r="A325" s="131"/>
      <c r="E325" s="58"/>
      <c r="F325" s="132"/>
    </row>
    <row r="326" spans="1:6" s="19" customFormat="1" x14ac:dyDescent="0.2">
      <c r="A326" s="131"/>
      <c r="E326" s="58"/>
      <c r="F326" s="132"/>
    </row>
    <row r="327" spans="1:6" s="19" customFormat="1" x14ac:dyDescent="0.2">
      <c r="A327" s="131"/>
      <c r="E327" s="58"/>
      <c r="F327" s="132"/>
    </row>
    <row r="328" spans="1:6" s="19" customFormat="1" x14ac:dyDescent="0.2">
      <c r="A328" s="131"/>
      <c r="E328" s="58"/>
      <c r="F328" s="132"/>
    </row>
    <row r="329" spans="1:6" s="19" customFormat="1" x14ac:dyDescent="0.2">
      <c r="A329" s="131"/>
      <c r="E329" s="58"/>
      <c r="F329" s="132"/>
    </row>
    <row r="330" spans="1:6" s="19" customFormat="1" x14ac:dyDescent="0.2">
      <c r="A330" s="131"/>
      <c r="E330" s="58"/>
      <c r="F330" s="132"/>
    </row>
    <row r="331" spans="1:6" s="19" customFormat="1" x14ac:dyDescent="0.2">
      <c r="A331" s="131"/>
      <c r="E331" s="58"/>
      <c r="F331" s="132"/>
    </row>
    <row r="332" spans="1:6" s="19" customFormat="1" x14ac:dyDescent="0.2">
      <c r="A332" s="131"/>
      <c r="E332" s="58"/>
      <c r="F332" s="132"/>
    </row>
    <row r="333" spans="1:6" s="19" customFormat="1" x14ac:dyDescent="0.2">
      <c r="A333" s="131"/>
      <c r="E333" s="58"/>
      <c r="F333" s="132"/>
    </row>
    <row r="334" spans="1:6" s="19" customFormat="1" x14ac:dyDescent="0.2">
      <c r="A334" s="131"/>
      <c r="E334" s="58"/>
      <c r="F334" s="132"/>
    </row>
    <row r="335" spans="1:6" s="19" customFormat="1" x14ac:dyDescent="0.2">
      <c r="A335" s="131"/>
      <c r="E335" s="58"/>
      <c r="F335" s="132"/>
    </row>
    <row r="336" spans="1:6" s="19" customFormat="1" x14ac:dyDescent="0.2">
      <c r="A336" s="131"/>
      <c r="E336" s="58"/>
      <c r="F336" s="132"/>
    </row>
    <row r="337" spans="1:6" s="19" customFormat="1" x14ac:dyDescent="0.2">
      <c r="A337" s="131"/>
      <c r="E337" s="58"/>
      <c r="F337" s="132"/>
    </row>
    <row r="338" spans="1:6" s="19" customFormat="1" x14ac:dyDescent="0.2">
      <c r="A338" s="131"/>
      <c r="E338" s="58"/>
      <c r="F338" s="132"/>
    </row>
    <row r="339" spans="1:6" s="19" customFormat="1" x14ac:dyDescent="0.2">
      <c r="A339" s="131"/>
      <c r="E339" s="58"/>
      <c r="F339" s="132"/>
    </row>
    <row r="340" spans="1:6" s="19" customFormat="1" x14ac:dyDescent="0.2">
      <c r="A340" s="131"/>
      <c r="E340" s="58"/>
      <c r="F340" s="132"/>
    </row>
    <row r="341" spans="1:6" s="19" customFormat="1" x14ac:dyDescent="0.2">
      <c r="A341" s="131"/>
      <c r="E341" s="58"/>
      <c r="F341" s="132"/>
    </row>
    <row r="342" spans="1:6" s="19" customFormat="1" x14ac:dyDescent="0.2">
      <c r="A342" s="131"/>
      <c r="E342" s="58"/>
      <c r="F342" s="132"/>
    </row>
    <row r="343" spans="1:6" s="19" customFormat="1" x14ac:dyDescent="0.2">
      <c r="A343" s="131"/>
      <c r="E343" s="58"/>
      <c r="F343" s="132"/>
    </row>
    <row r="344" spans="1:6" s="19" customFormat="1" x14ac:dyDescent="0.2">
      <c r="A344" s="131"/>
      <c r="E344" s="58"/>
      <c r="F344" s="132"/>
    </row>
    <row r="345" spans="1:6" s="19" customFormat="1" x14ac:dyDescent="0.2">
      <c r="A345" s="131"/>
      <c r="E345" s="58"/>
      <c r="F345" s="132"/>
    </row>
    <row r="346" spans="1:6" s="19" customFormat="1" x14ac:dyDescent="0.2">
      <c r="A346" s="131"/>
      <c r="E346" s="58"/>
      <c r="F346" s="132"/>
    </row>
    <row r="347" spans="1:6" s="19" customFormat="1" x14ac:dyDescent="0.2">
      <c r="A347" s="131"/>
      <c r="E347" s="58"/>
      <c r="F347" s="132"/>
    </row>
    <row r="348" spans="1:6" s="19" customFormat="1" x14ac:dyDescent="0.2">
      <c r="A348" s="131"/>
      <c r="E348" s="58"/>
      <c r="F348" s="132"/>
    </row>
    <row r="349" spans="1:6" s="19" customFormat="1" x14ac:dyDescent="0.2">
      <c r="A349" s="131"/>
      <c r="E349" s="58"/>
      <c r="F349" s="132"/>
    </row>
    <row r="350" spans="1:6" s="19" customFormat="1" x14ac:dyDescent="0.2">
      <c r="A350" s="131"/>
      <c r="E350" s="58"/>
      <c r="F350" s="132"/>
    </row>
    <row r="351" spans="1:6" s="19" customFormat="1" x14ac:dyDescent="0.2">
      <c r="A351" s="131"/>
      <c r="E351" s="58"/>
      <c r="F351" s="132"/>
    </row>
    <row r="352" spans="1:6" s="19" customFormat="1" x14ac:dyDescent="0.2">
      <c r="A352" s="131"/>
      <c r="E352" s="58"/>
      <c r="F352" s="132"/>
    </row>
    <row r="353" spans="1:6" s="19" customFormat="1" x14ac:dyDescent="0.2">
      <c r="A353" s="131"/>
      <c r="E353" s="58"/>
      <c r="F353" s="132"/>
    </row>
    <row r="354" spans="1:6" s="19" customFormat="1" x14ac:dyDescent="0.2">
      <c r="A354" s="131"/>
      <c r="E354" s="58"/>
      <c r="F354" s="132"/>
    </row>
    <row r="355" spans="1:6" s="19" customFormat="1" x14ac:dyDescent="0.2">
      <c r="A355" s="131"/>
      <c r="E355" s="58"/>
      <c r="F355" s="132"/>
    </row>
    <row r="356" spans="1:6" s="19" customFormat="1" x14ac:dyDescent="0.2">
      <c r="A356" s="131"/>
      <c r="E356" s="58"/>
      <c r="F356" s="132"/>
    </row>
    <row r="357" spans="1:6" s="19" customFormat="1" x14ac:dyDescent="0.2">
      <c r="A357" s="131"/>
      <c r="E357" s="58"/>
      <c r="F357" s="132"/>
    </row>
    <row r="358" spans="1:6" s="19" customFormat="1" x14ac:dyDescent="0.2">
      <c r="A358" s="131"/>
      <c r="E358" s="58"/>
      <c r="F358" s="132"/>
    </row>
    <row r="359" spans="1:6" s="19" customFormat="1" x14ac:dyDescent="0.2">
      <c r="A359" s="131"/>
      <c r="E359" s="58"/>
      <c r="F359" s="132"/>
    </row>
    <row r="360" spans="1:6" s="19" customFormat="1" x14ac:dyDescent="0.2">
      <c r="A360" s="131"/>
      <c r="E360" s="58"/>
      <c r="F360" s="132"/>
    </row>
    <row r="361" spans="1:6" s="19" customFormat="1" x14ac:dyDescent="0.2">
      <c r="A361" s="131"/>
      <c r="E361" s="58"/>
      <c r="F361" s="132"/>
    </row>
    <row r="362" spans="1:6" s="19" customFormat="1" x14ac:dyDescent="0.2">
      <c r="A362" s="131"/>
      <c r="E362" s="58"/>
      <c r="F362" s="132"/>
    </row>
    <row r="363" spans="1:6" s="19" customFormat="1" x14ac:dyDescent="0.2">
      <c r="A363" s="131"/>
      <c r="E363" s="58"/>
      <c r="F363" s="132"/>
    </row>
    <row r="364" spans="1:6" s="19" customFormat="1" x14ac:dyDescent="0.2">
      <c r="A364" s="131"/>
      <c r="E364" s="58"/>
      <c r="F364" s="132"/>
    </row>
    <row r="365" spans="1:6" s="19" customFormat="1" x14ac:dyDescent="0.2">
      <c r="A365" s="131"/>
      <c r="E365" s="58"/>
      <c r="F365" s="132"/>
    </row>
    <row r="366" spans="1:6" s="19" customFormat="1" x14ac:dyDescent="0.2">
      <c r="A366" s="131"/>
      <c r="E366" s="58"/>
      <c r="F366" s="132"/>
    </row>
    <row r="367" spans="1:6" s="19" customFormat="1" x14ac:dyDescent="0.2">
      <c r="A367" s="131"/>
      <c r="E367" s="58"/>
      <c r="F367" s="132"/>
    </row>
    <row r="368" spans="1:6" s="19" customFormat="1" x14ac:dyDescent="0.2">
      <c r="A368" s="131"/>
      <c r="E368" s="58"/>
      <c r="F368" s="132"/>
    </row>
    <row r="369" spans="1:6" s="19" customFormat="1" x14ac:dyDescent="0.2">
      <c r="A369" s="131"/>
      <c r="E369" s="58"/>
      <c r="F369" s="132"/>
    </row>
    <row r="370" spans="1:6" s="19" customFormat="1" x14ac:dyDescent="0.2">
      <c r="A370" s="131"/>
      <c r="E370" s="58"/>
      <c r="F370" s="132"/>
    </row>
    <row r="371" spans="1:6" s="19" customFormat="1" x14ac:dyDescent="0.2">
      <c r="A371" s="131"/>
      <c r="E371" s="58"/>
      <c r="F371" s="132"/>
    </row>
    <row r="372" spans="1:6" s="19" customFormat="1" x14ac:dyDescent="0.2">
      <c r="A372" s="131"/>
      <c r="E372" s="58"/>
      <c r="F372" s="132"/>
    </row>
    <row r="373" spans="1:6" s="19" customFormat="1" x14ac:dyDescent="0.2">
      <c r="A373" s="131"/>
      <c r="E373" s="58"/>
      <c r="F373" s="132"/>
    </row>
    <row r="374" spans="1:6" s="19" customFormat="1" x14ac:dyDescent="0.2">
      <c r="A374" s="131"/>
      <c r="E374" s="58"/>
      <c r="F374" s="132"/>
    </row>
    <row r="375" spans="1:6" s="19" customFormat="1" x14ac:dyDescent="0.2">
      <c r="A375" s="131"/>
      <c r="E375" s="58"/>
      <c r="F375" s="132"/>
    </row>
    <row r="376" spans="1:6" s="19" customFormat="1" x14ac:dyDescent="0.2">
      <c r="A376" s="131"/>
      <c r="E376" s="58"/>
      <c r="F376" s="132"/>
    </row>
    <row r="377" spans="1:6" s="19" customFormat="1" x14ac:dyDescent="0.2">
      <c r="A377" s="131"/>
      <c r="E377" s="58"/>
      <c r="F377" s="132"/>
    </row>
    <row r="378" spans="1:6" s="19" customFormat="1" x14ac:dyDescent="0.2">
      <c r="A378" s="131"/>
      <c r="E378" s="58"/>
      <c r="F378" s="132"/>
    </row>
    <row r="379" spans="1:6" s="19" customFormat="1" x14ac:dyDescent="0.2">
      <c r="A379" s="131"/>
      <c r="E379" s="58"/>
      <c r="F379" s="132"/>
    </row>
    <row r="380" spans="1:6" s="19" customFormat="1" x14ac:dyDescent="0.2">
      <c r="A380" s="131"/>
      <c r="E380" s="58"/>
      <c r="F380" s="132"/>
    </row>
    <row r="381" spans="1:6" s="19" customFormat="1" x14ac:dyDescent="0.2">
      <c r="A381" s="131"/>
      <c r="E381" s="58"/>
      <c r="F381" s="132"/>
    </row>
    <row r="382" spans="1:6" s="19" customFormat="1" x14ac:dyDescent="0.2">
      <c r="A382" s="131"/>
      <c r="E382" s="58"/>
      <c r="F382" s="132"/>
    </row>
    <row r="383" spans="1:6" s="19" customFormat="1" x14ac:dyDescent="0.2">
      <c r="A383" s="131"/>
      <c r="E383" s="58"/>
      <c r="F383" s="132"/>
    </row>
    <row r="384" spans="1:6" s="19" customFormat="1" x14ac:dyDescent="0.2">
      <c r="A384" s="131"/>
      <c r="E384" s="58"/>
      <c r="F384" s="132"/>
    </row>
    <row r="385" spans="1:6" s="19" customFormat="1" x14ac:dyDescent="0.2">
      <c r="A385" s="131"/>
      <c r="E385" s="58"/>
      <c r="F385" s="132"/>
    </row>
    <row r="386" spans="1:6" s="19" customFormat="1" x14ac:dyDescent="0.2">
      <c r="A386" s="131"/>
      <c r="E386" s="58"/>
      <c r="F386" s="132"/>
    </row>
    <row r="387" spans="1:6" s="19" customFormat="1" x14ac:dyDescent="0.2">
      <c r="A387" s="131"/>
      <c r="E387" s="58"/>
      <c r="F387" s="132"/>
    </row>
    <row r="388" spans="1:6" s="19" customFormat="1" x14ac:dyDescent="0.2">
      <c r="A388" s="131"/>
      <c r="E388" s="58"/>
      <c r="F388" s="132"/>
    </row>
    <row r="389" spans="1:6" s="19" customFormat="1" x14ac:dyDescent="0.2">
      <c r="A389" s="131"/>
      <c r="E389" s="58"/>
      <c r="F389" s="132"/>
    </row>
    <row r="390" spans="1:6" s="19" customFormat="1" x14ac:dyDescent="0.2">
      <c r="A390" s="131"/>
      <c r="E390" s="58"/>
      <c r="F390" s="132"/>
    </row>
    <row r="391" spans="1:6" s="19" customFormat="1" x14ac:dyDescent="0.2">
      <c r="A391" s="131"/>
      <c r="E391" s="58"/>
      <c r="F391" s="132"/>
    </row>
    <row r="392" spans="1:6" s="19" customFormat="1" x14ac:dyDescent="0.2">
      <c r="A392" s="131"/>
      <c r="E392" s="58"/>
      <c r="F392" s="132"/>
    </row>
    <row r="393" spans="1:6" s="19" customFormat="1" x14ac:dyDescent="0.2">
      <c r="A393" s="131"/>
      <c r="E393" s="58"/>
      <c r="F393" s="132"/>
    </row>
    <row r="394" spans="1:6" s="19" customFormat="1" x14ac:dyDescent="0.2">
      <c r="A394" s="131"/>
      <c r="E394" s="58"/>
      <c r="F394" s="132"/>
    </row>
    <row r="395" spans="1:6" s="19" customFormat="1" x14ac:dyDescent="0.2">
      <c r="A395" s="131"/>
      <c r="E395" s="58"/>
      <c r="F395" s="132"/>
    </row>
    <row r="396" spans="1:6" s="19" customFormat="1" x14ac:dyDescent="0.2">
      <c r="A396" s="131"/>
      <c r="E396" s="58"/>
      <c r="F396" s="132"/>
    </row>
    <row r="397" spans="1:6" s="19" customFormat="1" x14ac:dyDescent="0.2">
      <c r="A397" s="131"/>
      <c r="E397" s="58"/>
      <c r="F397" s="132"/>
    </row>
    <row r="398" spans="1:6" s="19" customFormat="1" x14ac:dyDescent="0.2">
      <c r="A398" s="131"/>
      <c r="E398" s="58"/>
      <c r="F398" s="132"/>
    </row>
    <row r="399" spans="1:6" s="19" customFormat="1" x14ac:dyDescent="0.2">
      <c r="A399" s="131"/>
      <c r="E399" s="58"/>
      <c r="F399" s="132"/>
    </row>
    <row r="400" spans="1:6" s="19" customFormat="1" x14ac:dyDescent="0.2">
      <c r="A400" s="131"/>
      <c r="E400" s="58"/>
      <c r="F400" s="132"/>
    </row>
    <row r="401" spans="1:6" s="19" customFormat="1" x14ac:dyDescent="0.2">
      <c r="A401" s="131"/>
      <c r="E401" s="58"/>
      <c r="F401" s="132"/>
    </row>
    <row r="402" spans="1:6" s="19" customFormat="1" x14ac:dyDescent="0.2">
      <c r="A402" s="131"/>
      <c r="E402" s="58"/>
      <c r="F402" s="132"/>
    </row>
    <row r="403" spans="1:6" s="19" customFormat="1" x14ac:dyDescent="0.2">
      <c r="A403" s="131"/>
      <c r="E403" s="58"/>
      <c r="F403" s="132"/>
    </row>
    <row r="404" spans="1:6" s="19" customFormat="1" x14ac:dyDescent="0.2">
      <c r="A404" s="131"/>
      <c r="E404" s="58"/>
      <c r="F404" s="132"/>
    </row>
    <row r="405" spans="1:6" s="19" customFormat="1" x14ac:dyDescent="0.2">
      <c r="A405" s="131"/>
      <c r="E405" s="58"/>
      <c r="F405" s="132"/>
    </row>
    <row r="406" spans="1:6" s="19" customFormat="1" x14ac:dyDescent="0.2">
      <c r="A406" s="131"/>
      <c r="E406" s="58"/>
      <c r="F406" s="132"/>
    </row>
    <row r="407" spans="1:6" s="19" customFormat="1" x14ac:dyDescent="0.2">
      <c r="A407" s="131"/>
      <c r="E407" s="58"/>
      <c r="F407" s="132"/>
    </row>
    <row r="408" spans="1:6" s="19" customFormat="1" x14ac:dyDescent="0.2">
      <c r="A408" s="131"/>
      <c r="E408" s="58"/>
      <c r="F408" s="132"/>
    </row>
    <row r="409" spans="1:6" s="19" customFormat="1" x14ac:dyDescent="0.2">
      <c r="A409" s="131"/>
      <c r="E409" s="58"/>
      <c r="F409" s="132"/>
    </row>
    <row r="410" spans="1:6" s="19" customFormat="1" x14ac:dyDescent="0.2">
      <c r="A410" s="131"/>
      <c r="E410" s="58"/>
      <c r="F410" s="132"/>
    </row>
    <row r="411" spans="1:6" s="19" customFormat="1" x14ac:dyDescent="0.2">
      <c r="A411" s="131"/>
      <c r="E411" s="58"/>
      <c r="F411" s="132"/>
    </row>
    <row r="412" spans="1:6" s="19" customFormat="1" x14ac:dyDescent="0.2">
      <c r="A412" s="131"/>
      <c r="E412" s="58"/>
      <c r="F412" s="132"/>
    </row>
    <row r="413" spans="1:6" s="19" customFormat="1" x14ac:dyDescent="0.2">
      <c r="A413" s="131"/>
      <c r="E413" s="58"/>
      <c r="F413" s="132"/>
    </row>
    <row r="414" spans="1:6" s="19" customFormat="1" x14ac:dyDescent="0.2">
      <c r="A414" s="131"/>
      <c r="E414" s="58"/>
      <c r="F414" s="132"/>
    </row>
    <row r="415" spans="1:6" s="19" customFormat="1" x14ac:dyDescent="0.2">
      <c r="A415" s="131"/>
      <c r="E415" s="58"/>
      <c r="F415" s="132"/>
    </row>
    <row r="416" spans="1:6" s="19" customFormat="1" x14ac:dyDescent="0.2">
      <c r="A416" s="131"/>
      <c r="E416" s="58"/>
      <c r="F416" s="132"/>
    </row>
    <row r="417" spans="1:6" s="19" customFormat="1" x14ac:dyDescent="0.2">
      <c r="A417" s="131"/>
      <c r="E417" s="58"/>
      <c r="F417" s="132"/>
    </row>
    <row r="418" spans="1:6" s="19" customFormat="1" x14ac:dyDescent="0.2">
      <c r="A418" s="131"/>
      <c r="E418" s="58"/>
      <c r="F418" s="132"/>
    </row>
    <row r="419" spans="1:6" s="19" customFormat="1" x14ac:dyDescent="0.2">
      <c r="A419" s="131"/>
      <c r="E419" s="58"/>
      <c r="F419" s="132"/>
    </row>
    <row r="420" spans="1:6" s="19" customFormat="1" x14ac:dyDescent="0.2">
      <c r="A420" s="131"/>
      <c r="E420" s="58"/>
      <c r="F420" s="132"/>
    </row>
    <row r="421" spans="1:6" s="19" customFormat="1" x14ac:dyDescent="0.2">
      <c r="A421" s="131"/>
      <c r="E421" s="58"/>
      <c r="F421" s="132"/>
    </row>
    <row r="422" spans="1:6" s="19" customFormat="1" x14ac:dyDescent="0.2">
      <c r="A422" s="131"/>
      <c r="E422" s="58"/>
      <c r="F422" s="132"/>
    </row>
    <row r="423" spans="1:6" s="19" customFormat="1" x14ac:dyDescent="0.2">
      <c r="A423" s="131"/>
      <c r="E423" s="58"/>
      <c r="F423" s="132"/>
    </row>
    <row r="424" spans="1:6" s="19" customFormat="1" x14ac:dyDescent="0.2">
      <c r="A424" s="131"/>
      <c r="E424" s="58"/>
      <c r="F424" s="132"/>
    </row>
    <row r="425" spans="1:6" s="19" customFormat="1" x14ac:dyDescent="0.2">
      <c r="A425" s="131"/>
      <c r="E425" s="58"/>
      <c r="F425" s="132"/>
    </row>
    <row r="426" spans="1:6" s="19" customFormat="1" x14ac:dyDescent="0.2">
      <c r="A426" s="131"/>
      <c r="E426" s="58"/>
      <c r="F426" s="132"/>
    </row>
    <row r="427" spans="1:6" s="19" customFormat="1" x14ac:dyDescent="0.2">
      <c r="A427" s="131"/>
      <c r="E427" s="58"/>
      <c r="F427" s="132"/>
    </row>
    <row r="428" spans="1:6" s="19" customFormat="1" x14ac:dyDescent="0.2">
      <c r="A428" s="131"/>
      <c r="E428" s="58"/>
      <c r="F428" s="132"/>
    </row>
    <row r="429" spans="1:6" s="19" customFormat="1" x14ac:dyDescent="0.2">
      <c r="A429" s="131"/>
      <c r="E429" s="58"/>
      <c r="F429" s="132"/>
    </row>
    <row r="430" spans="1:6" s="19" customFormat="1" x14ac:dyDescent="0.2">
      <c r="A430" s="131"/>
      <c r="E430" s="58"/>
      <c r="F430" s="132"/>
    </row>
    <row r="431" spans="1:6" s="19" customFormat="1" x14ac:dyDescent="0.2">
      <c r="A431" s="131"/>
      <c r="E431" s="58"/>
      <c r="F431" s="132"/>
    </row>
    <row r="432" spans="1:6" s="19" customFormat="1" x14ac:dyDescent="0.2">
      <c r="A432" s="131"/>
      <c r="E432" s="58"/>
      <c r="F432" s="132"/>
    </row>
    <row r="433" spans="1:6" s="19" customFormat="1" x14ac:dyDescent="0.2">
      <c r="A433" s="131"/>
      <c r="E433" s="58"/>
      <c r="F433" s="132"/>
    </row>
    <row r="434" spans="1:6" s="19" customFormat="1" x14ac:dyDescent="0.2">
      <c r="A434" s="131"/>
      <c r="E434" s="58"/>
      <c r="F434" s="132"/>
    </row>
    <row r="435" spans="1:6" s="19" customFormat="1" x14ac:dyDescent="0.2">
      <c r="A435" s="131"/>
      <c r="E435" s="58"/>
      <c r="F435" s="132"/>
    </row>
    <row r="436" spans="1:6" s="19" customFormat="1" x14ac:dyDescent="0.2">
      <c r="A436" s="131"/>
      <c r="E436" s="58"/>
      <c r="F436" s="132"/>
    </row>
    <row r="437" spans="1:6" s="19" customFormat="1" x14ac:dyDescent="0.2">
      <c r="A437" s="131"/>
      <c r="E437" s="58"/>
      <c r="F437" s="132"/>
    </row>
    <row r="438" spans="1:6" s="19" customFormat="1" x14ac:dyDescent="0.2">
      <c r="A438" s="131"/>
      <c r="E438" s="58"/>
      <c r="F438" s="132"/>
    </row>
    <row r="439" spans="1:6" s="19" customFormat="1" x14ac:dyDescent="0.2">
      <c r="A439" s="131"/>
      <c r="E439" s="58"/>
      <c r="F439" s="132"/>
    </row>
    <row r="440" spans="1:6" s="19" customFormat="1" x14ac:dyDescent="0.2">
      <c r="A440" s="131"/>
      <c r="E440" s="58"/>
      <c r="F440" s="132"/>
    </row>
    <row r="441" spans="1:6" s="19" customFormat="1" x14ac:dyDescent="0.2">
      <c r="A441" s="131"/>
      <c r="E441" s="58"/>
      <c r="F441" s="132"/>
    </row>
    <row r="442" spans="1:6" s="19" customFormat="1" x14ac:dyDescent="0.2">
      <c r="A442" s="131"/>
      <c r="E442" s="58"/>
      <c r="F442" s="132"/>
    </row>
    <row r="443" spans="1:6" s="19" customFormat="1" x14ac:dyDescent="0.2">
      <c r="A443" s="131"/>
      <c r="E443" s="58"/>
      <c r="F443" s="132"/>
    </row>
    <row r="444" spans="1:6" s="19" customFormat="1" x14ac:dyDescent="0.2">
      <c r="A444" s="131"/>
      <c r="E444" s="58"/>
      <c r="F444" s="132"/>
    </row>
    <row r="445" spans="1:6" s="19" customFormat="1" x14ac:dyDescent="0.2">
      <c r="A445" s="131"/>
      <c r="E445" s="58"/>
      <c r="F445" s="132"/>
    </row>
    <row r="446" spans="1:6" s="19" customFormat="1" x14ac:dyDescent="0.2">
      <c r="A446" s="131"/>
      <c r="E446" s="58"/>
      <c r="F446" s="132"/>
    </row>
    <row r="447" spans="1:6" s="19" customFormat="1" x14ac:dyDescent="0.2">
      <c r="A447" s="131"/>
      <c r="E447" s="58"/>
      <c r="F447" s="132"/>
    </row>
    <row r="448" spans="1:6" s="19" customFormat="1" x14ac:dyDescent="0.2">
      <c r="A448" s="131"/>
      <c r="E448" s="58"/>
      <c r="F448" s="132"/>
    </row>
    <row r="449" spans="1:6" s="19" customFormat="1" x14ac:dyDescent="0.2">
      <c r="A449" s="131"/>
      <c r="E449" s="58"/>
      <c r="F449" s="132"/>
    </row>
    <row r="450" spans="1:6" s="19" customFormat="1" x14ac:dyDescent="0.2">
      <c r="A450" s="131"/>
      <c r="E450" s="58"/>
      <c r="F450" s="132"/>
    </row>
    <row r="451" spans="1:6" s="19" customFormat="1" x14ac:dyDescent="0.2">
      <c r="A451" s="131"/>
      <c r="E451" s="58"/>
      <c r="F451" s="132"/>
    </row>
    <row r="452" spans="1:6" s="19" customFormat="1" x14ac:dyDescent="0.2">
      <c r="A452" s="131"/>
      <c r="E452" s="58"/>
      <c r="F452" s="132"/>
    </row>
    <row r="453" spans="1:6" s="19" customFormat="1" x14ac:dyDescent="0.2">
      <c r="A453" s="131"/>
      <c r="E453" s="58"/>
      <c r="F453" s="132"/>
    </row>
    <row r="454" spans="1:6" s="19" customFormat="1" x14ac:dyDescent="0.2">
      <c r="A454" s="131"/>
      <c r="E454" s="58"/>
      <c r="F454" s="132"/>
    </row>
    <row r="455" spans="1:6" s="19" customFormat="1" x14ac:dyDescent="0.2">
      <c r="A455" s="131"/>
      <c r="E455" s="58"/>
      <c r="F455" s="132"/>
    </row>
    <row r="456" spans="1:6" s="19" customFormat="1" x14ac:dyDescent="0.2">
      <c r="A456" s="131"/>
      <c r="E456" s="58"/>
      <c r="F456" s="132"/>
    </row>
    <row r="457" spans="1:6" s="19" customFormat="1" x14ac:dyDescent="0.2">
      <c r="A457" s="131"/>
      <c r="E457" s="58"/>
      <c r="F457" s="132"/>
    </row>
    <row r="458" spans="1:6" s="19" customFormat="1" x14ac:dyDescent="0.2">
      <c r="A458" s="131"/>
      <c r="E458" s="58"/>
      <c r="F458" s="132"/>
    </row>
    <row r="459" spans="1:6" s="19" customFormat="1" x14ac:dyDescent="0.2">
      <c r="A459" s="131"/>
      <c r="E459" s="58"/>
      <c r="F459" s="132"/>
    </row>
    <row r="460" spans="1:6" s="19" customFormat="1" x14ac:dyDescent="0.2">
      <c r="A460" s="131"/>
      <c r="E460" s="58"/>
      <c r="F460" s="132"/>
    </row>
    <row r="461" spans="1:6" s="19" customFormat="1" x14ac:dyDescent="0.2">
      <c r="A461" s="131"/>
      <c r="E461" s="58"/>
      <c r="F461" s="132"/>
    </row>
    <row r="462" spans="1:6" s="19" customFormat="1" x14ac:dyDescent="0.2">
      <c r="A462" s="131"/>
      <c r="E462" s="58"/>
      <c r="F462" s="132"/>
    </row>
    <row r="463" spans="1:6" s="19" customFormat="1" x14ac:dyDescent="0.2">
      <c r="A463" s="131"/>
      <c r="E463" s="58"/>
      <c r="F463" s="132"/>
    </row>
    <row r="464" spans="1:6" s="19" customFormat="1" x14ac:dyDescent="0.2">
      <c r="A464" s="131"/>
      <c r="E464" s="58"/>
      <c r="F464" s="132"/>
    </row>
    <row r="465" spans="1:6" s="19" customFormat="1" x14ac:dyDescent="0.2">
      <c r="A465" s="131"/>
      <c r="E465" s="58"/>
      <c r="F465" s="132"/>
    </row>
    <row r="466" spans="1:6" s="19" customFormat="1" x14ac:dyDescent="0.2">
      <c r="A466" s="131"/>
      <c r="E466" s="58"/>
      <c r="F466" s="132"/>
    </row>
    <row r="467" spans="1:6" s="19" customFormat="1" x14ac:dyDescent="0.2">
      <c r="A467" s="131"/>
      <c r="E467" s="58"/>
      <c r="F467" s="132"/>
    </row>
    <row r="468" spans="1:6" s="19" customFormat="1" x14ac:dyDescent="0.2">
      <c r="A468" s="131"/>
      <c r="E468" s="58"/>
      <c r="F468" s="132"/>
    </row>
    <row r="469" spans="1:6" s="19" customFormat="1" x14ac:dyDescent="0.2">
      <c r="A469" s="131"/>
      <c r="E469" s="58"/>
      <c r="F469" s="132"/>
    </row>
    <row r="470" spans="1:6" s="19" customFormat="1" x14ac:dyDescent="0.2">
      <c r="A470" s="131"/>
      <c r="E470" s="58"/>
      <c r="F470" s="132"/>
    </row>
    <row r="471" spans="1:6" s="19" customFormat="1" x14ac:dyDescent="0.2">
      <c r="A471" s="131"/>
      <c r="E471" s="58"/>
      <c r="F471" s="132"/>
    </row>
    <row r="472" spans="1:6" s="19" customFormat="1" x14ac:dyDescent="0.2">
      <c r="A472" s="131"/>
      <c r="E472" s="58"/>
      <c r="F472" s="132"/>
    </row>
    <row r="473" spans="1:6" s="19" customFormat="1" x14ac:dyDescent="0.2">
      <c r="A473" s="131"/>
      <c r="E473" s="58"/>
      <c r="F473" s="132"/>
    </row>
    <row r="474" spans="1:6" s="19" customFormat="1" x14ac:dyDescent="0.2">
      <c r="A474" s="131"/>
      <c r="E474" s="58"/>
      <c r="F474" s="132"/>
    </row>
    <row r="475" spans="1:6" s="19" customFormat="1" x14ac:dyDescent="0.2">
      <c r="A475" s="131"/>
      <c r="E475" s="58"/>
      <c r="F475" s="132"/>
    </row>
    <row r="476" spans="1:6" s="19" customFormat="1" x14ac:dyDescent="0.2">
      <c r="A476" s="131"/>
      <c r="E476" s="58"/>
      <c r="F476" s="132"/>
    </row>
    <row r="477" spans="1:6" s="19" customFormat="1" x14ac:dyDescent="0.2">
      <c r="A477" s="131"/>
      <c r="E477" s="58"/>
      <c r="F477" s="132"/>
    </row>
    <row r="478" spans="1:6" s="19" customFormat="1" x14ac:dyDescent="0.2">
      <c r="A478" s="131"/>
      <c r="E478" s="58"/>
      <c r="F478" s="132"/>
    </row>
    <row r="479" spans="1:6" s="19" customFormat="1" x14ac:dyDescent="0.2">
      <c r="A479" s="131"/>
      <c r="E479" s="58"/>
      <c r="F479" s="132"/>
    </row>
    <row r="480" spans="1:6" s="19" customFormat="1" x14ac:dyDescent="0.2">
      <c r="A480" s="131"/>
      <c r="E480" s="58"/>
      <c r="F480" s="132"/>
    </row>
    <row r="481" spans="1:6" s="19" customFormat="1" x14ac:dyDescent="0.2">
      <c r="A481" s="131"/>
      <c r="E481" s="58"/>
      <c r="F481" s="132"/>
    </row>
    <row r="482" spans="1:6" s="19" customFormat="1" x14ac:dyDescent="0.2">
      <c r="A482" s="131"/>
      <c r="E482" s="58"/>
      <c r="F482" s="132"/>
    </row>
    <row r="483" spans="1:6" s="19" customFormat="1" x14ac:dyDescent="0.2">
      <c r="A483" s="131"/>
      <c r="E483" s="58"/>
      <c r="F483" s="132"/>
    </row>
    <row r="484" spans="1:6" s="19" customFormat="1" x14ac:dyDescent="0.2">
      <c r="A484" s="131"/>
      <c r="E484" s="58"/>
      <c r="F484" s="132"/>
    </row>
    <row r="485" spans="1:6" s="19" customFormat="1" x14ac:dyDescent="0.2">
      <c r="A485" s="131"/>
      <c r="E485" s="58"/>
      <c r="F485" s="132"/>
    </row>
    <row r="486" spans="1:6" s="19" customFormat="1" x14ac:dyDescent="0.2">
      <c r="A486" s="131"/>
      <c r="E486" s="58"/>
      <c r="F486" s="132"/>
    </row>
    <row r="487" spans="1:6" s="19" customFormat="1" x14ac:dyDescent="0.2">
      <c r="A487" s="131"/>
      <c r="E487" s="58"/>
      <c r="F487" s="132"/>
    </row>
    <row r="488" spans="1:6" s="19" customFormat="1" x14ac:dyDescent="0.2">
      <c r="A488" s="131"/>
      <c r="E488" s="58"/>
      <c r="F488" s="132"/>
    </row>
    <row r="489" spans="1:6" s="19" customFormat="1" x14ac:dyDescent="0.2">
      <c r="A489" s="131"/>
      <c r="E489" s="58"/>
      <c r="F489" s="132"/>
    </row>
    <row r="490" spans="1:6" s="19" customFormat="1" x14ac:dyDescent="0.2">
      <c r="A490" s="131"/>
      <c r="E490" s="58"/>
      <c r="F490" s="132"/>
    </row>
    <row r="491" spans="1:6" s="19" customFormat="1" x14ac:dyDescent="0.2">
      <c r="A491" s="131"/>
      <c r="E491" s="58"/>
      <c r="F491" s="132"/>
    </row>
    <row r="492" spans="1:6" s="19" customFormat="1" x14ac:dyDescent="0.2">
      <c r="A492" s="131"/>
      <c r="E492" s="58"/>
      <c r="F492" s="132"/>
    </row>
    <row r="493" spans="1:6" s="19" customFormat="1" x14ac:dyDescent="0.2">
      <c r="A493" s="131"/>
      <c r="E493" s="58"/>
      <c r="F493" s="132"/>
    </row>
    <row r="494" spans="1:6" s="19" customFormat="1" x14ac:dyDescent="0.2">
      <c r="A494" s="131"/>
      <c r="E494" s="58"/>
      <c r="F494" s="132"/>
    </row>
    <row r="495" spans="1:6" s="19" customFormat="1" x14ac:dyDescent="0.2">
      <c r="A495" s="131"/>
      <c r="E495" s="58"/>
      <c r="F495" s="132"/>
    </row>
    <row r="496" spans="1:6" s="19" customFormat="1" x14ac:dyDescent="0.2">
      <c r="A496" s="131"/>
      <c r="E496" s="58"/>
      <c r="F496" s="132"/>
    </row>
    <row r="497" spans="1:6" s="19" customFormat="1" x14ac:dyDescent="0.2">
      <c r="A497" s="131"/>
      <c r="E497" s="58"/>
      <c r="F497" s="132"/>
    </row>
    <row r="498" spans="1:6" s="19" customFormat="1" x14ac:dyDescent="0.2">
      <c r="A498" s="131"/>
      <c r="E498" s="58"/>
      <c r="F498" s="132"/>
    </row>
    <row r="499" spans="1:6" s="19" customFormat="1" x14ac:dyDescent="0.2">
      <c r="A499" s="131"/>
      <c r="E499" s="58"/>
      <c r="F499" s="132"/>
    </row>
    <row r="500" spans="1:6" s="19" customFormat="1" x14ac:dyDescent="0.2">
      <c r="A500" s="131"/>
      <c r="E500" s="58"/>
      <c r="F500" s="132"/>
    </row>
    <row r="501" spans="1:6" s="19" customFormat="1" x14ac:dyDescent="0.2">
      <c r="A501" s="131"/>
      <c r="E501" s="58"/>
      <c r="F501" s="132"/>
    </row>
    <row r="502" spans="1:6" s="19" customFormat="1" x14ac:dyDescent="0.2">
      <c r="A502" s="131"/>
      <c r="E502" s="58"/>
      <c r="F502" s="132"/>
    </row>
    <row r="503" spans="1:6" s="19" customFormat="1" x14ac:dyDescent="0.2">
      <c r="A503" s="131"/>
      <c r="E503" s="58"/>
      <c r="F503" s="132"/>
    </row>
    <row r="504" spans="1:6" s="19" customFormat="1" x14ac:dyDescent="0.2">
      <c r="A504" s="131"/>
      <c r="E504" s="58"/>
      <c r="F504" s="132"/>
    </row>
    <row r="505" spans="1:6" s="19" customFormat="1" x14ac:dyDescent="0.2">
      <c r="A505" s="131"/>
      <c r="E505" s="58"/>
      <c r="F505" s="132"/>
    </row>
    <row r="506" spans="1:6" s="19" customFormat="1" x14ac:dyDescent="0.2">
      <c r="A506" s="131"/>
      <c r="E506" s="58"/>
      <c r="F506" s="132"/>
    </row>
    <row r="507" spans="1:6" s="19" customFormat="1" x14ac:dyDescent="0.2">
      <c r="A507" s="131"/>
      <c r="E507" s="58"/>
      <c r="F507" s="132"/>
    </row>
    <row r="508" spans="1:6" s="19" customFormat="1" x14ac:dyDescent="0.2">
      <c r="A508" s="131"/>
      <c r="E508" s="58"/>
      <c r="F508" s="132"/>
    </row>
    <row r="509" spans="1:6" s="19" customFormat="1" x14ac:dyDescent="0.2">
      <c r="A509" s="131"/>
      <c r="E509" s="58"/>
      <c r="F509" s="132"/>
    </row>
    <row r="510" spans="1:6" s="19" customFormat="1" x14ac:dyDescent="0.2">
      <c r="A510" s="131"/>
      <c r="E510" s="58"/>
      <c r="F510" s="132"/>
    </row>
    <row r="511" spans="1:6" s="19" customFormat="1" x14ac:dyDescent="0.2">
      <c r="A511" s="131"/>
      <c r="E511" s="58"/>
      <c r="F511" s="132"/>
    </row>
    <row r="512" spans="1:6" s="19" customFormat="1" x14ac:dyDescent="0.2">
      <c r="A512" s="131"/>
      <c r="E512" s="58"/>
      <c r="F512" s="132"/>
    </row>
    <row r="513" spans="1:6" s="19" customFormat="1" x14ac:dyDescent="0.2">
      <c r="A513" s="131"/>
      <c r="E513" s="58"/>
      <c r="F513" s="132"/>
    </row>
    <row r="514" spans="1:6" s="19" customFormat="1" x14ac:dyDescent="0.2">
      <c r="A514" s="131"/>
      <c r="E514" s="58"/>
      <c r="F514" s="132"/>
    </row>
    <row r="515" spans="1:6" s="19" customFormat="1" x14ac:dyDescent="0.2">
      <c r="A515" s="131"/>
      <c r="E515" s="58"/>
      <c r="F515" s="132"/>
    </row>
    <row r="516" spans="1:6" s="19" customFormat="1" x14ac:dyDescent="0.2">
      <c r="A516" s="131"/>
      <c r="E516" s="58"/>
      <c r="F516" s="132"/>
    </row>
    <row r="517" spans="1:6" s="19" customFormat="1" x14ac:dyDescent="0.2">
      <c r="A517" s="131"/>
      <c r="E517" s="58"/>
      <c r="F517" s="132"/>
    </row>
    <row r="518" spans="1:6" s="19" customFormat="1" x14ac:dyDescent="0.2">
      <c r="A518" s="131"/>
      <c r="E518" s="58"/>
      <c r="F518" s="132"/>
    </row>
    <row r="519" spans="1:6" s="19" customFormat="1" x14ac:dyDescent="0.2">
      <c r="A519" s="131"/>
      <c r="E519" s="58"/>
      <c r="F519" s="132"/>
    </row>
    <row r="520" spans="1:6" s="19" customFormat="1" x14ac:dyDescent="0.2">
      <c r="A520" s="131"/>
      <c r="E520" s="58"/>
      <c r="F520" s="132"/>
    </row>
    <row r="521" spans="1:6" s="19" customFormat="1" x14ac:dyDescent="0.2">
      <c r="A521" s="131"/>
      <c r="E521" s="58"/>
      <c r="F521" s="132"/>
    </row>
    <row r="522" spans="1:6" s="19" customFormat="1" x14ac:dyDescent="0.2">
      <c r="A522" s="131"/>
      <c r="E522" s="58"/>
      <c r="F522" s="132"/>
    </row>
    <row r="523" spans="1:6" s="19" customFormat="1" x14ac:dyDescent="0.2">
      <c r="A523" s="131"/>
      <c r="E523" s="58"/>
      <c r="F523" s="132"/>
    </row>
    <row r="524" spans="1:6" s="19" customFormat="1" x14ac:dyDescent="0.2">
      <c r="A524" s="131"/>
      <c r="E524" s="58"/>
      <c r="F524" s="132"/>
    </row>
    <row r="525" spans="1:6" s="19" customFormat="1" x14ac:dyDescent="0.2">
      <c r="A525" s="131"/>
      <c r="E525" s="58"/>
      <c r="F525" s="132"/>
    </row>
    <row r="526" spans="1:6" s="19" customFormat="1" x14ac:dyDescent="0.2">
      <c r="A526" s="131"/>
      <c r="E526" s="58"/>
      <c r="F526" s="132"/>
    </row>
    <row r="527" spans="1:6" s="19" customFormat="1" x14ac:dyDescent="0.2">
      <c r="A527" s="131"/>
      <c r="E527" s="58"/>
      <c r="F527" s="132"/>
    </row>
    <row r="528" spans="1:6" s="19" customFormat="1" x14ac:dyDescent="0.2">
      <c r="A528" s="131"/>
      <c r="E528" s="58"/>
      <c r="F528" s="132"/>
    </row>
    <row r="529" spans="1:6" s="19" customFormat="1" x14ac:dyDescent="0.2">
      <c r="A529" s="131"/>
      <c r="E529" s="58"/>
      <c r="F529" s="132"/>
    </row>
    <row r="530" spans="1:6" s="19" customFormat="1" x14ac:dyDescent="0.2">
      <c r="A530" s="131"/>
      <c r="E530" s="58"/>
      <c r="F530" s="132"/>
    </row>
    <row r="531" spans="1:6" s="19" customFormat="1" x14ac:dyDescent="0.2">
      <c r="A531" s="131"/>
      <c r="E531" s="58"/>
      <c r="F531" s="132"/>
    </row>
    <row r="532" spans="1:6" s="19" customFormat="1" x14ac:dyDescent="0.2">
      <c r="A532" s="131"/>
      <c r="E532" s="58"/>
      <c r="F532" s="132"/>
    </row>
    <row r="533" spans="1:6" s="19" customFormat="1" x14ac:dyDescent="0.2">
      <c r="A533" s="131"/>
      <c r="E533" s="58"/>
      <c r="F533" s="132"/>
    </row>
    <row r="534" spans="1:6" s="19" customFormat="1" x14ac:dyDescent="0.2">
      <c r="A534" s="131"/>
      <c r="E534" s="58"/>
      <c r="F534" s="132"/>
    </row>
    <row r="535" spans="1:6" s="19" customFormat="1" x14ac:dyDescent="0.2">
      <c r="A535" s="131"/>
      <c r="E535" s="58"/>
      <c r="F535" s="132"/>
    </row>
    <row r="536" spans="1:6" s="19" customFormat="1" x14ac:dyDescent="0.2">
      <c r="A536" s="131"/>
      <c r="E536" s="58"/>
      <c r="F536" s="132"/>
    </row>
    <row r="537" spans="1:6" s="19" customFormat="1" x14ac:dyDescent="0.2">
      <c r="A537" s="131"/>
      <c r="E537" s="58"/>
      <c r="F537" s="132"/>
    </row>
    <row r="538" spans="1:6" s="19" customFormat="1" x14ac:dyDescent="0.2">
      <c r="A538" s="131"/>
      <c r="E538" s="58"/>
      <c r="F538" s="132"/>
    </row>
    <row r="539" spans="1:6" s="19" customFormat="1" x14ac:dyDescent="0.2">
      <c r="A539" s="131"/>
      <c r="E539" s="58"/>
      <c r="F539" s="132"/>
    </row>
    <row r="540" spans="1:6" s="19" customFormat="1" x14ac:dyDescent="0.2">
      <c r="A540" s="131"/>
      <c r="E540" s="58"/>
      <c r="F540" s="132"/>
    </row>
    <row r="541" spans="1:6" s="19" customFormat="1" x14ac:dyDescent="0.2">
      <c r="A541" s="131"/>
      <c r="E541" s="58"/>
      <c r="F541" s="132"/>
    </row>
    <row r="542" spans="1:6" s="19" customFormat="1" x14ac:dyDescent="0.2">
      <c r="A542" s="131"/>
      <c r="E542" s="58"/>
      <c r="F542" s="132"/>
    </row>
    <row r="543" spans="1:6" s="19" customFormat="1" x14ac:dyDescent="0.2">
      <c r="A543" s="131"/>
      <c r="E543" s="58"/>
      <c r="F543" s="132"/>
    </row>
    <row r="544" spans="1:6" s="19" customFormat="1" x14ac:dyDescent="0.2">
      <c r="A544" s="131"/>
      <c r="E544" s="58"/>
      <c r="F544" s="132"/>
    </row>
    <row r="545" spans="1:6" s="19" customFormat="1" x14ac:dyDescent="0.2">
      <c r="A545" s="131"/>
      <c r="E545" s="58"/>
      <c r="F545" s="132"/>
    </row>
    <row r="546" spans="1:6" s="19" customFormat="1" x14ac:dyDescent="0.2">
      <c r="A546" s="131"/>
      <c r="E546" s="58"/>
      <c r="F546" s="132"/>
    </row>
    <row r="547" spans="1:6" s="19" customFormat="1" x14ac:dyDescent="0.2">
      <c r="A547" s="131"/>
      <c r="E547" s="58"/>
      <c r="F547" s="132"/>
    </row>
    <row r="548" spans="1:6" s="19" customFormat="1" x14ac:dyDescent="0.2">
      <c r="A548" s="131"/>
      <c r="E548" s="58"/>
      <c r="F548" s="132"/>
    </row>
    <row r="549" spans="1:6" s="19" customFormat="1" x14ac:dyDescent="0.2">
      <c r="A549" s="131"/>
      <c r="E549" s="58"/>
      <c r="F549" s="132"/>
    </row>
    <row r="550" spans="1:6" s="19" customFormat="1" x14ac:dyDescent="0.2">
      <c r="A550" s="131"/>
      <c r="E550" s="58"/>
      <c r="F550" s="132"/>
    </row>
    <row r="551" spans="1:6" s="19" customFormat="1" x14ac:dyDescent="0.2">
      <c r="A551" s="131"/>
      <c r="E551" s="58"/>
      <c r="F551" s="132"/>
    </row>
    <row r="552" spans="1:6" s="19" customFormat="1" x14ac:dyDescent="0.2">
      <c r="A552" s="131"/>
      <c r="E552" s="58"/>
      <c r="F552" s="132"/>
    </row>
    <row r="553" spans="1:6" s="19" customFormat="1" x14ac:dyDescent="0.2">
      <c r="A553" s="131"/>
      <c r="E553" s="58"/>
      <c r="F553" s="132"/>
    </row>
    <row r="554" spans="1:6" s="19" customFormat="1" x14ac:dyDescent="0.2">
      <c r="A554" s="131"/>
      <c r="E554" s="58"/>
      <c r="F554" s="132"/>
    </row>
    <row r="555" spans="1:6" s="19" customFormat="1" x14ac:dyDescent="0.2">
      <c r="A555" s="131"/>
      <c r="E555" s="58"/>
      <c r="F555" s="132"/>
    </row>
    <row r="556" spans="1:6" s="19" customFormat="1" x14ac:dyDescent="0.2">
      <c r="A556" s="131"/>
      <c r="E556" s="58"/>
      <c r="F556" s="132"/>
    </row>
    <row r="557" spans="1:6" s="19" customFormat="1" x14ac:dyDescent="0.2">
      <c r="A557" s="131"/>
      <c r="E557" s="58"/>
      <c r="F557" s="132"/>
    </row>
    <row r="558" spans="1:6" s="19" customFormat="1" x14ac:dyDescent="0.2">
      <c r="A558" s="131"/>
      <c r="E558" s="58"/>
      <c r="F558" s="132"/>
    </row>
    <row r="559" spans="1:6" s="19" customFormat="1" x14ac:dyDescent="0.2">
      <c r="A559" s="131"/>
      <c r="E559" s="58"/>
      <c r="F559" s="132"/>
    </row>
    <row r="560" spans="1:6" s="19" customFormat="1" x14ac:dyDescent="0.2">
      <c r="A560" s="131"/>
      <c r="E560" s="58"/>
      <c r="F560" s="132"/>
    </row>
    <row r="561" spans="1:6" s="19" customFormat="1" x14ac:dyDescent="0.2">
      <c r="A561" s="131"/>
      <c r="E561" s="58"/>
      <c r="F561" s="132"/>
    </row>
    <row r="562" spans="1:6" s="19" customFormat="1" x14ac:dyDescent="0.2">
      <c r="A562" s="131"/>
      <c r="E562" s="58"/>
      <c r="F562" s="132"/>
    </row>
    <row r="563" spans="1:6" s="19" customFormat="1" x14ac:dyDescent="0.2">
      <c r="A563" s="131"/>
      <c r="E563" s="58"/>
      <c r="F563" s="132"/>
    </row>
    <row r="564" spans="1:6" s="19" customFormat="1" x14ac:dyDescent="0.2">
      <c r="A564" s="131"/>
      <c r="E564" s="58"/>
      <c r="F564" s="132"/>
    </row>
    <row r="565" spans="1:6" s="19" customFormat="1" x14ac:dyDescent="0.2">
      <c r="A565" s="131"/>
      <c r="E565" s="58"/>
      <c r="F565" s="132"/>
    </row>
    <row r="566" spans="1:6" s="19" customFormat="1" x14ac:dyDescent="0.2">
      <c r="A566" s="131"/>
      <c r="E566" s="58"/>
      <c r="F566" s="132"/>
    </row>
    <row r="567" spans="1:6" s="19" customFormat="1" x14ac:dyDescent="0.2">
      <c r="A567" s="131"/>
      <c r="E567" s="58"/>
      <c r="F567" s="132"/>
    </row>
    <row r="568" spans="1:6" s="19" customFormat="1" x14ac:dyDescent="0.2">
      <c r="A568" s="131"/>
      <c r="E568" s="58"/>
      <c r="F568" s="132"/>
    </row>
    <row r="569" spans="1:6" s="19" customFormat="1" x14ac:dyDescent="0.2">
      <c r="A569" s="131"/>
      <c r="E569" s="58"/>
      <c r="F569" s="132"/>
    </row>
    <row r="570" spans="1:6" s="19" customFormat="1" x14ac:dyDescent="0.2">
      <c r="A570" s="131"/>
      <c r="E570" s="58"/>
      <c r="F570" s="132"/>
    </row>
    <row r="571" spans="1:6" s="19" customFormat="1" x14ac:dyDescent="0.2">
      <c r="A571" s="131"/>
      <c r="E571" s="58"/>
      <c r="F571" s="132"/>
    </row>
    <row r="572" spans="1:6" s="19" customFormat="1" x14ac:dyDescent="0.2">
      <c r="A572" s="131"/>
      <c r="E572" s="58"/>
      <c r="F572" s="132"/>
    </row>
    <row r="573" spans="1:6" s="19" customFormat="1" x14ac:dyDescent="0.2">
      <c r="A573" s="131"/>
      <c r="E573" s="58"/>
      <c r="F573" s="132"/>
    </row>
    <row r="574" spans="1:6" s="19" customFormat="1" x14ac:dyDescent="0.2">
      <c r="A574" s="131"/>
      <c r="E574" s="58"/>
      <c r="F574" s="132"/>
    </row>
    <row r="575" spans="1:6" s="19" customFormat="1" x14ac:dyDescent="0.2">
      <c r="A575" s="131"/>
      <c r="E575" s="58"/>
      <c r="F575" s="132"/>
    </row>
    <row r="576" spans="1:6" s="19" customFormat="1" x14ac:dyDescent="0.2">
      <c r="A576" s="131"/>
      <c r="E576" s="58"/>
      <c r="F576" s="132"/>
    </row>
    <row r="577" spans="1:6" s="19" customFormat="1" x14ac:dyDescent="0.2">
      <c r="A577" s="131"/>
      <c r="E577" s="58"/>
      <c r="F577" s="132"/>
    </row>
    <row r="578" spans="1:6" s="19" customFormat="1" x14ac:dyDescent="0.2">
      <c r="A578" s="131"/>
      <c r="E578" s="58"/>
      <c r="F578" s="132"/>
    </row>
    <row r="579" spans="1:6" s="19" customFormat="1" x14ac:dyDescent="0.2">
      <c r="A579" s="131"/>
      <c r="E579" s="58"/>
      <c r="F579" s="132"/>
    </row>
    <row r="580" spans="1:6" s="19" customFormat="1" x14ac:dyDescent="0.2">
      <c r="A580" s="131"/>
      <c r="E580" s="58"/>
      <c r="F580" s="132"/>
    </row>
    <row r="581" spans="1:6" s="19" customFormat="1" x14ac:dyDescent="0.2">
      <c r="A581" s="131"/>
      <c r="E581" s="58"/>
      <c r="F581" s="132"/>
    </row>
    <row r="582" spans="1:6" s="19" customFormat="1" x14ac:dyDescent="0.2">
      <c r="A582" s="131"/>
      <c r="E582" s="58"/>
      <c r="F582" s="132"/>
    </row>
    <row r="583" spans="1:6" s="19" customFormat="1" x14ac:dyDescent="0.2">
      <c r="A583" s="131"/>
      <c r="E583" s="58"/>
      <c r="F583" s="132"/>
    </row>
    <row r="584" spans="1:6" s="19" customFormat="1" x14ac:dyDescent="0.2">
      <c r="A584" s="131"/>
      <c r="E584" s="58"/>
      <c r="F584" s="132"/>
    </row>
    <row r="585" spans="1:6" s="19" customFormat="1" x14ac:dyDescent="0.2">
      <c r="A585" s="131"/>
      <c r="E585" s="58"/>
      <c r="F585" s="132"/>
    </row>
    <row r="586" spans="1:6" s="19" customFormat="1" x14ac:dyDescent="0.2">
      <c r="A586" s="131"/>
      <c r="E586" s="58"/>
      <c r="F586" s="132"/>
    </row>
    <row r="587" spans="1:6" s="19" customFormat="1" x14ac:dyDescent="0.2">
      <c r="A587" s="131"/>
      <c r="E587" s="58"/>
      <c r="F587" s="132"/>
    </row>
    <row r="588" spans="1:6" s="19" customFormat="1" x14ac:dyDescent="0.2">
      <c r="A588" s="131"/>
      <c r="E588" s="58"/>
      <c r="F588" s="132"/>
    </row>
    <row r="589" spans="1:6" s="19" customFormat="1" x14ac:dyDescent="0.2">
      <c r="A589" s="131"/>
      <c r="E589" s="58"/>
      <c r="F589" s="132"/>
    </row>
    <row r="590" spans="1:6" s="19" customFormat="1" x14ac:dyDescent="0.2">
      <c r="A590" s="131"/>
      <c r="E590" s="58"/>
      <c r="F590" s="132"/>
    </row>
    <row r="591" spans="1:6" s="19" customFormat="1" x14ac:dyDescent="0.2">
      <c r="A591" s="131"/>
      <c r="E591" s="58"/>
      <c r="F591" s="132"/>
    </row>
    <row r="592" spans="1:6" s="19" customFormat="1" x14ac:dyDescent="0.2">
      <c r="A592" s="131"/>
      <c r="E592" s="58"/>
      <c r="F592" s="132"/>
    </row>
    <row r="593" spans="1:6" s="19" customFormat="1" x14ac:dyDescent="0.2">
      <c r="A593" s="131"/>
      <c r="E593" s="58"/>
      <c r="F593" s="132"/>
    </row>
    <row r="594" spans="1:6" s="19" customFormat="1" x14ac:dyDescent="0.2">
      <c r="A594" s="131"/>
      <c r="E594" s="58"/>
      <c r="F594" s="132"/>
    </row>
    <row r="595" spans="1:6" s="19" customFormat="1" x14ac:dyDescent="0.2">
      <c r="A595" s="131"/>
      <c r="E595" s="58"/>
      <c r="F595" s="132"/>
    </row>
    <row r="596" spans="1:6" s="19" customFormat="1" x14ac:dyDescent="0.2">
      <c r="A596" s="131"/>
      <c r="E596" s="58"/>
      <c r="F596" s="132"/>
    </row>
    <row r="597" spans="1:6" s="19" customFormat="1" x14ac:dyDescent="0.2">
      <c r="A597" s="131"/>
      <c r="E597" s="58"/>
      <c r="F597" s="132"/>
    </row>
    <row r="598" spans="1:6" s="19" customFormat="1" x14ac:dyDescent="0.2">
      <c r="A598" s="131"/>
      <c r="E598" s="58"/>
      <c r="F598" s="132"/>
    </row>
    <row r="599" spans="1:6" s="19" customFormat="1" x14ac:dyDescent="0.2">
      <c r="A599" s="131"/>
      <c r="E599" s="58"/>
      <c r="F599" s="132"/>
    </row>
    <row r="600" spans="1:6" s="19" customFormat="1" x14ac:dyDescent="0.2">
      <c r="A600" s="131"/>
      <c r="E600" s="58"/>
      <c r="F600" s="132"/>
    </row>
    <row r="601" spans="1:6" s="19" customFormat="1" x14ac:dyDescent="0.2">
      <c r="A601" s="131"/>
      <c r="E601" s="58"/>
      <c r="F601" s="132"/>
    </row>
    <row r="602" spans="1:6" s="19" customFormat="1" x14ac:dyDescent="0.2">
      <c r="A602" s="131"/>
      <c r="E602" s="58"/>
      <c r="F602" s="132"/>
    </row>
    <row r="603" spans="1:6" s="19" customFormat="1" x14ac:dyDescent="0.2">
      <c r="A603" s="131"/>
      <c r="E603" s="58"/>
      <c r="F603" s="132"/>
    </row>
    <row r="604" spans="1:6" s="19" customFormat="1" x14ac:dyDescent="0.2">
      <c r="A604" s="131"/>
      <c r="E604" s="58"/>
      <c r="F604" s="132"/>
    </row>
    <row r="605" spans="1:6" s="19" customFormat="1" x14ac:dyDescent="0.2">
      <c r="A605" s="131"/>
      <c r="E605" s="58"/>
      <c r="F605" s="132"/>
    </row>
    <row r="606" spans="1:6" s="19" customFormat="1" x14ac:dyDescent="0.2">
      <c r="A606" s="131"/>
      <c r="E606" s="58"/>
      <c r="F606" s="132"/>
    </row>
    <row r="607" spans="1:6" s="19" customFormat="1" x14ac:dyDescent="0.2">
      <c r="A607" s="131"/>
      <c r="E607" s="58"/>
      <c r="F607" s="132"/>
    </row>
    <row r="608" spans="1:6" s="19" customFormat="1" x14ac:dyDescent="0.2">
      <c r="A608" s="131"/>
      <c r="E608" s="58"/>
      <c r="F608" s="132"/>
    </row>
    <row r="609" spans="1:6" s="19" customFormat="1" x14ac:dyDescent="0.2">
      <c r="A609" s="131"/>
      <c r="E609" s="58"/>
      <c r="F609" s="132"/>
    </row>
    <row r="610" spans="1:6" s="19" customFormat="1" x14ac:dyDescent="0.2">
      <c r="A610" s="131"/>
      <c r="E610" s="58"/>
      <c r="F610" s="132"/>
    </row>
    <row r="611" spans="1:6" s="19" customFormat="1" x14ac:dyDescent="0.2">
      <c r="A611" s="131"/>
      <c r="E611" s="58"/>
      <c r="F611" s="132"/>
    </row>
    <row r="612" spans="1:6" s="19" customFormat="1" x14ac:dyDescent="0.2">
      <c r="A612" s="131"/>
      <c r="E612" s="58"/>
      <c r="F612" s="132"/>
    </row>
    <row r="613" spans="1:6" s="19" customFormat="1" x14ac:dyDescent="0.2">
      <c r="A613" s="131"/>
      <c r="E613" s="58"/>
      <c r="F613" s="132"/>
    </row>
    <row r="614" spans="1:6" s="19" customFormat="1" x14ac:dyDescent="0.2">
      <c r="A614" s="131"/>
      <c r="E614" s="58"/>
      <c r="F614" s="132"/>
    </row>
    <row r="615" spans="1:6" s="19" customFormat="1" x14ac:dyDescent="0.2">
      <c r="A615" s="131"/>
      <c r="E615" s="58"/>
      <c r="F615" s="132"/>
    </row>
    <row r="616" spans="1:6" s="19" customFormat="1" x14ac:dyDescent="0.2">
      <c r="A616" s="131"/>
      <c r="E616" s="58"/>
      <c r="F616" s="132"/>
    </row>
    <row r="617" spans="1:6" s="19" customFormat="1" x14ac:dyDescent="0.2">
      <c r="A617" s="131"/>
      <c r="E617" s="58"/>
      <c r="F617" s="132"/>
    </row>
    <row r="618" spans="1:6" s="19" customFormat="1" x14ac:dyDescent="0.2">
      <c r="A618" s="131"/>
      <c r="E618" s="58"/>
      <c r="F618" s="132"/>
    </row>
    <row r="619" spans="1:6" s="19" customFormat="1" x14ac:dyDescent="0.2">
      <c r="A619" s="131"/>
      <c r="E619" s="58"/>
      <c r="F619" s="132"/>
    </row>
    <row r="620" spans="1:6" s="19" customFormat="1" x14ac:dyDescent="0.2">
      <c r="A620" s="131"/>
      <c r="E620" s="58"/>
      <c r="F620" s="132"/>
    </row>
    <row r="621" spans="1:6" s="19" customFormat="1" x14ac:dyDescent="0.2">
      <c r="A621" s="131"/>
      <c r="E621" s="58"/>
      <c r="F621" s="132"/>
    </row>
    <row r="622" spans="1:6" s="19" customFormat="1" x14ac:dyDescent="0.2">
      <c r="A622" s="131"/>
      <c r="E622" s="58"/>
      <c r="F622" s="132"/>
    </row>
    <row r="623" spans="1:6" s="19" customFormat="1" x14ac:dyDescent="0.2">
      <c r="A623" s="131"/>
      <c r="E623" s="58"/>
      <c r="F623" s="132"/>
    </row>
    <row r="624" spans="1:6" s="19" customFormat="1" x14ac:dyDescent="0.2">
      <c r="A624" s="131"/>
      <c r="E624" s="58"/>
      <c r="F624" s="132"/>
    </row>
    <row r="625" spans="1:6" s="19" customFormat="1" x14ac:dyDescent="0.2">
      <c r="A625" s="131"/>
      <c r="E625" s="58"/>
      <c r="F625" s="132"/>
    </row>
    <row r="626" spans="1:6" s="19" customFormat="1" x14ac:dyDescent="0.2">
      <c r="A626" s="131"/>
      <c r="E626" s="58"/>
      <c r="F626" s="132"/>
    </row>
    <row r="627" spans="1:6" s="19" customFormat="1" x14ac:dyDescent="0.2">
      <c r="A627" s="131"/>
      <c r="E627" s="58"/>
      <c r="F627" s="132"/>
    </row>
    <row r="628" spans="1:6" s="19" customFormat="1" x14ac:dyDescent="0.2">
      <c r="A628" s="131"/>
      <c r="E628" s="58"/>
      <c r="F628" s="132"/>
    </row>
    <row r="629" spans="1:6" s="19" customFormat="1" x14ac:dyDescent="0.2">
      <c r="A629" s="131"/>
      <c r="E629" s="58"/>
      <c r="F629" s="132"/>
    </row>
    <row r="630" spans="1:6" s="19" customFormat="1" x14ac:dyDescent="0.2">
      <c r="A630" s="131"/>
      <c r="E630" s="58"/>
      <c r="F630" s="132"/>
    </row>
    <row r="631" spans="1:6" s="19" customFormat="1" x14ac:dyDescent="0.2">
      <c r="A631" s="131"/>
      <c r="E631" s="58"/>
      <c r="F631" s="132"/>
    </row>
    <row r="632" spans="1:6" s="19" customFormat="1" x14ac:dyDescent="0.2">
      <c r="A632" s="131"/>
      <c r="E632" s="58"/>
      <c r="F632" s="132"/>
    </row>
    <row r="633" spans="1:6" s="19" customFormat="1" x14ac:dyDescent="0.2">
      <c r="A633" s="131"/>
      <c r="E633" s="58"/>
      <c r="F633" s="132"/>
    </row>
    <row r="634" spans="1:6" s="19" customFormat="1" x14ac:dyDescent="0.2">
      <c r="A634" s="131"/>
      <c r="E634" s="58"/>
      <c r="F634" s="132"/>
    </row>
    <row r="635" spans="1:6" s="19" customFormat="1" x14ac:dyDescent="0.2">
      <c r="A635" s="131"/>
      <c r="E635" s="58"/>
      <c r="F635" s="132"/>
    </row>
    <row r="636" spans="1:6" s="19" customFormat="1" x14ac:dyDescent="0.2">
      <c r="A636" s="131"/>
      <c r="E636" s="58"/>
      <c r="F636" s="132"/>
    </row>
    <row r="637" spans="1:6" s="19" customFormat="1" x14ac:dyDescent="0.2">
      <c r="A637" s="131"/>
      <c r="E637" s="58"/>
      <c r="F637" s="132"/>
    </row>
    <row r="638" spans="1:6" s="19" customFormat="1" x14ac:dyDescent="0.2">
      <c r="A638" s="131"/>
      <c r="E638" s="58"/>
      <c r="F638" s="132"/>
    </row>
    <row r="639" spans="1:6" s="19" customFormat="1" x14ac:dyDescent="0.2">
      <c r="A639" s="131"/>
      <c r="E639" s="58"/>
      <c r="F639" s="132"/>
    </row>
    <row r="640" spans="1:6" s="19" customFormat="1" x14ac:dyDescent="0.2">
      <c r="A640" s="131"/>
      <c r="E640" s="58"/>
      <c r="F640" s="132"/>
    </row>
    <row r="641" spans="1:6" s="19" customFormat="1" x14ac:dyDescent="0.2">
      <c r="A641" s="131"/>
      <c r="E641" s="58"/>
      <c r="F641" s="132"/>
    </row>
    <row r="642" spans="1:6" s="19" customFormat="1" x14ac:dyDescent="0.2">
      <c r="A642" s="131"/>
      <c r="E642" s="58"/>
      <c r="F642" s="132"/>
    </row>
    <row r="643" spans="1:6" s="19" customFormat="1" x14ac:dyDescent="0.2">
      <c r="A643" s="131"/>
      <c r="E643" s="58"/>
      <c r="F643" s="132"/>
    </row>
    <row r="644" spans="1:6" s="19" customFormat="1" x14ac:dyDescent="0.2">
      <c r="A644" s="131"/>
      <c r="E644" s="58"/>
      <c r="F644" s="132"/>
    </row>
    <row r="645" spans="1:6" s="19" customFormat="1" x14ac:dyDescent="0.2">
      <c r="A645" s="131"/>
      <c r="E645" s="58"/>
      <c r="F645" s="132"/>
    </row>
    <row r="646" spans="1:6" s="19" customFormat="1" x14ac:dyDescent="0.2">
      <c r="A646" s="131"/>
      <c r="E646" s="58"/>
      <c r="F646" s="132"/>
    </row>
    <row r="647" spans="1:6" s="19" customFormat="1" x14ac:dyDescent="0.2">
      <c r="A647" s="131"/>
      <c r="E647" s="58"/>
      <c r="F647" s="132"/>
    </row>
    <row r="648" spans="1:6" s="19" customFormat="1" x14ac:dyDescent="0.2">
      <c r="A648" s="131"/>
      <c r="E648" s="58"/>
      <c r="F648" s="132"/>
    </row>
    <row r="649" spans="1:6" s="19" customFormat="1" x14ac:dyDescent="0.2">
      <c r="A649" s="131"/>
      <c r="E649" s="58"/>
      <c r="F649" s="132"/>
    </row>
    <row r="650" spans="1:6" s="19" customFormat="1" x14ac:dyDescent="0.2">
      <c r="A650" s="131"/>
      <c r="E650" s="58"/>
      <c r="F650" s="132"/>
    </row>
    <row r="651" spans="1:6" s="19" customFormat="1" x14ac:dyDescent="0.2">
      <c r="A651" s="131"/>
      <c r="E651" s="58"/>
      <c r="F651" s="132"/>
    </row>
    <row r="652" spans="1:6" s="19" customFormat="1" x14ac:dyDescent="0.2">
      <c r="A652" s="131"/>
      <c r="E652" s="58"/>
      <c r="F652" s="132"/>
    </row>
    <row r="653" spans="1:6" s="19" customFormat="1" x14ac:dyDescent="0.2">
      <c r="A653" s="131"/>
      <c r="E653" s="58"/>
      <c r="F653" s="132"/>
    </row>
    <row r="654" spans="1:6" s="19" customFormat="1" x14ac:dyDescent="0.2">
      <c r="A654" s="131"/>
      <c r="E654" s="58"/>
      <c r="F654" s="132"/>
    </row>
    <row r="655" spans="1:6" s="19" customFormat="1" x14ac:dyDescent="0.2">
      <c r="A655" s="131"/>
      <c r="E655" s="58"/>
      <c r="F655" s="132"/>
    </row>
    <row r="656" spans="1:6" s="19" customFormat="1" x14ac:dyDescent="0.2">
      <c r="A656" s="131"/>
      <c r="E656" s="58"/>
      <c r="F656" s="132"/>
    </row>
    <row r="657" spans="1:6" s="19" customFormat="1" x14ac:dyDescent="0.2">
      <c r="A657" s="131"/>
      <c r="E657" s="58"/>
      <c r="F657" s="132"/>
    </row>
    <row r="658" spans="1:6" s="19" customFormat="1" x14ac:dyDescent="0.2">
      <c r="A658" s="131"/>
      <c r="E658" s="58"/>
      <c r="F658" s="132"/>
    </row>
    <row r="659" spans="1:6" s="19" customFormat="1" x14ac:dyDescent="0.2">
      <c r="A659" s="131"/>
      <c r="E659" s="58"/>
      <c r="F659" s="132"/>
    </row>
    <row r="660" spans="1:6" s="19" customFormat="1" x14ac:dyDescent="0.2">
      <c r="A660" s="131"/>
      <c r="E660" s="58"/>
      <c r="F660" s="132"/>
    </row>
    <row r="661" spans="1:6" s="19" customFormat="1" x14ac:dyDescent="0.2">
      <c r="A661" s="131"/>
      <c r="E661" s="58"/>
      <c r="F661" s="132"/>
    </row>
    <row r="662" spans="1:6" s="19" customFormat="1" x14ac:dyDescent="0.2">
      <c r="A662" s="131"/>
      <c r="E662" s="58"/>
      <c r="F662" s="132"/>
    </row>
    <row r="663" spans="1:6" s="19" customFormat="1" x14ac:dyDescent="0.2">
      <c r="A663" s="131"/>
      <c r="E663" s="58"/>
      <c r="F663" s="132"/>
    </row>
    <row r="664" spans="1:6" s="19" customFormat="1" x14ac:dyDescent="0.2">
      <c r="A664" s="131"/>
      <c r="E664" s="58"/>
      <c r="F664" s="132"/>
    </row>
    <row r="665" spans="1:6" s="19" customFormat="1" x14ac:dyDescent="0.2">
      <c r="A665" s="131"/>
      <c r="E665" s="58"/>
      <c r="F665" s="132"/>
    </row>
    <row r="666" spans="1:6" s="19" customFormat="1" x14ac:dyDescent="0.2">
      <c r="A666" s="131"/>
      <c r="E666" s="58"/>
      <c r="F666" s="132"/>
    </row>
    <row r="667" spans="1:6" s="19" customFormat="1" x14ac:dyDescent="0.2">
      <c r="A667" s="131"/>
      <c r="E667" s="58"/>
      <c r="F667" s="132"/>
    </row>
    <row r="668" spans="1:6" s="19" customFormat="1" x14ac:dyDescent="0.2">
      <c r="A668" s="131"/>
      <c r="E668" s="58"/>
      <c r="F668" s="132"/>
    </row>
    <row r="669" spans="1:6" s="19" customFormat="1" x14ac:dyDescent="0.2">
      <c r="A669" s="131"/>
      <c r="E669" s="58"/>
      <c r="F669" s="132"/>
    </row>
    <row r="670" spans="1:6" s="19" customFormat="1" x14ac:dyDescent="0.2">
      <c r="A670" s="131"/>
      <c r="E670" s="58"/>
      <c r="F670" s="132"/>
    </row>
    <row r="671" spans="1:6" s="19" customFormat="1" x14ac:dyDescent="0.2">
      <c r="A671" s="131"/>
      <c r="E671" s="58"/>
      <c r="F671" s="132"/>
    </row>
    <row r="672" spans="1:6" s="19" customFormat="1" x14ac:dyDescent="0.2">
      <c r="A672" s="131"/>
      <c r="E672" s="58"/>
      <c r="F672" s="132"/>
    </row>
    <row r="673" spans="1:6" s="19" customFormat="1" x14ac:dyDescent="0.2">
      <c r="A673" s="131"/>
      <c r="E673" s="58"/>
      <c r="F673" s="132"/>
    </row>
    <row r="674" spans="1:6" s="19" customFormat="1" x14ac:dyDescent="0.2">
      <c r="A674" s="131"/>
      <c r="E674" s="58"/>
      <c r="F674" s="132"/>
    </row>
    <row r="675" spans="1:6" s="19" customFormat="1" x14ac:dyDescent="0.2">
      <c r="A675" s="131"/>
      <c r="E675" s="58"/>
      <c r="F675" s="132"/>
    </row>
    <row r="676" spans="1:6" s="19" customFormat="1" x14ac:dyDescent="0.2">
      <c r="A676" s="131"/>
      <c r="E676" s="58"/>
      <c r="F676" s="132"/>
    </row>
    <row r="677" spans="1:6" s="19" customFormat="1" x14ac:dyDescent="0.2">
      <c r="A677" s="131"/>
      <c r="E677" s="58"/>
      <c r="F677" s="132"/>
    </row>
    <row r="678" spans="1:6" s="19" customFormat="1" x14ac:dyDescent="0.2">
      <c r="A678" s="131"/>
      <c r="E678" s="58"/>
      <c r="F678" s="132"/>
    </row>
    <row r="679" spans="1:6" s="19" customFormat="1" x14ac:dyDescent="0.2">
      <c r="A679" s="131"/>
      <c r="E679" s="58"/>
      <c r="F679" s="132"/>
    </row>
    <row r="680" spans="1:6" s="19" customFormat="1" x14ac:dyDescent="0.2">
      <c r="A680" s="131"/>
      <c r="E680" s="58"/>
      <c r="F680" s="132"/>
    </row>
    <row r="681" spans="1:6" s="19" customFormat="1" x14ac:dyDescent="0.2">
      <c r="A681" s="131"/>
      <c r="E681" s="58"/>
      <c r="F681" s="132"/>
    </row>
    <row r="682" spans="1:6" s="19" customFormat="1" x14ac:dyDescent="0.2">
      <c r="A682" s="131"/>
      <c r="E682" s="58"/>
      <c r="F682" s="132"/>
    </row>
    <row r="683" spans="1:6" s="19" customFormat="1" x14ac:dyDescent="0.2">
      <c r="A683" s="131"/>
      <c r="E683" s="58"/>
      <c r="F683" s="132"/>
    </row>
    <row r="684" spans="1:6" s="19" customFormat="1" x14ac:dyDescent="0.2">
      <c r="A684" s="131"/>
      <c r="E684" s="58"/>
      <c r="F684" s="132"/>
    </row>
    <row r="685" spans="1:6" s="19" customFormat="1" x14ac:dyDescent="0.2">
      <c r="A685" s="131"/>
      <c r="E685" s="58"/>
      <c r="F685" s="132"/>
    </row>
    <row r="686" spans="1:6" s="19" customFormat="1" x14ac:dyDescent="0.2">
      <c r="A686" s="131"/>
      <c r="E686" s="58"/>
      <c r="F686" s="132"/>
    </row>
    <row r="687" spans="1:6" s="19" customFormat="1" x14ac:dyDescent="0.2">
      <c r="A687" s="131"/>
      <c r="E687" s="58"/>
      <c r="F687" s="132"/>
    </row>
    <row r="688" spans="1:6" s="19" customFormat="1" x14ac:dyDescent="0.2">
      <c r="A688" s="131"/>
      <c r="E688" s="58"/>
      <c r="F688" s="132"/>
    </row>
    <row r="689" spans="1:6" s="19" customFormat="1" x14ac:dyDescent="0.2">
      <c r="A689" s="131"/>
      <c r="E689" s="58"/>
      <c r="F689" s="132"/>
    </row>
    <row r="690" spans="1:6" s="19" customFormat="1" x14ac:dyDescent="0.2">
      <c r="A690" s="131"/>
      <c r="E690" s="58"/>
      <c r="F690" s="132"/>
    </row>
    <row r="691" spans="1:6" s="19" customFormat="1" x14ac:dyDescent="0.2">
      <c r="A691" s="131"/>
      <c r="E691" s="58"/>
      <c r="F691" s="132"/>
    </row>
    <row r="692" spans="1:6" s="19" customFormat="1" x14ac:dyDescent="0.2">
      <c r="A692" s="131"/>
      <c r="E692" s="58"/>
      <c r="F692" s="132"/>
    </row>
    <row r="693" spans="1:6" s="19" customFormat="1" x14ac:dyDescent="0.2">
      <c r="A693" s="131"/>
      <c r="E693" s="58"/>
      <c r="F693" s="132"/>
    </row>
    <row r="694" spans="1:6" s="19" customFormat="1" x14ac:dyDescent="0.2">
      <c r="A694" s="131"/>
      <c r="E694" s="58"/>
      <c r="F694" s="132"/>
    </row>
    <row r="695" spans="1:6" s="19" customFormat="1" x14ac:dyDescent="0.2">
      <c r="A695" s="131"/>
      <c r="E695" s="58"/>
      <c r="F695" s="132"/>
    </row>
    <row r="696" spans="1:6" s="19" customFormat="1" x14ac:dyDescent="0.2">
      <c r="A696" s="131"/>
      <c r="E696" s="58"/>
      <c r="F696" s="132"/>
    </row>
    <row r="697" spans="1:6" s="19" customFormat="1" x14ac:dyDescent="0.2">
      <c r="A697" s="131"/>
      <c r="E697" s="58"/>
      <c r="F697" s="132"/>
    </row>
    <row r="698" spans="1:6" s="19" customFormat="1" x14ac:dyDescent="0.2">
      <c r="A698" s="131"/>
      <c r="E698" s="58"/>
      <c r="F698" s="132"/>
    </row>
    <row r="699" spans="1:6" s="19" customFormat="1" x14ac:dyDescent="0.2">
      <c r="A699" s="131"/>
      <c r="E699" s="58"/>
      <c r="F699" s="132"/>
    </row>
    <row r="700" spans="1:6" s="19" customFormat="1" x14ac:dyDescent="0.2">
      <c r="A700" s="131"/>
      <c r="E700" s="58"/>
      <c r="F700" s="132"/>
    </row>
    <row r="701" spans="1:6" s="19" customFormat="1" x14ac:dyDescent="0.2">
      <c r="A701" s="131"/>
      <c r="E701" s="58"/>
      <c r="F701" s="132"/>
    </row>
    <row r="702" spans="1:6" s="19" customFormat="1" x14ac:dyDescent="0.2">
      <c r="A702" s="131"/>
      <c r="E702" s="58"/>
      <c r="F702" s="132"/>
    </row>
    <row r="703" spans="1:6" s="19" customFormat="1" x14ac:dyDescent="0.2">
      <c r="A703" s="131"/>
      <c r="E703" s="58"/>
      <c r="F703" s="132"/>
    </row>
    <row r="704" spans="1:6" s="19" customFormat="1" x14ac:dyDescent="0.2">
      <c r="A704" s="131"/>
      <c r="E704" s="58"/>
      <c r="F704" s="132"/>
    </row>
    <row r="705" spans="1:6" s="19" customFormat="1" x14ac:dyDescent="0.2">
      <c r="A705" s="131"/>
      <c r="E705" s="58"/>
      <c r="F705" s="132"/>
    </row>
    <row r="706" spans="1:6" s="19" customFormat="1" x14ac:dyDescent="0.2">
      <c r="A706" s="131"/>
      <c r="E706" s="58"/>
      <c r="F706" s="132"/>
    </row>
    <row r="707" spans="1:6" s="19" customFormat="1" x14ac:dyDescent="0.2">
      <c r="A707" s="131"/>
      <c r="E707" s="58"/>
      <c r="F707" s="132"/>
    </row>
    <row r="708" spans="1:6" s="19" customFormat="1" x14ac:dyDescent="0.2">
      <c r="A708" s="131"/>
      <c r="E708" s="58"/>
      <c r="F708" s="132"/>
    </row>
    <row r="709" spans="1:6" s="19" customFormat="1" x14ac:dyDescent="0.2">
      <c r="A709" s="131"/>
      <c r="E709" s="58"/>
      <c r="F709" s="132"/>
    </row>
    <row r="710" spans="1:6" s="19" customFormat="1" x14ac:dyDescent="0.2">
      <c r="A710" s="131"/>
      <c r="E710" s="58"/>
      <c r="F710" s="132"/>
    </row>
    <row r="711" spans="1:6" s="19" customFormat="1" x14ac:dyDescent="0.2">
      <c r="A711" s="131"/>
      <c r="E711" s="58"/>
      <c r="F711" s="132"/>
    </row>
    <row r="712" spans="1:6" s="19" customFormat="1" x14ac:dyDescent="0.2">
      <c r="A712" s="131"/>
      <c r="E712" s="58"/>
      <c r="F712" s="132"/>
    </row>
    <row r="713" spans="1:6" s="19" customFormat="1" x14ac:dyDescent="0.2">
      <c r="A713" s="131"/>
      <c r="E713" s="58"/>
      <c r="F713" s="132"/>
    </row>
    <row r="714" spans="1:6" s="19" customFormat="1" x14ac:dyDescent="0.2">
      <c r="A714" s="131"/>
      <c r="E714" s="58"/>
      <c r="F714" s="132"/>
    </row>
    <row r="715" spans="1:6" s="19" customFormat="1" x14ac:dyDescent="0.2">
      <c r="A715" s="131"/>
      <c r="E715" s="58"/>
      <c r="F715" s="132"/>
    </row>
    <row r="716" spans="1:6" s="19" customFormat="1" x14ac:dyDescent="0.2">
      <c r="A716" s="131"/>
      <c r="E716" s="58"/>
      <c r="F716" s="132"/>
    </row>
    <row r="717" spans="1:6" s="19" customFormat="1" x14ac:dyDescent="0.2">
      <c r="A717" s="131"/>
      <c r="E717" s="58"/>
      <c r="F717" s="132"/>
    </row>
    <row r="718" spans="1:6" s="19" customFormat="1" x14ac:dyDescent="0.2">
      <c r="A718" s="131"/>
      <c r="E718" s="58"/>
      <c r="F718" s="132"/>
    </row>
    <row r="719" spans="1:6" s="19" customFormat="1" x14ac:dyDescent="0.2">
      <c r="A719" s="131"/>
      <c r="E719" s="58"/>
      <c r="F719" s="132"/>
    </row>
    <row r="720" spans="1:6" s="19" customFormat="1" x14ac:dyDescent="0.2">
      <c r="A720" s="131"/>
      <c r="E720" s="58"/>
      <c r="F720" s="132"/>
    </row>
    <row r="721" spans="1:6" s="19" customFormat="1" x14ac:dyDescent="0.2">
      <c r="A721" s="131"/>
      <c r="E721" s="58"/>
      <c r="F721" s="132"/>
    </row>
    <row r="722" spans="1:6" s="19" customFormat="1" x14ac:dyDescent="0.2">
      <c r="A722" s="131"/>
      <c r="E722" s="58"/>
      <c r="F722" s="132"/>
    </row>
    <row r="723" spans="1:6" s="19" customFormat="1" x14ac:dyDescent="0.2">
      <c r="A723" s="131"/>
      <c r="E723" s="58"/>
      <c r="F723" s="132"/>
    </row>
    <row r="724" spans="1:6" s="19" customFormat="1" x14ac:dyDescent="0.2">
      <c r="A724" s="131"/>
      <c r="E724" s="58"/>
      <c r="F724" s="132"/>
    </row>
    <row r="725" spans="1:6" s="19" customFormat="1" x14ac:dyDescent="0.2">
      <c r="A725" s="131"/>
      <c r="E725" s="58"/>
      <c r="F725" s="132"/>
    </row>
    <row r="726" spans="1:6" s="19" customFormat="1" x14ac:dyDescent="0.2">
      <c r="A726" s="131"/>
      <c r="E726" s="58"/>
      <c r="F726" s="132"/>
    </row>
    <row r="727" spans="1:6" s="19" customFormat="1" x14ac:dyDescent="0.2">
      <c r="A727" s="131"/>
      <c r="E727" s="58"/>
      <c r="F727" s="132"/>
    </row>
    <row r="728" spans="1:6" s="19" customFormat="1" x14ac:dyDescent="0.2">
      <c r="A728" s="131"/>
      <c r="E728" s="58"/>
      <c r="F728" s="132"/>
    </row>
    <row r="729" spans="1:6" s="19" customFormat="1" x14ac:dyDescent="0.2">
      <c r="A729" s="131"/>
      <c r="E729" s="58"/>
      <c r="F729" s="132"/>
    </row>
    <row r="730" spans="1:6" s="19" customFormat="1" x14ac:dyDescent="0.2">
      <c r="A730" s="131"/>
      <c r="E730" s="58"/>
      <c r="F730" s="132"/>
    </row>
    <row r="731" spans="1:6" s="19" customFormat="1" x14ac:dyDescent="0.2">
      <c r="A731" s="131"/>
      <c r="E731" s="58"/>
      <c r="F731" s="132"/>
    </row>
    <row r="732" spans="1:6" s="19" customFormat="1" x14ac:dyDescent="0.2">
      <c r="A732" s="131"/>
      <c r="E732" s="58"/>
      <c r="F732" s="132"/>
    </row>
    <row r="733" spans="1:6" s="19" customFormat="1" x14ac:dyDescent="0.2">
      <c r="A733" s="131"/>
      <c r="E733" s="58"/>
      <c r="F733" s="132"/>
    </row>
    <row r="734" spans="1:6" s="19" customFormat="1" x14ac:dyDescent="0.2">
      <c r="A734" s="131"/>
      <c r="E734" s="58"/>
      <c r="F734" s="132"/>
    </row>
    <row r="735" spans="1:6" s="19" customFormat="1" x14ac:dyDescent="0.2">
      <c r="A735" s="131"/>
      <c r="E735" s="58"/>
      <c r="F735" s="132"/>
    </row>
    <row r="736" spans="1:6" s="19" customFormat="1" x14ac:dyDescent="0.2">
      <c r="A736" s="131"/>
      <c r="E736" s="58"/>
      <c r="F736" s="132"/>
    </row>
    <row r="737" spans="1:6" s="19" customFormat="1" x14ac:dyDescent="0.2">
      <c r="A737" s="131"/>
      <c r="E737" s="58"/>
      <c r="F737" s="132"/>
    </row>
    <row r="738" spans="1:6" s="19" customFormat="1" x14ac:dyDescent="0.2">
      <c r="A738" s="131"/>
      <c r="E738" s="58"/>
      <c r="F738" s="132"/>
    </row>
    <row r="739" spans="1:6" s="19" customFormat="1" x14ac:dyDescent="0.2">
      <c r="A739" s="131"/>
      <c r="E739" s="58"/>
      <c r="F739" s="132"/>
    </row>
    <row r="740" spans="1:6" s="19" customFormat="1" x14ac:dyDescent="0.2">
      <c r="A740" s="131"/>
      <c r="E740" s="58"/>
      <c r="F740" s="132"/>
    </row>
    <row r="741" spans="1:6" s="19" customFormat="1" x14ac:dyDescent="0.2">
      <c r="A741" s="131"/>
      <c r="E741" s="58"/>
      <c r="F741" s="132"/>
    </row>
    <row r="742" spans="1:6" s="19" customFormat="1" x14ac:dyDescent="0.2">
      <c r="A742" s="131"/>
      <c r="E742" s="58"/>
      <c r="F742" s="132"/>
    </row>
    <row r="743" spans="1:6" s="19" customFormat="1" x14ac:dyDescent="0.2">
      <c r="A743" s="131"/>
      <c r="E743" s="58"/>
      <c r="F743" s="132"/>
    </row>
    <row r="744" spans="1:6" s="19" customFormat="1" x14ac:dyDescent="0.2">
      <c r="A744" s="131"/>
      <c r="E744" s="58"/>
      <c r="F744" s="132"/>
    </row>
    <row r="745" spans="1:6" s="19" customFormat="1" x14ac:dyDescent="0.2">
      <c r="A745" s="131"/>
      <c r="E745" s="58"/>
      <c r="F745" s="132"/>
    </row>
    <row r="746" spans="1:6" s="19" customFormat="1" x14ac:dyDescent="0.2">
      <c r="A746" s="131"/>
      <c r="E746" s="58"/>
      <c r="F746" s="132"/>
    </row>
    <row r="747" spans="1:6" s="19" customFormat="1" x14ac:dyDescent="0.2">
      <c r="A747" s="131"/>
      <c r="E747" s="58"/>
      <c r="F747" s="132"/>
    </row>
    <row r="748" spans="1:6" s="19" customFormat="1" x14ac:dyDescent="0.2">
      <c r="A748" s="131"/>
      <c r="E748" s="58"/>
      <c r="F748" s="132"/>
    </row>
    <row r="749" spans="1:6" s="19" customFormat="1" x14ac:dyDescent="0.2">
      <c r="A749" s="130"/>
      <c r="D749" s="130"/>
      <c r="E749" s="58"/>
      <c r="F749" s="55"/>
    </row>
    <row r="750" spans="1:6" s="19" customFormat="1" x14ac:dyDescent="0.2">
      <c r="A750" s="130"/>
      <c r="D750" s="130"/>
      <c r="E750" s="58"/>
      <c r="F750" s="55"/>
    </row>
    <row r="751" spans="1:6" s="19" customFormat="1" x14ac:dyDescent="0.2">
      <c r="A751" s="130"/>
      <c r="D751" s="130"/>
      <c r="E751" s="58"/>
      <c r="F751" s="55"/>
    </row>
    <row r="752" spans="1:6" s="19" customFormat="1" x14ac:dyDescent="0.2">
      <c r="A752" s="130"/>
      <c r="D752" s="130"/>
      <c r="E752" s="58"/>
      <c r="F752" s="55"/>
    </row>
    <row r="753" spans="1:6" s="19" customFormat="1" x14ac:dyDescent="0.2">
      <c r="A753" s="130"/>
      <c r="D753" s="130"/>
      <c r="E753" s="58"/>
      <c r="F753" s="55"/>
    </row>
    <row r="754" spans="1:6" s="19" customFormat="1" x14ac:dyDescent="0.2">
      <c r="A754" s="130"/>
      <c r="D754" s="130"/>
      <c r="E754" s="58"/>
      <c r="F754" s="55"/>
    </row>
    <row r="755" spans="1:6" s="19" customFormat="1" x14ac:dyDescent="0.2">
      <c r="A755" s="130"/>
      <c r="D755" s="130"/>
      <c r="E755" s="58"/>
      <c r="F755" s="55"/>
    </row>
    <row r="756" spans="1:6" s="19" customFormat="1" x14ac:dyDescent="0.2">
      <c r="A756" s="130"/>
      <c r="D756" s="130"/>
      <c r="E756" s="58"/>
      <c r="F756" s="55"/>
    </row>
    <row r="757" spans="1:6" s="19" customFormat="1" x14ac:dyDescent="0.2">
      <c r="A757" s="130"/>
      <c r="D757" s="130"/>
      <c r="E757" s="58"/>
      <c r="F757" s="55"/>
    </row>
    <row r="758" spans="1:6" s="19" customFormat="1" x14ac:dyDescent="0.2">
      <c r="A758" s="130"/>
      <c r="D758" s="130"/>
      <c r="E758" s="58"/>
      <c r="F758" s="55"/>
    </row>
    <row r="759" spans="1:6" s="19" customFormat="1" x14ac:dyDescent="0.2">
      <c r="A759" s="130"/>
      <c r="D759" s="130"/>
      <c r="E759" s="58"/>
      <c r="F759" s="55"/>
    </row>
    <row r="760" spans="1:6" s="19" customFormat="1" x14ac:dyDescent="0.2">
      <c r="A760" s="130"/>
      <c r="D760" s="130"/>
      <c r="E760" s="58"/>
      <c r="F760" s="55"/>
    </row>
    <row r="761" spans="1:6" s="19" customFormat="1" x14ac:dyDescent="0.2">
      <c r="A761" s="130"/>
      <c r="D761" s="130"/>
      <c r="E761" s="58"/>
      <c r="F761" s="55"/>
    </row>
    <row r="762" spans="1:6" s="19" customFormat="1" x14ac:dyDescent="0.2">
      <c r="A762" s="130"/>
      <c r="D762" s="130"/>
      <c r="E762" s="58"/>
      <c r="F762" s="55"/>
    </row>
    <row r="763" spans="1:6" s="19" customFormat="1" x14ac:dyDescent="0.2">
      <c r="A763" s="130"/>
      <c r="D763" s="130"/>
      <c r="E763" s="58"/>
      <c r="F763" s="55"/>
    </row>
    <row r="764" spans="1:6" s="19" customFormat="1" x14ac:dyDescent="0.2">
      <c r="A764" s="130"/>
      <c r="D764" s="130"/>
      <c r="E764" s="58"/>
      <c r="F764" s="55"/>
    </row>
    <row r="765" spans="1:6" s="19" customFormat="1" x14ac:dyDescent="0.2">
      <c r="A765" s="130"/>
      <c r="D765" s="130"/>
      <c r="E765" s="58"/>
      <c r="F765" s="55"/>
    </row>
    <row r="766" spans="1:6" s="19" customFormat="1" x14ac:dyDescent="0.2">
      <c r="A766" s="130"/>
      <c r="D766" s="130"/>
      <c r="E766" s="58"/>
      <c r="F766" s="55"/>
    </row>
    <row r="767" spans="1:6" s="19" customFormat="1" x14ac:dyDescent="0.2">
      <c r="A767" s="130"/>
      <c r="D767" s="130"/>
      <c r="E767" s="58"/>
      <c r="F767" s="55"/>
    </row>
    <row r="768" spans="1:6" s="19" customFormat="1" x14ac:dyDescent="0.2">
      <c r="A768" s="130"/>
      <c r="D768" s="130"/>
      <c r="E768" s="58"/>
      <c r="F768" s="55"/>
    </row>
    <row r="769" spans="1:6" s="19" customFormat="1" x14ac:dyDescent="0.2">
      <c r="A769" s="130"/>
      <c r="D769" s="130"/>
      <c r="E769" s="58"/>
      <c r="F769" s="55"/>
    </row>
    <row r="770" spans="1:6" s="19" customFormat="1" x14ac:dyDescent="0.2">
      <c r="A770" s="130"/>
      <c r="D770" s="130"/>
      <c r="E770" s="58"/>
      <c r="F770" s="55"/>
    </row>
    <row r="771" spans="1:6" s="19" customFormat="1" x14ac:dyDescent="0.2">
      <c r="A771" s="130"/>
      <c r="D771" s="130"/>
      <c r="E771" s="58"/>
      <c r="F771" s="55"/>
    </row>
    <row r="772" spans="1:6" s="19" customFormat="1" x14ac:dyDescent="0.2">
      <c r="A772" s="130"/>
      <c r="D772" s="130"/>
      <c r="E772" s="58"/>
      <c r="F772" s="55"/>
    </row>
    <row r="773" spans="1:6" s="19" customFormat="1" x14ac:dyDescent="0.2">
      <c r="A773" s="130"/>
      <c r="D773" s="130"/>
      <c r="E773" s="58"/>
      <c r="F773" s="55"/>
    </row>
    <row r="774" spans="1:6" s="19" customFormat="1" x14ac:dyDescent="0.2">
      <c r="A774" s="130"/>
      <c r="D774" s="130"/>
      <c r="E774" s="58"/>
      <c r="F774" s="55"/>
    </row>
    <row r="775" spans="1:6" s="19" customFormat="1" x14ac:dyDescent="0.2">
      <c r="A775" s="130"/>
      <c r="D775" s="130"/>
      <c r="E775" s="58"/>
      <c r="F775" s="55"/>
    </row>
    <row r="776" spans="1:6" s="19" customFormat="1" x14ac:dyDescent="0.2">
      <c r="A776" s="130"/>
      <c r="D776" s="130"/>
      <c r="E776" s="58"/>
      <c r="F776" s="55"/>
    </row>
    <row r="777" spans="1:6" s="19" customFormat="1" x14ac:dyDescent="0.2">
      <c r="A777" s="130"/>
      <c r="D777" s="130"/>
      <c r="E777" s="58"/>
      <c r="F777" s="55"/>
    </row>
    <row r="778" spans="1:6" s="19" customFormat="1" x14ac:dyDescent="0.2">
      <c r="A778" s="130"/>
      <c r="D778" s="130"/>
      <c r="E778" s="58"/>
      <c r="F778" s="55"/>
    </row>
    <row r="779" spans="1:6" s="19" customFormat="1" x14ac:dyDescent="0.2">
      <c r="A779" s="130"/>
      <c r="D779" s="130"/>
      <c r="E779" s="58"/>
      <c r="F779" s="55"/>
    </row>
    <row r="780" spans="1:6" s="19" customFormat="1" x14ac:dyDescent="0.2">
      <c r="A780" s="130"/>
      <c r="D780" s="130"/>
      <c r="E780" s="58"/>
      <c r="F780" s="55"/>
    </row>
    <row r="781" spans="1:6" s="19" customFormat="1" x14ac:dyDescent="0.2">
      <c r="A781" s="130"/>
      <c r="D781" s="130"/>
      <c r="E781" s="58"/>
      <c r="F781" s="55"/>
    </row>
    <row r="782" spans="1:6" s="19" customFormat="1" x14ac:dyDescent="0.2">
      <c r="A782" s="130"/>
      <c r="D782" s="130"/>
      <c r="E782" s="58"/>
      <c r="F782" s="55"/>
    </row>
    <row r="783" spans="1:6" s="19" customFormat="1" x14ac:dyDescent="0.2">
      <c r="A783" s="130"/>
      <c r="D783" s="130"/>
      <c r="E783" s="58"/>
      <c r="F783" s="55"/>
    </row>
    <row r="784" spans="1:6" s="19" customFormat="1" x14ac:dyDescent="0.2">
      <c r="A784" s="130"/>
      <c r="D784" s="130"/>
      <c r="E784" s="58"/>
      <c r="F784" s="55"/>
    </row>
    <row r="785" spans="1:6" s="19" customFormat="1" x14ac:dyDescent="0.2">
      <c r="A785" s="130"/>
      <c r="D785" s="130"/>
      <c r="E785" s="58"/>
      <c r="F785" s="55"/>
    </row>
    <row r="786" spans="1:6" s="19" customFormat="1" x14ac:dyDescent="0.2">
      <c r="A786" s="130"/>
      <c r="D786" s="130"/>
      <c r="E786" s="58"/>
      <c r="F786" s="55"/>
    </row>
    <row r="787" spans="1:6" s="19" customFormat="1" x14ac:dyDescent="0.2">
      <c r="A787" s="130"/>
      <c r="D787" s="130"/>
      <c r="E787" s="58"/>
      <c r="F787" s="55"/>
    </row>
    <row r="788" spans="1:6" s="19" customFormat="1" x14ac:dyDescent="0.2">
      <c r="A788" s="130"/>
      <c r="D788" s="130"/>
      <c r="E788" s="58"/>
      <c r="F788" s="55"/>
    </row>
    <row r="789" spans="1:6" s="19" customFormat="1" x14ac:dyDescent="0.2">
      <c r="A789" s="130"/>
      <c r="D789" s="130"/>
      <c r="E789" s="58"/>
      <c r="F789" s="55"/>
    </row>
    <row r="790" spans="1:6" s="19" customFormat="1" x14ac:dyDescent="0.2">
      <c r="A790" s="130"/>
      <c r="D790" s="130"/>
      <c r="E790" s="58"/>
      <c r="F790" s="55"/>
    </row>
    <row r="791" spans="1:6" s="19" customFormat="1" x14ac:dyDescent="0.2">
      <c r="A791" s="130"/>
      <c r="D791" s="130"/>
      <c r="E791" s="58"/>
      <c r="F791" s="55"/>
    </row>
    <row r="792" spans="1:6" s="19" customFormat="1" x14ac:dyDescent="0.2">
      <c r="A792" s="130"/>
      <c r="D792" s="130"/>
      <c r="E792" s="58"/>
      <c r="F792" s="55"/>
    </row>
    <row r="793" spans="1:6" s="19" customFormat="1" x14ac:dyDescent="0.2">
      <c r="A793" s="130"/>
      <c r="D793" s="130"/>
      <c r="E793" s="58"/>
      <c r="F793" s="55"/>
    </row>
    <row r="794" spans="1:6" s="19" customFormat="1" x14ac:dyDescent="0.2">
      <c r="A794" s="130"/>
      <c r="D794" s="130"/>
      <c r="E794" s="58"/>
      <c r="F794" s="55"/>
    </row>
    <row r="795" spans="1:6" s="19" customFormat="1" x14ac:dyDescent="0.2">
      <c r="A795" s="130"/>
      <c r="D795" s="130"/>
      <c r="E795" s="58"/>
      <c r="F795" s="55"/>
    </row>
    <row r="796" spans="1:6" s="19" customFormat="1" x14ac:dyDescent="0.2">
      <c r="A796" s="130"/>
      <c r="D796" s="130"/>
      <c r="E796" s="58"/>
      <c r="F796" s="55"/>
    </row>
    <row r="797" spans="1:6" s="19" customFormat="1" x14ac:dyDescent="0.2">
      <c r="A797" s="130"/>
      <c r="D797" s="130"/>
      <c r="E797" s="58"/>
      <c r="F797" s="55"/>
    </row>
    <row r="798" spans="1:6" s="19" customFormat="1" x14ac:dyDescent="0.2">
      <c r="A798" s="130"/>
      <c r="D798" s="130"/>
      <c r="E798" s="58"/>
      <c r="F798" s="55"/>
    </row>
    <row r="799" spans="1:6" s="19" customFormat="1" x14ac:dyDescent="0.2">
      <c r="A799" s="130"/>
      <c r="D799" s="130"/>
      <c r="E799" s="58"/>
      <c r="F799" s="55"/>
    </row>
    <row r="800" spans="1:6" s="19" customFormat="1" x14ac:dyDescent="0.2">
      <c r="A800" s="130"/>
      <c r="D800" s="130"/>
      <c r="E800" s="58"/>
      <c r="F800" s="55"/>
    </row>
    <row r="801" spans="1:6" s="19" customFormat="1" x14ac:dyDescent="0.2">
      <c r="A801" s="130"/>
      <c r="D801" s="130"/>
      <c r="E801" s="58"/>
      <c r="F801" s="55"/>
    </row>
    <row r="802" spans="1:6" s="19" customFormat="1" x14ac:dyDescent="0.2">
      <c r="A802" s="130"/>
      <c r="D802" s="130"/>
      <c r="E802" s="58"/>
      <c r="F802" s="55"/>
    </row>
    <row r="803" spans="1:6" s="19" customFormat="1" x14ac:dyDescent="0.2">
      <c r="A803" s="130"/>
      <c r="D803" s="130"/>
      <c r="E803" s="58"/>
      <c r="F803" s="55"/>
    </row>
    <row r="804" spans="1:6" s="19" customFormat="1" x14ac:dyDescent="0.2">
      <c r="A804" s="130"/>
      <c r="D804" s="130"/>
      <c r="E804" s="58"/>
      <c r="F804" s="55"/>
    </row>
    <row r="805" spans="1:6" s="19" customFormat="1" x14ac:dyDescent="0.2">
      <c r="A805" s="130"/>
      <c r="D805" s="130"/>
      <c r="E805" s="58"/>
      <c r="F805" s="55"/>
    </row>
    <row r="806" spans="1:6" s="19" customFormat="1" x14ac:dyDescent="0.2">
      <c r="A806" s="130"/>
      <c r="D806" s="130"/>
      <c r="E806" s="58"/>
      <c r="F806" s="55"/>
    </row>
    <row r="807" spans="1:6" s="19" customFormat="1" x14ac:dyDescent="0.2">
      <c r="A807" s="130"/>
      <c r="D807" s="130"/>
      <c r="E807" s="58"/>
      <c r="F807" s="55"/>
    </row>
    <row r="808" spans="1:6" s="19" customFormat="1" x14ac:dyDescent="0.2">
      <c r="A808" s="130"/>
      <c r="D808" s="130"/>
      <c r="E808" s="58"/>
      <c r="F808" s="55"/>
    </row>
    <row r="809" spans="1:6" s="19" customFormat="1" x14ac:dyDescent="0.2">
      <c r="A809" s="130"/>
      <c r="D809" s="130"/>
      <c r="E809" s="58"/>
      <c r="F809" s="55"/>
    </row>
    <row r="810" spans="1:6" s="19" customFormat="1" x14ac:dyDescent="0.2">
      <c r="A810" s="130"/>
      <c r="D810" s="130"/>
      <c r="E810" s="58"/>
      <c r="F810" s="55"/>
    </row>
    <row r="811" spans="1:6" s="19" customFormat="1" x14ac:dyDescent="0.2">
      <c r="A811" s="130"/>
      <c r="D811" s="130"/>
      <c r="E811" s="58"/>
      <c r="F811" s="55"/>
    </row>
    <row r="812" spans="1:6" s="19" customFormat="1" x14ac:dyDescent="0.2">
      <c r="A812" s="130"/>
      <c r="D812" s="130"/>
      <c r="E812" s="58"/>
      <c r="F812" s="55"/>
    </row>
    <row r="813" spans="1:6" s="19" customFormat="1" x14ac:dyDescent="0.2">
      <c r="A813" s="130"/>
      <c r="D813" s="130"/>
      <c r="E813" s="58"/>
      <c r="F813" s="55"/>
    </row>
    <row r="814" spans="1:6" s="19" customFormat="1" x14ac:dyDescent="0.2">
      <c r="A814" s="130"/>
      <c r="D814" s="130"/>
      <c r="E814" s="58"/>
      <c r="F814" s="55"/>
    </row>
    <row r="815" spans="1:6" s="19" customFormat="1" x14ac:dyDescent="0.2">
      <c r="A815" s="130"/>
      <c r="D815" s="130"/>
      <c r="E815" s="58"/>
      <c r="F815" s="55"/>
    </row>
    <row r="816" spans="1:6" s="19" customFormat="1" x14ac:dyDescent="0.2">
      <c r="A816" s="130"/>
      <c r="D816" s="130"/>
      <c r="E816" s="58"/>
      <c r="F816" s="55"/>
    </row>
    <row r="817" spans="1:6" s="19" customFormat="1" x14ac:dyDescent="0.2">
      <c r="A817" s="130"/>
      <c r="D817" s="130"/>
      <c r="E817" s="58"/>
      <c r="F817" s="55"/>
    </row>
    <row r="818" spans="1:6" s="19" customFormat="1" x14ac:dyDescent="0.2">
      <c r="A818" s="130"/>
      <c r="D818" s="130"/>
      <c r="E818" s="58"/>
      <c r="F818" s="55"/>
    </row>
    <row r="819" spans="1:6" s="19" customFormat="1" x14ac:dyDescent="0.2">
      <c r="A819" s="130"/>
      <c r="D819" s="130"/>
      <c r="E819" s="58"/>
      <c r="F819" s="55"/>
    </row>
    <row r="820" spans="1:6" s="19" customFormat="1" x14ac:dyDescent="0.2">
      <c r="A820" s="130"/>
      <c r="D820" s="130"/>
      <c r="E820" s="58"/>
      <c r="F820" s="55"/>
    </row>
    <row r="821" spans="1:6" s="19" customFormat="1" x14ac:dyDescent="0.2">
      <c r="A821" s="130"/>
      <c r="D821" s="130"/>
      <c r="E821" s="58"/>
      <c r="F821" s="55"/>
    </row>
    <row r="822" spans="1:6" s="19" customFormat="1" x14ac:dyDescent="0.2">
      <c r="A822" s="130"/>
      <c r="D822" s="130"/>
      <c r="E822" s="58"/>
      <c r="F822" s="55"/>
    </row>
    <row r="823" spans="1:6" s="19" customFormat="1" x14ac:dyDescent="0.2">
      <c r="A823" s="130"/>
      <c r="D823" s="130"/>
      <c r="E823" s="58"/>
      <c r="F823" s="55"/>
    </row>
    <row r="824" spans="1:6" s="19" customFormat="1" x14ac:dyDescent="0.2">
      <c r="A824" s="130"/>
      <c r="D824" s="130"/>
      <c r="E824" s="58"/>
      <c r="F824" s="55"/>
    </row>
    <row r="825" spans="1:6" s="19" customFormat="1" x14ac:dyDescent="0.2">
      <c r="A825" s="130"/>
      <c r="D825" s="130"/>
      <c r="E825" s="58"/>
      <c r="F825" s="55"/>
    </row>
    <row r="826" spans="1:6" s="19" customFormat="1" x14ac:dyDescent="0.2">
      <c r="A826" s="130"/>
      <c r="D826" s="130"/>
      <c r="E826" s="58"/>
      <c r="F826" s="55"/>
    </row>
    <row r="827" spans="1:6" s="19" customFormat="1" x14ac:dyDescent="0.2">
      <c r="A827" s="130"/>
      <c r="D827" s="130"/>
      <c r="E827" s="58"/>
      <c r="F827" s="55"/>
    </row>
    <row r="828" spans="1:6" s="19" customFormat="1" x14ac:dyDescent="0.2">
      <c r="A828" s="130"/>
      <c r="D828" s="130"/>
      <c r="E828" s="58"/>
      <c r="F828" s="55"/>
    </row>
    <row r="829" spans="1:6" s="19" customFormat="1" x14ac:dyDescent="0.2">
      <c r="A829" s="130"/>
      <c r="D829" s="130"/>
      <c r="E829" s="58"/>
      <c r="F829" s="55"/>
    </row>
    <row r="830" spans="1:6" s="19" customFormat="1" x14ac:dyDescent="0.2">
      <c r="A830" s="130"/>
      <c r="D830" s="130"/>
      <c r="E830" s="58"/>
      <c r="F830" s="55"/>
    </row>
    <row r="831" spans="1:6" s="19" customFormat="1" x14ac:dyDescent="0.2">
      <c r="A831" s="130"/>
      <c r="D831" s="130"/>
      <c r="E831" s="58"/>
      <c r="F831" s="55"/>
    </row>
    <row r="832" spans="1:6" s="19" customFormat="1" x14ac:dyDescent="0.2">
      <c r="A832" s="130"/>
      <c r="D832" s="130"/>
      <c r="E832" s="58"/>
      <c r="F832" s="55"/>
    </row>
    <row r="833" spans="1:6" s="19" customFormat="1" x14ac:dyDescent="0.2">
      <c r="A833" s="130"/>
      <c r="D833" s="130"/>
      <c r="E833" s="58"/>
      <c r="F833" s="55"/>
    </row>
    <row r="834" spans="1:6" s="19" customFormat="1" x14ac:dyDescent="0.2">
      <c r="A834" s="130"/>
      <c r="D834" s="130"/>
      <c r="E834" s="58"/>
      <c r="F834" s="55"/>
    </row>
    <row r="835" spans="1:6" s="19" customFormat="1" x14ac:dyDescent="0.2">
      <c r="A835" s="130"/>
      <c r="D835" s="130"/>
      <c r="E835" s="58"/>
      <c r="F835" s="55"/>
    </row>
    <row r="836" spans="1:6" s="19" customFormat="1" x14ac:dyDescent="0.2">
      <c r="A836" s="130"/>
      <c r="D836" s="130"/>
      <c r="E836" s="58"/>
      <c r="F836" s="55"/>
    </row>
    <row r="837" spans="1:6" s="19" customFormat="1" x14ac:dyDescent="0.2">
      <c r="A837" s="130"/>
      <c r="D837" s="130"/>
      <c r="E837" s="58"/>
      <c r="F837" s="55"/>
    </row>
    <row r="838" spans="1:6" s="19" customFormat="1" x14ac:dyDescent="0.2">
      <c r="A838" s="130"/>
      <c r="D838" s="130"/>
      <c r="E838" s="58"/>
      <c r="F838" s="55"/>
    </row>
    <row r="839" spans="1:6" s="19" customFormat="1" x14ac:dyDescent="0.2">
      <c r="A839" s="130"/>
      <c r="D839" s="130"/>
      <c r="E839" s="58"/>
      <c r="F839" s="55"/>
    </row>
    <row r="840" spans="1:6" s="19" customFormat="1" x14ac:dyDescent="0.2">
      <c r="A840" s="130"/>
      <c r="D840" s="130"/>
      <c r="E840" s="58"/>
      <c r="F840" s="55"/>
    </row>
    <row r="841" spans="1:6" s="19" customFormat="1" x14ac:dyDescent="0.2">
      <c r="A841" s="130"/>
      <c r="D841" s="130"/>
      <c r="E841" s="58"/>
      <c r="F841" s="55"/>
    </row>
    <row r="842" spans="1:6" s="19" customFormat="1" x14ac:dyDescent="0.2">
      <c r="A842" s="130"/>
      <c r="D842" s="130"/>
      <c r="E842" s="58"/>
      <c r="F842" s="55"/>
    </row>
    <row r="843" spans="1:6" s="19" customFormat="1" x14ac:dyDescent="0.2">
      <c r="A843" s="130"/>
      <c r="D843" s="130"/>
      <c r="E843" s="58"/>
      <c r="F843" s="55"/>
    </row>
    <row r="844" spans="1:6" s="19" customFormat="1" x14ac:dyDescent="0.2">
      <c r="A844" s="130"/>
      <c r="D844" s="130"/>
      <c r="E844" s="58"/>
      <c r="F844" s="55"/>
    </row>
    <row r="845" spans="1:6" s="19" customFormat="1" x14ac:dyDescent="0.2">
      <c r="A845" s="130"/>
      <c r="D845" s="130"/>
      <c r="E845" s="58"/>
      <c r="F845" s="55"/>
    </row>
    <row r="846" spans="1:6" s="19" customFormat="1" x14ac:dyDescent="0.2">
      <c r="A846" s="130"/>
      <c r="D846" s="130"/>
      <c r="E846" s="58"/>
      <c r="F846" s="55"/>
    </row>
    <row r="847" spans="1:6" s="19" customFormat="1" x14ac:dyDescent="0.2">
      <c r="A847" s="130"/>
      <c r="D847" s="130"/>
      <c r="E847" s="58"/>
      <c r="F847" s="55"/>
    </row>
    <row r="848" spans="1:6" s="19" customFormat="1" x14ac:dyDescent="0.2">
      <c r="A848" s="130"/>
      <c r="D848" s="130"/>
      <c r="E848" s="58"/>
      <c r="F848" s="55"/>
    </row>
    <row r="849" spans="1:6" s="19" customFormat="1" x14ac:dyDescent="0.2">
      <c r="A849" s="130"/>
      <c r="D849" s="130"/>
      <c r="E849" s="58"/>
      <c r="F849" s="55"/>
    </row>
    <row r="850" spans="1:6" s="19" customFormat="1" x14ac:dyDescent="0.2">
      <c r="A850" s="130"/>
      <c r="D850" s="130"/>
      <c r="E850" s="58"/>
      <c r="F850" s="55"/>
    </row>
    <row r="851" spans="1:6" s="19" customFormat="1" x14ac:dyDescent="0.2">
      <c r="A851" s="130"/>
      <c r="D851" s="130"/>
      <c r="E851" s="58"/>
      <c r="F851" s="55"/>
    </row>
  </sheetData>
  <autoFilter ref="A30:F33"/>
  <sortState ref="A4:B27">
    <sortCondition ref="A12"/>
  </sortState>
  <mergeCells count="2">
    <mergeCell ref="A1:F1"/>
    <mergeCell ref="A3:B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301"/>
  <sheetViews>
    <sheetView zoomScale="65" zoomScaleNormal="65" workbookViewId="0">
      <pane ySplit="30" topLeftCell="A95" activePane="bottomLeft" state="frozen"/>
      <selection activeCell="A3" sqref="A3:J1660"/>
      <selection pane="bottomLeft" activeCell="A102" sqref="A102:E102"/>
    </sheetView>
  </sheetViews>
  <sheetFormatPr defaultRowHeight="12.75" x14ac:dyDescent="0.2"/>
  <cols>
    <col min="1" max="1" width="16.5703125" style="387" customWidth="1"/>
    <col min="2" max="2" width="18.5703125" style="203" customWidth="1"/>
    <col min="3" max="3" width="35.5703125" style="203" bestFit="1" customWidth="1"/>
    <col min="4" max="4" width="17.7109375" style="384" customWidth="1"/>
    <col min="5" max="5" width="20.7109375" style="413" customWidth="1"/>
    <col min="6" max="6" width="57.28515625" style="312" bestFit="1" customWidth="1"/>
    <col min="7" max="7" width="11.7109375" style="144" customWidth="1"/>
    <col min="8" max="8" width="13.28515625" style="144" bestFit="1" customWidth="1"/>
    <col min="9" max="9" width="9.140625" style="144"/>
    <col min="10" max="10" width="14" style="144" bestFit="1" customWidth="1"/>
    <col min="11" max="11" width="16.5703125" style="144" bestFit="1" customWidth="1"/>
    <col min="12" max="12" width="9.42578125" style="144" customWidth="1"/>
    <col min="13" max="13" width="10.28515625" style="144" customWidth="1"/>
    <col min="14" max="16384" width="9.140625" style="144"/>
  </cols>
  <sheetData>
    <row r="1" spans="1:13" ht="15.75" x14ac:dyDescent="0.25">
      <c r="A1" s="587" t="s">
        <v>515</v>
      </c>
      <c r="B1" s="587"/>
      <c r="C1" s="587"/>
      <c r="D1" s="587"/>
      <c r="E1" s="587"/>
      <c r="F1" s="587"/>
      <c r="J1" s="392"/>
    </row>
    <row r="2" spans="1:13" ht="13.5" thickBot="1" x14ac:dyDescent="0.25">
      <c r="A2" s="203"/>
      <c r="C2" s="387"/>
      <c r="D2" s="399"/>
      <c r="E2" s="408"/>
      <c r="F2" s="384"/>
      <c r="K2" s="400"/>
    </row>
    <row r="3" spans="1:13" x14ac:dyDescent="0.2">
      <c r="A3" s="592" t="s">
        <v>488</v>
      </c>
      <c r="B3" s="593"/>
      <c r="C3" s="387"/>
      <c r="D3" s="399"/>
      <c r="E3" s="408"/>
      <c r="F3" s="384"/>
      <c r="K3" s="400"/>
    </row>
    <row r="4" spans="1:13" x14ac:dyDescent="0.2">
      <c r="A4" s="401" t="str">
        <f>Cobb!$G$2</f>
        <v>Alaska</v>
      </c>
      <c r="B4" s="402">
        <f t="shared" ref="B4:B27" si="0">SUMIF(B$31:B$2250,A4,E$31:E$2250)</f>
        <v>49406867</v>
      </c>
      <c r="C4" s="387"/>
      <c r="D4" s="399"/>
      <c r="E4" s="408"/>
      <c r="F4" s="384"/>
      <c r="K4" s="400"/>
    </row>
    <row r="5" spans="1:13" x14ac:dyDescent="0.2">
      <c r="A5" s="401" t="str">
        <f>Mays!$A$2</f>
        <v>Aspen</v>
      </c>
      <c r="B5" s="402">
        <f t="shared" si="0"/>
        <v>60640372</v>
      </c>
      <c r="C5" s="387"/>
      <c r="D5" s="399"/>
      <c r="E5" s="408"/>
      <c r="F5" s="384"/>
      <c r="K5" s="400"/>
    </row>
    <row r="6" spans="1:13" x14ac:dyDescent="0.2">
      <c r="A6" s="401" t="str">
        <f>Cobb!$AE$2</f>
        <v>Chicago</v>
      </c>
      <c r="B6" s="402">
        <f t="shared" si="0"/>
        <v>25359851</v>
      </c>
      <c r="C6" s="387"/>
      <c r="D6" s="399"/>
      <c r="E6" s="408"/>
      <c r="F6" s="384"/>
      <c r="K6" s="400"/>
    </row>
    <row r="7" spans="1:13" x14ac:dyDescent="0.2">
      <c r="A7" s="401" t="str">
        <f>Aaron!$Y$2</f>
        <v>Columbus</v>
      </c>
      <c r="B7" s="402">
        <f t="shared" si="0"/>
        <v>39599084</v>
      </c>
      <c r="C7" s="387"/>
      <c r="D7" s="399"/>
      <c r="E7" s="408"/>
      <c r="F7" s="384"/>
      <c r="K7" s="400"/>
    </row>
    <row r="8" spans="1:13" x14ac:dyDescent="0.2">
      <c r="A8" s="401" t="str">
        <f>Aaron!$G$2</f>
        <v>Exeter</v>
      </c>
      <c r="B8" s="402">
        <f t="shared" si="0"/>
        <v>52919955</v>
      </c>
      <c r="C8" s="387"/>
      <c r="D8" s="399"/>
      <c r="E8" s="408"/>
      <c r="F8" s="384"/>
      <c r="K8" s="400"/>
    </row>
    <row r="9" spans="1:13" x14ac:dyDescent="0.2">
      <c r="A9" s="401" t="str">
        <f>Cobb!$Y$2</f>
        <v>Gateway</v>
      </c>
      <c r="B9" s="402">
        <f t="shared" si="0"/>
        <v>15868269</v>
      </c>
      <c r="C9" s="387"/>
      <c r="D9" s="399"/>
      <c r="E9" s="408"/>
      <c r="F9" s="384"/>
      <c r="K9" s="400"/>
    </row>
    <row r="10" spans="1:13" x14ac:dyDescent="0.2">
      <c r="A10" s="401" t="str">
        <f>Ruth!$G$2</f>
        <v>Gotham City</v>
      </c>
      <c r="B10" s="402">
        <f t="shared" si="0"/>
        <v>46804461</v>
      </c>
      <c r="C10" s="387"/>
      <c r="D10" s="399"/>
      <c r="E10" s="408"/>
      <c r="F10" s="384"/>
      <c r="K10" s="159"/>
      <c r="L10" s="141"/>
      <c r="M10" s="232"/>
    </row>
    <row r="11" spans="1:13" x14ac:dyDescent="0.2">
      <c r="A11" s="401" t="str">
        <f>Cobb!$A$2</f>
        <v>Greenville</v>
      </c>
      <c r="B11" s="402">
        <f t="shared" si="0"/>
        <v>32843790.75</v>
      </c>
      <c r="C11" s="387"/>
      <c r="D11" s="399"/>
      <c r="E11" s="408"/>
      <c r="F11" s="384"/>
      <c r="K11" s="159"/>
      <c r="L11" s="141"/>
      <c r="M11" s="232"/>
    </row>
    <row r="12" spans="1:13" x14ac:dyDescent="0.2">
      <c r="A12" s="401" t="str">
        <f>Ruth!$M$2</f>
        <v>Hoboken</v>
      </c>
      <c r="B12" s="402">
        <f t="shared" si="0"/>
        <v>14629998</v>
      </c>
      <c r="C12" s="387"/>
      <c r="D12" s="399"/>
      <c r="E12" s="408"/>
      <c r="F12" s="384"/>
      <c r="K12" s="159"/>
      <c r="L12" s="141"/>
      <c r="M12" s="232"/>
    </row>
    <row r="13" spans="1:13" x14ac:dyDescent="0.2">
      <c r="A13" s="401" t="str">
        <f>Mays!$Y$2</f>
        <v>Los Angeles</v>
      </c>
      <c r="B13" s="402">
        <f t="shared" si="0"/>
        <v>13958610</v>
      </c>
      <c r="C13" s="387"/>
      <c r="D13" s="399"/>
      <c r="E13" s="408"/>
      <c r="F13" s="384"/>
      <c r="K13" s="159"/>
      <c r="L13" s="203"/>
      <c r="M13" s="267"/>
    </row>
    <row r="14" spans="1:13" x14ac:dyDescent="0.2">
      <c r="A14" s="401" t="str">
        <f>Cobb!$M$2</f>
        <v>Mansfield</v>
      </c>
      <c r="B14" s="402">
        <f t="shared" si="0"/>
        <v>27617325</v>
      </c>
      <c r="C14" s="387"/>
      <c r="D14" s="399"/>
      <c r="E14" s="408"/>
      <c r="F14" s="384"/>
      <c r="K14" s="159"/>
      <c r="L14" s="141"/>
      <c r="M14" s="267"/>
    </row>
    <row r="15" spans="1:13" x14ac:dyDescent="0.2">
      <c r="A15" s="401" t="str">
        <f>Aaron!$A$2</f>
        <v>Middlesex</v>
      </c>
      <c r="B15" s="402">
        <f t="shared" si="0"/>
        <v>9493119</v>
      </c>
      <c r="C15" s="387"/>
      <c r="D15" s="399"/>
      <c r="E15" s="408"/>
      <c r="F15" s="384"/>
      <c r="K15" s="400"/>
    </row>
    <row r="16" spans="1:13" x14ac:dyDescent="0.2">
      <c r="A16" s="401" t="str">
        <f>Mays!$M$2</f>
        <v>Mudville</v>
      </c>
      <c r="B16" s="402">
        <f t="shared" si="0"/>
        <v>54833455</v>
      </c>
      <c r="C16" s="387"/>
      <c r="D16" s="399"/>
      <c r="E16" s="408"/>
      <c r="F16" s="384"/>
      <c r="K16" s="400"/>
    </row>
    <row r="17" spans="1:11" x14ac:dyDescent="0.2">
      <c r="A17" s="401" t="str">
        <f>Ruth!$S$2</f>
        <v>New York</v>
      </c>
      <c r="B17" s="402">
        <f t="shared" si="0"/>
        <v>22615595</v>
      </c>
      <c r="C17" s="387"/>
      <c r="D17" s="399"/>
      <c r="E17" s="408"/>
      <c r="F17" s="384"/>
      <c r="K17" s="400"/>
    </row>
    <row r="18" spans="1:11" x14ac:dyDescent="0.2">
      <c r="A18" s="401" t="str">
        <f>Mays!$G$2</f>
        <v>Palo Alto</v>
      </c>
      <c r="B18" s="402">
        <f t="shared" si="0"/>
        <v>27548007</v>
      </c>
      <c r="C18" s="387"/>
      <c r="D18" s="399"/>
      <c r="E18" s="408"/>
      <c r="F18" s="384"/>
      <c r="K18" s="400"/>
    </row>
    <row r="19" spans="1:11" x14ac:dyDescent="0.2">
      <c r="A19" s="401" t="str">
        <f>Aaron!$AE$2</f>
        <v>Pismo Beach</v>
      </c>
      <c r="B19" s="402">
        <f t="shared" si="0"/>
        <v>50519869</v>
      </c>
      <c r="C19" s="387"/>
      <c r="D19" s="399"/>
      <c r="E19" s="408"/>
      <c r="F19" s="384"/>
      <c r="K19" s="400"/>
    </row>
    <row r="20" spans="1:11" x14ac:dyDescent="0.2">
      <c r="A20" s="401" t="str">
        <f>Ruth!$A$2</f>
        <v>Plum Island</v>
      </c>
      <c r="B20" s="402">
        <f t="shared" si="0"/>
        <v>59592114</v>
      </c>
      <c r="C20" s="387"/>
      <c r="D20" s="399"/>
      <c r="E20" s="408"/>
      <c r="F20" s="384"/>
      <c r="K20" s="400"/>
    </row>
    <row r="21" spans="1:11" x14ac:dyDescent="0.2">
      <c r="A21" s="401" t="str">
        <f>Ruth!$Y$2</f>
        <v xml:space="preserve">New Jersey </v>
      </c>
      <c r="B21" s="402">
        <f t="shared" si="0"/>
        <v>53010196</v>
      </c>
      <c r="C21" s="387"/>
      <c r="D21" s="399"/>
      <c r="E21" s="408"/>
      <c r="F21" s="384"/>
      <c r="K21" s="400"/>
    </row>
    <row r="22" spans="1:11" x14ac:dyDescent="0.2">
      <c r="A22" s="401" t="str">
        <f>Aaron!$S$2</f>
        <v>San Jose</v>
      </c>
      <c r="B22" s="402">
        <f t="shared" si="0"/>
        <v>15250249</v>
      </c>
      <c r="C22" s="387"/>
      <c r="D22" s="399"/>
      <c r="E22" s="408"/>
      <c r="F22" s="384"/>
      <c r="K22" s="400"/>
    </row>
    <row r="23" spans="1:11" x14ac:dyDescent="0.2">
      <c r="A23" s="401" t="str">
        <f>Mays!$S$2</f>
        <v>Thunder Bay</v>
      </c>
      <c r="B23" s="402">
        <f t="shared" si="0"/>
        <v>17249152</v>
      </c>
      <c r="C23" s="387"/>
      <c r="D23" s="399"/>
      <c r="E23" s="408"/>
      <c r="F23" s="384"/>
      <c r="K23" s="400"/>
    </row>
    <row r="24" spans="1:11" x14ac:dyDescent="0.2">
      <c r="A24" s="401" t="str">
        <f>Aaron!$M$2</f>
        <v>Virginia</v>
      </c>
      <c r="B24" s="402">
        <f t="shared" si="0"/>
        <v>21684611</v>
      </c>
      <c r="C24" s="387"/>
      <c r="D24" s="399"/>
      <c r="E24" s="408"/>
      <c r="F24" s="384"/>
      <c r="K24" s="400"/>
    </row>
    <row r="25" spans="1:11" x14ac:dyDescent="0.2">
      <c r="A25" s="401" t="str">
        <f>Cobb!$S$2</f>
        <v>Waikiki</v>
      </c>
      <c r="B25" s="402">
        <f t="shared" si="0"/>
        <v>67610762</v>
      </c>
      <c r="C25" s="387"/>
      <c r="D25" s="399"/>
      <c r="E25" s="408"/>
      <c r="F25" s="384"/>
      <c r="K25" s="400"/>
    </row>
    <row r="26" spans="1:11" x14ac:dyDescent="0.2">
      <c r="A26" s="401" t="str">
        <f>Mays!$AE$2</f>
        <v>West Oakland</v>
      </c>
      <c r="B26" s="402">
        <f t="shared" si="0"/>
        <v>47106670</v>
      </c>
      <c r="C26" s="387"/>
      <c r="D26" s="399"/>
      <c r="E26" s="408"/>
      <c r="F26" s="384"/>
    </row>
    <row r="27" spans="1:11" ht="13.5" thickBot="1" x14ac:dyDescent="0.25">
      <c r="A27" s="403" t="str">
        <f>Ruth!$AE$2</f>
        <v>Williamsburg</v>
      </c>
      <c r="B27" s="402">
        <f t="shared" si="0"/>
        <v>98671058.950000003</v>
      </c>
      <c r="C27" s="387"/>
      <c r="D27" s="399"/>
      <c r="E27" s="408"/>
      <c r="F27" s="384"/>
    </row>
    <row r="30" spans="1:11" x14ac:dyDescent="0.2">
      <c r="A30" s="406" t="s">
        <v>262</v>
      </c>
      <c r="B30" s="405" t="s">
        <v>166</v>
      </c>
      <c r="C30" s="404" t="s">
        <v>435</v>
      </c>
      <c r="D30" s="507" t="s">
        <v>436</v>
      </c>
      <c r="E30" s="409" t="s">
        <v>512</v>
      </c>
      <c r="F30" s="404" t="s">
        <v>323</v>
      </c>
    </row>
    <row r="31" spans="1:11" x14ac:dyDescent="0.2">
      <c r="A31" s="432">
        <v>42458</v>
      </c>
      <c r="B31" s="318" t="s">
        <v>929</v>
      </c>
      <c r="C31" s="509" t="s">
        <v>1836</v>
      </c>
      <c r="D31" s="121" t="s">
        <v>1837</v>
      </c>
      <c r="E31" s="410">
        <v>-415000</v>
      </c>
      <c r="F31" s="299" t="s">
        <v>1835</v>
      </c>
      <c r="G31" s="509"/>
    </row>
    <row r="32" spans="1:11" x14ac:dyDescent="0.2">
      <c r="A32" s="432">
        <v>42460</v>
      </c>
      <c r="B32" s="318" t="s">
        <v>614</v>
      </c>
      <c r="C32" s="509" t="s">
        <v>1842</v>
      </c>
      <c r="D32" s="121" t="s">
        <v>1837</v>
      </c>
      <c r="E32" s="410">
        <v>-445000</v>
      </c>
      <c r="F32" s="299" t="s">
        <v>1841</v>
      </c>
      <c r="G32" s="509"/>
    </row>
    <row r="33" spans="1:7" x14ac:dyDescent="0.2">
      <c r="A33" s="448">
        <v>42461</v>
      </c>
      <c r="B33" s="509" t="s">
        <v>1633</v>
      </c>
      <c r="C33" s="509" t="s">
        <v>1844</v>
      </c>
      <c r="D33" s="121" t="s">
        <v>1837</v>
      </c>
      <c r="E33" s="410">
        <v>-333334</v>
      </c>
      <c r="F33" s="299" t="s">
        <v>1843</v>
      </c>
      <c r="G33" s="299"/>
    </row>
    <row r="34" spans="1:7" x14ac:dyDescent="0.2">
      <c r="A34" s="448">
        <v>42613</v>
      </c>
      <c r="B34" s="509" t="s">
        <v>340</v>
      </c>
      <c r="C34" s="509" t="s">
        <v>1851</v>
      </c>
      <c r="D34" s="121" t="s">
        <v>1837</v>
      </c>
      <c r="E34" s="410">
        <v>-2800000</v>
      </c>
      <c r="F34" s="299" t="s">
        <v>1852</v>
      </c>
      <c r="G34" s="299"/>
    </row>
    <row r="35" spans="1:7" x14ac:dyDescent="0.2">
      <c r="A35" s="448">
        <v>42644</v>
      </c>
      <c r="B35" s="237" t="s">
        <v>340</v>
      </c>
      <c r="C35" s="509" t="s">
        <v>1858</v>
      </c>
      <c r="D35" s="121" t="s">
        <v>1837</v>
      </c>
      <c r="E35" s="410">
        <v>-635000</v>
      </c>
      <c r="F35" s="299" t="s">
        <v>1857</v>
      </c>
      <c r="G35" s="299"/>
    </row>
    <row r="36" spans="1:7" x14ac:dyDescent="0.2">
      <c r="A36" s="448">
        <v>42660</v>
      </c>
      <c r="B36" s="237" t="s">
        <v>62</v>
      </c>
      <c r="C36" s="509" t="s">
        <v>1891</v>
      </c>
      <c r="D36" s="121" t="s">
        <v>1837</v>
      </c>
      <c r="E36" s="410">
        <v>-650000</v>
      </c>
      <c r="F36" s="299" t="s">
        <v>1890</v>
      </c>
      <c r="G36" s="299"/>
    </row>
    <row r="37" spans="1:7" x14ac:dyDescent="0.2">
      <c r="A37" s="448">
        <v>42660</v>
      </c>
      <c r="B37" s="237" t="s">
        <v>62</v>
      </c>
      <c r="C37" s="509" t="s">
        <v>1892</v>
      </c>
      <c r="D37" s="121" t="s">
        <v>1837</v>
      </c>
      <c r="E37" s="410">
        <v>-590000</v>
      </c>
      <c r="F37" s="299" t="s">
        <v>1890</v>
      </c>
      <c r="G37" s="299"/>
    </row>
    <row r="38" spans="1:7" x14ac:dyDescent="0.2">
      <c r="A38" s="448">
        <v>42821</v>
      </c>
      <c r="B38" s="237" t="s">
        <v>1071</v>
      </c>
      <c r="C38" s="509" t="s">
        <v>2399</v>
      </c>
      <c r="D38" s="121" t="s">
        <v>1837</v>
      </c>
      <c r="E38" s="410">
        <v>-2800000</v>
      </c>
      <c r="F38" s="299" t="s">
        <v>2400</v>
      </c>
      <c r="G38" s="299"/>
    </row>
    <row r="39" spans="1:7" x14ac:dyDescent="0.2">
      <c r="A39" s="448">
        <v>42821</v>
      </c>
      <c r="B39" s="318" t="s">
        <v>352</v>
      </c>
      <c r="C39" s="509" t="s">
        <v>2397</v>
      </c>
      <c r="D39" s="121" t="s">
        <v>1837</v>
      </c>
      <c r="E39" s="410">
        <v>-933000</v>
      </c>
      <c r="F39" s="299" t="s">
        <v>2396</v>
      </c>
      <c r="G39" s="299"/>
    </row>
    <row r="40" spans="1:7" x14ac:dyDescent="0.2">
      <c r="A40" s="448">
        <v>42821</v>
      </c>
      <c r="B40" s="318" t="s">
        <v>352</v>
      </c>
      <c r="C40" s="509" t="s">
        <v>2398</v>
      </c>
      <c r="D40" s="121" t="s">
        <v>1837</v>
      </c>
      <c r="E40" s="410">
        <v>-1578000</v>
      </c>
      <c r="F40" s="299" t="s">
        <v>2396</v>
      </c>
      <c r="G40" s="299"/>
    </row>
    <row r="41" spans="1:7" x14ac:dyDescent="0.2">
      <c r="A41" s="448">
        <v>42821</v>
      </c>
      <c r="B41" s="318" t="s">
        <v>1361</v>
      </c>
      <c r="C41" s="509" t="s">
        <v>2403</v>
      </c>
      <c r="D41" s="121" t="s">
        <v>1837</v>
      </c>
      <c r="E41" s="410">
        <v>-2493750</v>
      </c>
      <c r="F41" s="299" t="s">
        <v>2404</v>
      </c>
      <c r="G41" s="299"/>
    </row>
    <row r="42" spans="1:7" x14ac:dyDescent="0.2">
      <c r="A42" s="448">
        <v>42821</v>
      </c>
      <c r="B42" s="318" t="s">
        <v>226</v>
      </c>
      <c r="C42" s="509" t="s">
        <v>2401</v>
      </c>
      <c r="D42" s="121" t="s">
        <v>1837</v>
      </c>
      <c r="E42" s="410">
        <v>-333334</v>
      </c>
      <c r="F42" s="299" t="s">
        <v>2402</v>
      </c>
      <c r="G42" s="299"/>
    </row>
    <row r="43" spans="1:7" x14ac:dyDescent="0.2">
      <c r="A43" s="448">
        <v>42821</v>
      </c>
      <c r="B43" s="509" t="s">
        <v>460</v>
      </c>
      <c r="C43" s="509" t="s">
        <v>1870</v>
      </c>
      <c r="D43" s="121" t="s">
        <v>1837</v>
      </c>
      <c r="E43" s="410">
        <v>-2400000</v>
      </c>
      <c r="F43" s="299" t="s">
        <v>2405</v>
      </c>
      <c r="G43" s="299"/>
    </row>
    <row r="44" spans="1:7" x14ac:dyDescent="0.2">
      <c r="A44" s="448">
        <v>42825</v>
      </c>
      <c r="B44" s="509" t="s">
        <v>340</v>
      </c>
      <c r="C44" s="509" t="s">
        <v>2392</v>
      </c>
      <c r="D44" s="121" t="s">
        <v>1837</v>
      </c>
      <c r="E44" s="410">
        <v>-1600000</v>
      </c>
      <c r="F44" s="299" t="s">
        <v>2395</v>
      </c>
      <c r="G44" s="299"/>
    </row>
    <row r="45" spans="1:7" x14ac:dyDescent="0.2">
      <c r="A45" s="448">
        <v>42825</v>
      </c>
      <c r="B45" s="318" t="s">
        <v>448</v>
      </c>
      <c r="C45" s="509" t="s">
        <v>2423</v>
      </c>
      <c r="D45" s="121" t="s">
        <v>1837</v>
      </c>
      <c r="E45" s="410">
        <v>-793000</v>
      </c>
      <c r="F45" s="299" t="s">
        <v>2422</v>
      </c>
      <c r="G45" s="299"/>
    </row>
    <row r="46" spans="1:7" x14ac:dyDescent="0.2">
      <c r="A46" s="448">
        <v>42825</v>
      </c>
      <c r="B46" s="509" t="s">
        <v>448</v>
      </c>
      <c r="C46" s="509" t="s">
        <v>2421</v>
      </c>
      <c r="D46" s="121" t="s">
        <v>1837</v>
      </c>
      <c r="E46" s="410">
        <v>-1679000</v>
      </c>
      <c r="F46" s="299" t="s">
        <v>2422</v>
      </c>
      <c r="G46" s="299"/>
    </row>
    <row r="47" spans="1:7" x14ac:dyDescent="0.2">
      <c r="A47" s="448">
        <v>42826</v>
      </c>
      <c r="B47" s="509" t="s">
        <v>1636</v>
      </c>
      <c r="C47" s="509" t="s">
        <v>2424</v>
      </c>
      <c r="D47" s="121" t="s">
        <v>1837</v>
      </c>
      <c r="E47" s="410">
        <v>-420000</v>
      </c>
      <c r="F47" s="299" t="s">
        <v>2425</v>
      </c>
      <c r="G47" s="299"/>
    </row>
    <row r="48" spans="1:7" x14ac:dyDescent="0.2">
      <c r="A48" s="448">
        <v>42826</v>
      </c>
      <c r="B48" s="509" t="s">
        <v>429</v>
      </c>
      <c r="C48" s="509" t="s">
        <v>2426</v>
      </c>
      <c r="D48" s="121" t="s">
        <v>1837</v>
      </c>
      <c r="E48" s="410">
        <v>-333334</v>
      </c>
      <c r="F48" s="299" t="s">
        <v>2427</v>
      </c>
      <c r="G48" s="299"/>
    </row>
    <row r="49" spans="1:7" x14ac:dyDescent="0.2">
      <c r="A49" s="448">
        <v>42830</v>
      </c>
      <c r="B49" s="509" t="s">
        <v>388</v>
      </c>
      <c r="C49" s="509" t="s">
        <v>2431</v>
      </c>
      <c r="D49" s="121" t="s">
        <v>1837</v>
      </c>
      <c r="E49" s="410">
        <v>-335000</v>
      </c>
      <c r="F49" s="299" t="s">
        <v>2432</v>
      </c>
      <c r="G49" s="299"/>
    </row>
    <row r="50" spans="1:7" x14ac:dyDescent="0.2">
      <c r="A50" s="448">
        <v>42947</v>
      </c>
      <c r="B50" s="509" t="s">
        <v>388</v>
      </c>
      <c r="C50" s="509" t="s">
        <v>2455</v>
      </c>
      <c r="D50" s="121" t="s">
        <v>1837</v>
      </c>
      <c r="E50" s="410">
        <v>-350000</v>
      </c>
      <c r="F50" s="299" t="s">
        <v>2456</v>
      </c>
      <c r="G50" s="299"/>
    </row>
    <row r="51" spans="1:7" x14ac:dyDescent="0.2">
      <c r="A51" s="432">
        <v>42947</v>
      </c>
      <c r="B51" s="509" t="s">
        <v>398</v>
      </c>
      <c r="C51" s="509" t="s">
        <v>2107</v>
      </c>
      <c r="D51" s="121" t="s">
        <v>1837</v>
      </c>
      <c r="E51" s="410">
        <v>-462000</v>
      </c>
      <c r="F51" s="299" t="s">
        <v>2459</v>
      </c>
      <c r="G51" s="509"/>
    </row>
    <row r="52" spans="1:7" x14ac:dyDescent="0.2">
      <c r="A52" s="432">
        <v>42957</v>
      </c>
      <c r="B52" s="509" t="s">
        <v>1220</v>
      </c>
      <c r="C52" s="509" t="s">
        <v>2463</v>
      </c>
      <c r="D52" s="121" t="s">
        <v>1837</v>
      </c>
      <c r="E52" s="410">
        <v>-630000</v>
      </c>
      <c r="F52" s="299" t="s">
        <v>2464</v>
      </c>
      <c r="G52" s="509"/>
    </row>
    <row r="53" spans="1:7" x14ac:dyDescent="0.2">
      <c r="A53" s="432">
        <v>42975</v>
      </c>
      <c r="B53" s="509" t="s">
        <v>388</v>
      </c>
      <c r="C53" s="509" t="s">
        <v>1866</v>
      </c>
      <c r="D53" s="121" t="s">
        <v>1837</v>
      </c>
      <c r="E53" s="410">
        <v>-4323000</v>
      </c>
      <c r="F53" s="299" t="s">
        <v>2469</v>
      </c>
      <c r="G53" s="509"/>
    </row>
    <row r="54" spans="1:7" x14ac:dyDescent="0.2">
      <c r="A54" s="432">
        <v>43001</v>
      </c>
      <c r="B54" s="509" t="s">
        <v>340</v>
      </c>
      <c r="C54" s="509" t="s">
        <v>160</v>
      </c>
      <c r="D54" s="121" t="s">
        <v>1211</v>
      </c>
      <c r="E54" s="410">
        <v>1000000</v>
      </c>
      <c r="F54" s="299"/>
      <c r="G54" s="509"/>
    </row>
    <row r="55" spans="1:7" x14ac:dyDescent="0.2">
      <c r="A55" s="432">
        <v>43001</v>
      </c>
      <c r="B55" s="107" t="s">
        <v>614</v>
      </c>
      <c r="C55" s="509" t="s">
        <v>160</v>
      </c>
      <c r="D55" s="121" t="s">
        <v>1211</v>
      </c>
      <c r="E55" s="410">
        <v>1000000</v>
      </c>
      <c r="F55" s="299"/>
      <c r="G55" s="509"/>
    </row>
    <row r="56" spans="1:7" x14ac:dyDescent="0.2">
      <c r="A56" s="432">
        <v>43001</v>
      </c>
      <c r="B56" s="107" t="s">
        <v>1636</v>
      </c>
      <c r="C56" s="509" t="s">
        <v>160</v>
      </c>
      <c r="D56" s="121" t="s">
        <v>1211</v>
      </c>
      <c r="E56" s="410">
        <v>1000000</v>
      </c>
      <c r="F56" s="299"/>
      <c r="G56" s="509"/>
    </row>
    <row r="57" spans="1:7" x14ac:dyDescent="0.2">
      <c r="A57" s="432">
        <v>43001</v>
      </c>
      <c r="B57" s="107" t="s">
        <v>1071</v>
      </c>
      <c r="C57" s="509" t="s">
        <v>160</v>
      </c>
      <c r="D57" s="121" t="s">
        <v>1211</v>
      </c>
      <c r="E57" s="410">
        <v>1000000</v>
      </c>
      <c r="F57" s="299"/>
      <c r="G57" s="509"/>
    </row>
    <row r="58" spans="1:7" x14ac:dyDescent="0.2">
      <c r="A58" s="432">
        <v>43001</v>
      </c>
      <c r="B58" s="107" t="s">
        <v>62</v>
      </c>
      <c r="C58" s="509" t="s">
        <v>160</v>
      </c>
      <c r="D58" s="121" t="s">
        <v>1211</v>
      </c>
      <c r="E58" s="410">
        <v>1000000</v>
      </c>
      <c r="F58" s="299"/>
      <c r="G58" s="509"/>
    </row>
    <row r="59" spans="1:7" x14ac:dyDescent="0.2">
      <c r="A59" s="432">
        <v>43001</v>
      </c>
      <c r="B59" s="107" t="s">
        <v>2417</v>
      </c>
      <c r="C59" s="509" t="s">
        <v>160</v>
      </c>
      <c r="D59" s="121" t="s">
        <v>1211</v>
      </c>
      <c r="E59" s="410">
        <v>1000000</v>
      </c>
      <c r="F59" s="299"/>
      <c r="G59" s="509"/>
    </row>
    <row r="60" spans="1:7" x14ac:dyDescent="0.2">
      <c r="A60" s="432">
        <v>43001</v>
      </c>
      <c r="B60" s="107" t="s">
        <v>642</v>
      </c>
      <c r="C60" s="509" t="s">
        <v>160</v>
      </c>
      <c r="D60" s="121" t="s">
        <v>1211</v>
      </c>
      <c r="E60" s="410">
        <v>750000</v>
      </c>
      <c r="F60" s="299"/>
      <c r="G60" s="509"/>
    </row>
    <row r="61" spans="1:7" x14ac:dyDescent="0.2">
      <c r="A61" s="432">
        <v>43001</v>
      </c>
      <c r="B61" s="107" t="s">
        <v>640</v>
      </c>
      <c r="C61" s="509" t="s">
        <v>160</v>
      </c>
      <c r="D61" s="121" t="s">
        <v>1211</v>
      </c>
      <c r="E61" s="410">
        <v>1000000</v>
      </c>
      <c r="F61" s="299"/>
      <c r="G61" s="509"/>
    </row>
    <row r="62" spans="1:7" x14ac:dyDescent="0.2">
      <c r="A62" s="432">
        <v>43001</v>
      </c>
      <c r="B62" s="107" t="s">
        <v>352</v>
      </c>
      <c r="C62" s="509" t="s">
        <v>160</v>
      </c>
      <c r="D62" s="121" t="s">
        <v>1211</v>
      </c>
      <c r="E62" s="410">
        <v>1000000</v>
      </c>
      <c r="F62" s="299"/>
      <c r="G62" s="509"/>
    </row>
    <row r="63" spans="1:7" x14ac:dyDescent="0.2">
      <c r="A63" s="432">
        <v>43001</v>
      </c>
      <c r="B63" s="107" t="s">
        <v>1361</v>
      </c>
      <c r="C63" s="509" t="s">
        <v>160</v>
      </c>
      <c r="D63" s="121" t="s">
        <v>1211</v>
      </c>
      <c r="E63" s="410">
        <v>1000000</v>
      </c>
      <c r="F63" s="299"/>
      <c r="G63" s="509"/>
    </row>
    <row r="64" spans="1:7" x14ac:dyDescent="0.2">
      <c r="A64" s="432">
        <v>43001</v>
      </c>
      <c r="B64" s="107" t="s">
        <v>388</v>
      </c>
      <c r="C64" s="509" t="s">
        <v>160</v>
      </c>
      <c r="D64" s="121" t="s">
        <v>1211</v>
      </c>
      <c r="E64" s="410">
        <v>1000000</v>
      </c>
      <c r="F64" s="299"/>
      <c r="G64" s="509"/>
    </row>
    <row r="65" spans="1:7" x14ac:dyDescent="0.2">
      <c r="A65" s="432">
        <v>43001</v>
      </c>
      <c r="B65" s="107" t="s">
        <v>520</v>
      </c>
      <c r="C65" s="509" t="s">
        <v>160</v>
      </c>
      <c r="D65" s="121" t="s">
        <v>1211</v>
      </c>
      <c r="E65" s="410">
        <v>500000</v>
      </c>
      <c r="F65" s="299"/>
      <c r="G65" s="509"/>
    </row>
    <row r="66" spans="1:7" x14ac:dyDescent="0.2">
      <c r="A66" s="432">
        <v>43001</v>
      </c>
      <c r="B66" s="509" t="s">
        <v>1220</v>
      </c>
      <c r="C66" s="509" t="s">
        <v>160</v>
      </c>
      <c r="D66" s="121" t="s">
        <v>1211</v>
      </c>
      <c r="E66" s="410">
        <v>1000000</v>
      </c>
      <c r="F66" s="299"/>
      <c r="G66" s="509"/>
    </row>
    <row r="67" spans="1:7" x14ac:dyDescent="0.2">
      <c r="A67" s="432">
        <v>43001</v>
      </c>
      <c r="B67" s="107" t="s">
        <v>224</v>
      </c>
      <c r="C67" s="509" t="s">
        <v>160</v>
      </c>
      <c r="D67" s="121" t="s">
        <v>1211</v>
      </c>
      <c r="E67" s="410">
        <v>1000000</v>
      </c>
      <c r="F67" s="299"/>
      <c r="G67" s="509"/>
    </row>
    <row r="68" spans="1:7" x14ac:dyDescent="0.2">
      <c r="A68" s="432">
        <v>43001</v>
      </c>
      <c r="B68" s="107" t="s">
        <v>1633</v>
      </c>
      <c r="C68" s="509" t="s">
        <v>160</v>
      </c>
      <c r="D68" s="121" t="s">
        <v>1211</v>
      </c>
      <c r="E68" s="410">
        <v>1000000</v>
      </c>
      <c r="F68" s="299"/>
      <c r="G68" s="509"/>
    </row>
    <row r="69" spans="1:7" x14ac:dyDescent="0.2">
      <c r="A69" s="432">
        <v>43001</v>
      </c>
      <c r="B69" s="107" t="s">
        <v>448</v>
      </c>
      <c r="C69" s="509" t="s">
        <v>160</v>
      </c>
      <c r="D69" s="121" t="s">
        <v>1211</v>
      </c>
      <c r="E69" s="410">
        <v>1000000</v>
      </c>
      <c r="F69" s="299"/>
      <c r="G69" s="509"/>
    </row>
    <row r="70" spans="1:7" x14ac:dyDescent="0.2">
      <c r="A70" s="432">
        <v>43001</v>
      </c>
      <c r="B70" s="107" t="s">
        <v>929</v>
      </c>
      <c r="C70" s="509" t="s">
        <v>160</v>
      </c>
      <c r="D70" s="121" t="s">
        <v>1211</v>
      </c>
      <c r="E70" s="410">
        <v>1000000</v>
      </c>
      <c r="F70" s="299"/>
      <c r="G70" s="509"/>
    </row>
    <row r="71" spans="1:7" x14ac:dyDescent="0.2">
      <c r="A71" s="432">
        <v>43001</v>
      </c>
      <c r="B71" s="107" t="s">
        <v>556</v>
      </c>
      <c r="C71" s="509" t="s">
        <v>160</v>
      </c>
      <c r="D71" s="121" t="s">
        <v>1211</v>
      </c>
      <c r="E71" s="410">
        <v>1000000</v>
      </c>
      <c r="F71" s="299"/>
      <c r="G71" s="509"/>
    </row>
    <row r="72" spans="1:7" x14ac:dyDescent="0.2">
      <c r="A72" s="432">
        <v>43001</v>
      </c>
      <c r="B72" s="107" t="s">
        <v>226</v>
      </c>
      <c r="C72" s="509" t="s">
        <v>160</v>
      </c>
      <c r="D72" s="121" t="s">
        <v>1211</v>
      </c>
      <c r="E72" s="410">
        <v>1000000</v>
      </c>
      <c r="F72" s="299"/>
      <c r="G72" s="509"/>
    </row>
    <row r="73" spans="1:7" x14ac:dyDescent="0.2">
      <c r="A73" s="432">
        <v>43001</v>
      </c>
      <c r="B73" s="107" t="s">
        <v>460</v>
      </c>
      <c r="C73" s="509" t="s">
        <v>160</v>
      </c>
      <c r="D73" s="121" t="s">
        <v>1211</v>
      </c>
      <c r="E73" s="410">
        <v>1000000</v>
      </c>
      <c r="F73" s="299"/>
      <c r="G73" s="509"/>
    </row>
    <row r="74" spans="1:7" x14ac:dyDescent="0.2">
      <c r="A74" s="407">
        <v>43009</v>
      </c>
      <c r="B74" s="509" t="s">
        <v>340</v>
      </c>
      <c r="C74" s="509" t="s">
        <v>2512</v>
      </c>
      <c r="D74" s="377" t="s">
        <v>1837</v>
      </c>
      <c r="E74" s="429">
        <v>-2850000</v>
      </c>
      <c r="F74" s="509"/>
      <c r="G74" s="509"/>
    </row>
    <row r="75" spans="1:7" x14ac:dyDescent="0.2">
      <c r="A75" s="407">
        <v>43009</v>
      </c>
      <c r="B75" s="509" t="s">
        <v>340</v>
      </c>
      <c r="C75" s="509" t="s">
        <v>592</v>
      </c>
      <c r="D75" s="120" t="s">
        <v>2473</v>
      </c>
      <c r="E75" s="411">
        <v>36021201</v>
      </c>
      <c r="F75" s="299"/>
      <c r="G75" s="509"/>
    </row>
    <row r="76" spans="1:7" x14ac:dyDescent="0.2">
      <c r="A76" s="407">
        <v>43009</v>
      </c>
      <c r="B76" s="509" t="s">
        <v>340</v>
      </c>
      <c r="C76" s="509" t="s">
        <v>2530</v>
      </c>
      <c r="D76" s="377" t="s">
        <v>1837</v>
      </c>
      <c r="E76" s="429">
        <v>-300000</v>
      </c>
      <c r="F76" s="509"/>
      <c r="G76" s="509"/>
    </row>
    <row r="77" spans="1:7" s="203" customFormat="1" x14ac:dyDescent="0.2">
      <c r="A77" s="407">
        <v>43009</v>
      </c>
      <c r="B77" s="509" t="s">
        <v>340</v>
      </c>
      <c r="C77" s="509" t="s">
        <v>2531</v>
      </c>
      <c r="D77" s="377" t="s">
        <v>1837</v>
      </c>
      <c r="E77" s="429">
        <v>-200000</v>
      </c>
      <c r="F77" s="509"/>
      <c r="G77" s="509"/>
    </row>
    <row r="78" spans="1:7" s="203" customFormat="1" x14ac:dyDescent="0.2">
      <c r="A78" s="407">
        <v>43009</v>
      </c>
      <c r="B78" s="509" t="s">
        <v>340</v>
      </c>
      <c r="C78" s="509" t="s">
        <v>2532</v>
      </c>
      <c r="D78" s="377" t="s">
        <v>1837</v>
      </c>
      <c r="E78" s="429">
        <v>-3336000</v>
      </c>
      <c r="F78" s="509"/>
      <c r="G78" s="509"/>
    </row>
    <row r="79" spans="1:7" s="203" customFormat="1" x14ac:dyDescent="0.2">
      <c r="A79" s="407">
        <v>43009</v>
      </c>
      <c r="B79" s="509" t="str">
        <f>Cobb!$G$2</f>
        <v>Alaska</v>
      </c>
      <c r="C79" s="107" t="s">
        <v>160</v>
      </c>
      <c r="D79" s="120" t="s">
        <v>2474</v>
      </c>
      <c r="E79" s="410">
        <v>4000000</v>
      </c>
      <c r="F79" s="120" t="s">
        <v>1373</v>
      </c>
      <c r="G79" s="509"/>
    </row>
    <row r="80" spans="1:7" s="203" customFormat="1" x14ac:dyDescent="0.2">
      <c r="A80" s="407">
        <v>43009</v>
      </c>
      <c r="B80" s="509" t="s">
        <v>340</v>
      </c>
      <c r="C80" s="509" t="s">
        <v>1872</v>
      </c>
      <c r="D80" s="377" t="s">
        <v>1837</v>
      </c>
      <c r="E80" s="429">
        <v>-100000</v>
      </c>
      <c r="F80" s="509"/>
      <c r="G80" s="509"/>
    </row>
    <row r="81" spans="1:7" s="203" customFormat="1" x14ac:dyDescent="0.2">
      <c r="A81" s="407">
        <v>43009</v>
      </c>
      <c r="B81" s="509" t="s">
        <v>340</v>
      </c>
      <c r="C81" s="509" t="s">
        <v>2514</v>
      </c>
      <c r="D81" s="377" t="s">
        <v>1837</v>
      </c>
      <c r="E81" s="429">
        <v>-2500000</v>
      </c>
      <c r="F81" s="509"/>
      <c r="G81" s="509"/>
    </row>
    <row r="82" spans="1:7" s="203" customFormat="1" x14ac:dyDescent="0.2">
      <c r="A82" s="407">
        <v>43009</v>
      </c>
      <c r="B82" s="509" t="s">
        <v>340</v>
      </c>
      <c r="C82" s="509" t="s">
        <v>2534</v>
      </c>
      <c r="D82" s="377" t="s">
        <v>1837</v>
      </c>
      <c r="E82" s="429">
        <v>-300000</v>
      </c>
      <c r="F82" s="509"/>
      <c r="G82" s="509"/>
    </row>
    <row r="83" spans="1:7" s="203" customFormat="1" x14ac:dyDescent="0.2">
      <c r="A83" s="407">
        <v>43009</v>
      </c>
      <c r="B83" s="509" t="s">
        <v>340</v>
      </c>
      <c r="C83" s="509" t="s">
        <v>2535</v>
      </c>
      <c r="D83" s="377" t="s">
        <v>1837</v>
      </c>
      <c r="E83" s="429">
        <v>-2800000</v>
      </c>
      <c r="F83" s="509"/>
      <c r="G83" s="509"/>
    </row>
    <row r="84" spans="1:7" s="203" customFormat="1" x14ac:dyDescent="0.2">
      <c r="A84" s="407">
        <v>43009</v>
      </c>
      <c r="B84" s="509" t="s">
        <v>340</v>
      </c>
      <c r="C84" s="509" t="s">
        <v>2536</v>
      </c>
      <c r="D84" s="377" t="s">
        <v>1837</v>
      </c>
      <c r="E84" s="429">
        <v>-2800000</v>
      </c>
      <c r="F84" s="509"/>
      <c r="G84" s="509"/>
    </row>
    <row r="85" spans="1:7" s="203" customFormat="1" x14ac:dyDescent="0.2">
      <c r="A85" s="407">
        <v>43009</v>
      </c>
      <c r="B85" s="509" t="s">
        <v>340</v>
      </c>
      <c r="C85" s="509" t="s">
        <v>2515</v>
      </c>
      <c r="D85" s="377" t="s">
        <v>1837</v>
      </c>
      <c r="E85" s="429">
        <v>-300000</v>
      </c>
      <c r="F85" s="509"/>
      <c r="G85" s="509"/>
    </row>
    <row r="86" spans="1:7" x14ac:dyDescent="0.2">
      <c r="A86" s="407">
        <v>43009</v>
      </c>
      <c r="B86" s="509" t="s">
        <v>340</v>
      </c>
      <c r="C86" s="509" t="s">
        <v>2516</v>
      </c>
      <c r="D86" s="377" t="s">
        <v>1837</v>
      </c>
      <c r="E86" s="429">
        <v>-300000</v>
      </c>
      <c r="F86" s="509"/>
      <c r="G86" s="509"/>
    </row>
    <row r="87" spans="1:7" x14ac:dyDescent="0.2">
      <c r="A87" s="407">
        <v>43009</v>
      </c>
      <c r="B87" s="509" t="s">
        <v>340</v>
      </c>
      <c r="C87" s="509" t="s">
        <v>2518</v>
      </c>
      <c r="D87" s="377" t="s">
        <v>1837</v>
      </c>
      <c r="E87" s="429">
        <v>-200000</v>
      </c>
      <c r="F87" s="509"/>
      <c r="G87" s="509"/>
    </row>
    <row r="88" spans="1:7" x14ac:dyDescent="0.2">
      <c r="A88" s="407">
        <v>43009</v>
      </c>
      <c r="B88" s="509" t="s">
        <v>340</v>
      </c>
      <c r="C88" s="509" t="s">
        <v>2521</v>
      </c>
      <c r="D88" s="377" t="s">
        <v>1837</v>
      </c>
      <c r="E88" s="429">
        <v>-4845000</v>
      </c>
      <c r="F88" s="509"/>
      <c r="G88" s="509"/>
    </row>
    <row r="89" spans="1:7" x14ac:dyDescent="0.2">
      <c r="A89" s="407">
        <v>43009</v>
      </c>
      <c r="B89" s="509" t="s">
        <v>340</v>
      </c>
      <c r="C89" s="509" t="s">
        <v>2538</v>
      </c>
      <c r="D89" s="377" t="s">
        <v>1837</v>
      </c>
      <c r="E89" s="429">
        <v>-2800000</v>
      </c>
      <c r="F89" s="509"/>
      <c r="G89" s="509"/>
    </row>
    <row r="90" spans="1:7" x14ac:dyDescent="0.2">
      <c r="A90" s="407">
        <v>43009</v>
      </c>
      <c r="B90" s="509" t="s">
        <v>340</v>
      </c>
      <c r="C90" s="509" t="s">
        <v>2540</v>
      </c>
      <c r="D90" s="377" t="s">
        <v>1837</v>
      </c>
      <c r="E90" s="429">
        <v>-333334</v>
      </c>
      <c r="F90" s="509"/>
      <c r="G90" s="509"/>
    </row>
    <row r="91" spans="1:7" x14ac:dyDescent="0.2">
      <c r="A91" s="469">
        <v>43009</v>
      </c>
      <c r="B91" s="316" t="s">
        <v>398</v>
      </c>
      <c r="C91" s="431" t="s">
        <v>2523</v>
      </c>
      <c r="D91" s="477" t="s">
        <v>1837</v>
      </c>
      <c r="E91" s="473">
        <v>-4107000</v>
      </c>
      <c r="F91" s="107" t="s">
        <v>3701</v>
      </c>
      <c r="G91" s="509"/>
    </row>
    <row r="92" spans="1:7" x14ac:dyDescent="0.2">
      <c r="A92" s="407">
        <v>43009</v>
      </c>
      <c r="B92" s="509" t="s">
        <v>340</v>
      </c>
      <c r="C92" s="509" t="s">
        <v>2524</v>
      </c>
      <c r="D92" s="377" t="s">
        <v>1837</v>
      </c>
      <c r="E92" s="429">
        <v>-400000</v>
      </c>
      <c r="F92" s="509"/>
      <c r="G92" s="509"/>
    </row>
    <row r="93" spans="1:7" x14ac:dyDescent="0.2">
      <c r="A93" s="407">
        <v>43009</v>
      </c>
      <c r="B93" s="509" t="s">
        <v>556</v>
      </c>
      <c r="C93" s="509" t="s">
        <v>2541</v>
      </c>
      <c r="D93" s="377" t="s">
        <v>1837</v>
      </c>
      <c r="E93" s="429">
        <v>-925000</v>
      </c>
      <c r="F93" s="509" t="s">
        <v>3231</v>
      </c>
      <c r="G93" s="509"/>
    </row>
    <row r="94" spans="1:7" x14ac:dyDescent="0.2">
      <c r="A94" s="407">
        <v>43009</v>
      </c>
      <c r="B94" s="509" t="s">
        <v>340</v>
      </c>
      <c r="C94" s="509" t="s">
        <v>2542</v>
      </c>
      <c r="D94" s="377" t="s">
        <v>1837</v>
      </c>
      <c r="E94" s="429">
        <v>-300000</v>
      </c>
      <c r="F94" s="509"/>
      <c r="G94" s="509"/>
    </row>
    <row r="95" spans="1:7" x14ac:dyDescent="0.2">
      <c r="A95" s="407">
        <v>43009</v>
      </c>
      <c r="B95" s="509" t="s">
        <v>340</v>
      </c>
      <c r="C95" s="509" t="s">
        <v>2526</v>
      </c>
      <c r="D95" s="377" t="s">
        <v>1837</v>
      </c>
      <c r="E95" s="430">
        <v>-400000</v>
      </c>
      <c r="F95" s="509"/>
      <c r="G95" s="509"/>
    </row>
    <row r="96" spans="1:7" x14ac:dyDescent="0.2">
      <c r="A96" s="407">
        <v>43009</v>
      </c>
      <c r="B96" s="107" t="s">
        <v>340</v>
      </c>
      <c r="C96" s="107" t="s">
        <v>2543</v>
      </c>
      <c r="D96" s="120" t="s">
        <v>1837</v>
      </c>
      <c r="E96" s="429">
        <v>-200000</v>
      </c>
      <c r="F96" s="509"/>
      <c r="G96" s="509"/>
    </row>
    <row r="97" spans="1:7" x14ac:dyDescent="0.2">
      <c r="A97" s="407">
        <v>43009</v>
      </c>
      <c r="B97" s="107" t="s">
        <v>340</v>
      </c>
      <c r="C97" s="107" t="s">
        <v>2527</v>
      </c>
      <c r="D97" s="120" t="s">
        <v>1837</v>
      </c>
      <c r="E97" s="429">
        <v>-300000</v>
      </c>
      <c r="F97" s="509"/>
      <c r="G97" s="509"/>
    </row>
    <row r="98" spans="1:7" x14ac:dyDescent="0.2">
      <c r="A98" s="407">
        <v>43009</v>
      </c>
      <c r="B98" s="509" t="s">
        <v>340</v>
      </c>
      <c r="C98" s="107" t="s">
        <v>2528</v>
      </c>
      <c r="D98" s="120" t="s">
        <v>1837</v>
      </c>
      <c r="E98" s="429">
        <v>-200000</v>
      </c>
      <c r="F98" s="509"/>
      <c r="G98" s="509"/>
    </row>
    <row r="99" spans="1:7" x14ac:dyDescent="0.2">
      <c r="A99" s="407">
        <v>43009</v>
      </c>
      <c r="B99" s="107" t="s">
        <v>340</v>
      </c>
      <c r="C99" s="107" t="s">
        <v>2529</v>
      </c>
      <c r="D99" s="120" t="s">
        <v>1837</v>
      </c>
      <c r="E99" s="429">
        <v>-300000</v>
      </c>
      <c r="F99" s="509"/>
      <c r="G99" s="509"/>
    </row>
    <row r="100" spans="1:7" x14ac:dyDescent="0.2">
      <c r="A100" s="407">
        <v>43009</v>
      </c>
      <c r="B100" s="318" t="str">
        <f>Cobb!$G$2</f>
        <v>Alaska</v>
      </c>
      <c r="C100" s="107" t="s">
        <v>44</v>
      </c>
      <c r="D100" s="120" t="s">
        <v>1372</v>
      </c>
      <c r="E100" s="410">
        <v>50000000</v>
      </c>
      <c r="F100" s="121"/>
      <c r="G100" s="509"/>
    </row>
    <row r="101" spans="1:7" x14ac:dyDescent="0.2">
      <c r="A101" s="407">
        <v>43009</v>
      </c>
      <c r="B101" s="509" t="s">
        <v>340</v>
      </c>
      <c r="C101" s="107" t="s">
        <v>2544</v>
      </c>
      <c r="D101" s="120" t="s">
        <v>1837</v>
      </c>
      <c r="E101" s="429">
        <v>-200000</v>
      </c>
      <c r="F101" s="509"/>
      <c r="G101" s="509"/>
    </row>
    <row r="102" spans="1:7" x14ac:dyDescent="0.2">
      <c r="A102" s="407">
        <v>43009</v>
      </c>
      <c r="B102" s="107" t="s">
        <v>1900</v>
      </c>
      <c r="C102" s="107" t="s">
        <v>2513</v>
      </c>
      <c r="D102" s="120" t="s">
        <v>1837</v>
      </c>
      <c r="E102" s="429">
        <v>-371000</v>
      </c>
      <c r="F102" s="509"/>
      <c r="G102" s="509"/>
    </row>
    <row r="103" spans="1:7" x14ac:dyDescent="0.2">
      <c r="A103" s="407">
        <v>43009</v>
      </c>
      <c r="B103" s="509" t="s">
        <v>1900</v>
      </c>
      <c r="C103" s="107" t="s">
        <v>2533</v>
      </c>
      <c r="D103" s="120" t="s">
        <v>1837</v>
      </c>
      <c r="E103" s="429">
        <v>-2575000</v>
      </c>
      <c r="F103" s="509"/>
      <c r="G103" s="509"/>
    </row>
    <row r="104" spans="1:7" x14ac:dyDescent="0.2">
      <c r="A104" s="407">
        <v>43009</v>
      </c>
      <c r="B104" s="509" t="s">
        <v>1900</v>
      </c>
      <c r="C104" s="107" t="s">
        <v>2517</v>
      </c>
      <c r="D104" s="120" t="s">
        <v>1837</v>
      </c>
      <c r="E104" s="429">
        <v>-1710000</v>
      </c>
      <c r="F104" s="509"/>
      <c r="G104" s="509"/>
    </row>
    <row r="105" spans="1:7" x14ac:dyDescent="0.2">
      <c r="A105" s="407">
        <v>43009</v>
      </c>
      <c r="B105" s="509" t="s">
        <v>1900</v>
      </c>
      <c r="C105" s="107" t="s">
        <v>2519</v>
      </c>
      <c r="D105" s="120" t="s">
        <v>1837</v>
      </c>
      <c r="E105" s="430">
        <v>-750000</v>
      </c>
      <c r="F105" s="509"/>
      <c r="G105" s="509"/>
    </row>
    <row r="106" spans="1:7" x14ac:dyDescent="0.2">
      <c r="A106" s="407">
        <v>43009</v>
      </c>
      <c r="B106" s="509" t="s">
        <v>1900</v>
      </c>
      <c r="C106" s="107" t="s">
        <v>2520</v>
      </c>
      <c r="D106" s="120" t="s">
        <v>1837</v>
      </c>
      <c r="E106" s="429">
        <v>-620000</v>
      </c>
      <c r="F106" s="509"/>
      <c r="G106" s="509"/>
    </row>
    <row r="107" spans="1:7" x14ac:dyDescent="0.2">
      <c r="A107" s="407">
        <v>43009</v>
      </c>
      <c r="B107" s="107" t="s">
        <v>1900</v>
      </c>
      <c r="C107" s="107" t="s">
        <v>2522</v>
      </c>
      <c r="D107" s="120" t="s">
        <v>1837</v>
      </c>
      <c r="E107" s="429">
        <v>-1600000</v>
      </c>
      <c r="F107" s="509"/>
      <c r="G107" s="509"/>
    </row>
    <row r="108" spans="1:7" x14ac:dyDescent="0.2">
      <c r="A108" s="407">
        <v>43009</v>
      </c>
      <c r="B108" s="509" t="s">
        <v>1900</v>
      </c>
      <c r="C108" s="107" t="s">
        <v>2525</v>
      </c>
      <c r="D108" s="120" t="s">
        <v>1837</v>
      </c>
      <c r="E108" s="429">
        <v>-1750000</v>
      </c>
      <c r="F108" s="509"/>
      <c r="G108" s="509"/>
    </row>
    <row r="109" spans="1:7" x14ac:dyDescent="0.2">
      <c r="A109" s="407">
        <v>43009</v>
      </c>
      <c r="B109" s="107" t="s">
        <v>614</v>
      </c>
      <c r="C109" s="107" t="s">
        <v>2986</v>
      </c>
      <c r="D109" s="120" t="s">
        <v>1837</v>
      </c>
      <c r="E109" s="429">
        <v>-300000</v>
      </c>
      <c r="F109" s="509"/>
      <c r="G109" s="509"/>
    </row>
    <row r="110" spans="1:7" x14ac:dyDescent="0.2">
      <c r="A110" s="407">
        <v>43009</v>
      </c>
      <c r="B110" s="107" t="s">
        <v>614</v>
      </c>
      <c r="C110" s="107" t="s">
        <v>2999</v>
      </c>
      <c r="D110" s="120" t="s">
        <v>1837</v>
      </c>
      <c r="E110" s="429">
        <v>-2800000</v>
      </c>
      <c r="F110" s="509"/>
      <c r="G110" s="509"/>
    </row>
    <row r="111" spans="1:7" x14ac:dyDescent="0.2">
      <c r="A111" s="407">
        <v>43009</v>
      </c>
      <c r="B111" s="509" t="s">
        <v>614</v>
      </c>
      <c r="C111" s="509" t="s">
        <v>592</v>
      </c>
      <c r="D111" s="120" t="s">
        <v>2473</v>
      </c>
      <c r="E111" s="411">
        <v>44562972</v>
      </c>
      <c r="F111" s="299"/>
      <c r="G111" s="509"/>
    </row>
    <row r="112" spans="1:7" x14ac:dyDescent="0.2">
      <c r="A112" s="407">
        <v>43009</v>
      </c>
      <c r="B112" s="509" t="s">
        <v>614</v>
      </c>
      <c r="C112" s="107" t="s">
        <v>2987</v>
      </c>
      <c r="D112" s="120" t="s">
        <v>1837</v>
      </c>
      <c r="E112" s="429">
        <v>-100000</v>
      </c>
      <c r="F112" s="509"/>
      <c r="G112" s="509"/>
    </row>
    <row r="113" spans="1:7" x14ac:dyDescent="0.2">
      <c r="A113" s="407">
        <v>43009</v>
      </c>
      <c r="B113" s="509" t="s">
        <v>614</v>
      </c>
      <c r="C113" s="107" t="s">
        <v>3000</v>
      </c>
      <c r="D113" s="120" t="s">
        <v>1837</v>
      </c>
      <c r="E113" s="429">
        <v>-2800000</v>
      </c>
      <c r="F113" s="509"/>
      <c r="G113" s="509"/>
    </row>
    <row r="114" spans="1:7" x14ac:dyDescent="0.2">
      <c r="A114" s="407">
        <v>43009</v>
      </c>
      <c r="B114" s="509" t="s">
        <v>614</v>
      </c>
      <c r="C114" s="107" t="s">
        <v>2988</v>
      </c>
      <c r="D114" s="120" t="s">
        <v>1837</v>
      </c>
      <c r="E114" s="429">
        <v>-2800000</v>
      </c>
      <c r="F114" s="509"/>
      <c r="G114" s="509"/>
    </row>
    <row r="115" spans="1:7" x14ac:dyDescent="0.2">
      <c r="A115" s="407">
        <v>43009</v>
      </c>
      <c r="B115" s="509" t="s">
        <v>614</v>
      </c>
      <c r="C115" s="107" t="s">
        <v>3001</v>
      </c>
      <c r="D115" s="120" t="s">
        <v>1837</v>
      </c>
      <c r="E115" s="429">
        <v>-100000</v>
      </c>
      <c r="F115" s="509"/>
      <c r="G115" s="509"/>
    </row>
    <row r="116" spans="1:7" x14ac:dyDescent="0.2">
      <c r="A116" s="407">
        <v>43009</v>
      </c>
      <c r="B116" s="509" t="s">
        <v>614</v>
      </c>
      <c r="C116" s="107" t="s">
        <v>160</v>
      </c>
      <c r="D116" s="120" t="s">
        <v>2474</v>
      </c>
      <c r="E116" s="410">
        <v>1500000</v>
      </c>
      <c r="F116" s="120" t="s">
        <v>1374</v>
      </c>
      <c r="G116" s="509"/>
    </row>
    <row r="117" spans="1:7" x14ac:dyDescent="0.2">
      <c r="A117" s="407">
        <v>43009</v>
      </c>
      <c r="B117" s="318" t="s">
        <v>614</v>
      </c>
      <c r="C117" s="509" t="s">
        <v>2990</v>
      </c>
      <c r="D117" s="377" t="s">
        <v>1837</v>
      </c>
      <c r="E117" s="429">
        <v>-2800000</v>
      </c>
      <c r="F117" s="509"/>
      <c r="G117" s="509"/>
    </row>
    <row r="118" spans="1:7" x14ac:dyDescent="0.2">
      <c r="A118" s="407">
        <v>43009</v>
      </c>
      <c r="B118" s="509" t="s">
        <v>614</v>
      </c>
      <c r="C118" s="509" t="s">
        <v>3002</v>
      </c>
      <c r="D118" s="377" t="s">
        <v>1837</v>
      </c>
      <c r="E118" s="429">
        <v>-2350000</v>
      </c>
      <c r="F118" s="509"/>
      <c r="G118" s="509"/>
    </row>
    <row r="119" spans="1:7" x14ac:dyDescent="0.2">
      <c r="A119" s="407">
        <v>43009</v>
      </c>
      <c r="B119" s="107" t="s">
        <v>614</v>
      </c>
      <c r="C119" s="509" t="s">
        <v>2991</v>
      </c>
      <c r="D119" s="120" t="s">
        <v>1837</v>
      </c>
      <c r="E119" s="429">
        <v>-400000</v>
      </c>
      <c r="F119" s="509"/>
      <c r="G119" s="509"/>
    </row>
    <row r="120" spans="1:7" x14ac:dyDescent="0.2">
      <c r="A120" s="407">
        <v>43009</v>
      </c>
      <c r="B120" s="509" t="s">
        <v>614</v>
      </c>
      <c r="C120" s="509" t="s">
        <v>2992</v>
      </c>
      <c r="D120" s="120" t="s">
        <v>1837</v>
      </c>
      <c r="E120" s="429">
        <v>-100000</v>
      </c>
      <c r="F120" s="509"/>
      <c r="G120" s="509"/>
    </row>
    <row r="121" spans="1:7" x14ac:dyDescent="0.2">
      <c r="A121" s="407">
        <v>43009</v>
      </c>
      <c r="B121" s="509" t="s">
        <v>614</v>
      </c>
      <c r="C121" s="509" t="s">
        <v>3005</v>
      </c>
      <c r="D121" s="120" t="s">
        <v>1837</v>
      </c>
      <c r="E121" s="429">
        <v>-400000</v>
      </c>
      <c r="F121" s="509"/>
      <c r="G121" s="509"/>
    </row>
    <row r="122" spans="1:7" x14ac:dyDescent="0.2">
      <c r="A122" s="407">
        <v>43009</v>
      </c>
      <c r="B122" s="509" t="s">
        <v>614</v>
      </c>
      <c r="C122" s="509" t="s">
        <v>3006</v>
      </c>
      <c r="D122" s="120" t="s">
        <v>1837</v>
      </c>
      <c r="E122" s="429">
        <v>-200000</v>
      </c>
      <c r="F122" s="509"/>
      <c r="G122" s="509"/>
    </row>
    <row r="123" spans="1:7" x14ac:dyDescent="0.2">
      <c r="A123" s="407">
        <v>43009</v>
      </c>
      <c r="B123" s="509" t="s">
        <v>614</v>
      </c>
      <c r="C123" s="509" t="s">
        <v>2993</v>
      </c>
      <c r="D123" s="120" t="s">
        <v>1837</v>
      </c>
      <c r="E123" s="429">
        <v>-300000</v>
      </c>
      <c r="F123" s="509"/>
      <c r="G123" s="509"/>
    </row>
    <row r="124" spans="1:7" x14ac:dyDescent="0.2">
      <c r="A124" s="407">
        <v>43009</v>
      </c>
      <c r="B124" s="107" t="s">
        <v>614</v>
      </c>
      <c r="C124" s="509" t="s">
        <v>3007</v>
      </c>
      <c r="D124" s="120" t="s">
        <v>1837</v>
      </c>
      <c r="E124" s="429">
        <v>-3150000</v>
      </c>
      <c r="F124" s="509"/>
      <c r="G124" s="509"/>
    </row>
    <row r="125" spans="1:7" x14ac:dyDescent="0.2">
      <c r="A125" s="407">
        <v>43009</v>
      </c>
      <c r="B125" s="509" t="s">
        <v>614</v>
      </c>
      <c r="C125" s="509" t="s">
        <v>2994</v>
      </c>
      <c r="D125" s="120" t="s">
        <v>1837</v>
      </c>
      <c r="E125" s="429">
        <v>-400000</v>
      </c>
      <c r="F125" s="509"/>
      <c r="G125" s="509"/>
    </row>
    <row r="126" spans="1:7" x14ac:dyDescent="0.2">
      <c r="A126" s="407">
        <v>43009</v>
      </c>
      <c r="B126" s="107" t="s">
        <v>614</v>
      </c>
      <c r="C126" s="509" t="s">
        <v>2998</v>
      </c>
      <c r="D126" s="120" t="s">
        <v>1837</v>
      </c>
      <c r="E126" s="429">
        <v>-2800000</v>
      </c>
      <c r="F126" s="509"/>
      <c r="G126" s="509"/>
    </row>
    <row r="127" spans="1:7" x14ac:dyDescent="0.2">
      <c r="A127" s="407">
        <v>43009</v>
      </c>
      <c r="B127" s="509" t="s">
        <v>614</v>
      </c>
      <c r="C127" s="107" t="s">
        <v>44</v>
      </c>
      <c r="D127" s="120" t="s">
        <v>2475</v>
      </c>
      <c r="E127" s="410">
        <v>50000000</v>
      </c>
      <c r="F127" s="120"/>
      <c r="G127" s="509"/>
    </row>
    <row r="128" spans="1:7" x14ac:dyDescent="0.2">
      <c r="A128" s="407">
        <v>43009</v>
      </c>
      <c r="B128" s="107" t="s">
        <v>1913</v>
      </c>
      <c r="C128" s="509" t="s">
        <v>2989</v>
      </c>
      <c r="D128" s="120" t="s">
        <v>1837</v>
      </c>
      <c r="E128" s="429">
        <v>-777001</v>
      </c>
      <c r="F128" s="509"/>
      <c r="G128" s="509"/>
    </row>
    <row r="129" spans="1:7" x14ac:dyDescent="0.2">
      <c r="A129" s="407">
        <v>43009</v>
      </c>
      <c r="B129" s="107" t="s">
        <v>1913</v>
      </c>
      <c r="C129" s="509" t="s">
        <v>3004</v>
      </c>
      <c r="D129" s="120" t="s">
        <v>1837</v>
      </c>
      <c r="E129" s="429">
        <v>-1050002</v>
      </c>
      <c r="F129" s="509"/>
      <c r="G129" s="509"/>
    </row>
    <row r="130" spans="1:7" x14ac:dyDescent="0.2">
      <c r="A130" s="469">
        <v>43009</v>
      </c>
      <c r="B130" s="316" t="s">
        <v>556</v>
      </c>
      <c r="C130" s="431" t="s">
        <v>3008</v>
      </c>
      <c r="D130" s="314" t="s">
        <v>1837</v>
      </c>
      <c r="E130" s="473">
        <v>-1092000</v>
      </c>
      <c r="F130" s="524" t="s">
        <v>3719</v>
      </c>
      <c r="G130" s="509"/>
    </row>
    <row r="131" spans="1:7" x14ac:dyDescent="0.2">
      <c r="A131" s="407">
        <v>43009</v>
      </c>
      <c r="B131" s="375" t="s">
        <v>1913</v>
      </c>
      <c r="C131" s="509" t="s">
        <v>3010</v>
      </c>
      <c r="D131" s="120" t="s">
        <v>1837</v>
      </c>
      <c r="E131" s="429">
        <v>-2250000</v>
      </c>
      <c r="F131" s="509"/>
      <c r="G131" s="509"/>
    </row>
    <row r="132" spans="1:7" x14ac:dyDescent="0.2">
      <c r="A132" s="407">
        <v>43009</v>
      </c>
      <c r="B132" s="107" t="s">
        <v>1913</v>
      </c>
      <c r="C132" s="509" t="s">
        <v>2996</v>
      </c>
      <c r="D132" s="120" t="s">
        <v>1837</v>
      </c>
      <c r="E132" s="429">
        <v>-787501</v>
      </c>
      <c r="F132" s="509"/>
      <c r="G132" s="509"/>
    </row>
    <row r="133" spans="1:7" x14ac:dyDescent="0.2">
      <c r="A133" s="407">
        <v>43009</v>
      </c>
      <c r="B133" s="382" t="s">
        <v>1913</v>
      </c>
      <c r="C133" s="509" t="s">
        <v>2997</v>
      </c>
      <c r="D133" s="120" t="s">
        <v>1837</v>
      </c>
      <c r="E133" s="429">
        <v>-872551</v>
      </c>
      <c r="F133" s="509"/>
      <c r="G133" s="509"/>
    </row>
    <row r="134" spans="1:7" x14ac:dyDescent="0.2">
      <c r="A134" s="407">
        <v>43009</v>
      </c>
      <c r="B134" s="107" t="s">
        <v>1636</v>
      </c>
      <c r="C134" s="509" t="s">
        <v>2639</v>
      </c>
      <c r="D134" s="120" t="s">
        <v>1837</v>
      </c>
      <c r="E134" s="429">
        <v>-100000</v>
      </c>
      <c r="F134" s="509"/>
      <c r="G134" s="509"/>
    </row>
    <row r="135" spans="1:7" x14ac:dyDescent="0.2">
      <c r="A135" s="407">
        <v>43009</v>
      </c>
      <c r="B135" s="509" t="s">
        <v>1636</v>
      </c>
      <c r="C135" s="509" t="s">
        <v>592</v>
      </c>
      <c r="D135" s="120" t="s">
        <v>2473</v>
      </c>
      <c r="E135" s="411">
        <v>8626351</v>
      </c>
      <c r="F135" s="299"/>
      <c r="G135" s="509"/>
    </row>
    <row r="136" spans="1:7" x14ac:dyDescent="0.2">
      <c r="A136" s="407">
        <v>43009</v>
      </c>
      <c r="B136" s="107" t="s">
        <v>1636</v>
      </c>
      <c r="C136" s="509" t="s">
        <v>2635</v>
      </c>
      <c r="D136" s="120" t="s">
        <v>1837</v>
      </c>
      <c r="E136" s="429">
        <v>-300000</v>
      </c>
      <c r="F136" s="509"/>
      <c r="G136" s="509"/>
    </row>
    <row r="137" spans="1:7" x14ac:dyDescent="0.2">
      <c r="A137" s="407">
        <v>43009</v>
      </c>
      <c r="B137" s="107" t="s">
        <v>1636</v>
      </c>
      <c r="C137" s="509" t="s">
        <v>2641</v>
      </c>
      <c r="D137" s="120" t="s">
        <v>1837</v>
      </c>
      <c r="E137" s="429">
        <v>-2327500</v>
      </c>
      <c r="F137" s="509"/>
      <c r="G137" s="509"/>
    </row>
    <row r="138" spans="1:7" x14ac:dyDescent="0.2">
      <c r="A138" s="407">
        <v>43009</v>
      </c>
      <c r="B138" s="107" t="s">
        <v>1636</v>
      </c>
      <c r="C138" s="509" t="s">
        <v>2642</v>
      </c>
      <c r="D138" s="120" t="s">
        <v>1837</v>
      </c>
      <c r="E138" s="429">
        <v>-300000</v>
      </c>
      <c r="F138" s="509"/>
      <c r="G138" s="509"/>
    </row>
    <row r="139" spans="1:7" x14ac:dyDescent="0.2">
      <c r="A139" s="407">
        <v>43009</v>
      </c>
      <c r="B139" s="107" t="s">
        <v>1636</v>
      </c>
      <c r="C139" s="509" t="s">
        <v>2643</v>
      </c>
      <c r="D139" s="120" t="s">
        <v>1837</v>
      </c>
      <c r="E139" s="429">
        <v>-200000</v>
      </c>
      <c r="F139" s="509"/>
      <c r="G139" s="509"/>
    </row>
    <row r="140" spans="1:7" x14ac:dyDescent="0.2">
      <c r="A140" s="407">
        <v>43009</v>
      </c>
      <c r="B140" s="107" t="s">
        <v>1636</v>
      </c>
      <c r="C140" s="509" t="s">
        <v>2637</v>
      </c>
      <c r="D140" s="120" t="s">
        <v>1837</v>
      </c>
      <c r="E140" s="429">
        <v>-1150000</v>
      </c>
      <c r="F140" s="509"/>
      <c r="G140" s="509"/>
    </row>
    <row r="141" spans="1:7" x14ac:dyDescent="0.2">
      <c r="A141" s="407">
        <v>43009</v>
      </c>
      <c r="B141" s="107" t="s">
        <v>1636</v>
      </c>
      <c r="C141" s="509" t="s">
        <v>2645</v>
      </c>
      <c r="D141" s="120" t="s">
        <v>1837</v>
      </c>
      <c r="E141" s="429">
        <v>-200000</v>
      </c>
      <c r="F141" s="509"/>
      <c r="G141" s="509"/>
    </row>
    <row r="142" spans="1:7" x14ac:dyDescent="0.2">
      <c r="A142" s="407">
        <v>43009</v>
      </c>
      <c r="B142" s="509" t="s">
        <v>1636</v>
      </c>
      <c r="C142" s="509" t="s">
        <v>2646</v>
      </c>
      <c r="D142" s="120" t="s">
        <v>1837</v>
      </c>
      <c r="E142" s="429">
        <v>-3399000</v>
      </c>
      <c r="F142" s="509"/>
      <c r="G142" s="509"/>
    </row>
    <row r="143" spans="1:7" x14ac:dyDescent="0.2">
      <c r="A143" s="407">
        <v>43009</v>
      </c>
      <c r="B143" s="237" t="s">
        <v>1636</v>
      </c>
      <c r="C143" s="509" t="s">
        <v>2647</v>
      </c>
      <c r="D143" s="120" t="s">
        <v>1837</v>
      </c>
      <c r="E143" s="429">
        <v>-633000</v>
      </c>
      <c r="F143" s="509"/>
      <c r="G143" s="509"/>
    </row>
    <row r="144" spans="1:7" x14ac:dyDescent="0.2">
      <c r="A144" s="407">
        <v>43009</v>
      </c>
      <c r="B144" s="509" t="s">
        <v>1636</v>
      </c>
      <c r="C144" s="509" t="s">
        <v>2648</v>
      </c>
      <c r="D144" s="120" t="s">
        <v>1837</v>
      </c>
      <c r="E144" s="429">
        <v>-300000</v>
      </c>
      <c r="F144" s="509"/>
      <c r="G144" s="509"/>
    </row>
    <row r="145" spans="1:7" x14ac:dyDescent="0.2">
      <c r="A145" s="407">
        <v>43009</v>
      </c>
      <c r="B145" s="107" t="s">
        <v>1636</v>
      </c>
      <c r="C145" s="509" t="s">
        <v>2650</v>
      </c>
      <c r="D145" s="120" t="s">
        <v>1837</v>
      </c>
      <c r="E145" s="429">
        <v>-300000</v>
      </c>
      <c r="F145" s="509"/>
      <c r="G145" s="509"/>
    </row>
    <row r="146" spans="1:7" x14ac:dyDescent="0.2">
      <c r="A146" s="407">
        <v>43009</v>
      </c>
      <c r="B146" s="107" t="s">
        <v>1636</v>
      </c>
      <c r="C146" s="509" t="s">
        <v>2651</v>
      </c>
      <c r="D146" s="120" t="s">
        <v>1837</v>
      </c>
      <c r="E146" s="429">
        <v>-400000</v>
      </c>
      <c r="F146" s="509"/>
      <c r="G146" s="509"/>
    </row>
    <row r="147" spans="1:7" x14ac:dyDescent="0.2">
      <c r="A147" s="407">
        <v>43009</v>
      </c>
      <c r="B147" s="509" t="s">
        <v>1636</v>
      </c>
      <c r="C147" s="107" t="s">
        <v>44</v>
      </c>
      <c r="D147" s="120" t="s">
        <v>1372</v>
      </c>
      <c r="E147" s="410">
        <v>50000000</v>
      </c>
      <c r="F147" s="120"/>
      <c r="G147" s="509"/>
    </row>
    <row r="148" spans="1:7" x14ac:dyDescent="0.2">
      <c r="A148" s="407">
        <v>43009</v>
      </c>
      <c r="B148" s="509" t="s">
        <v>1896</v>
      </c>
      <c r="C148" s="509" t="s">
        <v>2634</v>
      </c>
      <c r="D148" s="120" t="s">
        <v>1837</v>
      </c>
      <c r="E148" s="429">
        <v>-500000</v>
      </c>
      <c r="F148" s="509"/>
      <c r="G148" s="509"/>
    </row>
    <row r="149" spans="1:7" x14ac:dyDescent="0.2">
      <c r="A149" s="407">
        <v>43009</v>
      </c>
      <c r="B149" s="509" t="s">
        <v>1896</v>
      </c>
      <c r="C149" s="509" t="s">
        <v>2636</v>
      </c>
      <c r="D149" s="120" t="s">
        <v>1837</v>
      </c>
      <c r="E149" s="429">
        <v>-4550000</v>
      </c>
      <c r="F149" s="509"/>
      <c r="G149" s="509"/>
    </row>
    <row r="150" spans="1:7" x14ac:dyDescent="0.2">
      <c r="A150" s="407">
        <v>43009</v>
      </c>
      <c r="B150" s="509" t="s">
        <v>1896</v>
      </c>
      <c r="C150" s="509" t="s">
        <v>2644</v>
      </c>
      <c r="D150" s="120" t="s">
        <v>1837</v>
      </c>
      <c r="E150" s="429">
        <v>-1100000</v>
      </c>
      <c r="F150" s="509"/>
      <c r="G150" s="509"/>
    </row>
    <row r="151" spans="1:7" x14ac:dyDescent="0.2">
      <c r="A151" s="407">
        <v>43009</v>
      </c>
      <c r="B151" s="509" t="s">
        <v>1896</v>
      </c>
      <c r="C151" s="509" t="s">
        <v>2638</v>
      </c>
      <c r="D151" s="120" t="s">
        <v>1837</v>
      </c>
      <c r="E151" s="429">
        <v>-340000</v>
      </c>
      <c r="F151" s="509"/>
      <c r="G151" s="509"/>
    </row>
    <row r="152" spans="1:7" x14ac:dyDescent="0.2">
      <c r="A152" s="407">
        <v>43009</v>
      </c>
      <c r="B152" s="509" t="s">
        <v>1896</v>
      </c>
      <c r="C152" s="509" t="s">
        <v>2652</v>
      </c>
      <c r="D152" s="120" t="s">
        <v>1837</v>
      </c>
      <c r="E152" s="429">
        <v>-490000</v>
      </c>
      <c r="F152" s="509"/>
      <c r="G152" s="509"/>
    </row>
    <row r="153" spans="1:7" x14ac:dyDescent="0.2">
      <c r="A153" s="407">
        <v>43009</v>
      </c>
      <c r="B153" s="509" t="s">
        <v>1071</v>
      </c>
      <c r="C153" s="509" t="s">
        <v>592</v>
      </c>
      <c r="D153" s="120" t="s">
        <v>2473</v>
      </c>
      <c r="E153" s="411">
        <v>32921188</v>
      </c>
      <c r="F153" s="299"/>
      <c r="G153" s="509"/>
    </row>
    <row r="154" spans="1:7" x14ac:dyDescent="0.2">
      <c r="A154" s="407">
        <v>43009</v>
      </c>
      <c r="B154" s="509" t="s">
        <v>1071</v>
      </c>
      <c r="C154" s="509" t="s">
        <v>2937</v>
      </c>
      <c r="D154" s="120" t="s">
        <v>1837</v>
      </c>
      <c r="E154" s="429">
        <v>-100000</v>
      </c>
      <c r="F154" s="509"/>
      <c r="G154" s="509"/>
    </row>
    <row r="155" spans="1:7" x14ac:dyDescent="0.2">
      <c r="A155" s="407">
        <v>43009</v>
      </c>
      <c r="B155" s="509" t="s">
        <v>1071</v>
      </c>
      <c r="C155" s="509" t="s">
        <v>2938</v>
      </c>
      <c r="D155" s="120" t="s">
        <v>1837</v>
      </c>
      <c r="E155" s="429">
        <v>-300000</v>
      </c>
      <c r="F155" s="509"/>
      <c r="G155" s="509"/>
    </row>
    <row r="156" spans="1:7" x14ac:dyDescent="0.2">
      <c r="A156" s="407">
        <v>43009</v>
      </c>
      <c r="B156" s="509" t="s">
        <v>1071</v>
      </c>
      <c r="C156" s="509" t="s">
        <v>2918</v>
      </c>
      <c r="D156" s="120" t="s">
        <v>1837</v>
      </c>
      <c r="E156" s="429">
        <v>-300000</v>
      </c>
      <c r="F156" s="509"/>
      <c r="G156" s="509"/>
    </row>
    <row r="157" spans="1:7" x14ac:dyDescent="0.2">
      <c r="A157" s="407">
        <v>43009</v>
      </c>
      <c r="B157" s="509" t="s">
        <v>1071</v>
      </c>
      <c r="C157" s="509" t="s">
        <v>2919</v>
      </c>
      <c r="D157" s="120" t="s">
        <v>1837</v>
      </c>
      <c r="E157" s="429">
        <v>-400000</v>
      </c>
      <c r="F157" s="509"/>
      <c r="G157" s="509"/>
    </row>
    <row r="158" spans="1:7" x14ac:dyDescent="0.2">
      <c r="A158" s="407">
        <v>43009</v>
      </c>
      <c r="B158" s="382" t="s">
        <v>1071</v>
      </c>
      <c r="C158" s="509" t="s">
        <v>2920</v>
      </c>
      <c r="D158" s="120" t="s">
        <v>1837</v>
      </c>
      <c r="E158" s="429">
        <v>-300000</v>
      </c>
      <c r="F158" s="509"/>
      <c r="G158" s="509"/>
    </row>
    <row r="159" spans="1:7" x14ac:dyDescent="0.2">
      <c r="A159" s="407">
        <v>43009</v>
      </c>
      <c r="B159" s="318" t="s">
        <v>1071</v>
      </c>
      <c r="C159" s="509" t="s">
        <v>2922</v>
      </c>
      <c r="D159" s="120" t="s">
        <v>1837</v>
      </c>
      <c r="E159" s="429">
        <v>-300000</v>
      </c>
      <c r="F159" s="509"/>
      <c r="G159" s="509"/>
    </row>
    <row r="160" spans="1:7" x14ac:dyDescent="0.2">
      <c r="A160" s="407">
        <v>43009</v>
      </c>
      <c r="B160" s="509" t="s">
        <v>1071</v>
      </c>
      <c r="C160" s="509" t="s">
        <v>2940</v>
      </c>
      <c r="D160" s="120" t="s">
        <v>1837</v>
      </c>
      <c r="E160" s="429">
        <v>-300000</v>
      </c>
      <c r="F160" s="509"/>
      <c r="G160" s="509"/>
    </row>
    <row r="161" spans="1:7" x14ac:dyDescent="0.2">
      <c r="A161" s="407">
        <v>43009</v>
      </c>
      <c r="B161" s="509" t="s">
        <v>1071</v>
      </c>
      <c r="C161" s="509" t="s">
        <v>2941</v>
      </c>
      <c r="D161" s="120" t="s">
        <v>1837</v>
      </c>
      <c r="E161" s="429">
        <v>-300000</v>
      </c>
      <c r="F161" s="509"/>
      <c r="G161" s="509"/>
    </row>
    <row r="162" spans="1:7" x14ac:dyDescent="0.2">
      <c r="A162" s="407">
        <v>43009</v>
      </c>
      <c r="B162" s="509" t="s">
        <v>1071</v>
      </c>
      <c r="C162" s="509" t="s">
        <v>2924</v>
      </c>
      <c r="D162" s="120" t="s">
        <v>1837</v>
      </c>
      <c r="E162" s="429">
        <v>-400000</v>
      </c>
      <c r="F162" s="509"/>
      <c r="G162" s="509"/>
    </row>
    <row r="163" spans="1:7" x14ac:dyDescent="0.2">
      <c r="A163" s="407">
        <v>43009</v>
      </c>
      <c r="B163" s="237" t="s">
        <v>1071</v>
      </c>
      <c r="C163" s="509" t="s">
        <v>2942</v>
      </c>
      <c r="D163" s="120" t="s">
        <v>1837</v>
      </c>
      <c r="E163" s="429">
        <v>-2350000</v>
      </c>
      <c r="F163" s="509"/>
      <c r="G163" s="509"/>
    </row>
    <row r="164" spans="1:7" x14ac:dyDescent="0.2">
      <c r="A164" s="407">
        <v>43009</v>
      </c>
      <c r="B164" s="237" t="s">
        <v>1071</v>
      </c>
      <c r="C164" s="509" t="s">
        <v>2925</v>
      </c>
      <c r="D164" s="120" t="s">
        <v>1837</v>
      </c>
      <c r="E164" s="429">
        <v>-200000</v>
      </c>
      <c r="F164" s="509"/>
      <c r="G164" s="509"/>
    </row>
    <row r="165" spans="1:7" x14ac:dyDescent="0.2">
      <c r="A165" s="407">
        <v>43009</v>
      </c>
      <c r="B165" s="318" t="s">
        <v>1071</v>
      </c>
      <c r="C165" s="509" t="s">
        <v>2943</v>
      </c>
      <c r="D165" s="120" t="s">
        <v>1837</v>
      </c>
      <c r="E165" s="429">
        <v>-300000</v>
      </c>
      <c r="F165" s="509"/>
      <c r="G165" s="509"/>
    </row>
    <row r="166" spans="1:7" x14ac:dyDescent="0.2">
      <c r="A166" s="407">
        <v>43009</v>
      </c>
      <c r="B166" s="509" t="s">
        <v>1071</v>
      </c>
      <c r="C166" s="509" t="s">
        <v>2944</v>
      </c>
      <c r="D166" s="120" t="s">
        <v>1837</v>
      </c>
      <c r="E166" s="429">
        <v>-300000</v>
      </c>
      <c r="F166" s="509"/>
      <c r="G166" s="509"/>
    </row>
    <row r="167" spans="1:7" x14ac:dyDescent="0.2">
      <c r="A167" s="407">
        <v>43009</v>
      </c>
      <c r="B167" s="107" t="s">
        <v>1071</v>
      </c>
      <c r="C167" s="509" t="s">
        <v>2945</v>
      </c>
      <c r="D167" s="120" t="s">
        <v>1837</v>
      </c>
      <c r="E167" s="429">
        <v>-300000</v>
      </c>
      <c r="F167" s="509"/>
      <c r="G167" s="509"/>
    </row>
    <row r="168" spans="1:7" x14ac:dyDescent="0.2">
      <c r="A168" s="407">
        <v>43009</v>
      </c>
      <c r="B168" s="509" t="s">
        <v>1071</v>
      </c>
      <c r="C168" s="509" t="s">
        <v>2927</v>
      </c>
      <c r="D168" s="120" t="s">
        <v>1837</v>
      </c>
      <c r="E168" s="429">
        <v>-300000</v>
      </c>
      <c r="F168" s="509"/>
      <c r="G168" s="509"/>
    </row>
    <row r="169" spans="1:7" x14ac:dyDescent="0.2">
      <c r="A169" s="407">
        <v>43009</v>
      </c>
      <c r="B169" s="318" t="s">
        <v>1071</v>
      </c>
      <c r="C169" s="509" t="s">
        <v>2928</v>
      </c>
      <c r="D169" s="120" t="s">
        <v>1837</v>
      </c>
      <c r="E169" s="429">
        <v>-2800000</v>
      </c>
      <c r="F169" s="509"/>
      <c r="G169" s="509"/>
    </row>
    <row r="170" spans="1:7" x14ac:dyDescent="0.2">
      <c r="A170" s="407">
        <v>43009</v>
      </c>
      <c r="B170" s="509" t="s">
        <v>1071</v>
      </c>
      <c r="C170" s="509" t="s">
        <v>2948</v>
      </c>
      <c r="D170" s="120" t="s">
        <v>1837</v>
      </c>
      <c r="E170" s="429">
        <v>-2650000</v>
      </c>
      <c r="F170" s="509"/>
      <c r="G170" s="509"/>
    </row>
    <row r="171" spans="1:7" x14ac:dyDescent="0.2">
      <c r="A171" s="407">
        <v>43009</v>
      </c>
      <c r="B171" s="107" t="s">
        <v>1071</v>
      </c>
      <c r="C171" s="509" t="s">
        <v>2929</v>
      </c>
      <c r="D171" s="120" t="s">
        <v>1837</v>
      </c>
      <c r="E171" s="429">
        <v>-300000</v>
      </c>
      <c r="F171" s="509"/>
      <c r="G171" s="509"/>
    </row>
    <row r="172" spans="1:7" x14ac:dyDescent="0.2">
      <c r="A172" s="469">
        <v>43009</v>
      </c>
      <c r="B172" s="316" t="s">
        <v>62</v>
      </c>
      <c r="C172" s="431" t="s">
        <v>2930</v>
      </c>
      <c r="D172" s="314" t="s">
        <v>1837</v>
      </c>
      <c r="E172" s="429">
        <v>-2800000</v>
      </c>
      <c r="F172" s="107" t="s">
        <v>3725</v>
      </c>
      <c r="G172" s="509"/>
    </row>
    <row r="173" spans="1:7" x14ac:dyDescent="0.2">
      <c r="A173" s="407">
        <v>43009</v>
      </c>
      <c r="B173" s="107" t="s">
        <v>1071</v>
      </c>
      <c r="C173" s="509" t="s">
        <v>2931</v>
      </c>
      <c r="D173" s="120" t="s">
        <v>1837</v>
      </c>
      <c r="E173" s="429">
        <v>-200000</v>
      </c>
      <c r="F173" s="509"/>
      <c r="G173" s="509"/>
    </row>
    <row r="174" spans="1:7" x14ac:dyDescent="0.2">
      <c r="A174" s="407">
        <v>43009</v>
      </c>
      <c r="B174" s="107" t="s">
        <v>1071</v>
      </c>
      <c r="C174" s="509" t="s">
        <v>2932</v>
      </c>
      <c r="D174" s="120" t="s">
        <v>1837</v>
      </c>
      <c r="E174" s="429">
        <v>-400000</v>
      </c>
      <c r="F174" s="509"/>
      <c r="G174" s="509"/>
    </row>
    <row r="175" spans="1:7" x14ac:dyDescent="0.2">
      <c r="A175" s="407">
        <v>43009</v>
      </c>
      <c r="B175" s="107" t="s">
        <v>1071</v>
      </c>
      <c r="C175" s="509" t="s">
        <v>2949</v>
      </c>
      <c r="D175" s="120" t="s">
        <v>1837</v>
      </c>
      <c r="E175" s="429">
        <v>-2800000</v>
      </c>
      <c r="F175" s="509"/>
      <c r="G175" s="509"/>
    </row>
    <row r="176" spans="1:7" x14ac:dyDescent="0.2">
      <c r="A176" s="407">
        <v>43009</v>
      </c>
      <c r="B176" s="107" t="s">
        <v>1071</v>
      </c>
      <c r="C176" s="509" t="s">
        <v>2933</v>
      </c>
      <c r="D176" s="120" t="s">
        <v>1837</v>
      </c>
      <c r="E176" s="429">
        <v>-2800000</v>
      </c>
      <c r="F176" s="509"/>
      <c r="G176" s="509"/>
    </row>
    <row r="177" spans="1:7" x14ac:dyDescent="0.2">
      <c r="A177" s="407">
        <v>43009</v>
      </c>
      <c r="B177" s="107" t="s">
        <v>1071</v>
      </c>
      <c r="C177" s="509" t="s">
        <v>2950</v>
      </c>
      <c r="D177" s="120" t="s">
        <v>1837</v>
      </c>
      <c r="E177" s="429">
        <v>-400000</v>
      </c>
      <c r="F177" s="509"/>
      <c r="G177" s="509"/>
    </row>
    <row r="178" spans="1:7" x14ac:dyDescent="0.2">
      <c r="A178" s="407">
        <v>43009</v>
      </c>
      <c r="B178" s="509" t="s">
        <v>1071</v>
      </c>
      <c r="C178" s="509" t="s">
        <v>2951</v>
      </c>
      <c r="D178" s="120" t="s">
        <v>1837</v>
      </c>
      <c r="E178" s="429">
        <v>-100000</v>
      </c>
      <c r="F178" s="509"/>
      <c r="G178" s="509"/>
    </row>
    <row r="179" spans="1:7" x14ac:dyDescent="0.2">
      <c r="A179" s="407">
        <v>43009</v>
      </c>
      <c r="B179" s="509" t="s">
        <v>1071</v>
      </c>
      <c r="C179" s="509" t="s">
        <v>2934</v>
      </c>
      <c r="D179" s="120" t="s">
        <v>1837</v>
      </c>
      <c r="E179" s="429">
        <v>-1517104</v>
      </c>
      <c r="F179" s="509"/>
      <c r="G179" s="509"/>
    </row>
    <row r="180" spans="1:7" x14ac:dyDescent="0.2">
      <c r="A180" s="407">
        <v>43009</v>
      </c>
      <c r="B180" s="509" t="s">
        <v>1071</v>
      </c>
      <c r="C180" s="509" t="s">
        <v>2953</v>
      </c>
      <c r="D180" s="120" t="s">
        <v>1837</v>
      </c>
      <c r="E180" s="429">
        <v>-400000</v>
      </c>
      <c r="F180" s="509"/>
      <c r="G180" s="509"/>
    </row>
    <row r="181" spans="1:7" x14ac:dyDescent="0.2">
      <c r="A181" s="407">
        <v>43009</v>
      </c>
      <c r="B181" s="509" t="s">
        <v>1071</v>
      </c>
      <c r="C181" s="509" t="s">
        <v>2954</v>
      </c>
      <c r="D181" s="120" t="s">
        <v>1837</v>
      </c>
      <c r="E181" s="429">
        <v>-400000</v>
      </c>
      <c r="F181" s="509"/>
      <c r="G181" s="509"/>
    </row>
    <row r="182" spans="1:7" x14ac:dyDescent="0.2">
      <c r="A182" s="407">
        <v>43009</v>
      </c>
      <c r="B182" s="509" t="s">
        <v>1071</v>
      </c>
      <c r="C182" s="509" t="s">
        <v>2955</v>
      </c>
      <c r="D182" s="120" t="s">
        <v>1837</v>
      </c>
      <c r="E182" s="429">
        <v>-300000</v>
      </c>
      <c r="F182" s="509"/>
      <c r="G182" s="509"/>
    </row>
    <row r="183" spans="1:7" x14ac:dyDescent="0.2">
      <c r="A183" s="407">
        <v>43009</v>
      </c>
      <c r="B183" s="509" t="s">
        <v>1071</v>
      </c>
      <c r="C183" s="509" t="s">
        <v>2936</v>
      </c>
      <c r="D183" s="120" t="s">
        <v>1837</v>
      </c>
      <c r="E183" s="429">
        <v>-300000</v>
      </c>
      <c r="F183" s="509"/>
      <c r="G183" s="509"/>
    </row>
    <row r="184" spans="1:7" x14ac:dyDescent="0.2">
      <c r="A184" s="407">
        <v>43009</v>
      </c>
      <c r="B184" s="509" t="s">
        <v>1071</v>
      </c>
      <c r="C184" s="509" t="s">
        <v>2957</v>
      </c>
      <c r="D184" s="120" t="s">
        <v>1837</v>
      </c>
      <c r="E184" s="429">
        <v>-100000</v>
      </c>
      <c r="F184" s="509"/>
      <c r="G184" s="509"/>
    </row>
    <row r="185" spans="1:7" x14ac:dyDescent="0.2">
      <c r="A185" s="407">
        <v>43009</v>
      </c>
      <c r="B185" s="509" t="s">
        <v>1071</v>
      </c>
      <c r="C185" s="107" t="s">
        <v>44</v>
      </c>
      <c r="D185" s="120" t="s">
        <v>2475</v>
      </c>
      <c r="E185" s="410">
        <v>50000000</v>
      </c>
      <c r="F185" s="120"/>
      <c r="G185" s="509"/>
    </row>
    <row r="186" spans="1:7" x14ac:dyDescent="0.2">
      <c r="A186" s="407">
        <v>43009</v>
      </c>
      <c r="B186" s="509" t="s">
        <v>1903</v>
      </c>
      <c r="C186" s="509" t="s">
        <v>2947</v>
      </c>
      <c r="D186" s="120" t="s">
        <v>1837</v>
      </c>
      <c r="E186" s="429">
        <v>-750000</v>
      </c>
      <c r="F186" s="509"/>
      <c r="G186" s="509"/>
    </row>
    <row r="187" spans="1:7" x14ac:dyDescent="0.2">
      <c r="A187" s="407">
        <v>43009</v>
      </c>
      <c r="B187" s="237" t="s">
        <v>1903</v>
      </c>
      <c r="C187" s="509" t="s">
        <v>2952</v>
      </c>
      <c r="D187" s="120" t="s">
        <v>1837</v>
      </c>
      <c r="E187" s="429">
        <v>-250000</v>
      </c>
      <c r="F187" s="509"/>
      <c r="G187" s="509"/>
    </row>
    <row r="188" spans="1:7" x14ac:dyDescent="0.2">
      <c r="A188" s="407">
        <v>43009</v>
      </c>
      <c r="B188" s="107" t="str">
        <f>Aaron!$G$2</f>
        <v>Exeter</v>
      </c>
      <c r="C188" s="509" t="s">
        <v>592</v>
      </c>
      <c r="D188" s="120" t="s">
        <v>2473</v>
      </c>
      <c r="E188" s="411">
        <v>41280955</v>
      </c>
      <c r="F188" s="299"/>
      <c r="G188" s="509"/>
    </row>
    <row r="189" spans="1:7" x14ac:dyDescent="0.2">
      <c r="A189" s="407">
        <v>43009</v>
      </c>
      <c r="B189" s="509" t="s">
        <v>62</v>
      </c>
      <c r="C189" s="509" t="s">
        <v>2851</v>
      </c>
      <c r="D189" s="120" t="s">
        <v>1837</v>
      </c>
      <c r="E189" s="429">
        <v>-400000</v>
      </c>
      <c r="F189" s="509"/>
      <c r="G189" s="509"/>
    </row>
    <row r="190" spans="1:7" x14ac:dyDescent="0.2">
      <c r="A190" s="407">
        <v>43009</v>
      </c>
      <c r="B190" s="107" t="s">
        <v>62</v>
      </c>
      <c r="C190" s="509" t="s">
        <v>2836</v>
      </c>
      <c r="D190" s="120" t="s">
        <v>1837</v>
      </c>
      <c r="E190" s="429">
        <v>-300000</v>
      </c>
      <c r="F190" s="509"/>
      <c r="G190" s="509"/>
    </row>
    <row r="191" spans="1:7" x14ac:dyDescent="0.2">
      <c r="A191" s="407">
        <v>43009</v>
      </c>
      <c r="B191" s="509" t="s">
        <v>62</v>
      </c>
      <c r="C191" s="509" t="s">
        <v>2852</v>
      </c>
      <c r="D191" s="120" t="s">
        <v>1837</v>
      </c>
      <c r="E191" s="429">
        <v>-2800000</v>
      </c>
      <c r="F191" s="509"/>
      <c r="G191" s="509"/>
    </row>
    <row r="192" spans="1:7" x14ac:dyDescent="0.2">
      <c r="A192" s="407">
        <v>43009</v>
      </c>
      <c r="B192" s="107" t="s">
        <v>62</v>
      </c>
      <c r="C192" s="509" t="s">
        <v>2838</v>
      </c>
      <c r="D192" s="120" t="s">
        <v>1837</v>
      </c>
      <c r="E192" s="429">
        <v>-300000</v>
      </c>
      <c r="F192" s="509"/>
      <c r="G192" s="509"/>
    </row>
    <row r="193" spans="1:7" x14ac:dyDescent="0.2">
      <c r="A193" s="407">
        <v>43009</v>
      </c>
      <c r="B193" s="509" t="s">
        <v>62</v>
      </c>
      <c r="C193" s="509" t="s">
        <v>2840</v>
      </c>
      <c r="D193" s="120" t="s">
        <v>1837</v>
      </c>
      <c r="E193" s="429">
        <v>-400000</v>
      </c>
      <c r="F193" s="509"/>
      <c r="G193" s="509"/>
    </row>
    <row r="194" spans="1:7" x14ac:dyDescent="0.2">
      <c r="A194" s="407">
        <v>43009</v>
      </c>
      <c r="B194" s="509" t="s">
        <v>62</v>
      </c>
      <c r="C194" s="509" t="s">
        <v>2841</v>
      </c>
      <c r="D194" s="120" t="s">
        <v>1837</v>
      </c>
      <c r="E194" s="429">
        <v>-200000</v>
      </c>
      <c r="F194" s="509"/>
      <c r="G194" s="509"/>
    </row>
    <row r="195" spans="1:7" x14ac:dyDescent="0.2">
      <c r="A195" s="407">
        <v>43009</v>
      </c>
      <c r="B195" s="509" t="s">
        <v>62</v>
      </c>
      <c r="C195" s="509" t="s">
        <v>2842</v>
      </c>
      <c r="D195" s="120" t="s">
        <v>1837</v>
      </c>
      <c r="E195" s="429">
        <v>-5880000</v>
      </c>
      <c r="F195" s="509"/>
      <c r="G195" s="509"/>
    </row>
    <row r="196" spans="1:7" x14ac:dyDescent="0.2">
      <c r="A196" s="407">
        <v>43009</v>
      </c>
      <c r="B196" s="509" t="s">
        <v>62</v>
      </c>
      <c r="C196" s="509" t="s">
        <v>2856</v>
      </c>
      <c r="D196" s="120" t="s">
        <v>1837</v>
      </c>
      <c r="E196" s="429">
        <v>-2800000</v>
      </c>
      <c r="F196" s="509"/>
      <c r="G196" s="509"/>
    </row>
    <row r="197" spans="1:7" x14ac:dyDescent="0.2">
      <c r="A197" s="407">
        <v>43009</v>
      </c>
      <c r="B197" s="509" t="s">
        <v>62</v>
      </c>
      <c r="C197" s="509" t="s">
        <v>2845</v>
      </c>
      <c r="D197" s="120" t="s">
        <v>1837</v>
      </c>
      <c r="E197" s="429">
        <v>-300000</v>
      </c>
      <c r="F197" s="509"/>
      <c r="G197" s="509"/>
    </row>
    <row r="198" spans="1:7" x14ac:dyDescent="0.2">
      <c r="A198" s="407">
        <v>43009</v>
      </c>
      <c r="B198" s="509" t="s">
        <v>62</v>
      </c>
      <c r="C198" s="509" t="s">
        <v>2857</v>
      </c>
      <c r="D198" s="120" t="s">
        <v>1837</v>
      </c>
      <c r="E198" s="429">
        <v>-200000</v>
      </c>
      <c r="F198" s="509"/>
      <c r="G198" s="509"/>
    </row>
    <row r="199" spans="1:7" x14ac:dyDescent="0.2">
      <c r="A199" s="407">
        <v>43009</v>
      </c>
      <c r="B199" s="509" t="s">
        <v>62</v>
      </c>
      <c r="C199" s="509" t="s">
        <v>2858</v>
      </c>
      <c r="D199" s="120" t="s">
        <v>1837</v>
      </c>
      <c r="E199" s="429">
        <v>-3700000</v>
      </c>
      <c r="F199" s="509"/>
      <c r="G199" s="509"/>
    </row>
    <row r="200" spans="1:7" x14ac:dyDescent="0.2">
      <c r="A200" s="407">
        <v>43009</v>
      </c>
      <c r="B200" s="318" t="s">
        <v>62</v>
      </c>
      <c r="C200" s="509" t="s">
        <v>2859</v>
      </c>
      <c r="D200" s="120" t="s">
        <v>1837</v>
      </c>
      <c r="E200" s="429">
        <v>-3500000</v>
      </c>
      <c r="F200" s="509"/>
      <c r="G200" s="509"/>
    </row>
    <row r="201" spans="1:7" x14ac:dyDescent="0.2">
      <c r="A201" s="407">
        <v>43009</v>
      </c>
      <c r="B201" s="509" t="s">
        <v>62</v>
      </c>
      <c r="C201" s="509" t="s">
        <v>2860</v>
      </c>
      <c r="D201" s="120" t="s">
        <v>1837</v>
      </c>
      <c r="E201" s="429">
        <v>-2500000</v>
      </c>
      <c r="F201" s="509"/>
      <c r="G201" s="509"/>
    </row>
    <row r="202" spans="1:7" x14ac:dyDescent="0.2">
      <c r="A202" s="407">
        <v>43009</v>
      </c>
      <c r="B202" s="509" t="s">
        <v>62</v>
      </c>
      <c r="C202" s="509" t="s">
        <v>2847</v>
      </c>
      <c r="D202" s="120" t="s">
        <v>1837</v>
      </c>
      <c r="E202" s="429">
        <v>-200000</v>
      </c>
      <c r="F202" s="509"/>
      <c r="G202" s="509"/>
    </row>
    <row r="203" spans="1:7" x14ac:dyDescent="0.2">
      <c r="A203" s="407">
        <v>43009</v>
      </c>
      <c r="B203" s="107" t="s">
        <v>62</v>
      </c>
      <c r="C203" s="509" t="s">
        <v>2848</v>
      </c>
      <c r="D203" s="120" t="s">
        <v>1837</v>
      </c>
      <c r="E203" s="429">
        <v>-200000</v>
      </c>
      <c r="F203" s="509"/>
      <c r="G203" s="509"/>
    </row>
    <row r="204" spans="1:7" x14ac:dyDescent="0.2">
      <c r="A204" s="407">
        <v>43009</v>
      </c>
      <c r="B204" s="509" t="s">
        <v>62</v>
      </c>
      <c r="C204" s="509" t="s">
        <v>2861</v>
      </c>
      <c r="D204" s="120" t="s">
        <v>1837</v>
      </c>
      <c r="E204" s="429">
        <v>-300000</v>
      </c>
      <c r="F204" s="509"/>
      <c r="G204" s="509"/>
    </row>
    <row r="205" spans="1:7" x14ac:dyDescent="0.2">
      <c r="A205" s="407">
        <v>43009</v>
      </c>
      <c r="B205" s="107" t="s">
        <v>62</v>
      </c>
      <c r="C205" s="509" t="s">
        <v>2849</v>
      </c>
      <c r="D205" s="120" t="s">
        <v>1837</v>
      </c>
      <c r="E205" s="429">
        <v>-200000</v>
      </c>
      <c r="F205" s="509"/>
      <c r="G205" s="509"/>
    </row>
    <row r="206" spans="1:7" x14ac:dyDescent="0.2">
      <c r="A206" s="407">
        <v>43009</v>
      </c>
      <c r="B206" s="318" t="s">
        <v>62</v>
      </c>
      <c r="C206" s="509" t="s">
        <v>2850</v>
      </c>
      <c r="D206" s="120" t="s">
        <v>1837</v>
      </c>
      <c r="E206" s="429">
        <v>-2940000</v>
      </c>
      <c r="F206" s="509"/>
      <c r="G206" s="509"/>
    </row>
    <row r="207" spans="1:7" x14ac:dyDescent="0.2">
      <c r="A207" s="407">
        <v>43009</v>
      </c>
      <c r="B207" s="107" t="str">
        <f>Aaron!$G$2</f>
        <v>Exeter</v>
      </c>
      <c r="C207" s="107" t="s">
        <v>44</v>
      </c>
      <c r="D207" s="120" t="s">
        <v>2475</v>
      </c>
      <c r="E207" s="410">
        <v>50000000</v>
      </c>
      <c r="F207" s="120"/>
      <c r="G207" s="509"/>
    </row>
    <row r="208" spans="1:7" x14ac:dyDescent="0.2">
      <c r="A208" s="407">
        <v>43009</v>
      </c>
      <c r="B208" s="509" t="s">
        <v>1486</v>
      </c>
      <c r="C208" s="509" t="s">
        <v>2837</v>
      </c>
      <c r="D208" s="120" t="s">
        <v>1837</v>
      </c>
      <c r="E208" s="429">
        <v>-2500000</v>
      </c>
      <c r="F208" s="509"/>
      <c r="G208" s="509"/>
    </row>
    <row r="209" spans="1:7" x14ac:dyDescent="0.2">
      <c r="A209" s="407">
        <v>43009</v>
      </c>
      <c r="B209" s="509" t="s">
        <v>1486</v>
      </c>
      <c r="C209" s="509" t="s">
        <v>2853</v>
      </c>
      <c r="D209" s="120" t="s">
        <v>1837</v>
      </c>
      <c r="E209" s="429">
        <v>-3375000</v>
      </c>
      <c r="F209" s="509"/>
      <c r="G209" s="509"/>
    </row>
    <row r="210" spans="1:7" x14ac:dyDescent="0.2">
      <c r="A210" s="407">
        <v>43009</v>
      </c>
      <c r="B210" s="509" t="s">
        <v>1486</v>
      </c>
      <c r="C210" s="509" t="s">
        <v>2839</v>
      </c>
      <c r="D210" s="120" t="s">
        <v>1837</v>
      </c>
      <c r="E210" s="429">
        <v>-2750000</v>
      </c>
      <c r="F210" s="509"/>
      <c r="G210" s="509"/>
    </row>
    <row r="211" spans="1:7" x14ac:dyDescent="0.2">
      <c r="A211" s="407">
        <v>43009</v>
      </c>
      <c r="B211" s="509" t="s">
        <v>1486</v>
      </c>
      <c r="C211" s="509" t="s">
        <v>2854</v>
      </c>
      <c r="D211" s="120" t="s">
        <v>1837</v>
      </c>
      <c r="E211" s="429">
        <v>-1500000</v>
      </c>
      <c r="F211" s="509"/>
      <c r="G211" s="509"/>
    </row>
    <row r="212" spans="1:7" x14ac:dyDescent="0.2">
      <c r="A212" s="407">
        <v>43009</v>
      </c>
      <c r="B212" s="509" t="s">
        <v>1486</v>
      </c>
      <c r="C212" s="509" t="s">
        <v>2855</v>
      </c>
      <c r="D212" s="120" t="s">
        <v>1837</v>
      </c>
      <c r="E212" s="429">
        <v>-940000</v>
      </c>
      <c r="F212" s="509"/>
      <c r="G212" s="509"/>
    </row>
    <row r="213" spans="1:7" x14ac:dyDescent="0.2">
      <c r="A213" s="407">
        <v>43009</v>
      </c>
      <c r="B213" s="237" t="s">
        <v>2417</v>
      </c>
      <c r="C213" s="509" t="s">
        <v>2607</v>
      </c>
      <c r="D213" s="120" t="s">
        <v>1837</v>
      </c>
      <c r="E213" s="429">
        <v>-100000</v>
      </c>
      <c r="F213" s="509"/>
      <c r="G213" s="509"/>
    </row>
    <row r="214" spans="1:7" x14ac:dyDescent="0.2">
      <c r="A214" s="407">
        <v>43009</v>
      </c>
      <c r="B214" s="509" t="str">
        <f>Cobb!$Y$2</f>
        <v>Gateway</v>
      </c>
      <c r="C214" s="509" t="s">
        <v>592</v>
      </c>
      <c r="D214" s="120" t="s">
        <v>2473</v>
      </c>
      <c r="E214" s="411">
        <v>9020368</v>
      </c>
      <c r="F214" s="299"/>
      <c r="G214" s="509"/>
    </row>
    <row r="215" spans="1:7" x14ac:dyDescent="0.2">
      <c r="A215" s="407">
        <v>43009</v>
      </c>
      <c r="B215" s="318" t="s">
        <v>2417</v>
      </c>
      <c r="C215" s="509" t="s">
        <v>2608</v>
      </c>
      <c r="D215" s="120" t="s">
        <v>1837</v>
      </c>
      <c r="E215" s="429">
        <v>-400000</v>
      </c>
      <c r="F215" s="509"/>
      <c r="G215" s="509"/>
    </row>
    <row r="216" spans="1:7" x14ac:dyDescent="0.2">
      <c r="A216" s="407">
        <v>43009</v>
      </c>
      <c r="B216" s="318" t="s">
        <v>2417</v>
      </c>
      <c r="C216" s="509" t="s">
        <v>2609</v>
      </c>
      <c r="D216" s="120" t="s">
        <v>1837</v>
      </c>
      <c r="E216" s="429">
        <v>-300000</v>
      </c>
      <c r="F216" s="509"/>
      <c r="G216" s="509"/>
    </row>
    <row r="217" spans="1:7" x14ac:dyDescent="0.2">
      <c r="A217" s="407">
        <v>43009</v>
      </c>
      <c r="B217" s="107" t="s">
        <v>2417</v>
      </c>
      <c r="C217" s="509" t="s">
        <v>2619</v>
      </c>
      <c r="D217" s="120" t="s">
        <v>1837</v>
      </c>
      <c r="E217" s="429">
        <v>-7466667</v>
      </c>
      <c r="F217" s="509"/>
      <c r="G217" s="509"/>
    </row>
    <row r="218" spans="1:7" x14ac:dyDescent="0.2">
      <c r="A218" s="407">
        <v>43009</v>
      </c>
      <c r="B218" s="509" t="s">
        <v>2417</v>
      </c>
      <c r="C218" s="509" t="s">
        <v>2621</v>
      </c>
      <c r="D218" s="377" t="s">
        <v>1837</v>
      </c>
      <c r="E218" s="429">
        <v>-300000</v>
      </c>
      <c r="F218" s="376"/>
      <c r="G218" s="509"/>
    </row>
    <row r="219" spans="1:7" x14ac:dyDescent="0.2">
      <c r="A219" s="407">
        <v>43009</v>
      </c>
      <c r="B219" s="509" t="s">
        <v>2417</v>
      </c>
      <c r="C219" s="509" t="s">
        <v>2610</v>
      </c>
      <c r="D219" s="377" t="s">
        <v>1837</v>
      </c>
      <c r="E219" s="429">
        <v>-420001</v>
      </c>
      <c r="F219" s="376"/>
      <c r="G219" s="509"/>
    </row>
    <row r="220" spans="1:7" x14ac:dyDescent="0.2">
      <c r="A220" s="407">
        <v>43009</v>
      </c>
      <c r="B220" s="509" t="s">
        <v>2417</v>
      </c>
      <c r="C220" s="509" t="s">
        <v>2611</v>
      </c>
      <c r="D220" s="377" t="s">
        <v>1837</v>
      </c>
      <c r="E220" s="429">
        <v>-200000</v>
      </c>
      <c r="F220" s="376"/>
      <c r="G220" s="509"/>
    </row>
    <row r="221" spans="1:7" x14ac:dyDescent="0.2">
      <c r="A221" s="407">
        <v>43009</v>
      </c>
      <c r="B221" s="237" t="s">
        <v>2417</v>
      </c>
      <c r="C221" s="509" t="s">
        <v>2624</v>
      </c>
      <c r="D221" s="377" t="s">
        <v>1837</v>
      </c>
      <c r="E221" s="429">
        <v>-200000</v>
      </c>
      <c r="F221" s="376"/>
      <c r="G221" s="509"/>
    </row>
    <row r="222" spans="1:7" x14ac:dyDescent="0.2">
      <c r="A222" s="407">
        <v>43009</v>
      </c>
      <c r="B222" s="509" t="s">
        <v>2417</v>
      </c>
      <c r="C222" s="509" t="s">
        <v>1862</v>
      </c>
      <c r="D222" s="377" t="s">
        <v>1837</v>
      </c>
      <c r="E222" s="429">
        <v>-200000</v>
      </c>
      <c r="F222" s="376"/>
      <c r="G222" s="509"/>
    </row>
    <row r="223" spans="1:7" x14ac:dyDescent="0.2">
      <c r="A223" s="407">
        <v>43009</v>
      </c>
      <c r="B223" s="509" t="s">
        <v>2417</v>
      </c>
      <c r="C223" s="509" t="s">
        <v>2626</v>
      </c>
      <c r="D223" s="377" t="s">
        <v>1837</v>
      </c>
      <c r="E223" s="429">
        <v>-5250000</v>
      </c>
      <c r="F223" s="376"/>
      <c r="G223" s="509"/>
    </row>
    <row r="224" spans="1:7" x14ac:dyDescent="0.2">
      <c r="A224" s="407">
        <v>43009</v>
      </c>
      <c r="B224" s="509" t="s">
        <v>2417</v>
      </c>
      <c r="C224" s="121" t="s">
        <v>2627</v>
      </c>
      <c r="D224" s="509" t="s">
        <v>1837</v>
      </c>
      <c r="E224" s="429">
        <v>-2470000</v>
      </c>
      <c r="F224" s="376"/>
      <c r="G224" s="509"/>
    </row>
    <row r="225" spans="1:7" x14ac:dyDescent="0.2">
      <c r="A225" s="407">
        <v>43009</v>
      </c>
      <c r="B225" s="509" t="s">
        <v>2417</v>
      </c>
      <c r="C225" s="121" t="s">
        <v>1377</v>
      </c>
      <c r="D225" s="509" t="s">
        <v>1837</v>
      </c>
      <c r="E225" s="429">
        <v>-200000</v>
      </c>
      <c r="F225" s="376"/>
      <c r="G225" s="509"/>
    </row>
    <row r="226" spans="1:7" x14ac:dyDescent="0.2">
      <c r="A226" s="407">
        <v>43009</v>
      </c>
      <c r="B226" s="509" t="s">
        <v>2417</v>
      </c>
      <c r="C226" s="121" t="s">
        <v>2628</v>
      </c>
      <c r="D226" s="509" t="s">
        <v>1837</v>
      </c>
      <c r="E226" s="429">
        <v>-100000</v>
      </c>
      <c r="F226" s="376"/>
      <c r="G226" s="509"/>
    </row>
    <row r="227" spans="1:7" x14ac:dyDescent="0.2">
      <c r="A227" s="407">
        <v>43009</v>
      </c>
      <c r="B227" s="509" t="s">
        <v>2417</v>
      </c>
      <c r="C227" s="121" t="s">
        <v>2629</v>
      </c>
      <c r="D227" s="509" t="s">
        <v>1837</v>
      </c>
      <c r="E227" s="429">
        <v>-2094750</v>
      </c>
      <c r="F227" s="376"/>
      <c r="G227" s="509"/>
    </row>
    <row r="228" spans="1:7" x14ac:dyDescent="0.2">
      <c r="A228" s="407">
        <v>43009</v>
      </c>
      <c r="B228" s="509" t="s">
        <v>2417</v>
      </c>
      <c r="C228" s="121" t="s">
        <v>2612</v>
      </c>
      <c r="D228" s="509" t="s">
        <v>1837</v>
      </c>
      <c r="E228" s="429">
        <v>-400000</v>
      </c>
      <c r="F228" s="376"/>
      <c r="G228" s="509"/>
    </row>
    <row r="229" spans="1:7" x14ac:dyDescent="0.2">
      <c r="A229" s="407">
        <v>43009</v>
      </c>
      <c r="B229" s="509" t="s">
        <v>2417</v>
      </c>
      <c r="C229" s="121" t="s">
        <v>2630</v>
      </c>
      <c r="D229" s="509" t="s">
        <v>1837</v>
      </c>
      <c r="E229" s="429">
        <v>-761251</v>
      </c>
      <c r="F229" s="376"/>
      <c r="G229" s="509"/>
    </row>
    <row r="230" spans="1:7" x14ac:dyDescent="0.2">
      <c r="A230" s="407">
        <v>43009</v>
      </c>
      <c r="B230" s="318" t="s">
        <v>2417</v>
      </c>
      <c r="C230" s="121" t="s">
        <v>2613</v>
      </c>
      <c r="D230" s="509" t="s">
        <v>1837</v>
      </c>
      <c r="E230" s="429">
        <v>-334000</v>
      </c>
      <c r="F230" s="376"/>
      <c r="G230" s="509"/>
    </row>
    <row r="231" spans="1:7" x14ac:dyDescent="0.2">
      <c r="A231" s="407">
        <v>43009</v>
      </c>
      <c r="B231" s="509" t="s">
        <v>2417</v>
      </c>
      <c r="C231" s="121" t="s">
        <v>2631</v>
      </c>
      <c r="D231" s="509" t="s">
        <v>1837</v>
      </c>
      <c r="E231" s="429">
        <v>-400000</v>
      </c>
      <c r="F231" s="376"/>
      <c r="G231" s="509"/>
    </row>
    <row r="232" spans="1:7" x14ac:dyDescent="0.2">
      <c r="A232" s="407">
        <v>43009</v>
      </c>
      <c r="B232" s="509" t="s">
        <v>2417</v>
      </c>
      <c r="C232" s="121" t="s">
        <v>2614</v>
      </c>
      <c r="D232" s="509" t="s">
        <v>1837</v>
      </c>
      <c r="E232" s="429">
        <v>-400000</v>
      </c>
      <c r="F232" s="376"/>
      <c r="G232" s="509"/>
    </row>
    <row r="233" spans="1:7" x14ac:dyDescent="0.2">
      <c r="A233" s="407">
        <v>43009</v>
      </c>
      <c r="B233" s="509" t="s">
        <v>2417</v>
      </c>
      <c r="C233" s="121" t="s">
        <v>2615</v>
      </c>
      <c r="D233" s="509" t="s">
        <v>1837</v>
      </c>
      <c r="E233" s="429">
        <v>-662680</v>
      </c>
      <c r="F233" s="376"/>
      <c r="G233" s="509"/>
    </row>
    <row r="234" spans="1:7" x14ac:dyDescent="0.2">
      <c r="A234" s="407">
        <v>43009</v>
      </c>
      <c r="B234" s="509" t="s">
        <v>2417</v>
      </c>
      <c r="C234" s="121" t="s">
        <v>2617</v>
      </c>
      <c r="D234" s="509" t="s">
        <v>1837</v>
      </c>
      <c r="E234" s="429">
        <v>-1000000</v>
      </c>
      <c r="F234" s="376"/>
      <c r="G234" s="509"/>
    </row>
    <row r="235" spans="1:7" x14ac:dyDescent="0.2">
      <c r="A235" s="407">
        <v>43009</v>
      </c>
      <c r="B235" s="509" t="s">
        <v>2417</v>
      </c>
      <c r="C235" s="121" t="s">
        <v>2632</v>
      </c>
      <c r="D235" s="509" t="s">
        <v>1837</v>
      </c>
      <c r="E235" s="429">
        <v>-334000</v>
      </c>
      <c r="F235" s="376"/>
      <c r="G235" s="509"/>
    </row>
    <row r="236" spans="1:7" x14ac:dyDescent="0.2">
      <c r="A236" s="407">
        <v>43009</v>
      </c>
      <c r="B236" s="509" t="s">
        <v>2417</v>
      </c>
      <c r="C236" s="121" t="s">
        <v>2618</v>
      </c>
      <c r="D236" s="509" t="s">
        <v>1837</v>
      </c>
      <c r="E236" s="429">
        <v>-400000</v>
      </c>
      <c r="F236" s="376"/>
      <c r="G236" s="509"/>
    </row>
    <row r="237" spans="1:7" x14ac:dyDescent="0.2">
      <c r="A237" s="407">
        <v>43009</v>
      </c>
      <c r="B237" s="509" t="s">
        <v>2417</v>
      </c>
      <c r="C237" s="121" t="s">
        <v>2366</v>
      </c>
      <c r="D237" s="509" t="s">
        <v>1837</v>
      </c>
      <c r="E237" s="429">
        <v>-100000</v>
      </c>
      <c r="F237" s="376"/>
      <c r="G237" s="509"/>
    </row>
    <row r="238" spans="1:7" x14ac:dyDescent="0.2">
      <c r="A238" s="407">
        <v>43009</v>
      </c>
      <c r="B238" s="509" t="str">
        <f>Cobb!$Y$2</f>
        <v>Gateway</v>
      </c>
      <c r="C238" s="107" t="s">
        <v>44</v>
      </c>
      <c r="D238" s="120" t="s">
        <v>2475</v>
      </c>
      <c r="E238" s="410">
        <v>50000000</v>
      </c>
      <c r="F238" s="120"/>
      <c r="G238" s="509"/>
    </row>
    <row r="239" spans="1:7" x14ac:dyDescent="0.2">
      <c r="A239" s="407">
        <v>43009</v>
      </c>
      <c r="B239" s="509" t="s">
        <v>642</v>
      </c>
      <c r="C239" s="509" t="s">
        <v>592</v>
      </c>
      <c r="D239" s="120" t="s">
        <v>2473</v>
      </c>
      <c r="E239" s="411">
        <v>16169461</v>
      </c>
      <c r="F239" s="299"/>
      <c r="G239" s="509"/>
    </row>
    <row r="240" spans="1:7" x14ac:dyDescent="0.2">
      <c r="A240" s="407">
        <v>43009</v>
      </c>
      <c r="B240" s="509" t="s">
        <v>642</v>
      </c>
      <c r="C240" s="121" t="s">
        <v>2683</v>
      </c>
      <c r="D240" s="509" t="s">
        <v>1837</v>
      </c>
      <c r="E240" s="429">
        <v>-400000</v>
      </c>
      <c r="F240" s="376"/>
      <c r="G240" s="509"/>
    </row>
    <row r="241" spans="1:7" x14ac:dyDescent="0.2">
      <c r="A241" s="407">
        <v>43009</v>
      </c>
      <c r="B241" s="509" t="s">
        <v>642</v>
      </c>
      <c r="C241" s="121" t="s">
        <v>2677</v>
      </c>
      <c r="D241" s="509" t="s">
        <v>1837</v>
      </c>
      <c r="E241" s="429">
        <v>-400000</v>
      </c>
      <c r="F241" s="376"/>
      <c r="G241" s="509"/>
    </row>
    <row r="242" spans="1:7" x14ac:dyDescent="0.2">
      <c r="A242" s="407">
        <v>43009</v>
      </c>
      <c r="B242" s="509" t="s">
        <v>642</v>
      </c>
      <c r="C242" s="121" t="s">
        <v>2678</v>
      </c>
      <c r="D242" s="509" t="s">
        <v>1837</v>
      </c>
      <c r="E242" s="429">
        <v>-300000</v>
      </c>
      <c r="F242" s="376"/>
      <c r="G242" s="509"/>
    </row>
    <row r="243" spans="1:7" x14ac:dyDescent="0.2">
      <c r="A243" s="407">
        <v>43009</v>
      </c>
      <c r="B243" s="509" t="s">
        <v>642</v>
      </c>
      <c r="C243" s="121" t="s">
        <v>2684</v>
      </c>
      <c r="D243" s="509" t="s">
        <v>1837</v>
      </c>
      <c r="E243" s="429">
        <v>-200000</v>
      </c>
      <c r="F243" s="376"/>
      <c r="G243" s="509"/>
    </row>
    <row r="244" spans="1:7" x14ac:dyDescent="0.2">
      <c r="A244" s="407">
        <v>43009</v>
      </c>
      <c r="B244" s="509" t="s">
        <v>642</v>
      </c>
      <c r="C244" s="121" t="s">
        <v>2685</v>
      </c>
      <c r="D244" s="509" t="s">
        <v>1837</v>
      </c>
      <c r="E244" s="429">
        <v>-300000</v>
      </c>
      <c r="F244" s="376"/>
      <c r="G244" s="509"/>
    </row>
    <row r="245" spans="1:7" x14ac:dyDescent="0.2">
      <c r="A245" s="407">
        <v>43009</v>
      </c>
      <c r="B245" s="107" t="s">
        <v>642</v>
      </c>
      <c r="C245" s="121" t="s">
        <v>2686</v>
      </c>
      <c r="D245" s="509" t="s">
        <v>1837</v>
      </c>
      <c r="E245" s="429">
        <v>-850000</v>
      </c>
      <c r="F245" s="376"/>
      <c r="G245" s="509"/>
    </row>
    <row r="246" spans="1:7" x14ac:dyDescent="0.2">
      <c r="A246" s="407">
        <v>43009</v>
      </c>
      <c r="B246" s="107" t="s">
        <v>642</v>
      </c>
      <c r="C246" s="121" t="s">
        <v>1865</v>
      </c>
      <c r="D246" s="509" t="s">
        <v>1837</v>
      </c>
      <c r="E246" s="429">
        <v>-200000</v>
      </c>
      <c r="F246" s="376"/>
      <c r="G246" s="509"/>
    </row>
    <row r="247" spans="1:7" x14ac:dyDescent="0.2">
      <c r="A247" s="407">
        <v>43009</v>
      </c>
      <c r="B247" s="382" t="s">
        <v>642</v>
      </c>
      <c r="C247" s="121" t="s">
        <v>2687</v>
      </c>
      <c r="D247" s="509" t="s">
        <v>1837</v>
      </c>
      <c r="E247" s="429">
        <v>-2400000</v>
      </c>
      <c r="F247" s="376"/>
      <c r="G247" s="509"/>
    </row>
    <row r="248" spans="1:7" x14ac:dyDescent="0.2">
      <c r="A248" s="407">
        <v>43009</v>
      </c>
      <c r="B248" s="107" t="s">
        <v>226</v>
      </c>
      <c r="C248" s="121" t="s">
        <v>2679</v>
      </c>
      <c r="D248" s="509" t="s">
        <v>1837</v>
      </c>
      <c r="E248" s="429">
        <v>-2800000</v>
      </c>
      <c r="F248" s="376" t="s">
        <v>3227</v>
      </c>
      <c r="G248" s="509"/>
    </row>
    <row r="249" spans="1:7" x14ac:dyDescent="0.2">
      <c r="A249" s="407">
        <v>43009</v>
      </c>
      <c r="B249" s="107" t="s">
        <v>642</v>
      </c>
      <c r="C249" s="121" t="s">
        <v>2688</v>
      </c>
      <c r="D249" s="509" t="s">
        <v>1837</v>
      </c>
      <c r="E249" s="429">
        <v>-400000</v>
      </c>
      <c r="F249" s="376"/>
      <c r="G249" s="509"/>
    </row>
    <row r="250" spans="1:7" x14ac:dyDescent="0.2">
      <c r="A250" s="407">
        <v>43009</v>
      </c>
      <c r="B250" s="107" t="s">
        <v>640</v>
      </c>
      <c r="C250" s="121" t="s">
        <v>2689</v>
      </c>
      <c r="D250" s="509" t="s">
        <v>1837</v>
      </c>
      <c r="E250" s="429">
        <v>-300000</v>
      </c>
      <c r="F250" s="376" t="s">
        <v>3209</v>
      </c>
      <c r="G250" s="509"/>
    </row>
    <row r="251" spans="1:7" x14ac:dyDescent="0.2">
      <c r="A251" s="407">
        <v>43009</v>
      </c>
      <c r="B251" s="318" t="s">
        <v>642</v>
      </c>
      <c r="C251" s="121" t="s">
        <v>2681</v>
      </c>
      <c r="D251" s="509" t="s">
        <v>1837</v>
      </c>
      <c r="E251" s="429">
        <v>-300000</v>
      </c>
      <c r="F251" s="376"/>
      <c r="G251" s="509"/>
    </row>
    <row r="252" spans="1:7" x14ac:dyDescent="0.2">
      <c r="A252" s="407">
        <v>43009</v>
      </c>
      <c r="B252" s="509" t="s">
        <v>642</v>
      </c>
      <c r="C252" s="121" t="s">
        <v>2682</v>
      </c>
      <c r="D252" s="509" t="s">
        <v>1837</v>
      </c>
      <c r="E252" s="429">
        <v>-300000</v>
      </c>
      <c r="F252" s="376"/>
      <c r="G252" s="509"/>
    </row>
    <row r="253" spans="1:7" x14ac:dyDescent="0.2">
      <c r="A253" s="407">
        <v>43009</v>
      </c>
      <c r="B253" s="318" t="s">
        <v>642</v>
      </c>
      <c r="C253" s="121" t="s">
        <v>2692</v>
      </c>
      <c r="D253" s="509" t="s">
        <v>1837</v>
      </c>
      <c r="E253" s="429">
        <v>-300000</v>
      </c>
      <c r="F253" s="376"/>
      <c r="G253" s="509"/>
    </row>
    <row r="254" spans="1:7" x14ac:dyDescent="0.2">
      <c r="A254" s="407">
        <v>43009</v>
      </c>
      <c r="B254" s="318" t="s">
        <v>642</v>
      </c>
      <c r="C254" s="107" t="s">
        <v>44</v>
      </c>
      <c r="D254" s="120" t="s">
        <v>2475</v>
      </c>
      <c r="E254" s="410">
        <v>50000000</v>
      </c>
      <c r="F254" s="120"/>
      <c r="G254" s="509"/>
    </row>
    <row r="255" spans="1:7" x14ac:dyDescent="0.2">
      <c r="A255" s="407">
        <v>43009</v>
      </c>
      <c r="B255" s="382" t="s">
        <v>395</v>
      </c>
      <c r="C255" s="121" t="s">
        <v>2694</v>
      </c>
      <c r="D255" s="509" t="s">
        <v>1837</v>
      </c>
      <c r="E255" s="429">
        <v>-2870000</v>
      </c>
      <c r="F255" s="376" t="s">
        <v>3224</v>
      </c>
      <c r="G255" s="509"/>
    </row>
    <row r="256" spans="1:7" x14ac:dyDescent="0.2">
      <c r="A256" s="407">
        <v>43009</v>
      </c>
      <c r="B256" s="107" t="s">
        <v>1895</v>
      </c>
      <c r="C256" s="121" t="s">
        <v>2680</v>
      </c>
      <c r="D256" s="509" t="s">
        <v>1837</v>
      </c>
      <c r="E256" s="429">
        <v>-300000</v>
      </c>
      <c r="F256" s="376"/>
      <c r="G256" s="509"/>
    </row>
    <row r="257" spans="1:7" x14ac:dyDescent="0.2">
      <c r="A257" s="407">
        <v>43009</v>
      </c>
      <c r="B257" s="107" t="s">
        <v>1895</v>
      </c>
      <c r="C257" s="121" t="s">
        <v>2691</v>
      </c>
      <c r="D257" s="509" t="s">
        <v>1837</v>
      </c>
      <c r="E257" s="429">
        <v>-250000</v>
      </c>
      <c r="F257" s="376"/>
      <c r="G257" s="509"/>
    </row>
    <row r="258" spans="1:7" x14ac:dyDescent="0.2">
      <c r="A258" s="407">
        <v>43009</v>
      </c>
      <c r="B258" s="107" t="s">
        <v>1895</v>
      </c>
      <c r="C258" s="121" t="s">
        <v>2693</v>
      </c>
      <c r="D258" s="509" t="s">
        <v>1837</v>
      </c>
      <c r="E258" s="429">
        <v>-1462000</v>
      </c>
      <c r="F258" s="376"/>
      <c r="G258" s="509"/>
    </row>
    <row r="259" spans="1:7" x14ac:dyDescent="0.2">
      <c r="A259" s="407">
        <v>43009</v>
      </c>
      <c r="B259" s="107" t="s">
        <v>640</v>
      </c>
      <c r="C259" s="121" t="s">
        <v>2499</v>
      </c>
      <c r="D259" s="509" t="s">
        <v>1837</v>
      </c>
      <c r="E259" s="429">
        <v>-300000</v>
      </c>
      <c r="F259" s="376"/>
      <c r="G259" s="509"/>
    </row>
    <row r="260" spans="1:7" x14ac:dyDescent="0.2">
      <c r="A260" s="407">
        <v>43009</v>
      </c>
      <c r="B260" s="107" t="str">
        <f>Cobb!$A$2</f>
        <v>Greenville</v>
      </c>
      <c r="C260" s="509" t="s">
        <v>592</v>
      </c>
      <c r="D260" s="120" t="s">
        <v>2473</v>
      </c>
      <c r="E260" s="411">
        <v>12734113.75</v>
      </c>
      <c r="F260" s="299"/>
      <c r="G260" s="509"/>
    </row>
    <row r="261" spans="1:7" x14ac:dyDescent="0.2">
      <c r="A261" s="407">
        <v>43009</v>
      </c>
      <c r="B261" s="382" t="s">
        <v>640</v>
      </c>
      <c r="C261" s="121" t="s">
        <v>2500</v>
      </c>
      <c r="D261" s="509" t="s">
        <v>1837</v>
      </c>
      <c r="E261" s="429">
        <v>-200000</v>
      </c>
      <c r="F261" s="376"/>
      <c r="G261" s="509"/>
    </row>
    <row r="262" spans="1:7" x14ac:dyDescent="0.2">
      <c r="A262" s="407">
        <v>43009</v>
      </c>
      <c r="B262" s="107" t="s">
        <v>640</v>
      </c>
      <c r="C262" s="121" t="s">
        <v>2482</v>
      </c>
      <c r="D262" s="509" t="s">
        <v>1837</v>
      </c>
      <c r="E262" s="429">
        <v>-300000</v>
      </c>
      <c r="F262" s="376"/>
      <c r="G262" s="509"/>
    </row>
    <row r="263" spans="1:7" x14ac:dyDescent="0.2">
      <c r="A263" s="407">
        <v>43009</v>
      </c>
      <c r="B263" s="107" t="s">
        <v>640</v>
      </c>
      <c r="C263" s="121" t="s">
        <v>2501</v>
      </c>
      <c r="D263" s="509" t="s">
        <v>1837</v>
      </c>
      <c r="E263" s="429">
        <v>-200000</v>
      </c>
      <c r="F263" s="376"/>
      <c r="G263" s="509"/>
    </row>
    <row r="264" spans="1:7" x14ac:dyDescent="0.2">
      <c r="A264" s="407">
        <v>43009</v>
      </c>
      <c r="B264" s="375" t="s">
        <v>640</v>
      </c>
      <c r="C264" s="121" t="s">
        <v>2484</v>
      </c>
      <c r="D264" s="509" t="s">
        <v>1837</v>
      </c>
      <c r="E264" s="429">
        <v>-400000</v>
      </c>
      <c r="F264" s="376"/>
      <c r="G264" s="509"/>
    </row>
    <row r="265" spans="1:7" x14ac:dyDescent="0.2">
      <c r="A265" s="407">
        <v>43009</v>
      </c>
      <c r="B265" s="107" t="s">
        <v>640</v>
      </c>
      <c r="C265" s="121" t="s">
        <v>2502</v>
      </c>
      <c r="D265" s="509" t="s">
        <v>1837</v>
      </c>
      <c r="E265" s="429">
        <v>-2800000</v>
      </c>
      <c r="F265" s="376"/>
      <c r="G265" s="509"/>
    </row>
    <row r="266" spans="1:7" x14ac:dyDescent="0.2">
      <c r="A266" s="407">
        <v>43009</v>
      </c>
      <c r="B266" s="107" t="s">
        <v>640</v>
      </c>
      <c r="C266" s="121" t="s">
        <v>2488</v>
      </c>
      <c r="D266" s="509" t="s">
        <v>1837</v>
      </c>
      <c r="E266" s="429">
        <v>-300000</v>
      </c>
      <c r="F266" s="376"/>
      <c r="G266" s="509"/>
    </row>
    <row r="267" spans="1:7" x14ac:dyDescent="0.2">
      <c r="A267" s="407">
        <v>43009</v>
      </c>
      <c r="B267" s="107" t="s">
        <v>640</v>
      </c>
      <c r="C267" s="121" t="s">
        <v>2491</v>
      </c>
      <c r="D267" s="509" t="s">
        <v>1837</v>
      </c>
      <c r="E267" s="429">
        <v>-300000</v>
      </c>
      <c r="F267" s="376"/>
      <c r="G267" s="509"/>
    </row>
    <row r="268" spans="1:7" x14ac:dyDescent="0.2">
      <c r="A268" s="407">
        <v>43009</v>
      </c>
      <c r="B268" s="375" t="s">
        <v>640</v>
      </c>
      <c r="C268" s="121" t="s">
        <v>1484</v>
      </c>
      <c r="D268" s="509" t="s">
        <v>1837</v>
      </c>
      <c r="E268" s="429">
        <v>-100000</v>
      </c>
      <c r="F268" s="376"/>
      <c r="G268" s="509"/>
    </row>
    <row r="269" spans="1:7" x14ac:dyDescent="0.2">
      <c r="A269" s="407">
        <v>43009</v>
      </c>
      <c r="B269" s="107" t="s">
        <v>640</v>
      </c>
      <c r="C269" s="121" t="s">
        <v>2506</v>
      </c>
      <c r="D269" s="509" t="s">
        <v>1837</v>
      </c>
      <c r="E269" s="429">
        <v>-2800000</v>
      </c>
      <c r="F269" s="376"/>
      <c r="G269" s="509"/>
    </row>
    <row r="270" spans="1:7" x14ac:dyDescent="0.2">
      <c r="A270" s="407">
        <v>43009</v>
      </c>
      <c r="B270" s="107" t="s">
        <v>640</v>
      </c>
      <c r="C270" s="121" t="s">
        <v>2507</v>
      </c>
      <c r="D270" s="509" t="s">
        <v>1837</v>
      </c>
      <c r="E270" s="429">
        <v>-3180000</v>
      </c>
      <c r="F270" s="376"/>
      <c r="G270" s="509"/>
    </row>
    <row r="271" spans="1:7" x14ac:dyDescent="0.2">
      <c r="A271" s="407">
        <v>43009</v>
      </c>
      <c r="B271" s="509" t="s">
        <v>640</v>
      </c>
      <c r="C271" s="121" t="s">
        <v>2493</v>
      </c>
      <c r="D271" s="509" t="s">
        <v>1837</v>
      </c>
      <c r="E271" s="429">
        <v>-200000</v>
      </c>
      <c r="F271" s="376"/>
      <c r="G271" s="509"/>
    </row>
    <row r="272" spans="1:7" x14ac:dyDescent="0.2">
      <c r="A272" s="407">
        <v>43009</v>
      </c>
      <c r="B272" s="509" t="s">
        <v>640</v>
      </c>
      <c r="C272" s="121" t="s">
        <v>1860</v>
      </c>
      <c r="D272" s="509" t="s">
        <v>1837</v>
      </c>
      <c r="E272" s="429">
        <v>-100000</v>
      </c>
      <c r="F272" s="376"/>
      <c r="G272" s="509"/>
    </row>
    <row r="273" spans="1:7" x14ac:dyDescent="0.2">
      <c r="A273" s="407">
        <v>43009</v>
      </c>
      <c r="B273" s="509" t="s">
        <v>640</v>
      </c>
      <c r="C273" s="121" t="s">
        <v>2508</v>
      </c>
      <c r="D273" s="509" t="s">
        <v>1837</v>
      </c>
      <c r="E273" s="429">
        <v>-2707000</v>
      </c>
      <c r="F273" s="376"/>
      <c r="G273" s="509"/>
    </row>
    <row r="274" spans="1:7" x14ac:dyDescent="0.2">
      <c r="A274" s="407">
        <v>43009</v>
      </c>
      <c r="B274" s="509" t="s">
        <v>640</v>
      </c>
      <c r="C274" s="121" t="s">
        <v>2509</v>
      </c>
      <c r="D274" s="509" t="s">
        <v>1837</v>
      </c>
      <c r="E274" s="429">
        <v>-200000</v>
      </c>
      <c r="F274" s="376"/>
      <c r="G274" s="509"/>
    </row>
    <row r="275" spans="1:7" x14ac:dyDescent="0.2">
      <c r="A275" s="407">
        <v>43009</v>
      </c>
      <c r="B275" s="509" t="s">
        <v>640</v>
      </c>
      <c r="C275" s="121" t="s">
        <v>2494</v>
      </c>
      <c r="D275" s="509" t="s">
        <v>1837</v>
      </c>
      <c r="E275" s="429">
        <v>-400000</v>
      </c>
      <c r="F275" s="376"/>
      <c r="G275" s="509"/>
    </row>
    <row r="276" spans="1:7" x14ac:dyDescent="0.2">
      <c r="A276" s="407">
        <v>43009</v>
      </c>
      <c r="B276" s="237" t="s">
        <v>640</v>
      </c>
      <c r="C276" s="121" t="s">
        <v>2495</v>
      </c>
      <c r="D276" s="509" t="s">
        <v>1837</v>
      </c>
      <c r="E276" s="429">
        <v>-1331723</v>
      </c>
      <c r="F276" s="376"/>
      <c r="G276" s="509"/>
    </row>
    <row r="277" spans="1:7" x14ac:dyDescent="0.2">
      <c r="A277" s="407">
        <v>43009</v>
      </c>
      <c r="B277" s="237" t="s">
        <v>640</v>
      </c>
      <c r="C277" s="121" t="s">
        <v>2496</v>
      </c>
      <c r="D277" s="509" t="s">
        <v>1837</v>
      </c>
      <c r="E277" s="429">
        <v>-4490000</v>
      </c>
      <c r="F277" s="376"/>
      <c r="G277" s="509"/>
    </row>
    <row r="278" spans="1:7" x14ac:dyDescent="0.2">
      <c r="A278" s="407">
        <v>43009</v>
      </c>
      <c r="B278" s="509" t="s">
        <v>640</v>
      </c>
      <c r="C278" s="121" t="s">
        <v>2497</v>
      </c>
      <c r="D278" s="509" t="s">
        <v>1837</v>
      </c>
      <c r="E278" s="429">
        <v>-300000</v>
      </c>
      <c r="F278" s="376"/>
      <c r="G278" s="509"/>
    </row>
    <row r="279" spans="1:7" x14ac:dyDescent="0.2">
      <c r="A279" s="407">
        <v>43009</v>
      </c>
      <c r="B279" s="509" t="s">
        <v>640</v>
      </c>
      <c r="C279" s="121" t="s">
        <v>2498</v>
      </c>
      <c r="D279" s="509" t="s">
        <v>1837</v>
      </c>
      <c r="E279" s="429">
        <v>-400000</v>
      </c>
      <c r="F279" s="376"/>
      <c r="G279" s="509"/>
    </row>
    <row r="280" spans="1:7" x14ac:dyDescent="0.2">
      <c r="A280" s="407">
        <v>43009</v>
      </c>
      <c r="B280" s="107" t="str">
        <f>Cobb!$A$2</f>
        <v>Greenville</v>
      </c>
      <c r="C280" s="107" t="s">
        <v>44</v>
      </c>
      <c r="D280" s="120" t="s">
        <v>2475</v>
      </c>
      <c r="E280" s="410">
        <v>50000000</v>
      </c>
      <c r="F280" s="120"/>
      <c r="G280" s="509"/>
    </row>
    <row r="281" spans="1:7" x14ac:dyDescent="0.2">
      <c r="A281" s="407">
        <v>43009</v>
      </c>
      <c r="B281" s="509" t="s">
        <v>1485</v>
      </c>
      <c r="C281" s="121" t="s">
        <v>2483</v>
      </c>
      <c r="D281" s="509" t="s">
        <v>1837</v>
      </c>
      <c r="E281" s="429">
        <v>-1000000</v>
      </c>
      <c r="F281" s="376"/>
      <c r="G281" s="509"/>
    </row>
    <row r="282" spans="1:7" x14ac:dyDescent="0.2">
      <c r="A282" s="407">
        <v>43009</v>
      </c>
      <c r="B282" s="509" t="s">
        <v>1485</v>
      </c>
      <c r="C282" s="121" t="s">
        <v>2485</v>
      </c>
      <c r="D282" s="509" t="s">
        <v>1837</v>
      </c>
      <c r="E282" s="429">
        <v>-333333</v>
      </c>
      <c r="F282" s="376"/>
      <c r="G282" s="509"/>
    </row>
    <row r="283" spans="1:7" x14ac:dyDescent="0.2">
      <c r="A283" s="407">
        <v>43009</v>
      </c>
      <c r="B283" s="509" t="s">
        <v>642</v>
      </c>
      <c r="C283" s="121" t="s">
        <v>2503</v>
      </c>
      <c r="D283" s="509" t="s">
        <v>1837</v>
      </c>
      <c r="E283" s="429">
        <v>-3360000</v>
      </c>
      <c r="F283" s="376" t="s">
        <v>3208</v>
      </c>
      <c r="G283" s="509"/>
    </row>
    <row r="284" spans="1:7" x14ac:dyDescent="0.2">
      <c r="A284" s="407">
        <v>43009</v>
      </c>
      <c r="B284" s="509" t="s">
        <v>1485</v>
      </c>
      <c r="C284" s="121" t="s">
        <v>2486</v>
      </c>
      <c r="D284" s="509" t="s">
        <v>1837</v>
      </c>
      <c r="E284" s="429">
        <v>-400000</v>
      </c>
      <c r="F284" s="376"/>
      <c r="G284" s="509"/>
    </row>
    <row r="285" spans="1:7" x14ac:dyDescent="0.2">
      <c r="A285" s="407">
        <v>43009</v>
      </c>
      <c r="B285" s="509" t="s">
        <v>1485</v>
      </c>
      <c r="C285" s="121" t="s">
        <v>2487</v>
      </c>
      <c r="D285" s="509" t="s">
        <v>1837</v>
      </c>
      <c r="E285" s="429">
        <v>-3950000</v>
      </c>
      <c r="F285" s="376"/>
      <c r="G285" s="509"/>
    </row>
    <row r="286" spans="1:7" x14ac:dyDescent="0.2">
      <c r="A286" s="407">
        <v>43009</v>
      </c>
      <c r="B286" s="509" t="s">
        <v>1485</v>
      </c>
      <c r="C286" s="121" t="s">
        <v>2489</v>
      </c>
      <c r="D286" s="509" t="s">
        <v>1837</v>
      </c>
      <c r="E286" s="429">
        <v>-3255000</v>
      </c>
      <c r="F286" s="376"/>
      <c r="G286" s="509"/>
    </row>
    <row r="287" spans="1:7" x14ac:dyDescent="0.2">
      <c r="A287" s="407">
        <v>43009</v>
      </c>
      <c r="B287" s="318" t="s">
        <v>614</v>
      </c>
      <c r="C287" s="121" t="s">
        <v>2490</v>
      </c>
      <c r="D287" s="509" t="s">
        <v>1837</v>
      </c>
      <c r="E287" s="429">
        <v>-445000</v>
      </c>
      <c r="F287" s="376" t="s">
        <v>3216</v>
      </c>
      <c r="G287" s="509"/>
    </row>
    <row r="288" spans="1:7" x14ac:dyDescent="0.2">
      <c r="A288" s="407">
        <v>43009</v>
      </c>
      <c r="B288" s="509" t="s">
        <v>1485</v>
      </c>
      <c r="C288" s="121" t="s">
        <v>2492</v>
      </c>
      <c r="D288" s="509" t="s">
        <v>1837</v>
      </c>
      <c r="E288" s="429">
        <v>-475000</v>
      </c>
      <c r="F288" s="376"/>
      <c r="G288" s="509"/>
    </row>
    <row r="289" spans="1:7" x14ac:dyDescent="0.2">
      <c r="A289" s="407">
        <v>43009</v>
      </c>
      <c r="B289" s="509" t="s">
        <v>1485</v>
      </c>
      <c r="C289" s="121" t="s">
        <v>2510</v>
      </c>
      <c r="D289" s="509" t="s">
        <v>1837</v>
      </c>
      <c r="E289" s="429">
        <v>-3160000</v>
      </c>
      <c r="F289" s="376"/>
      <c r="G289" s="509"/>
    </row>
    <row r="290" spans="1:7" x14ac:dyDescent="0.2">
      <c r="A290" s="407">
        <v>43009</v>
      </c>
      <c r="B290" s="509" t="s">
        <v>1485</v>
      </c>
      <c r="C290" s="121" t="s">
        <v>2511</v>
      </c>
      <c r="D290" s="509" t="s">
        <v>1837</v>
      </c>
      <c r="E290" s="429">
        <v>-1675000</v>
      </c>
      <c r="F290" s="376"/>
      <c r="G290" s="509"/>
    </row>
    <row r="291" spans="1:7" x14ac:dyDescent="0.2">
      <c r="A291" s="407">
        <v>43009</v>
      </c>
      <c r="B291" s="509" t="s">
        <v>429</v>
      </c>
      <c r="C291" s="121" t="s">
        <v>2709</v>
      </c>
      <c r="D291" s="509" t="s">
        <v>1837</v>
      </c>
      <c r="E291" s="429">
        <v>-200000</v>
      </c>
      <c r="F291" s="376"/>
      <c r="G291" s="509"/>
    </row>
    <row r="292" spans="1:7" x14ac:dyDescent="0.2">
      <c r="A292" s="407">
        <v>43009</v>
      </c>
      <c r="B292" s="509" t="s">
        <v>429</v>
      </c>
      <c r="C292" s="121" t="s">
        <v>2710</v>
      </c>
      <c r="D292" s="509" t="s">
        <v>1837</v>
      </c>
      <c r="E292" s="429">
        <v>-2800000</v>
      </c>
      <c r="F292" s="376"/>
      <c r="G292" s="509"/>
    </row>
    <row r="293" spans="1:7" x14ac:dyDescent="0.2">
      <c r="A293" s="407">
        <v>43009</v>
      </c>
      <c r="B293" s="509" t="s">
        <v>429</v>
      </c>
      <c r="C293" s="121" t="s">
        <v>2695</v>
      </c>
      <c r="D293" s="509" t="s">
        <v>1837</v>
      </c>
      <c r="E293" s="429">
        <v>-200000</v>
      </c>
      <c r="F293" s="376"/>
      <c r="G293" s="509"/>
    </row>
    <row r="294" spans="1:7" x14ac:dyDescent="0.2">
      <c r="A294" s="407">
        <v>43009</v>
      </c>
      <c r="B294" s="107" t="str">
        <f>Ruth!$M$2</f>
        <v>Hoboken</v>
      </c>
      <c r="C294" s="509" t="s">
        <v>592</v>
      </c>
      <c r="D294" s="120" t="s">
        <v>2473</v>
      </c>
      <c r="E294" s="411">
        <v>9720332</v>
      </c>
      <c r="F294" s="299"/>
      <c r="G294" s="509"/>
    </row>
    <row r="295" spans="1:7" x14ac:dyDescent="0.2">
      <c r="A295" s="407">
        <v>43009</v>
      </c>
      <c r="B295" s="509" t="s">
        <v>429</v>
      </c>
      <c r="C295" s="121" t="s">
        <v>2711</v>
      </c>
      <c r="D295" s="509" t="s">
        <v>1837</v>
      </c>
      <c r="E295" s="429">
        <v>-400000</v>
      </c>
      <c r="F295" s="376"/>
      <c r="G295" s="509"/>
    </row>
    <row r="296" spans="1:7" x14ac:dyDescent="0.2">
      <c r="A296" s="407">
        <v>43009</v>
      </c>
      <c r="B296" s="509" t="s">
        <v>429</v>
      </c>
      <c r="C296" s="121" t="s">
        <v>2696</v>
      </c>
      <c r="D296" s="509" t="s">
        <v>1837</v>
      </c>
      <c r="E296" s="429">
        <v>-400000</v>
      </c>
      <c r="F296" s="376"/>
      <c r="G296" s="509"/>
    </row>
    <row r="297" spans="1:7" x14ac:dyDescent="0.2">
      <c r="A297" s="407">
        <v>43009</v>
      </c>
      <c r="B297" s="509" t="s">
        <v>429</v>
      </c>
      <c r="C297" s="121" t="s">
        <v>2715</v>
      </c>
      <c r="D297" s="509" t="s">
        <v>1837</v>
      </c>
      <c r="E297" s="429">
        <v>-4863000</v>
      </c>
      <c r="F297" s="376"/>
      <c r="G297" s="509"/>
    </row>
    <row r="298" spans="1:7" x14ac:dyDescent="0.2">
      <c r="A298" s="407">
        <v>43009</v>
      </c>
      <c r="B298" s="382" t="s">
        <v>429</v>
      </c>
      <c r="C298" s="121" t="s">
        <v>2716</v>
      </c>
      <c r="D298" s="509" t="s">
        <v>1837</v>
      </c>
      <c r="E298" s="429">
        <v>-200000</v>
      </c>
      <c r="F298" s="376"/>
      <c r="G298" s="509"/>
    </row>
    <row r="299" spans="1:7" x14ac:dyDescent="0.2">
      <c r="A299" s="407">
        <v>43009</v>
      </c>
      <c r="B299" s="107" t="s">
        <v>429</v>
      </c>
      <c r="C299" s="121" t="s">
        <v>2702</v>
      </c>
      <c r="D299" s="509" t="s">
        <v>1837</v>
      </c>
      <c r="E299" s="429">
        <v>-400000</v>
      </c>
      <c r="F299" s="376"/>
      <c r="G299" s="509"/>
    </row>
    <row r="300" spans="1:7" x14ac:dyDescent="0.2">
      <c r="A300" s="407">
        <v>43009</v>
      </c>
      <c r="B300" s="107" t="s">
        <v>429</v>
      </c>
      <c r="C300" s="121" t="s">
        <v>2717</v>
      </c>
      <c r="D300" s="509" t="s">
        <v>1837</v>
      </c>
      <c r="E300" s="429">
        <v>-200000</v>
      </c>
      <c r="F300" s="376"/>
      <c r="G300" s="509"/>
    </row>
    <row r="301" spans="1:7" x14ac:dyDescent="0.2">
      <c r="A301" s="407">
        <v>43009</v>
      </c>
      <c r="B301" s="375" t="s">
        <v>429</v>
      </c>
      <c r="C301" s="121" t="s">
        <v>2703</v>
      </c>
      <c r="D301" s="509" t="s">
        <v>1837</v>
      </c>
      <c r="E301" s="429">
        <v>-300000</v>
      </c>
      <c r="F301" s="376"/>
      <c r="G301" s="509"/>
    </row>
    <row r="302" spans="1:7" x14ac:dyDescent="0.2">
      <c r="A302" s="407">
        <v>43009</v>
      </c>
      <c r="B302" s="509" t="s">
        <v>429</v>
      </c>
      <c r="C302" s="121" t="s">
        <v>2718</v>
      </c>
      <c r="D302" s="509" t="s">
        <v>1837</v>
      </c>
      <c r="E302" s="429">
        <v>-300000</v>
      </c>
      <c r="F302" s="376"/>
      <c r="G302" s="509"/>
    </row>
    <row r="303" spans="1:7" x14ac:dyDescent="0.2">
      <c r="A303" s="407">
        <v>43009</v>
      </c>
      <c r="B303" s="509" t="s">
        <v>429</v>
      </c>
      <c r="C303" s="121" t="s">
        <v>2704</v>
      </c>
      <c r="D303" s="509" t="s">
        <v>1837</v>
      </c>
      <c r="E303" s="429">
        <v>-750000</v>
      </c>
      <c r="F303" s="376"/>
      <c r="G303" s="509"/>
    </row>
    <row r="304" spans="1:7" x14ac:dyDescent="0.2">
      <c r="A304" s="407">
        <v>43009</v>
      </c>
      <c r="B304" s="509" t="s">
        <v>429</v>
      </c>
      <c r="C304" s="121" t="s">
        <v>2719</v>
      </c>
      <c r="D304" s="509" t="s">
        <v>1837</v>
      </c>
      <c r="E304" s="429">
        <v>-300000</v>
      </c>
      <c r="F304" s="376"/>
      <c r="G304" s="509"/>
    </row>
    <row r="305" spans="1:7" x14ac:dyDescent="0.2">
      <c r="A305" s="407">
        <v>43009</v>
      </c>
      <c r="B305" s="318" t="s">
        <v>429</v>
      </c>
      <c r="C305" s="121" t="s">
        <v>2706</v>
      </c>
      <c r="D305" s="509" t="s">
        <v>1837</v>
      </c>
      <c r="E305" s="429">
        <v>-2800000</v>
      </c>
      <c r="F305" s="376"/>
      <c r="G305" s="509"/>
    </row>
    <row r="306" spans="1:7" x14ac:dyDescent="0.2">
      <c r="A306" s="407">
        <v>43009</v>
      </c>
      <c r="B306" s="509" t="s">
        <v>429</v>
      </c>
      <c r="C306" s="121" t="s">
        <v>1815</v>
      </c>
      <c r="D306" s="509" t="s">
        <v>1837</v>
      </c>
      <c r="E306" s="429">
        <v>-100000</v>
      </c>
      <c r="F306" s="376"/>
      <c r="G306" s="509"/>
    </row>
    <row r="307" spans="1:7" x14ac:dyDescent="0.2">
      <c r="A307" s="407">
        <v>43009</v>
      </c>
      <c r="B307" s="509" t="s">
        <v>429</v>
      </c>
      <c r="C307" s="121" t="s">
        <v>2707</v>
      </c>
      <c r="D307" s="509" t="s">
        <v>1837</v>
      </c>
      <c r="E307" s="429">
        <v>-200000</v>
      </c>
      <c r="F307" s="376"/>
      <c r="G307" s="509"/>
    </row>
    <row r="308" spans="1:7" x14ac:dyDescent="0.2">
      <c r="A308" s="407">
        <v>43009</v>
      </c>
      <c r="B308" s="509" t="s">
        <v>429</v>
      </c>
      <c r="C308" s="121" t="s">
        <v>2721</v>
      </c>
      <c r="D308" s="509" t="s">
        <v>1837</v>
      </c>
      <c r="E308" s="429">
        <v>-1908000</v>
      </c>
      <c r="F308" s="376"/>
      <c r="G308" s="509"/>
    </row>
    <row r="309" spans="1:7" x14ac:dyDescent="0.2">
      <c r="A309" s="407">
        <v>43009</v>
      </c>
      <c r="B309" s="509" t="s">
        <v>429</v>
      </c>
      <c r="C309" s="121" t="s">
        <v>2722</v>
      </c>
      <c r="D309" s="509" t="s">
        <v>1837</v>
      </c>
      <c r="E309" s="429">
        <v>-400000</v>
      </c>
      <c r="F309" s="376"/>
      <c r="G309" s="509"/>
    </row>
    <row r="310" spans="1:7" x14ac:dyDescent="0.2">
      <c r="A310" s="407">
        <v>43009</v>
      </c>
      <c r="B310" s="382" t="str">
        <f>Ruth!$M$2</f>
        <v>Hoboken</v>
      </c>
      <c r="C310" s="107" t="s">
        <v>44</v>
      </c>
      <c r="D310" s="120" t="s">
        <v>2475</v>
      </c>
      <c r="E310" s="410">
        <v>50000000</v>
      </c>
      <c r="F310" s="120"/>
      <c r="G310" s="509"/>
    </row>
    <row r="311" spans="1:7" x14ac:dyDescent="0.2">
      <c r="A311" s="407">
        <v>43009</v>
      </c>
      <c r="B311" s="509" t="s">
        <v>1487</v>
      </c>
      <c r="C311" s="121" t="s">
        <v>2712</v>
      </c>
      <c r="D311" s="509" t="s">
        <v>1837</v>
      </c>
      <c r="E311" s="429">
        <v>-1200000</v>
      </c>
      <c r="F311" s="376"/>
      <c r="G311" s="509"/>
    </row>
    <row r="312" spans="1:7" x14ac:dyDescent="0.2">
      <c r="A312" s="407">
        <v>43009</v>
      </c>
      <c r="B312" s="509" t="s">
        <v>1487</v>
      </c>
      <c r="C312" s="121" t="s">
        <v>2698</v>
      </c>
      <c r="D312" s="509" t="s">
        <v>1837</v>
      </c>
      <c r="E312" s="429">
        <v>-4000000</v>
      </c>
      <c r="F312" s="376"/>
      <c r="G312" s="509"/>
    </row>
    <row r="313" spans="1:7" x14ac:dyDescent="0.2">
      <c r="A313" s="407">
        <v>43009</v>
      </c>
      <c r="B313" s="509" t="s">
        <v>1487</v>
      </c>
      <c r="C313" s="121" t="s">
        <v>2714</v>
      </c>
      <c r="D313" s="509" t="s">
        <v>1837</v>
      </c>
      <c r="E313" s="429">
        <v>-710000</v>
      </c>
      <c r="F313" s="376"/>
      <c r="G313" s="509"/>
    </row>
    <row r="314" spans="1:7" x14ac:dyDescent="0.2">
      <c r="A314" s="407">
        <v>43009</v>
      </c>
      <c r="B314" s="509" t="s">
        <v>1487</v>
      </c>
      <c r="C314" s="121" t="s">
        <v>2700</v>
      </c>
      <c r="D314" s="509" t="s">
        <v>1837</v>
      </c>
      <c r="E314" s="429">
        <v>-2500000</v>
      </c>
      <c r="F314" s="376"/>
      <c r="G314" s="509"/>
    </row>
    <row r="315" spans="1:7" x14ac:dyDescent="0.2">
      <c r="A315" s="407">
        <v>43009</v>
      </c>
      <c r="B315" s="237" t="s">
        <v>1487</v>
      </c>
      <c r="C315" s="121" t="s">
        <v>2701</v>
      </c>
      <c r="D315" s="509" t="s">
        <v>1837</v>
      </c>
      <c r="E315" s="429">
        <v>-2500000</v>
      </c>
      <c r="F315" s="376"/>
      <c r="G315" s="509"/>
    </row>
    <row r="316" spans="1:7" x14ac:dyDescent="0.2">
      <c r="A316" s="407">
        <v>43009</v>
      </c>
      <c r="B316" s="509" t="s">
        <v>1487</v>
      </c>
      <c r="C316" s="121" t="s">
        <v>2705</v>
      </c>
      <c r="D316" s="509" t="s">
        <v>1837</v>
      </c>
      <c r="E316" s="429">
        <v>-475000</v>
      </c>
      <c r="F316" s="376"/>
      <c r="G316" s="509"/>
    </row>
    <row r="317" spans="1:7" x14ac:dyDescent="0.2">
      <c r="A317" s="407">
        <v>43009</v>
      </c>
      <c r="B317" s="509" t="s">
        <v>395</v>
      </c>
      <c r="C317" s="121" t="s">
        <v>3100</v>
      </c>
      <c r="D317" s="509" t="s">
        <v>1837</v>
      </c>
      <c r="E317" s="429">
        <v>-2800000</v>
      </c>
      <c r="F317" s="376"/>
      <c r="G317" s="509"/>
    </row>
    <row r="318" spans="1:7" x14ac:dyDescent="0.2">
      <c r="A318" s="407">
        <v>43009</v>
      </c>
      <c r="B318" s="509" t="s">
        <v>395</v>
      </c>
      <c r="C318" s="121" t="s">
        <v>3101</v>
      </c>
      <c r="D318" s="509" t="s">
        <v>1837</v>
      </c>
      <c r="E318" s="429">
        <v>-400000</v>
      </c>
      <c r="F318" s="376"/>
      <c r="G318" s="509"/>
    </row>
    <row r="319" spans="1:7" x14ac:dyDescent="0.2">
      <c r="A319" s="407">
        <v>43009</v>
      </c>
      <c r="B319" s="509" t="str">
        <f>Mays!$Y$2</f>
        <v>Los Angeles</v>
      </c>
      <c r="C319" s="509" t="s">
        <v>592</v>
      </c>
      <c r="D319" s="120" t="s">
        <v>2473</v>
      </c>
      <c r="E319" s="412">
        <v>29388610</v>
      </c>
      <c r="F319" s="299"/>
      <c r="G319" s="509"/>
    </row>
    <row r="320" spans="1:7" x14ac:dyDescent="0.2">
      <c r="A320" s="407">
        <v>43009</v>
      </c>
      <c r="B320" s="509" t="s">
        <v>395</v>
      </c>
      <c r="C320" s="121" t="s">
        <v>3102</v>
      </c>
      <c r="D320" s="509" t="s">
        <v>1837</v>
      </c>
      <c r="E320" s="429">
        <v>-300000</v>
      </c>
      <c r="F320" s="376"/>
      <c r="G320" s="509"/>
    </row>
    <row r="321" spans="1:7" x14ac:dyDescent="0.2">
      <c r="A321" s="407">
        <v>43009</v>
      </c>
      <c r="B321" s="107" t="s">
        <v>395</v>
      </c>
      <c r="C321" s="121" t="s">
        <v>3088</v>
      </c>
      <c r="D321" s="509" t="s">
        <v>1837</v>
      </c>
      <c r="E321" s="429">
        <v>-300000</v>
      </c>
      <c r="F321" s="376"/>
      <c r="G321" s="509"/>
    </row>
    <row r="322" spans="1:7" x14ac:dyDescent="0.2">
      <c r="A322" s="407">
        <v>43009</v>
      </c>
      <c r="B322" s="107" t="s">
        <v>395</v>
      </c>
      <c r="C322" s="121" t="s">
        <v>3103</v>
      </c>
      <c r="D322" s="509" t="s">
        <v>1837</v>
      </c>
      <c r="E322" s="429">
        <v>-9702000</v>
      </c>
      <c r="F322" s="376"/>
      <c r="G322" s="509"/>
    </row>
    <row r="323" spans="1:7" x14ac:dyDescent="0.2">
      <c r="A323" s="407">
        <v>43009</v>
      </c>
      <c r="B323" s="107" t="s">
        <v>395</v>
      </c>
      <c r="C323" s="121" t="s">
        <v>3089</v>
      </c>
      <c r="D323" s="509" t="s">
        <v>1837</v>
      </c>
      <c r="E323" s="429">
        <v>-2800000</v>
      </c>
      <c r="F323" s="376"/>
      <c r="G323" s="509"/>
    </row>
    <row r="324" spans="1:7" x14ac:dyDescent="0.2">
      <c r="A324" s="407">
        <v>43009</v>
      </c>
      <c r="B324" s="509" t="s">
        <v>395</v>
      </c>
      <c r="C324" s="121" t="s">
        <v>3104</v>
      </c>
      <c r="D324" s="509" t="s">
        <v>1837</v>
      </c>
      <c r="E324" s="429">
        <v>-2800000</v>
      </c>
      <c r="F324" s="376"/>
      <c r="G324" s="509"/>
    </row>
    <row r="325" spans="1:7" x14ac:dyDescent="0.2">
      <c r="A325" s="407">
        <v>43009</v>
      </c>
      <c r="B325" s="509" t="s">
        <v>395</v>
      </c>
      <c r="C325" s="121" t="s">
        <v>3105</v>
      </c>
      <c r="D325" s="509" t="s">
        <v>1837</v>
      </c>
      <c r="E325" s="429">
        <v>-400000</v>
      </c>
      <c r="F325" s="376"/>
      <c r="G325" s="509"/>
    </row>
    <row r="326" spans="1:7" x14ac:dyDescent="0.2">
      <c r="A326" s="407">
        <v>43009</v>
      </c>
      <c r="B326" s="509" t="s">
        <v>395</v>
      </c>
      <c r="C326" s="121" t="s">
        <v>3090</v>
      </c>
      <c r="D326" s="509" t="s">
        <v>1837</v>
      </c>
      <c r="E326" s="429">
        <v>-200000</v>
      </c>
      <c r="F326" s="376"/>
      <c r="G326" s="509"/>
    </row>
    <row r="327" spans="1:7" x14ac:dyDescent="0.2">
      <c r="A327" s="407">
        <v>43009</v>
      </c>
      <c r="B327" s="318" t="s">
        <v>642</v>
      </c>
      <c r="C327" s="121" t="s">
        <v>3091</v>
      </c>
      <c r="D327" s="509" t="s">
        <v>1837</v>
      </c>
      <c r="E327" s="429">
        <v>-200000</v>
      </c>
      <c r="F327" s="376" t="s">
        <v>3223</v>
      </c>
      <c r="G327" s="509"/>
    </row>
    <row r="328" spans="1:7" x14ac:dyDescent="0.2">
      <c r="A328" s="407">
        <v>43009</v>
      </c>
      <c r="B328" s="509" t="s">
        <v>395</v>
      </c>
      <c r="C328" s="121" t="s">
        <v>3092</v>
      </c>
      <c r="D328" s="509" t="s">
        <v>1837</v>
      </c>
      <c r="E328" s="429">
        <v>-300000</v>
      </c>
      <c r="F328" s="376"/>
      <c r="G328" s="509"/>
    </row>
    <row r="329" spans="1:7" x14ac:dyDescent="0.2">
      <c r="A329" s="407">
        <v>43009</v>
      </c>
      <c r="B329" s="509" t="s">
        <v>395</v>
      </c>
      <c r="C329" s="121" t="s">
        <v>3106</v>
      </c>
      <c r="D329" s="509" t="s">
        <v>1837</v>
      </c>
      <c r="E329" s="429">
        <v>-4850000</v>
      </c>
      <c r="F329" s="376"/>
      <c r="G329" s="509"/>
    </row>
    <row r="330" spans="1:7" x14ac:dyDescent="0.2">
      <c r="A330" s="407">
        <v>43009</v>
      </c>
      <c r="B330" s="382" t="s">
        <v>395</v>
      </c>
      <c r="C330" s="121" t="s">
        <v>3107</v>
      </c>
      <c r="D330" s="509" t="s">
        <v>1837</v>
      </c>
      <c r="E330" s="429">
        <v>-2800000</v>
      </c>
      <c r="F330" s="376"/>
      <c r="G330" s="509"/>
    </row>
    <row r="331" spans="1:7" x14ac:dyDescent="0.2">
      <c r="A331" s="407">
        <v>43009</v>
      </c>
      <c r="B331" s="509" t="s">
        <v>395</v>
      </c>
      <c r="C331" s="121" t="s">
        <v>3093</v>
      </c>
      <c r="D331" s="509" t="s">
        <v>1837</v>
      </c>
      <c r="E331" s="429">
        <v>-400000</v>
      </c>
      <c r="F331" s="376"/>
      <c r="G331" s="509"/>
    </row>
    <row r="332" spans="1:7" x14ac:dyDescent="0.2">
      <c r="A332" s="407">
        <v>43009</v>
      </c>
      <c r="B332" s="509" t="s">
        <v>395</v>
      </c>
      <c r="C332" s="121" t="s">
        <v>3094</v>
      </c>
      <c r="D332" s="509" t="s">
        <v>1837</v>
      </c>
      <c r="E332" s="429">
        <v>-300000</v>
      </c>
      <c r="F332" s="376"/>
      <c r="G332" s="509"/>
    </row>
    <row r="333" spans="1:7" x14ac:dyDescent="0.2">
      <c r="A333" s="407">
        <v>43009</v>
      </c>
      <c r="B333" s="318" t="s">
        <v>395</v>
      </c>
      <c r="C333" s="121" t="s">
        <v>3095</v>
      </c>
      <c r="D333" s="509" t="s">
        <v>1837</v>
      </c>
      <c r="E333" s="429">
        <v>-100000</v>
      </c>
      <c r="F333" s="376"/>
      <c r="G333" s="509"/>
    </row>
    <row r="334" spans="1:7" x14ac:dyDescent="0.2">
      <c r="A334" s="407">
        <v>43009</v>
      </c>
      <c r="B334" s="318" t="s">
        <v>395</v>
      </c>
      <c r="C334" s="121" t="s">
        <v>3108</v>
      </c>
      <c r="D334" s="509" t="s">
        <v>1837</v>
      </c>
      <c r="E334" s="429">
        <v>-400000</v>
      </c>
      <c r="F334" s="376"/>
      <c r="G334" s="509"/>
    </row>
    <row r="335" spans="1:7" x14ac:dyDescent="0.2">
      <c r="A335" s="407">
        <v>43009</v>
      </c>
      <c r="B335" s="509" t="s">
        <v>395</v>
      </c>
      <c r="C335" s="121" t="s">
        <v>3097</v>
      </c>
      <c r="D335" s="509" t="s">
        <v>1837</v>
      </c>
      <c r="E335" s="429">
        <v>-400000</v>
      </c>
      <c r="F335" s="376"/>
      <c r="G335" s="509"/>
    </row>
    <row r="336" spans="1:7" x14ac:dyDescent="0.2">
      <c r="A336" s="407">
        <v>43009</v>
      </c>
      <c r="B336" s="509" t="s">
        <v>395</v>
      </c>
      <c r="C336" s="121" t="s">
        <v>3098</v>
      </c>
      <c r="D336" s="509" t="s">
        <v>1837</v>
      </c>
      <c r="E336" s="429">
        <v>-400000</v>
      </c>
      <c r="F336" s="376"/>
      <c r="G336" s="509"/>
    </row>
    <row r="337" spans="1:7" x14ac:dyDescent="0.2">
      <c r="A337" s="407">
        <v>43009</v>
      </c>
      <c r="B337" s="509" t="s">
        <v>395</v>
      </c>
      <c r="C337" s="121" t="s">
        <v>1876</v>
      </c>
      <c r="D337" s="509" t="s">
        <v>1837</v>
      </c>
      <c r="E337" s="429">
        <v>-200000</v>
      </c>
      <c r="F337" s="376"/>
      <c r="G337" s="509"/>
    </row>
    <row r="338" spans="1:7" x14ac:dyDescent="0.2">
      <c r="A338" s="407">
        <v>43009</v>
      </c>
      <c r="B338" s="237" t="s">
        <v>395</v>
      </c>
      <c r="C338" s="121" t="s">
        <v>3109</v>
      </c>
      <c r="D338" s="509" t="s">
        <v>1837</v>
      </c>
      <c r="E338" s="429">
        <v>-2800000</v>
      </c>
      <c r="F338" s="376"/>
      <c r="G338" s="509"/>
    </row>
    <row r="339" spans="1:7" x14ac:dyDescent="0.2">
      <c r="A339" s="407">
        <v>43009</v>
      </c>
      <c r="B339" s="318" t="s">
        <v>395</v>
      </c>
      <c r="C339" s="121" t="s">
        <v>3099</v>
      </c>
      <c r="D339" s="509" t="s">
        <v>1837</v>
      </c>
      <c r="E339" s="429">
        <v>-300000</v>
      </c>
      <c r="F339" s="376"/>
      <c r="G339" s="509"/>
    </row>
    <row r="340" spans="1:7" x14ac:dyDescent="0.2">
      <c r="A340" s="407">
        <v>43009</v>
      </c>
      <c r="B340" s="509" t="str">
        <f>Mays!$Y$2</f>
        <v>Los Angeles</v>
      </c>
      <c r="C340" s="107" t="s">
        <v>44</v>
      </c>
      <c r="D340" s="120" t="s">
        <v>2475</v>
      </c>
      <c r="E340" s="410">
        <v>50000000</v>
      </c>
      <c r="F340" s="120"/>
      <c r="G340" s="509"/>
    </row>
    <row r="341" spans="1:7" x14ac:dyDescent="0.2">
      <c r="A341" s="407">
        <v>43009</v>
      </c>
      <c r="B341" s="375" t="str">
        <f>Cobb!$M$2</f>
        <v>Mansfield</v>
      </c>
      <c r="C341" s="509" t="s">
        <v>592</v>
      </c>
      <c r="D341" s="120" t="s">
        <v>2473</v>
      </c>
      <c r="E341" s="412">
        <v>11289825</v>
      </c>
      <c r="F341" s="299"/>
      <c r="G341" s="509"/>
    </row>
    <row r="342" spans="1:7" x14ac:dyDescent="0.2">
      <c r="A342" s="407">
        <v>43009</v>
      </c>
      <c r="B342" s="509" t="s">
        <v>352</v>
      </c>
      <c r="C342" s="121" t="s">
        <v>2545</v>
      </c>
      <c r="D342" s="509" t="s">
        <v>1837</v>
      </c>
      <c r="E342" s="429">
        <v>-300000</v>
      </c>
      <c r="F342" s="376"/>
      <c r="G342" s="509"/>
    </row>
    <row r="343" spans="1:7" x14ac:dyDescent="0.2">
      <c r="A343" s="407">
        <v>43009</v>
      </c>
      <c r="B343" s="509" t="s">
        <v>352</v>
      </c>
      <c r="C343" s="121" t="s">
        <v>2560</v>
      </c>
      <c r="D343" s="509" t="s">
        <v>1837</v>
      </c>
      <c r="E343" s="429">
        <v>-200000</v>
      </c>
      <c r="F343" s="376"/>
      <c r="G343" s="509"/>
    </row>
    <row r="344" spans="1:7" x14ac:dyDescent="0.2">
      <c r="A344" s="407">
        <v>43009</v>
      </c>
      <c r="B344" s="318" t="s">
        <v>352</v>
      </c>
      <c r="C344" s="121" t="s">
        <v>2546</v>
      </c>
      <c r="D344" s="509" t="s">
        <v>1837</v>
      </c>
      <c r="E344" s="429">
        <v>-300000</v>
      </c>
      <c r="F344" s="376"/>
      <c r="G344" s="509"/>
    </row>
    <row r="345" spans="1:7" x14ac:dyDescent="0.2">
      <c r="A345" s="407">
        <v>43009</v>
      </c>
      <c r="B345" s="509" t="s">
        <v>352</v>
      </c>
      <c r="C345" s="121" t="s">
        <v>2561</v>
      </c>
      <c r="D345" s="509" t="s">
        <v>1837</v>
      </c>
      <c r="E345" s="429">
        <v>-3622500</v>
      </c>
      <c r="F345" s="376"/>
      <c r="G345" s="509"/>
    </row>
    <row r="346" spans="1:7" x14ac:dyDescent="0.2">
      <c r="A346" s="407">
        <v>43009</v>
      </c>
      <c r="B346" s="509" t="s">
        <v>352</v>
      </c>
      <c r="C346" s="121" t="s">
        <v>2547</v>
      </c>
      <c r="D346" s="509" t="s">
        <v>1837</v>
      </c>
      <c r="E346" s="429">
        <v>-518000</v>
      </c>
      <c r="F346" s="376"/>
      <c r="G346" s="509"/>
    </row>
    <row r="347" spans="1:7" x14ac:dyDescent="0.2">
      <c r="A347" s="407">
        <v>43009</v>
      </c>
      <c r="B347" s="509" t="s">
        <v>352</v>
      </c>
      <c r="C347" s="121" t="s">
        <v>2548</v>
      </c>
      <c r="D347" s="509" t="s">
        <v>1837</v>
      </c>
      <c r="E347" s="429">
        <v>-300000</v>
      </c>
      <c r="F347" s="376"/>
      <c r="G347" s="509"/>
    </row>
    <row r="348" spans="1:7" x14ac:dyDescent="0.2">
      <c r="A348" s="407">
        <v>43009</v>
      </c>
      <c r="B348" s="509" t="s">
        <v>352</v>
      </c>
      <c r="C348" s="121" t="s">
        <v>1861</v>
      </c>
      <c r="D348" s="509" t="s">
        <v>1837</v>
      </c>
      <c r="E348" s="429">
        <v>-100000</v>
      </c>
      <c r="F348" s="376"/>
      <c r="G348" s="509"/>
    </row>
    <row r="349" spans="1:7" x14ac:dyDescent="0.2">
      <c r="A349" s="407">
        <v>43009</v>
      </c>
      <c r="B349" s="509" t="s">
        <v>352</v>
      </c>
      <c r="C349" s="121" t="s">
        <v>2549</v>
      </c>
      <c r="D349" s="509" t="s">
        <v>1837</v>
      </c>
      <c r="E349" s="429">
        <v>-100000</v>
      </c>
      <c r="F349" s="376"/>
      <c r="G349" s="509"/>
    </row>
    <row r="350" spans="1:7" x14ac:dyDescent="0.2">
      <c r="A350" s="407">
        <v>43009</v>
      </c>
      <c r="B350" s="509" t="s">
        <v>352</v>
      </c>
      <c r="C350" s="121" t="s">
        <v>2551</v>
      </c>
      <c r="D350" s="509" t="s">
        <v>1837</v>
      </c>
      <c r="E350" s="429">
        <v>-300000</v>
      </c>
      <c r="F350" s="376"/>
      <c r="G350" s="509"/>
    </row>
    <row r="351" spans="1:7" x14ac:dyDescent="0.2">
      <c r="A351" s="407">
        <v>43009</v>
      </c>
      <c r="B351" s="107" t="s">
        <v>352</v>
      </c>
      <c r="C351" s="107" t="s">
        <v>2553</v>
      </c>
      <c r="D351" s="120" t="s">
        <v>1837</v>
      </c>
      <c r="E351" s="429">
        <v>-300000</v>
      </c>
      <c r="F351" s="509"/>
      <c r="G351" s="509"/>
    </row>
    <row r="352" spans="1:7" x14ac:dyDescent="0.2">
      <c r="A352" s="407">
        <v>43009</v>
      </c>
      <c r="B352" s="107" t="s">
        <v>352</v>
      </c>
      <c r="C352" s="107" t="s">
        <v>2563</v>
      </c>
      <c r="D352" s="120" t="s">
        <v>1837</v>
      </c>
      <c r="E352" s="429">
        <v>-200000</v>
      </c>
      <c r="F352" s="509"/>
      <c r="G352" s="509"/>
    </row>
    <row r="353" spans="1:7" x14ac:dyDescent="0.2">
      <c r="A353" s="407">
        <v>43009</v>
      </c>
      <c r="B353" s="509" t="s">
        <v>352</v>
      </c>
      <c r="C353" s="509" t="s">
        <v>2564</v>
      </c>
      <c r="D353" s="377" t="s">
        <v>1837</v>
      </c>
      <c r="E353" s="429">
        <v>-300000</v>
      </c>
      <c r="F353" s="509"/>
      <c r="G353" s="509"/>
    </row>
    <row r="354" spans="1:7" x14ac:dyDescent="0.2">
      <c r="A354" s="407">
        <v>43009</v>
      </c>
      <c r="B354" s="107" t="s">
        <v>352</v>
      </c>
      <c r="C354" s="107" t="s">
        <v>2554</v>
      </c>
      <c r="D354" s="120" t="s">
        <v>1837</v>
      </c>
      <c r="E354" s="429">
        <v>-2835000</v>
      </c>
      <c r="F354" s="509"/>
      <c r="G354" s="509"/>
    </row>
    <row r="355" spans="1:7" x14ac:dyDescent="0.2">
      <c r="A355" s="407">
        <v>43009</v>
      </c>
      <c r="B355" s="107" t="s">
        <v>352</v>
      </c>
      <c r="C355" s="107" t="s">
        <v>2565</v>
      </c>
      <c r="D355" s="120" t="s">
        <v>1837</v>
      </c>
      <c r="E355" s="429">
        <v>-4410000</v>
      </c>
      <c r="F355" s="509"/>
      <c r="G355" s="509"/>
    </row>
    <row r="356" spans="1:7" x14ac:dyDescent="0.2">
      <c r="A356" s="407">
        <v>43009</v>
      </c>
      <c r="B356" s="107" t="s">
        <v>352</v>
      </c>
      <c r="C356" s="107" t="s">
        <v>2566</v>
      </c>
      <c r="D356" s="120" t="s">
        <v>1837</v>
      </c>
      <c r="E356" s="429">
        <v>-1262000</v>
      </c>
      <c r="F356" s="509"/>
      <c r="G356" s="509"/>
    </row>
    <row r="357" spans="1:7" x14ac:dyDescent="0.2">
      <c r="A357" s="407">
        <v>43009</v>
      </c>
      <c r="B357" s="107" t="s">
        <v>352</v>
      </c>
      <c r="C357" s="107" t="s">
        <v>2567</v>
      </c>
      <c r="D357" s="120" t="s">
        <v>1837</v>
      </c>
      <c r="E357" s="429">
        <v>-200000</v>
      </c>
      <c r="F357" s="509"/>
      <c r="G357" s="509"/>
    </row>
    <row r="358" spans="1:7" x14ac:dyDescent="0.2">
      <c r="A358" s="407">
        <v>43009</v>
      </c>
      <c r="B358" s="107" t="s">
        <v>352</v>
      </c>
      <c r="C358" s="107" t="s">
        <v>2555</v>
      </c>
      <c r="D358" s="120" t="s">
        <v>1837</v>
      </c>
      <c r="E358" s="429">
        <v>-200000</v>
      </c>
      <c r="F358" s="509"/>
      <c r="G358" s="509"/>
    </row>
    <row r="359" spans="1:7" x14ac:dyDescent="0.2">
      <c r="A359" s="407">
        <v>43009</v>
      </c>
      <c r="B359" s="509" t="s">
        <v>352</v>
      </c>
      <c r="C359" s="509" t="s">
        <v>2556</v>
      </c>
      <c r="D359" s="377" t="s">
        <v>1837</v>
      </c>
      <c r="E359" s="429">
        <v>-300000</v>
      </c>
      <c r="F359" s="509"/>
      <c r="G359" s="509"/>
    </row>
    <row r="360" spans="1:7" x14ac:dyDescent="0.2">
      <c r="A360" s="407">
        <v>43009</v>
      </c>
      <c r="B360" s="509" t="s">
        <v>352</v>
      </c>
      <c r="C360" s="509" t="s">
        <v>2570</v>
      </c>
      <c r="D360" s="107" t="s">
        <v>1837</v>
      </c>
      <c r="E360" s="429">
        <v>-400000</v>
      </c>
      <c r="F360" s="509"/>
      <c r="G360" s="509"/>
    </row>
    <row r="361" spans="1:7" x14ac:dyDescent="0.2">
      <c r="A361" s="407">
        <v>43009</v>
      </c>
      <c r="B361" s="509" t="s">
        <v>352</v>
      </c>
      <c r="C361" s="121" t="s">
        <v>2557</v>
      </c>
      <c r="D361" s="509" t="s">
        <v>1837</v>
      </c>
      <c r="E361" s="429">
        <v>-400000</v>
      </c>
      <c r="F361" s="509"/>
      <c r="G361" s="509"/>
    </row>
    <row r="362" spans="1:7" x14ac:dyDescent="0.2">
      <c r="A362" s="407">
        <v>43009</v>
      </c>
      <c r="B362" s="107" t="str">
        <f>Cobb!$M$2</f>
        <v>Mansfield</v>
      </c>
      <c r="C362" s="107" t="s">
        <v>44</v>
      </c>
      <c r="D362" s="120" t="s">
        <v>2475</v>
      </c>
      <c r="E362" s="410">
        <v>50000000</v>
      </c>
      <c r="F362" s="120"/>
      <c r="G362" s="509"/>
    </row>
    <row r="363" spans="1:7" x14ac:dyDescent="0.2">
      <c r="A363" s="407">
        <v>43009</v>
      </c>
      <c r="B363" s="509" t="s">
        <v>1916</v>
      </c>
      <c r="C363" s="121" t="s">
        <v>2558</v>
      </c>
      <c r="D363" s="509" t="s">
        <v>1837</v>
      </c>
      <c r="E363" s="429">
        <v>-945001</v>
      </c>
      <c r="F363" s="509"/>
      <c r="G363" s="509"/>
    </row>
    <row r="364" spans="1:7" x14ac:dyDescent="0.2">
      <c r="A364" s="407">
        <v>43009</v>
      </c>
      <c r="B364" s="509" t="s">
        <v>1916</v>
      </c>
      <c r="C364" s="121" t="s">
        <v>2559</v>
      </c>
      <c r="D364" s="509" t="s">
        <v>1837</v>
      </c>
      <c r="E364" s="429">
        <v>-2625000</v>
      </c>
      <c r="F364" s="509"/>
      <c r="G364" s="509"/>
    </row>
    <row r="365" spans="1:7" x14ac:dyDescent="0.2">
      <c r="A365" s="407">
        <v>43009</v>
      </c>
      <c r="B365" s="509" t="s">
        <v>1916</v>
      </c>
      <c r="C365" s="121" t="s">
        <v>2562</v>
      </c>
      <c r="D365" s="509" t="s">
        <v>1837</v>
      </c>
      <c r="E365" s="429">
        <v>-2887500</v>
      </c>
      <c r="F365" s="509"/>
      <c r="G365" s="509"/>
    </row>
    <row r="366" spans="1:7" x14ac:dyDescent="0.2">
      <c r="A366" s="407">
        <v>43009</v>
      </c>
      <c r="B366" s="509" t="s">
        <v>1916</v>
      </c>
      <c r="C366" s="121" t="s">
        <v>2552</v>
      </c>
      <c r="D366" s="509" t="s">
        <v>1837</v>
      </c>
      <c r="E366" s="429">
        <v>-3543750</v>
      </c>
      <c r="F366" s="509"/>
      <c r="G366" s="509"/>
    </row>
    <row r="367" spans="1:7" x14ac:dyDescent="0.2">
      <c r="A367" s="407">
        <v>43009</v>
      </c>
      <c r="B367" s="509" t="s">
        <v>1916</v>
      </c>
      <c r="C367" s="121" t="s">
        <v>2569</v>
      </c>
      <c r="D367" s="509" t="s">
        <v>1837</v>
      </c>
      <c r="E367" s="429">
        <v>-1600000</v>
      </c>
      <c r="F367" s="509"/>
      <c r="G367" s="509"/>
    </row>
    <row r="368" spans="1:7" x14ac:dyDescent="0.2">
      <c r="A368" s="407">
        <v>43009</v>
      </c>
      <c r="B368" s="509" t="str">
        <f>Aaron!$A$2</f>
        <v>Middlesex</v>
      </c>
      <c r="C368" s="509" t="s">
        <v>592</v>
      </c>
      <c r="D368" s="120" t="s">
        <v>2473</v>
      </c>
      <c r="E368" s="412">
        <v>3189119</v>
      </c>
      <c r="F368" s="299"/>
      <c r="G368" s="509"/>
    </row>
    <row r="369" spans="1:7" x14ac:dyDescent="0.2">
      <c r="A369" s="407">
        <v>43009</v>
      </c>
      <c r="B369" s="509" t="s">
        <v>1226</v>
      </c>
      <c r="C369" s="121" t="s">
        <v>2812</v>
      </c>
      <c r="D369" s="509" t="s">
        <v>1837</v>
      </c>
      <c r="E369" s="429">
        <v>-300000</v>
      </c>
      <c r="F369" s="509"/>
      <c r="G369" s="509"/>
    </row>
    <row r="370" spans="1:7" x14ac:dyDescent="0.2">
      <c r="A370" s="407">
        <v>43009</v>
      </c>
      <c r="B370" s="509" t="s">
        <v>1226</v>
      </c>
      <c r="C370" s="121" t="s">
        <v>2813</v>
      </c>
      <c r="D370" s="509" t="s">
        <v>1837</v>
      </c>
      <c r="E370" s="429">
        <v>-300000</v>
      </c>
      <c r="F370" s="509"/>
      <c r="G370" s="509"/>
    </row>
    <row r="371" spans="1:7" x14ac:dyDescent="0.2">
      <c r="A371" s="407">
        <v>43009</v>
      </c>
      <c r="B371" s="509" t="s">
        <v>1226</v>
      </c>
      <c r="C371" s="121" t="s">
        <v>2822</v>
      </c>
      <c r="D371" s="509" t="s">
        <v>1837</v>
      </c>
      <c r="E371" s="429">
        <v>-200000</v>
      </c>
      <c r="F371" s="509"/>
      <c r="G371" s="509"/>
    </row>
    <row r="372" spans="1:7" x14ac:dyDescent="0.2">
      <c r="A372" s="407">
        <v>43009</v>
      </c>
      <c r="B372" s="509" t="s">
        <v>1226</v>
      </c>
      <c r="C372" s="121" t="s">
        <v>2814</v>
      </c>
      <c r="D372" s="509" t="s">
        <v>1837</v>
      </c>
      <c r="E372" s="429">
        <v>-400000</v>
      </c>
      <c r="F372" s="509"/>
      <c r="G372" s="509"/>
    </row>
    <row r="373" spans="1:7" x14ac:dyDescent="0.2">
      <c r="A373" s="407">
        <v>43009</v>
      </c>
      <c r="B373" s="509" t="s">
        <v>1226</v>
      </c>
      <c r="C373" s="121" t="s">
        <v>2823</v>
      </c>
      <c r="D373" s="509" t="s">
        <v>1837</v>
      </c>
      <c r="E373" s="429">
        <v>-3000000</v>
      </c>
      <c r="F373" s="509"/>
      <c r="G373" s="509"/>
    </row>
    <row r="374" spans="1:7" x14ac:dyDescent="0.2">
      <c r="A374" s="407">
        <v>43009</v>
      </c>
      <c r="B374" s="509" t="s">
        <v>1226</v>
      </c>
      <c r="C374" s="121" t="s">
        <v>2824</v>
      </c>
      <c r="D374" s="509" t="s">
        <v>1837</v>
      </c>
      <c r="E374" s="429">
        <v>-1650000</v>
      </c>
      <c r="F374" s="509"/>
      <c r="G374" s="509"/>
    </row>
    <row r="375" spans="1:7" x14ac:dyDescent="0.2">
      <c r="A375" s="407">
        <v>43009</v>
      </c>
      <c r="B375" s="509" t="s">
        <v>1226</v>
      </c>
      <c r="C375" s="121" t="s">
        <v>2826</v>
      </c>
      <c r="D375" s="509" t="s">
        <v>1837</v>
      </c>
      <c r="E375" s="429">
        <v>-100000</v>
      </c>
      <c r="F375" s="509"/>
      <c r="G375" s="509"/>
    </row>
    <row r="376" spans="1:7" x14ac:dyDescent="0.2">
      <c r="A376" s="407">
        <v>43009</v>
      </c>
      <c r="B376" s="509" t="s">
        <v>1226</v>
      </c>
      <c r="C376" s="121" t="s">
        <v>2827</v>
      </c>
      <c r="D376" s="509" t="s">
        <v>1837</v>
      </c>
      <c r="E376" s="429">
        <v>-200000</v>
      </c>
      <c r="F376" s="509"/>
      <c r="G376" s="509"/>
    </row>
    <row r="377" spans="1:7" x14ac:dyDescent="0.2">
      <c r="A377" s="469">
        <v>43009</v>
      </c>
      <c r="B377" s="316" t="s">
        <v>1361</v>
      </c>
      <c r="C377" s="447" t="s">
        <v>2815</v>
      </c>
      <c r="D377" s="431" t="s">
        <v>1837</v>
      </c>
      <c r="E377" s="473">
        <v>-10225000</v>
      </c>
      <c r="F377" s="107" t="s">
        <v>3693</v>
      </c>
      <c r="G377" s="509"/>
    </row>
    <row r="378" spans="1:7" x14ac:dyDescent="0.2">
      <c r="A378" s="407">
        <v>43009</v>
      </c>
      <c r="B378" s="509" t="s">
        <v>1226</v>
      </c>
      <c r="C378" s="121" t="s">
        <v>2829</v>
      </c>
      <c r="D378" s="509" t="s">
        <v>1837</v>
      </c>
      <c r="E378" s="429">
        <v>-2000000</v>
      </c>
      <c r="F378" s="509"/>
      <c r="G378" s="509"/>
    </row>
    <row r="379" spans="1:7" x14ac:dyDescent="0.2">
      <c r="A379" s="407">
        <v>43009</v>
      </c>
      <c r="B379" s="509" t="s">
        <v>1226</v>
      </c>
      <c r="C379" s="121" t="s">
        <v>2831</v>
      </c>
      <c r="D379" s="509" t="s">
        <v>1837</v>
      </c>
      <c r="E379" s="429">
        <v>-2500000</v>
      </c>
      <c r="F379" s="509"/>
      <c r="G379" s="509"/>
    </row>
    <row r="380" spans="1:7" x14ac:dyDescent="0.2">
      <c r="A380" s="407">
        <v>43009</v>
      </c>
      <c r="B380" s="509" t="s">
        <v>1226</v>
      </c>
      <c r="C380" s="121" t="s">
        <v>2832</v>
      </c>
      <c r="D380" s="509" t="s">
        <v>1837</v>
      </c>
      <c r="E380" s="429">
        <v>-4250000</v>
      </c>
      <c r="F380" s="509"/>
      <c r="G380" s="509"/>
    </row>
    <row r="381" spans="1:7" x14ac:dyDescent="0.2">
      <c r="A381" s="407">
        <v>43009</v>
      </c>
      <c r="B381" s="509" t="s">
        <v>1226</v>
      </c>
      <c r="C381" s="121" t="s">
        <v>2816</v>
      </c>
      <c r="D381" s="509" t="s">
        <v>1837</v>
      </c>
      <c r="E381" s="429">
        <v>-400000</v>
      </c>
      <c r="F381" s="509"/>
      <c r="G381" s="509"/>
    </row>
    <row r="382" spans="1:7" x14ac:dyDescent="0.2">
      <c r="A382" s="407">
        <v>43009</v>
      </c>
      <c r="B382" s="509" t="s">
        <v>226</v>
      </c>
      <c r="C382" s="121" t="s">
        <v>2818</v>
      </c>
      <c r="D382" s="509" t="s">
        <v>1837</v>
      </c>
      <c r="E382" s="429">
        <v>-300000</v>
      </c>
      <c r="F382" s="509" t="s">
        <v>3205</v>
      </c>
      <c r="G382" s="509"/>
    </row>
    <row r="383" spans="1:7" x14ac:dyDescent="0.2">
      <c r="A383" s="407">
        <v>43009</v>
      </c>
      <c r="B383" s="509" t="s">
        <v>1226</v>
      </c>
      <c r="C383" s="121" t="s">
        <v>2819</v>
      </c>
      <c r="D383" s="509" t="s">
        <v>1837</v>
      </c>
      <c r="E383" s="429">
        <v>-1800000</v>
      </c>
      <c r="F383" s="509"/>
      <c r="G383" s="509"/>
    </row>
    <row r="384" spans="1:7" x14ac:dyDescent="0.2">
      <c r="A384" s="407">
        <v>43009</v>
      </c>
      <c r="B384" s="509" t="s">
        <v>1226</v>
      </c>
      <c r="C384" s="121" t="s">
        <v>2820</v>
      </c>
      <c r="D384" s="509" t="s">
        <v>1837</v>
      </c>
      <c r="E384" s="429">
        <v>-300000</v>
      </c>
      <c r="F384" s="509"/>
      <c r="G384" s="509"/>
    </row>
    <row r="385" spans="1:7" x14ac:dyDescent="0.2">
      <c r="A385" s="407">
        <v>43009</v>
      </c>
      <c r="B385" s="509" t="s">
        <v>1226</v>
      </c>
      <c r="C385" s="121" t="s">
        <v>2835</v>
      </c>
      <c r="D385" s="509" t="s">
        <v>1837</v>
      </c>
      <c r="E385" s="429">
        <v>-300000</v>
      </c>
      <c r="F385" s="509"/>
      <c r="G385" s="509"/>
    </row>
    <row r="386" spans="1:7" x14ac:dyDescent="0.2">
      <c r="A386" s="407">
        <v>43009</v>
      </c>
      <c r="B386" s="509" t="s">
        <v>1226</v>
      </c>
      <c r="C386" s="121" t="s">
        <v>2821</v>
      </c>
      <c r="D386" s="509" t="s">
        <v>1837</v>
      </c>
      <c r="E386" s="429">
        <v>-850000</v>
      </c>
      <c r="F386" s="509"/>
      <c r="G386" s="509"/>
    </row>
    <row r="387" spans="1:7" x14ac:dyDescent="0.2">
      <c r="A387" s="407">
        <v>43009</v>
      </c>
      <c r="B387" s="509" t="str">
        <f>Aaron!$A$2</f>
        <v>Middlesex</v>
      </c>
      <c r="C387" s="107" t="s">
        <v>44</v>
      </c>
      <c r="D387" s="120" t="s">
        <v>2475</v>
      </c>
      <c r="E387" s="410">
        <v>50000000</v>
      </c>
      <c r="F387" s="120"/>
      <c r="G387" s="509"/>
    </row>
    <row r="388" spans="1:7" x14ac:dyDescent="0.2">
      <c r="A388" s="407">
        <v>43009</v>
      </c>
      <c r="B388" s="509" t="s">
        <v>1894</v>
      </c>
      <c r="C388" s="121" t="s">
        <v>2828</v>
      </c>
      <c r="D388" s="509" t="s">
        <v>1837</v>
      </c>
      <c r="E388" s="429">
        <v>-2500000</v>
      </c>
      <c r="F388" s="509"/>
      <c r="G388" s="509"/>
    </row>
    <row r="389" spans="1:7" x14ac:dyDescent="0.2">
      <c r="A389" s="407">
        <v>43009</v>
      </c>
      <c r="B389" s="509" t="s">
        <v>1894</v>
      </c>
      <c r="C389" s="121" t="s">
        <v>2833</v>
      </c>
      <c r="D389" s="509" t="s">
        <v>1837</v>
      </c>
      <c r="E389" s="429">
        <v>-275000</v>
      </c>
      <c r="F389" s="509"/>
      <c r="G389" s="509"/>
    </row>
    <row r="390" spans="1:7" x14ac:dyDescent="0.2">
      <c r="A390" s="469">
        <v>43009</v>
      </c>
      <c r="B390" s="316" t="s">
        <v>226</v>
      </c>
      <c r="C390" s="447" t="s">
        <v>3049</v>
      </c>
      <c r="D390" s="431" t="s">
        <v>1837</v>
      </c>
      <c r="E390" s="473">
        <v>-400000</v>
      </c>
      <c r="F390" s="107" t="s">
        <v>3729</v>
      </c>
      <c r="G390" s="509"/>
    </row>
    <row r="391" spans="1:7" x14ac:dyDescent="0.2">
      <c r="A391" s="407">
        <v>43009</v>
      </c>
      <c r="B391" s="509" t="s">
        <v>1361</v>
      </c>
      <c r="C391" s="121" t="s">
        <v>3050</v>
      </c>
      <c r="D391" s="509" t="s">
        <v>1837</v>
      </c>
      <c r="E391" s="429">
        <v>-200000</v>
      </c>
      <c r="F391" s="509"/>
      <c r="G391" s="509"/>
    </row>
    <row r="392" spans="1:7" x14ac:dyDescent="0.2">
      <c r="A392" s="407">
        <v>43009</v>
      </c>
      <c r="B392" s="509" t="s">
        <v>1361</v>
      </c>
      <c r="C392" s="121" t="s">
        <v>2374</v>
      </c>
      <c r="D392" s="509" t="s">
        <v>1837</v>
      </c>
      <c r="E392" s="429">
        <v>-100000</v>
      </c>
      <c r="F392" s="509"/>
      <c r="G392" s="509"/>
    </row>
    <row r="393" spans="1:7" x14ac:dyDescent="0.2">
      <c r="A393" s="407">
        <v>43009</v>
      </c>
      <c r="B393" s="509" t="str">
        <f>Mays!$M$2</f>
        <v>Mudville</v>
      </c>
      <c r="C393" s="509" t="s">
        <v>592</v>
      </c>
      <c r="D393" s="120" t="s">
        <v>2473</v>
      </c>
      <c r="E393" s="412">
        <v>27129205</v>
      </c>
      <c r="F393" s="299"/>
      <c r="G393" s="509"/>
    </row>
    <row r="394" spans="1:7" x14ac:dyDescent="0.2">
      <c r="A394" s="407">
        <v>43009</v>
      </c>
      <c r="B394" s="509" t="s">
        <v>1361</v>
      </c>
      <c r="C394" s="121" t="s">
        <v>3042</v>
      </c>
      <c r="D394" s="509" t="s">
        <v>1837</v>
      </c>
      <c r="E394" s="429">
        <v>-300000</v>
      </c>
      <c r="F394" s="509"/>
      <c r="G394" s="509"/>
    </row>
    <row r="395" spans="1:7" x14ac:dyDescent="0.2">
      <c r="A395" s="407">
        <v>43009</v>
      </c>
      <c r="B395" s="509" t="s">
        <v>1361</v>
      </c>
      <c r="C395" s="121" t="s">
        <v>1875</v>
      </c>
      <c r="D395" s="509" t="s">
        <v>1837</v>
      </c>
      <c r="E395" s="429">
        <v>-100000</v>
      </c>
      <c r="F395" s="509"/>
      <c r="G395" s="509"/>
    </row>
    <row r="396" spans="1:7" x14ac:dyDescent="0.2">
      <c r="A396" s="407">
        <v>43009</v>
      </c>
      <c r="B396" s="509" t="s">
        <v>1361</v>
      </c>
      <c r="C396" s="121" t="s">
        <v>3052</v>
      </c>
      <c r="D396" s="509" t="s">
        <v>1837</v>
      </c>
      <c r="E396" s="429">
        <v>-200000</v>
      </c>
      <c r="F396" s="509"/>
      <c r="G396" s="509"/>
    </row>
    <row r="397" spans="1:7" x14ac:dyDescent="0.2">
      <c r="A397" s="407">
        <v>43009</v>
      </c>
      <c r="B397" s="509" t="s">
        <v>1361</v>
      </c>
      <c r="C397" s="121" t="s">
        <v>3043</v>
      </c>
      <c r="D397" s="509" t="s">
        <v>1837</v>
      </c>
      <c r="E397" s="429">
        <v>-2800000</v>
      </c>
      <c r="F397" s="509"/>
      <c r="G397" s="509"/>
    </row>
    <row r="398" spans="1:7" x14ac:dyDescent="0.2">
      <c r="A398" s="407">
        <v>43009</v>
      </c>
      <c r="B398" s="509" t="s">
        <v>1361</v>
      </c>
      <c r="C398" s="121" t="s">
        <v>3053</v>
      </c>
      <c r="D398" s="509" t="s">
        <v>1837</v>
      </c>
      <c r="E398" s="429">
        <v>-200000</v>
      </c>
      <c r="F398" s="509"/>
      <c r="G398" s="509"/>
    </row>
    <row r="399" spans="1:7" x14ac:dyDescent="0.2">
      <c r="A399" s="469">
        <v>43009</v>
      </c>
      <c r="B399" s="316" t="s">
        <v>226</v>
      </c>
      <c r="C399" s="447" t="s">
        <v>3045</v>
      </c>
      <c r="D399" s="431" t="s">
        <v>1837</v>
      </c>
      <c r="E399" s="473">
        <v>-2800000</v>
      </c>
      <c r="F399" s="107" t="s">
        <v>3694</v>
      </c>
      <c r="G399" s="509"/>
    </row>
    <row r="400" spans="1:7" x14ac:dyDescent="0.2">
      <c r="A400" s="407">
        <v>43009</v>
      </c>
      <c r="B400" s="509" t="s">
        <v>1361</v>
      </c>
      <c r="C400" s="121" t="s">
        <v>3046</v>
      </c>
      <c r="D400" s="509" t="s">
        <v>1837</v>
      </c>
      <c r="E400" s="429">
        <v>-400000</v>
      </c>
      <c r="F400" s="509"/>
      <c r="G400" s="509"/>
    </row>
    <row r="401" spans="1:7" x14ac:dyDescent="0.2">
      <c r="A401" s="407">
        <v>43009</v>
      </c>
      <c r="B401" s="509" t="s">
        <v>1361</v>
      </c>
      <c r="C401" s="121" t="s">
        <v>3054</v>
      </c>
      <c r="D401" s="509" t="s">
        <v>1837</v>
      </c>
      <c r="E401" s="429">
        <v>-400000</v>
      </c>
      <c r="F401" s="509"/>
      <c r="G401" s="509"/>
    </row>
    <row r="402" spans="1:7" x14ac:dyDescent="0.2">
      <c r="A402" s="407">
        <v>43009</v>
      </c>
      <c r="B402" s="509" t="s">
        <v>1361</v>
      </c>
      <c r="C402" s="121" t="s">
        <v>3047</v>
      </c>
      <c r="D402" s="509" t="s">
        <v>1837</v>
      </c>
      <c r="E402" s="429">
        <v>-400000</v>
      </c>
      <c r="F402" s="509"/>
      <c r="G402" s="509"/>
    </row>
    <row r="403" spans="1:7" x14ac:dyDescent="0.2">
      <c r="A403" s="407">
        <v>43009</v>
      </c>
      <c r="B403" s="509" t="s">
        <v>1361</v>
      </c>
      <c r="C403" s="121" t="s">
        <v>3055</v>
      </c>
      <c r="D403" s="509" t="s">
        <v>1837</v>
      </c>
      <c r="E403" s="429">
        <v>-400000</v>
      </c>
      <c r="F403" s="509"/>
      <c r="G403" s="509"/>
    </row>
    <row r="404" spans="1:7" x14ac:dyDescent="0.2">
      <c r="A404" s="407">
        <v>43009</v>
      </c>
      <c r="B404" s="509" t="s">
        <v>1361</v>
      </c>
      <c r="C404" s="121" t="s">
        <v>3048</v>
      </c>
      <c r="D404" s="509" t="s">
        <v>1837</v>
      </c>
      <c r="E404" s="429">
        <v>-200000</v>
      </c>
      <c r="F404" s="509"/>
      <c r="G404" s="509"/>
    </row>
    <row r="405" spans="1:7" x14ac:dyDescent="0.2">
      <c r="A405" s="407">
        <v>43009</v>
      </c>
      <c r="B405" s="509" t="s">
        <v>1361</v>
      </c>
      <c r="C405" s="121" t="s">
        <v>3056</v>
      </c>
      <c r="D405" s="509" t="s">
        <v>1837</v>
      </c>
      <c r="E405" s="429">
        <v>-200000</v>
      </c>
      <c r="F405" s="509"/>
      <c r="G405" s="509"/>
    </row>
    <row r="406" spans="1:7" x14ac:dyDescent="0.2">
      <c r="A406" s="407">
        <v>43009</v>
      </c>
      <c r="B406" s="509" t="str">
        <f>Mays!$M$2</f>
        <v>Mudville</v>
      </c>
      <c r="C406" s="107" t="s">
        <v>44</v>
      </c>
      <c r="D406" s="120" t="s">
        <v>2475</v>
      </c>
      <c r="E406" s="410">
        <v>50000000</v>
      </c>
      <c r="F406" s="120"/>
      <c r="G406" s="509"/>
    </row>
    <row r="407" spans="1:7" x14ac:dyDescent="0.2">
      <c r="A407" s="407">
        <v>43009</v>
      </c>
      <c r="B407" s="509" t="s">
        <v>388</v>
      </c>
      <c r="C407" s="121" t="s">
        <v>2740</v>
      </c>
      <c r="D407" s="509" t="s">
        <v>1837</v>
      </c>
      <c r="E407" s="429">
        <v>-100000</v>
      </c>
      <c r="F407" s="509"/>
      <c r="G407" s="509"/>
    </row>
    <row r="408" spans="1:7" x14ac:dyDescent="0.2">
      <c r="A408" s="407">
        <v>43009</v>
      </c>
      <c r="B408" s="509" t="s">
        <v>388</v>
      </c>
      <c r="C408" s="121" t="s">
        <v>2724</v>
      </c>
      <c r="D408" s="509" t="s">
        <v>1837</v>
      </c>
      <c r="E408" s="429">
        <v>-2800000</v>
      </c>
      <c r="F408" s="509"/>
      <c r="G408" s="509"/>
    </row>
    <row r="409" spans="1:7" x14ac:dyDescent="0.2">
      <c r="A409" s="407">
        <v>43009</v>
      </c>
      <c r="B409" s="509" t="s">
        <v>388</v>
      </c>
      <c r="C409" s="121" t="s">
        <v>2741</v>
      </c>
      <c r="D409" s="509" t="s">
        <v>1837</v>
      </c>
      <c r="E409" s="429">
        <v>-200000</v>
      </c>
      <c r="F409" s="509"/>
      <c r="G409" s="509"/>
    </row>
    <row r="410" spans="1:7" x14ac:dyDescent="0.2">
      <c r="A410" s="407">
        <v>43009</v>
      </c>
      <c r="B410" s="509" t="str">
        <f>Ruth!$S$2</f>
        <v>New York</v>
      </c>
      <c r="C410" s="509" t="s">
        <v>592</v>
      </c>
      <c r="D410" s="120" t="s">
        <v>2473</v>
      </c>
      <c r="E410" s="412">
        <v>34493595</v>
      </c>
      <c r="F410" s="299"/>
      <c r="G410" s="509"/>
    </row>
    <row r="411" spans="1:7" x14ac:dyDescent="0.2">
      <c r="A411" s="407">
        <v>43009</v>
      </c>
      <c r="B411" s="509" t="s">
        <v>388</v>
      </c>
      <c r="C411" s="121" t="s">
        <v>2725</v>
      </c>
      <c r="D411" s="509" t="s">
        <v>1837</v>
      </c>
      <c r="E411" s="429">
        <v>-200000</v>
      </c>
      <c r="F411" s="509"/>
      <c r="G411" s="509"/>
    </row>
    <row r="412" spans="1:7" x14ac:dyDescent="0.2">
      <c r="A412" s="407">
        <v>43009</v>
      </c>
      <c r="B412" s="509" t="s">
        <v>388</v>
      </c>
      <c r="C412" s="121" t="s">
        <v>2742</v>
      </c>
      <c r="D412" s="509" t="s">
        <v>1837</v>
      </c>
      <c r="E412" s="429">
        <v>-3400000</v>
      </c>
      <c r="F412" s="509"/>
      <c r="G412" s="509"/>
    </row>
    <row r="413" spans="1:7" x14ac:dyDescent="0.2">
      <c r="A413" s="407">
        <v>43009</v>
      </c>
      <c r="B413" s="509" t="s">
        <v>388</v>
      </c>
      <c r="C413" s="121" t="s">
        <v>2743</v>
      </c>
      <c r="D413" s="509" t="s">
        <v>1837</v>
      </c>
      <c r="E413" s="429">
        <v>-200000</v>
      </c>
      <c r="F413" s="509"/>
      <c r="G413" s="509"/>
    </row>
    <row r="414" spans="1:7" x14ac:dyDescent="0.2">
      <c r="A414" s="407">
        <v>43009</v>
      </c>
      <c r="B414" s="509" t="s">
        <v>388</v>
      </c>
      <c r="C414" s="121" t="s">
        <v>2726</v>
      </c>
      <c r="D414" s="509" t="s">
        <v>1837</v>
      </c>
      <c r="E414" s="429">
        <v>-300000</v>
      </c>
      <c r="F414" s="509"/>
      <c r="G414" s="509"/>
    </row>
    <row r="415" spans="1:7" x14ac:dyDescent="0.2">
      <c r="A415" s="407">
        <v>43009</v>
      </c>
      <c r="B415" s="509" t="s">
        <v>388</v>
      </c>
      <c r="C415" s="121" t="s">
        <v>2727</v>
      </c>
      <c r="D415" s="509" t="s">
        <v>1837</v>
      </c>
      <c r="E415" s="429">
        <v>-2800000</v>
      </c>
      <c r="F415" s="509"/>
      <c r="G415" s="509"/>
    </row>
    <row r="416" spans="1:7" x14ac:dyDescent="0.2">
      <c r="A416" s="407">
        <v>43009</v>
      </c>
      <c r="B416" s="509" t="s">
        <v>388</v>
      </c>
      <c r="C416" s="121" t="s">
        <v>2728</v>
      </c>
      <c r="D416" s="509" t="s">
        <v>1837</v>
      </c>
      <c r="E416" s="429">
        <v>-100000</v>
      </c>
      <c r="F416" s="509"/>
      <c r="G416" s="509"/>
    </row>
    <row r="417" spans="1:7" x14ac:dyDescent="0.2">
      <c r="A417" s="407">
        <v>43009</v>
      </c>
      <c r="B417" s="509" t="s">
        <v>388</v>
      </c>
      <c r="C417" s="121" t="s">
        <v>2744</v>
      </c>
      <c r="D417" s="509" t="s">
        <v>1837</v>
      </c>
      <c r="E417" s="429">
        <v>-200000</v>
      </c>
      <c r="F417" s="509"/>
      <c r="G417" s="509"/>
    </row>
    <row r="418" spans="1:7" x14ac:dyDescent="0.2">
      <c r="A418" s="407">
        <v>43009</v>
      </c>
      <c r="B418" s="509" t="s">
        <v>388</v>
      </c>
      <c r="C418" s="121" t="s">
        <v>2745</v>
      </c>
      <c r="D418" s="509" t="s">
        <v>1837</v>
      </c>
      <c r="E418" s="429">
        <v>-3100000</v>
      </c>
      <c r="F418" s="509"/>
      <c r="G418" s="509"/>
    </row>
    <row r="419" spans="1:7" x14ac:dyDescent="0.2">
      <c r="A419" s="407">
        <v>43009</v>
      </c>
      <c r="B419" s="509" t="s">
        <v>388</v>
      </c>
      <c r="C419" s="121" t="s">
        <v>2746</v>
      </c>
      <c r="D419" s="509" t="s">
        <v>1837</v>
      </c>
      <c r="E419" s="429">
        <v>-3900000</v>
      </c>
      <c r="F419" s="509"/>
      <c r="G419" s="509"/>
    </row>
    <row r="420" spans="1:7" x14ac:dyDescent="0.2">
      <c r="A420" s="407">
        <v>43009</v>
      </c>
      <c r="B420" s="509" t="s">
        <v>388</v>
      </c>
      <c r="C420" s="121" t="s">
        <v>1873</v>
      </c>
      <c r="D420" s="509" t="s">
        <v>1837</v>
      </c>
      <c r="E420" s="429">
        <v>-100000</v>
      </c>
      <c r="F420" s="509"/>
      <c r="G420" s="509"/>
    </row>
    <row r="421" spans="1:7" x14ac:dyDescent="0.2">
      <c r="A421" s="407">
        <v>43009</v>
      </c>
      <c r="B421" s="509" t="s">
        <v>388</v>
      </c>
      <c r="C421" s="121" t="s">
        <v>2748</v>
      </c>
      <c r="D421" s="509" t="s">
        <v>1837</v>
      </c>
      <c r="E421" s="429">
        <v>-200000</v>
      </c>
      <c r="F421" s="509"/>
      <c r="G421" s="509"/>
    </row>
    <row r="422" spans="1:7" x14ac:dyDescent="0.2">
      <c r="A422" s="407">
        <v>43009</v>
      </c>
      <c r="B422" s="509" t="s">
        <v>388</v>
      </c>
      <c r="C422" s="121" t="s">
        <v>1378</v>
      </c>
      <c r="D422" s="509" t="s">
        <v>1837</v>
      </c>
      <c r="E422" s="429">
        <v>-100000</v>
      </c>
      <c r="F422" s="509"/>
      <c r="G422" s="509"/>
    </row>
    <row r="423" spans="1:7" x14ac:dyDescent="0.2">
      <c r="A423" s="407">
        <v>43009</v>
      </c>
      <c r="B423" s="509" t="s">
        <v>388</v>
      </c>
      <c r="C423" s="121" t="s">
        <v>2729</v>
      </c>
      <c r="D423" s="509" t="s">
        <v>1837</v>
      </c>
      <c r="E423" s="429">
        <v>-200000</v>
      </c>
      <c r="F423" s="509"/>
      <c r="G423" s="509"/>
    </row>
    <row r="424" spans="1:7" x14ac:dyDescent="0.2">
      <c r="A424" s="407">
        <v>43009</v>
      </c>
      <c r="B424" s="509" t="s">
        <v>388</v>
      </c>
      <c r="C424" s="121" t="s">
        <v>2730</v>
      </c>
      <c r="D424" s="509" t="s">
        <v>1837</v>
      </c>
      <c r="E424" s="429">
        <v>-1050000</v>
      </c>
      <c r="F424" s="509"/>
      <c r="G424" s="509"/>
    </row>
    <row r="425" spans="1:7" x14ac:dyDescent="0.2">
      <c r="A425" s="407">
        <v>43009</v>
      </c>
      <c r="B425" s="509" t="s">
        <v>388</v>
      </c>
      <c r="C425" s="121" t="s">
        <v>2749</v>
      </c>
      <c r="D425" s="509" t="s">
        <v>1837</v>
      </c>
      <c r="E425" s="429">
        <v>-200000</v>
      </c>
      <c r="F425" s="509"/>
      <c r="G425" s="509"/>
    </row>
    <row r="426" spans="1:7" x14ac:dyDescent="0.2">
      <c r="A426" s="407">
        <v>43009</v>
      </c>
      <c r="B426" s="509" t="s">
        <v>388</v>
      </c>
      <c r="C426" s="121" t="s">
        <v>1354</v>
      </c>
      <c r="D426" s="509" t="s">
        <v>1837</v>
      </c>
      <c r="E426" s="429">
        <v>-100000</v>
      </c>
      <c r="F426" s="509"/>
      <c r="G426" s="509"/>
    </row>
    <row r="427" spans="1:7" x14ac:dyDescent="0.2">
      <c r="A427" s="407">
        <v>43009</v>
      </c>
      <c r="B427" s="509" t="s">
        <v>388</v>
      </c>
      <c r="C427" s="121" t="s">
        <v>1867</v>
      </c>
      <c r="D427" s="509" t="s">
        <v>1837</v>
      </c>
      <c r="E427" s="429">
        <v>-200000</v>
      </c>
      <c r="F427" s="509"/>
      <c r="G427" s="509"/>
    </row>
    <row r="428" spans="1:7" x14ac:dyDescent="0.2">
      <c r="A428" s="407">
        <v>43009</v>
      </c>
      <c r="B428" s="509" t="s">
        <v>388</v>
      </c>
      <c r="C428" s="121" t="s">
        <v>2732</v>
      </c>
      <c r="D428" s="509" t="s">
        <v>1837</v>
      </c>
      <c r="E428" s="429">
        <v>-400000</v>
      </c>
      <c r="F428" s="509"/>
      <c r="G428" s="509"/>
    </row>
    <row r="429" spans="1:7" x14ac:dyDescent="0.2">
      <c r="A429" s="407">
        <v>43009</v>
      </c>
      <c r="B429" s="509" t="s">
        <v>388</v>
      </c>
      <c r="C429" s="121" t="s">
        <v>2751</v>
      </c>
      <c r="D429" s="509" t="s">
        <v>1837</v>
      </c>
      <c r="E429" s="429">
        <v>-200000</v>
      </c>
      <c r="F429" s="509"/>
      <c r="G429" s="509"/>
    </row>
    <row r="430" spans="1:7" x14ac:dyDescent="0.2">
      <c r="A430" s="407">
        <v>43009</v>
      </c>
      <c r="B430" s="509" t="s">
        <v>388</v>
      </c>
      <c r="C430" s="121" t="s">
        <v>2752</v>
      </c>
      <c r="D430" s="509" t="s">
        <v>1837</v>
      </c>
      <c r="E430" s="429">
        <v>-200000</v>
      </c>
      <c r="F430" s="509"/>
      <c r="G430" s="509"/>
    </row>
    <row r="431" spans="1:7" x14ac:dyDescent="0.2">
      <c r="A431" s="407">
        <v>43009</v>
      </c>
      <c r="B431" s="509" t="s">
        <v>388</v>
      </c>
      <c r="C431" s="121" t="s">
        <v>2754</v>
      </c>
      <c r="D431" s="509" t="s">
        <v>1837</v>
      </c>
      <c r="E431" s="429">
        <v>-2800000</v>
      </c>
      <c r="F431" s="509"/>
      <c r="G431" s="509"/>
    </row>
    <row r="432" spans="1:7" x14ac:dyDescent="0.2">
      <c r="A432" s="407">
        <v>43009</v>
      </c>
      <c r="B432" s="509" t="s">
        <v>388</v>
      </c>
      <c r="C432" s="121" t="s">
        <v>2755</v>
      </c>
      <c r="D432" s="509" t="s">
        <v>1837</v>
      </c>
      <c r="E432" s="429">
        <v>-2800000</v>
      </c>
      <c r="F432" s="509"/>
      <c r="G432" s="509"/>
    </row>
    <row r="433" spans="1:7" x14ac:dyDescent="0.2">
      <c r="A433" s="407">
        <v>43009</v>
      </c>
      <c r="B433" s="509" t="s">
        <v>388</v>
      </c>
      <c r="C433" s="121" t="s">
        <v>2756</v>
      </c>
      <c r="D433" s="509" t="s">
        <v>1837</v>
      </c>
      <c r="E433" s="429">
        <v>-300000</v>
      </c>
      <c r="F433" s="509"/>
      <c r="G433" s="509"/>
    </row>
    <row r="434" spans="1:7" x14ac:dyDescent="0.2">
      <c r="A434" s="407">
        <v>43009</v>
      </c>
      <c r="B434" s="509" t="s">
        <v>388</v>
      </c>
      <c r="C434" s="121" t="s">
        <v>2757</v>
      </c>
      <c r="D434" s="509" t="s">
        <v>1837</v>
      </c>
      <c r="E434" s="429">
        <v>-2800000</v>
      </c>
      <c r="F434" s="509"/>
      <c r="G434" s="509"/>
    </row>
    <row r="435" spans="1:7" x14ac:dyDescent="0.2">
      <c r="A435" s="407">
        <v>43009</v>
      </c>
      <c r="B435" s="509" t="s">
        <v>388</v>
      </c>
      <c r="C435" s="121" t="s">
        <v>2735</v>
      </c>
      <c r="D435" s="509" t="s">
        <v>1837</v>
      </c>
      <c r="E435" s="429">
        <v>-300000</v>
      </c>
      <c r="F435" s="509"/>
      <c r="G435" s="509"/>
    </row>
    <row r="436" spans="1:7" x14ac:dyDescent="0.2">
      <c r="A436" s="407">
        <v>43009</v>
      </c>
      <c r="B436" s="107" t="s">
        <v>388</v>
      </c>
      <c r="C436" s="121" t="s">
        <v>2736</v>
      </c>
      <c r="D436" s="509" t="s">
        <v>1837</v>
      </c>
      <c r="E436" s="429">
        <v>-200000</v>
      </c>
      <c r="F436" s="509"/>
      <c r="G436" s="509"/>
    </row>
    <row r="437" spans="1:7" x14ac:dyDescent="0.2">
      <c r="A437" s="407">
        <v>43009</v>
      </c>
      <c r="B437" s="509" t="s">
        <v>388</v>
      </c>
      <c r="C437" s="121" t="s">
        <v>2737</v>
      </c>
      <c r="D437" s="509" t="s">
        <v>1837</v>
      </c>
      <c r="E437" s="429">
        <v>-2800000</v>
      </c>
      <c r="F437" s="509"/>
      <c r="G437" s="509"/>
    </row>
    <row r="438" spans="1:7" x14ac:dyDescent="0.2">
      <c r="A438" s="407">
        <v>43009</v>
      </c>
      <c r="B438" s="509" t="s">
        <v>388</v>
      </c>
      <c r="C438" s="121" t="s">
        <v>2738</v>
      </c>
      <c r="D438" s="509" t="s">
        <v>1837</v>
      </c>
      <c r="E438" s="429">
        <v>-300000</v>
      </c>
      <c r="F438" s="509"/>
      <c r="G438" s="509"/>
    </row>
    <row r="439" spans="1:7" x14ac:dyDescent="0.2">
      <c r="A439" s="469">
        <v>43009</v>
      </c>
      <c r="B439" s="316" t="s">
        <v>1361</v>
      </c>
      <c r="C439" s="447" t="s">
        <v>2739</v>
      </c>
      <c r="D439" s="431" t="s">
        <v>1837</v>
      </c>
      <c r="E439" s="473">
        <v>-300000</v>
      </c>
      <c r="F439" s="107" t="s">
        <v>3698</v>
      </c>
      <c r="G439" s="509"/>
    </row>
    <row r="440" spans="1:7" x14ac:dyDescent="0.2">
      <c r="A440" s="407">
        <v>43009</v>
      </c>
      <c r="B440" s="509" t="str">
        <f>Ruth!$S$2</f>
        <v>New York</v>
      </c>
      <c r="C440" s="107" t="s">
        <v>44</v>
      </c>
      <c r="D440" s="120" t="s">
        <v>2475</v>
      </c>
      <c r="E440" s="410">
        <v>50000000</v>
      </c>
      <c r="F440" s="120"/>
      <c r="G440" s="509"/>
    </row>
    <row r="441" spans="1:7" x14ac:dyDescent="0.2">
      <c r="A441" s="407">
        <v>43009</v>
      </c>
      <c r="B441" s="509" t="s">
        <v>1902</v>
      </c>
      <c r="C441" s="121" t="s">
        <v>2733</v>
      </c>
      <c r="D441" s="509" t="s">
        <v>1837</v>
      </c>
      <c r="E441" s="429">
        <v>-300000</v>
      </c>
      <c r="F441" s="509"/>
      <c r="G441" s="509"/>
    </row>
    <row r="442" spans="1:7" x14ac:dyDescent="0.2">
      <c r="A442" s="407">
        <v>43009</v>
      </c>
      <c r="B442" s="509" t="s">
        <v>1902</v>
      </c>
      <c r="C442" s="121" t="s">
        <v>2734</v>
      </c>
      <c r="D442" s="509" t="s">
        <v>1837</v>
      </c>
      <c r="E442" s="429">
        <v>-250000</v>
      </c>
      <c r="F442" s="509"/>
      <c r="G442" s="509"/>
    </row>
    <row r="443" spans="1:7" x14ac:dyDescent="0.2">
      <c r="A443" s="407">
        <v>43009</v>
      </c>
      <c r="B443" s="509" t="s">
        <v>520</v>
      </c>
      <c r="C443" s="121" t="s">
        <v>3024</v>
      </c>
      <c r="D443" s="509" t="s">
        <v>1837</v>
      </c>
      <c r="E443" s="429">
        <v>-100000</v>
      </c>
      <c r="F443" s="509"/>
      <c r="G443" s="509"/>
    </row>
    <row r="444" spans="1:7" x14ac:dyDescent="0.2">
      <c r="A444" s="407">
        <v>43009</v>
      </c>
      <c r="B444" s="509" t="s">
        <v>520</v>
      </c>
      <c r="C444" s="121" t="s">
        <v>3025</v>
      </c>
      <c r="D444" s="509" t="s">
        <v>1837</v>
      </c>
      <c r="E444" s="429">
        <v>-100000</v>
      </c>
      <c r="F444" s="509"/>
      <c r="G444" s="509"/>
    </row>
    <row r="445" spans="1:7" x14ac:dyDescent="0.2">
      <c r="A445" s="407">
        <v>43009</v>
      </c>
      <c r="B445" s="509" t="str">
        <f>Mays!$G$2</f>
        <v>Palo Alto</v>
      </c>
      <c r="C445" s="509" t="s">
        <v>592</v>
      </c>
      <c r="D445" s="120" t="s">
        <v>2473</v>
      </c>
      <c r="E445" s="411">
        <v>23027257</v>
      </c>
      <c r="F445" s="299"/>
      <c r="G445" s="509"/>
    </row>
    <row r="446" spans="1:7" x14ac:dyDescent="0.2">
      <c r="A446" s="407">
        <v>43009</v>
      </c>
      <c r="B446" s="509" t="s">
        <v>520</v>
      </c>
      <c r="C446" s="121" t="s">
        <v>3026</v>
      </c>
      <c r="D446" s="509" t="s">
        <v>1837</v>
      </c>
      <c r="E446" s="429">
        <v>-300000</v>
      </c>
      <c r="F446" s="509"/>
      <c r="G446" s="509"/>
    </row>
    <row r="447" spans="1:7" x14ac:dyDescent="0.2">
      <c r="A447" s="407">
        <v>43009</v>
      </c>
      <c r="B447" s="509" t="s">
        <v>520</v>
      </c>
      <c r="C447" s="121" t="s">
        <v>3028</v>
      </c>
      <c r="D447" s="509" t="s">
        <v>1837</v>
      </c>
      <c r="E447" s="429">
        <v>-400000</v>
      </c>
      <c r="F447" s="509"/>
      <c r="G447" s="509"/>
    </row>
    <row r="448" spans="1:7" x14ac:dyDescent="0.2">
      <c r="A448" s="407">
        <v>43009</v>
      </c>
      <c r="B448" s="509" t="s">
        <v>520</v>
      </c>
      <c r="C448" s="121" t="s">
        <v>3011</v>
      </c>
      <c r="D448" s="509" t="s">
        <v>1837</v>
      </c>
      <c r="E448" s="429">
        <v>-400000</v>
      </c>
      <c r="F448" s="509"/>
      <c r="G448" s="509"/>
    </row>
    <row r="449" spans="1:7" x14ac:dyDescent="0.2">
      <c r="A449" s="407">
        <v>43009</v>
      </c>
      <c r="B449" s="509" t="s">
        <v>520</v>
      </c>
      <c r="C449" s="121" t="s">
        <v>3012</v>
      </c>
      <c r="D449" s="509" t="s">
        <v>1837</v>
      </c>
      <c r="E449" s="429">
        <v>-6720000</v>
      </c>
      <c r="F449" s="509"/>
      <c r="G449" s="509"/>
    </row>
    <row r="450" spans="1:7" x14ac:dyDescent="0.2">
      <c r="A450" s="407">
        <v>43009</v>
      </c>
      <c r="B450" s="509" t="s">
        <v>520</v>
      </c>
      <c r="C450" s="121" t="s">
        <v>3029</v>
      </c>
      <c r="D450" s="509" t="s">
        <v>1837</v>
      </c>
      <c r="E450" s="429">
        <v>-2800000</v>
      </c>
      <c r="F450" s="509"/>
      <c r="G450" s="509"/>
    </row>
    <row r="451" spans="1:7" x14ac:dyDescent="0.2">
      <c r="A451" s="407">
        <v>43009</v>
      </c>
      <c r="B451" s="509" t="str">
        <f>Mays!$G$2</f>
        <v>Palo Alto</v>
      </c>
      <c r="C451" s="107" t="s">
        <v>160</v>
      </c>
      <c r="D451" s="120" t="s">
        <v>2474</v>
      </c>
      <c r="E451" s="410">
        <v>2000000</v>
      </c>
      <c r="F451" s="120" t="s">
        <v>1205</v>
      </c>
      <c r="G451" s="509"/>
    </row>
    <row r="452" spans="1:7" x14ac:dyDescent="0.2">
      <c r="A452" s="407">
        <v>43009</v>
      </c>
      <c r="B452" s="509" t="s">
        <v>520</v>
      </c>
      <c r="C452" s="121" t="s">
        <v>2373</v>
      </c>
      <c r="D452" s="509" t="s">
        <v>1837</v>
      </c>
      <c r="E452" s="429">
        <v>-100000</v>
      </c>
      <c r="F452" s="509"/>
      <c r="G452" s="509"/>
    </row>
    <row r="453" spans="1:7" x14ac:dyDescent="0.2">
      <c r="A453" s="407">
        <v>43009</v>
      </c>
      <c r="B453" s="509" t="s">
        <v>520</v>
      </c>
      <c r="C453" s="121" t="s">
        <v>3031</v>
      </c>
      <c r="D453" s="509" t="s">
        <v>1837</v>
      </c>
      <c r="E453" s="429">
        <v>-300000</v>
      </c>
      <c r="F453" s="509"/>
      <c r="G453" s="509"/>
    </row>
    <row r="454" spans="1:7" x14ac:dyDescent="0.2">
      <c r="A454" s="407">
        <v>43009</v>
      </c>
      <c r="B454" s="509" t="s">
        <v>520</v>
      </c>
      <c r="C454" s="121" t="s">
        <v>3032</v>
      </c>
      <c r="D454" s="509" t="s">
        <v>1837</v>
      </c>
      <c r="E454" s="429">
        <v>-400000</v>
      </c>
      <c r="F454" s="509"/>
      <c r="G454" s="509"/>
    </row>
    <row r="455" spans="1:7" x14ac:dyDescent="0.2">
      <c r="A455" s="407">
        <v>43009</v>
      </c>
      <c r="B455" s="509" t="s">
        <v>520</v>
      </c>
      <c r="C455" s="121" t="s">
        <v>3033</v>
      </c>
      <c r="D455" s="509" t="s">
        <v>1837</v>
      </c>
      <c r="E455" s="429">
        <v>-200000</v>
      </c>
      <c r="F455" s="509"/>
      <c r="G455" s="509"/>
    </row>
    <row r="456" spans="1:7" x14ac:dyDescent="0.2">
      <c r="A456" s="407">
        <v>43009</v>
      </c>
      <c r="B456" s="509" t="s">
        <v>520</v>
      </c>
      <c r="C456" s="121" t="s">
        <v>3017</v>
      </c>
      <c r="D456" s="509" t="s">
        <v>1837</v>
      </c>
      <c r="E456" s="429">
        <v>-400000</v>
      </c>
      <c r="F456" s="509"/>
      <c r="G456" s="509"/>
    </row>
    <row r="457" spans="1:7" x14ac:dyDescent="0.2">
      <c r="A457" s="407">
        <v>43009</v>
      </c>
      <c r="B457" s="509" t="s">
        <v>520</v>
      </c>
      <c r="C457" s="121" t="s">
        <v>3018</v>
      </c>
      <c r="D457" s="509" t="s">
        <v>1837</v>
      </c>
      <c r="E457" s="429">
        <v>-2940000</v>
      </c>
      <c r="F457" s="509"/>
      <c r="G457" s="509"/>
    </row>
    <row r="458" spans="1:7" x14ac:dyDescent="0.2">
      <c r="A458" s="407">
        <v>43009</v>
      </c>
      <c r="B458" s="509" t="s">
        <v>520</v>
      </c>
      <c r="C458" s="121" t="s">
        <v>2372</v>
      </c>
      <c r="D458" s="509" t="s">
        <v>1837</v>
      </c>
      <c r="E458" s="429">
        <v>-100000</v>
      </c>
      <c r="F458" s="509"/>
      <c r="G458" s="509"/>
    </row>
    <row r="459" spans="1:7" x14ac:dyDescent="0.2">
      <c r="A459" s="407">
        <v>43009</v>
      </c>
      <c r="B459" s="509" t="s">
        <v>520</v>
      </c>
      <c r="C459" s="121" t="s">
        <v>1874</v>
      </c>
      <c r="D459" s="509" t="s">
        <v>1837</v>
      </c>
      <c r="E459" s="429">
        <v>-200000</v>
      </c>
      <c r="F459" s="509"/>
      <c r="G459" s="509"/>
    </row>
    <row r="460" spans="1:7" x14ac:dyDescent="0.2">
      <c r="A460" s="407">
        <v>43009</v>
      </c>
      <c r="B460" s="509" t="s">
        <v>520</v>
      </c>
      <c r="C460" s="121" t="s">
        <v>3035</v>
      </c>
      <c r="D460" s="509" t="s">
        <v>1837</v>
      </c>
      <c r="E460" s="429">
        <v>-3725000</v>
      </c>
      <c r="F460" s="509"/>
      <c r="G460" s="509"/>
    </row>
    <row r="461" spans="1:7" x14ac:dyDescent="0.2">
      <c r="A461" s="407">
        <v>43009</v>
      </c>
      <c r="B461" s="509" t="s">
        <v>520</v>
      </c>
      <c r="C461" s="121" t="s">
        <v>3036</v>
      </c>
      <c r="D461" s="509" t="s">
        <v>1837</v>
      </c>
      <c r="E461" s="429">
        <v>-400000</v>
      </c>
      <c r="F461" s="509"/>
      <c r="G461" s="509"/>
    </row>
    <row r="462" spans="1:7" x14ac:dyDescent="0.2">
      <c r="A462" s="407">
        <v>43009</v>
      </c>
      <c r="B462" s="509" t="s">
        <v>520</v>
      </c>
      <c r="C462" s="121" t="s">
        <v>3037</v>
      </c>
      <c r="D462" s="509" t="s">
        <v>1837</v>
      </c>
      <c r="E462" s="429">
        <v>-100000</v>
      </c>
      <c r="F462" s="509"/>
      <c r="G462" s="509"/>
    </row>
    <row r="463" spans="1:7" x14ac:dyDescent="0.2">
      <c r="A463" s="407">
        <v>43009</v>
      </c>
      <c r="B463" s="509" t="s">
        <v>520</v>
      </c>
      <c r="C463" s="121" t="s">
        <v>3039</v>
      </c>
      <c r="D463" s="509" t="s">
        <v>1837</v>
      </c>
      <c r="E463" s="429">
        <v>-350000</v>
      </c>
      <c r="F463" s="509"/>
      <c r="G463" s="509"/>
    </row>
    <row r="464" spans="1:7" x14ac:dyDescent="0.2">
      <c r="A464" s="407">
        <v>43009</v>
      </c>
      <c r="B464" s="509" t="s">
        <v>520</v>
      </c>
      <c r="C464" s="121" t="s">
        <v>3022</v>
      </c>
      <c r="D464" s="509" t="s">
        <v>1837</v>
      </c>
      <c r="E464" s="429">
        <v>-300000</v>
      </c>
      <c r="F464" s="509"/>
      <c r="G464" s="509"/>
    </row>
    <row r="465" spans="1:7" x14ac:dyDescent="0.2">
      <c r="A465" s="407">
        <v>43009</v>
      </c>
      <c r="B465" s="509" t="s">
        <v>520</v>
      </c>
      <c r="C465" s="121" t="s">
        <v>3023</v>
      </c>
      <c r="D465" s="509" t="s">
        <v>1837</v>
      </c>
      <c r="E465" s="429">
        <v>-3800000</v>
      </c>
      <c r="F465" s="509"/>
      <c r="G465" s="509"/>
    </row>
    <row r="466" spans="1:7" x14ac:dyDescent="0.2">
      <c r="A466" s="407">
        <v>43009</v>
      </c>
      <c r="B466" s="509" t="s">
        <v>520</v>
      </c>
      <c r="C466" s="121" t="s">
        <v>3040</v>
      </c>
      <c r="D466" s="509" t="s">
        <v>1837</v>
      </c>
      <c r="E466" s="429">
        <v>-5500000</v>
      </c>
      <c r="F466" s="509"/>
      <c r="G466" s="509"/>
    </row>
    <row r="467" spans="1:7" x14ac:dyDescent="0.2">
      <c r="A467" s="407">
        <v>43009</v>
      </c>
      <c r="B467" s="509" t="str">
        <f>Mays!$G$2</f>
        <v>Palo Alto</v>
      </c>
      <c r="C467" s="107" t="s">
        <v>44</v>
      </c>
      <c r="D467" s="120" t="s">
        <v>2475</v>
      </c>
      <c r="E467" s="410">
        <v>50000000</v>
      </c>
      <c r="F467" s="120"/>
      <c r="G467" s="509"/>
    </row>
    <row r="468" spans="1:7" x14ac:dyDescent="0.2">
      <c r="A468" s="407">
        <v>43009</v>
      </c>
      <c r="B468" s="509" t="s">
        <v>1909</v>
      </c>
      <c r="C468" s="121" t="s">
        <v>3027</v>
      </c>
      <c r="D468" s="509" t="s">
        <v>1837</v>
      </c>
      <c r="E468" s="429">
        <v>-2112600</v>
      </c>
      <c r="F468" s="509"/>
      <c r="G468" s="509"/>
    </row>
    <row r="469" spans="1:7" x14ac:dyDescent="0.2">
      <c r="A469" s="407">
        <v>43009</v>
      </c>
      <c r="B469" s="509" t="s">
        <v>1909</v>
      </c>
      <c r="C469" s="121" t="s">
        <v>3013</v>
      </c>
      <c r="D469" s="509" t="s">
        <v>1837</v>
      </c>
      <c r="E469" s="429">
        <v>-819079</v>
      </c>
      <c r="F469" s="509"/>
      <c r="G469" s="509"/>
    </row>
    <row r="470" spans="1:7" x14ac:dyDescent="0.2">
      <c r="A470" s="407">
        <v>43009</v>
      </c>
      <c r="B470" s="107" t="s">
        <v>1909</v>
      </c>
      <c r="C470" s="121" t="s">
        <v>3014</v>
      </c>
      <c r="D470" s="509" t="s">
        <v>1837</v>
      </c>
      <c r="E470" s="429">
        <v>-3000000</v>
      </c>
      <c r="F470" s="509"/>
      <c r="G470" s="509"/>
    </row>
    <row r="471" spans="1:7" x14ac:dyDescent="0.2">
      <c r="A471" s="407">
        <v>43009</v>
      </c>
      <c r="B471" s="509" t="s">
        <v>1909</v>
      </c>
      <c r="C471" s="121" t="s">
        <v>3016</v>
      </c>
      <c r="D471" s="509" t="s">
        <v>1837</v>
      </c>
      <c r="E471" s="429">
        <v>-3709979</v>
      </c>
      <c r="F471" s="509"/>
      <c r="G471" s="509"/>
    </row>
    <row r="472" spans="1:7" x14ac:dyDescent="0.2">
      <c r="A472" s="407">
        <v>43009</v>
      </c>
      <c r="B472" s="509" t="s">
        <v>1909</v>
      </c>
      <c r="C472" s="121" t="s">
        <v>3020</v>
      </c>
      <c r="D472" s="509" t="s">
        <v>1837</v>
      </c>
      <c r="E472" s="429">
        <v>-350000</v>
      </c>
      <c r="F472" s="509"/>
      <c r="G472" s="509"/>
    </row>
    <row r="473" spans="1:7" x14ac:dyDescent="0.2">
      <c r="A473" s="407">
        <v>43009</v>
      </c>
      <c r="B473" s="509" t="s">
        <v>1909</v>
      </c>
      <c r="C473" s="121" t="s">
        <v>3038</v>
      </c>
      <c r="D473" s="509" t="s">
        <v>1837</v>
      </c>
      <c r="E473" s="429">
        <v>-1102500</v>
      </c>
      <c r="F473" s="509"/>
      <c r="G473" s="509"/>
    </row>
    <row r="474" spans="1:7" x14ac:dyDescent="0.2">
      <c r="A474" s="407">
        <v>43009</v>
      </c>
      <c r="B474" s="509" t="s">
        <v>1909</v>
      </c>
      <c r="C474" s="121" t="s">
        <v>3021</v>
      </c>
      <c r="D474" s="509" t="s">
        <v>1837</v>
      </c>
      <c r="E474" s="429">
        <v>-350000</v>
      </c>
      <c r="F474" s="509"/>
      <c r="G474" s="509"/>
    </row>
    <row r="475" spans="1:7" x14ac:dyDescent="0.2">
      <c r="A475" s="407">
        <v>43009</v>
      </c>
      <c r="B475" s="509" t="s">
        <v>1220</v>
      </c>
      <c r="C475" s="121" t="s">
        <v>2969</v>
      </c>
      <c r="D475" s="509" t="s">
        <v>1837</v>
      </c>
      <c r="E475" s="429">
        <v>-200000</v>
      </c>
      <c r="F475" s="509"/>
      <c r="G475" s="509"/>
    </row>
    <row r="476" spans="1:7" x14ac:dyDescent="0.2">
      <c r="A476" s="407">
        <v>43009</v>
      </c>
      <c r="B476" s="509" t="s">
        <v>1220</v>
      </c>
      <c r="C476" s="121" t="s">
        <v>2970</v>
      </c>
      <c r="D476" s="509" t="s">
        <v>1837</v>
      </c>
      <c r="E476" s="429">
        <v>-400000</v>
      </c>
      <c r="F476" s="509"/>
      <c r="G476" s="509"/>
    </row>
    <row r="477" spans="1:7" x14ac:dyDescent="0.2">
      <c r="A477" s="407">
        <v>43009</v>
      </c>
      <c r="B477" s="509" t="s">
        <v>1220</v>
      </c>
      <c r="C477" s="509" t="s">
        <v>592</v>
      </c>
      <c r="D477" s="120" t="s">
        <v>2473</v>
      </c>
      <c r="E477" s="411">
        <v>30538202</v>
      </c>
      <c r="F477" s="299"/>
      <c r="G477" s="509"/>
    </row>
    <row r="478" spans="1:7" x14ac:dyDescent="0.2">
      <c r="A478" s="407">
        <v>43009</v>
      </c>
      <c r="B478" s="509" t="s">
        <v>1220</v>
      </c>
      <c r="C478" s="121" t="s">
        <v>2971</v>
      </c>
      <c r="D478" s="509" t="s">
        <v>1837</v>
      </c>
      <c r="E478" s="429">
        <v>-400000</v>
      </c>
      <c r="F478" s="509"/>
      <c r="G478" s="509"/>
    </row>
    <row r="479" spans="1:7" x14ac:dyDescent="0.2">
      <c r="A479" s="407">
        <v>43009</v>
      </c>
      <c r="B479" s="107" t="s">
        <v>1220</v>
      </c>
      <c r="C479" s="107" t="s">
        <v>2958</v>
      </c>
      <c r="D479" s="120" t="s">
        <v>1837</v>
      </c>
      <c r="E479" s="429">
        <v>-200000</v>
      </c>
      <c r="F479" s="509"/>
      <c r="G479" s="509"/>
    </row>
    <row r="480" spans="1:7" x14ac:dyDescent="0.2">
      <c r="A480" s="407">
        <v>43009</v>
      </c>
      <c r="B480" s="107" t="s">
        <v>1220</v>
      </c>
      <c r="C480" s="107" t="s">
        <v>2974</v>
      </c>
      <c r="D480" s="120" t="s">
        <v>1837</v>
      </c>
      <c r="E480" s="429">
        <v>-200000</v>
      </c>
      <c r="F480" s="509"/>
      <c r="G480" s="509"/>
    </row>
    <row r="481" spans="1:7" x14ac:dyDescent="0.2">
      <c r="A481" s="407">
        <v>43009</v>
      </c>
      <c r="B481" s="107" t="s">
        <v>1220</v>
      </c>
      <c r="C481" s="107" t="s">
        <v>2975</v>
      </c>
      <c r="D481" s="120" t="s">
        <v>1837</v>
      </c>
      <c r="E481" s="429">
        <v>-200000</v>
      </c>
      <c r="F481" s="509"/>
      <c r="G481" s="509"/>
    </row>
    <row r="482" spans="1:7" x14ac:dyDescent="0.2">
      <c r="A482" s="407">
        <v>43009</v>
      </c>
      <c r="B482" s="107" t="s">
        <v>1220</v>
      </c>
      <c r="C482" s="107" t="s">
        <v>2959</v>
      </c>
      <c r="D482" s="120" t="s">
        <v>1837</v>
      </c>
      <c r="E482" s="429">
        <v>-300000</v>
      </c>
      <c r="F482" s="509"/>
      <c r="G482" s="509"/>
    </row>
    <row r="483" spans="1:7" x14ac:dyDescent="0.2">
      <c r="A483" s="407">
        <v>43009</v>
      </c>
      <c r="B483" s="107" t="s">
        <v>1220</v>
      </c>
      <c r="C483" s="107" t="s">
        <v>2976</v>
      </c>
      <c r="D483" s="120" t="s">
        <v>1837</v>
      </c>
      <c r="E483" s="429">
        <v>-6000000</v>
      </c>
      <c r="F483" s="509"/>
      <c r="G483" s="509"/>
    </row>
    <row r="484" spans="1:7" x14ac:dyDescent="0.2">
      <c r="A484" s="407">
        <v>43009</v>
      </c>
      <c r="B484" s="107" t="s">
        <v>1220</v>
      </c>
      <c r="C484" s="107" t="s">
        <v>2960</v>
      </c>
      <c r="D484" s="120" t="s">
        <v>1837</v>
      </c>
      <c r="E484" s="429">
        <v>-200000</v>
      </c>
      <c r="F484" s="509"/>
      <c r="G484" s="509"/>
    </row>
    <row r="485" spans="1:7" x14ac:dyDescent="0.2">
      <c r="A485" s="407">
        <v>43009</v>
      </c>
      <c r="B485" s="509" t="s">
        <v>1220</v>
      </c>
      <c r="C485" s="509" t="s">
        <v>2370</v>
      </c>
      <c r="D485" s="121" t="s">
        <v>1837</v>
      </c>
      <c r="E485" s="429">
        <v>-100000</v>
      </c>
      <c r="F485" s="509"/>
      <c r="G485" s="509"/>
    </row>
    <row r="486" spans="1:7" x14ac:dyDescent="0.2">
      <c r="A486" s="407">
        <v>43009</v>
      </c>
      <c r="B486" s="107" t="s">
        <v>1220</v>
      </c>
      <c r="C486" s="107" t="s">
        <v>2978</v>
      </c>
      <c r="D486" s="120" t="s">
        <v>1837</v>
      </c>
      <c r="E486" s="429">
        <v>-200000</v>
      </c>
      <c r="F486" s="509"/>
      <c r="G486" s="509"/>
    </row>
    <row r="487" spans="1:7" x14ac:dyDescent="0.2">
      <c r="A487" s="407">
        <v>43009</v>
      </c>
      <c r="B487" s="107" t="s">
        <v>1220</v>
      </c>
      <c r="C487" s="107" t="s">
        <v>2961</v>
      </c>
      <c r="D487" s="120" t="s">
        <v>1837</v>
      </c>
      <c r="E487" s="429">
        <v>-904000</v>
      </c>
      <c r="F487" s="509"/>
      <c r="G487" s="509"/>
    </row>
    <row r="488" spans="1:7" x14ac:dyDescent="0.2">
      <c r="A488" s="407">
        <v>43009</v>
      </c>
      <c r="B488" s="107" t="s">
        <v>1220</v>
      </c>
      <c r="C488" s="107" t="s">
        <v>2980</v>
      </c>
      <c r="D488" s="120" t="s">
        <v>1837</v>
      </c>
      <c r="E488" s="429">
        <v>-400000</v>
      </c>
      <c r="F488" s="509"/>
      <c r="G488" s="509"/>
    </row>
    <row r="489" spans="1:7" x14ac:dyDescent="0.2">
      <c r="A489" s="407">
        <v>43009</v>
      </c>
      <c r="B489" s="509" t="s">
        <v>1220</v>
      </c>
      <c r="C489" s="121" t="s">
        <v>2963</v>
      </c>
      <c r="D489" s="509" t="s">
        <v>1837</v>
      </c>
      <c r="E489" s="429">
        <v>-400000</v>
      </c>
      <c r="F489" s="509"/>
      <c r="G489" s="509"/>
    </row>
    <row r="490" spans="1:7" x14ac:dyDescent="0.2">
      <c r="A490" s="407">
        <v>43009</v>
      </c>
      <c r="B490" s="509" t="s">
        <v>1220</v>
      </c>
      <c r="C490" s="121" t="s">
        <v>2964</v>
      </c>
      <c r="D490" s="509" t="s">
        <v>1837</v>
      </c>
      <c r="E490" s="429">
        <v>-2800000</v>
      </c>
      <c r="F490" s="509"/>
      <c r="G490" s="509"/>
    </row>
    <row r="491" spans="1:7" x14ac:dyDescent="0.2">
      <c r="A491" s="407">
        <v>43009</v>
      </c>
      <c r="B491" s="509" t="s">
        <v>1220</v>
      </c>
      <c r="C491" s="509" t="s">
        <v>2965</v>
      </c>
      <c r="D491" s="107" t="s">
        <v>1837</v>
      </c>
      <c r="E491" s="429">
        <v>-400000</v>
      </c>
      <c r="F491" s="509"/>
      <c r="G491" s="509"/>
    </row>
    <row r="492" spans="1:7" x14ac:dyDescent="0.2">
      <c r="A492" s="407">
        <v>43009</v>
      </c>
      <c r="B492" s="509" t="s">
        <v>1220</v>
      </c>
      <c r="C492" s="121" t="s">
        <v>2371</v>
      </c>
      <c r="D492" s="509" t="s">
        <v>1837</v>
      </c>
      <c r="E492" s="429">
        <v>-100000</v>
      </c>
      <c r="F492" s="509"/>
      <c r="G492" s="509"/>
    </row>
    <row r="493" spans="1:7" x14ac:dyDescent="0.2">
      <c r="A493" s="407">
        <v>43009</v>
      </c>
      <c r="B493" s="509" t="s">
        <v>1220</v>
      </c>
      <c r="C493" s="121" t="s">
        <v>2966</v>
      </c>
      <c r="D493" s="509" t="s">
        <v>1837</v>
      </c>
      <c r="E493" s="429">
        <v>-300000</v>
      </c>
      <c r="F493" s="509"/>
      <c r="G493" s="509"/>
    </row>
    <row r="494" spans="1:7" x14ac:dyDescent="0.2">
      <c r="A494" s="407">
        <v>43009</v>
      </c>
      <c r="B494" s="107" t="s">
        <v>1220</v>
      </c>
      <c r="C494" s="107" t="s">
        <v>2982</v>
      </c>
      <c r="D494" s="120" t="s">
        <v>1837</v>
      </c>
      <c r="E494" s="429">
        <v>-100000</v>
      </c>
      <c r="F494" s="509"/>
      <c r="G494" s="509"/>
    </row>
    <row r="495" spans="1:7" x14ac:dyDescent="0.2">
      <c r="A495" s="407">
        <v>43009</v>
      </c>
      <c r="B495" s="107" t="s">
        <v>1220</v>
      </c>
      <c r="C495" s="107" t="s">
        <v>2983</v>
      </c>
      <c r="D495" s="120" t="s">
        <v>1837</v>
      </c>
      <c r="E495" s="429">
        <v>-400000</v>
      </c>
      <c r="F495" s="509"/>
      <c r="G495" s="509"/>
    </row>
    <row r="496" spans="1:7" x14ac:dyDescent="0.2">
      <c r="A496" s="407">
        <v>43009</v>
      </c>
      <c r="B496" s="509" t="s">
        <v>1220</v>
      </c>
      <c r="C496" s="509" t="s">
        <v>2967</v>
      </c>
      <c r="D496" s="120" t="s">
        <v>1837</v>
      </c>
      <c r="E496" s="429">
        <v>-300000</v>
      </c>
      <c r="F496" s="509"/>
      <c r="G496" s="509"/>
    </row>
    <row r="497" spans="1:7" x14ac:dyDescent="0.2">
      <c r="A497" s="407">
        <v>43009</v>
      </c>
      <c r="B497" s="509" t="s">
        <v>1220</v>
      </c>
      <c r="C497" s="509" t="s">
        <v>2984</v>
      </c>
      <c r="D497" s="120" t="s">
        <v>1837</v>
      </c>
      <c r="E497" s="429">
        <v>-300000</v>
      </c>
      <c r="F497" s="509"/>
      <c r="G497" s="509"/>
    </row>
    <row r="498" spans="1:7" x14ac:dyDescent="0.2">
      <c r="A498" s="407">
        <v>43009</v>
      </c>
      <c r="B498" s="107" t="s">
        <v>1220</v>
      </c>
      <c r="C498" s="178" t="s">
        <v>2985</v>
      </c>
      <c r="D498" s="178" t="s">
        <v>1837</v>
      </c>
      <c r="E498" s="429">
        <v>-100000</v>
      </c>
      <c r="F498" s="509"/>
      <c r="G498" s="509"/>
    </row>
    <row r="499" spans="1:7" x14ac:dyDescent="0.2">
      <c r="A499" s="407">
        <v>43009</v>
      </c>
      <c r="B499" s="509" t="str">
        <f>Aaron!$AE$2</f>
        <v>Pismo Beach</v>
      </c>
      <c r="C499" s="107" t="s">
        <v>44</v>
      </c>
      <c r="D499" s="120" t="s">
        <v>2475</v>
      </c>
      <c r="E499" s="410">
        <v>50000000</v>
      </c>
      <c r="F499" s="120"/>
      <c r="G499" s="509"/>
    </row>
    <row r="500" spans="1:7" x14ac:dyDescent="0.2">
      <c r="A500" s="407">
        <v>43009</v>
      </c>
      <c r="B500" s="107" t="s">
        <v>1918</v>
      </c>
      <c r="C500" s="178" t="s">
        <v>2972</v>
      </c>
      <c r="D500" s="178" t="s">
        <v>1837</v>
      </c>
      <c r="E500" s="429">
        <v>-1995001</v>
      </c>
      <c r="F500" s="509"/>
      <c r="G500" s="509"/>
    </row>
    <row r="501" spans="1:7" x14ac:dyDescent="0.2">
      <c r="A501" s="407">
        <v>43009</v>
      </c>
      <c r="B501" s="107" t="s">
        <v>1918</v>
      </c>
      <c r="C501" s="178" t="s">
        <v>2973</v>
      </c>
      <c r="D501" s="178" t="s">
        <v>1837</v>
      </c>
      <c r="E501" s="429">
        <v>-2815346</v>
      </c>
      <c r="F501" s="509"/>
      <c r="G501" s="509"/>
    </row>
    <row r="502" spans="1:7" x14ac:dyDescent="0.2">
      <c r="A502" s="407">
        <v>43009</v>
      </c>
      <c r="B502" s="107" t="s">
        <v>1918</v>
      </c>
      <c r="C502" s="178" t="s">
        <v>2977</v>
      </c>
      <c r="D502" s="178" t="s">
        <v>1837</v>
      </c>
      <c r="E502" s="429">
        <v>-1102500</v>
      </c>
      <c r="F502" s="509"/>
      <c r="G502" s="509"/>
    </row>
    <row r="503" spans="1:7" x14ac:dyDescent="0.2">
      <c r="A503" s="407">
        <v>43009</v>
      </c>
      <c r="B503" s="107" t="s">
        <v>1918</v>
      </c>
      <c r="C503" s="509" t="s">
        <v>2979</v>
      </c>
      <c r="D503" s="120" t="s">
        <v>1837</v>
      </c>
      <c r="E503" s="429">
        <v>-1973685</v>
      </c>
      <c r="F503" s="509"/>
      <c r="G503" s="509"/>
    </row>
    <row r="504" spans="1:7" x14ac:dyDescent="0.2">
      <c r="A504" s="407">
        <v>43009</v>
      </c>
      <c r="B504" s="509" t="s">
        <v>1918</v>
      </c>
      <c r="C504" s="509" t="s">
        <v>2962</v>
      </c>
      <c r="D504" s="121" t="s">
        <v>1837</v>
      </c>
      <c r="E504" s="429">
        <v>-3960790</v>
      </c>
      <c r="F504" s="509"/>
      <c r="G504" s="509"/>
    </row>
    <row r="505" spans="1:7" x14ac:dyDescent="0.2">
      <c r="A505" s="407">
        <v>43009</v>
      </c>
      <c r="B505" s="509" t="s">
        <v>1918</v>
      </c>
      <c r="C505" s="509" t="s">
        <v>2981</v>
      </c>
      <c r="D505" s="121" t="s">
        <v>1837</v>
      </c>
      <c r="E505" s="429">
        <v>-2178434</v>
      </c>
      <c r="F505" s="509"/>
      <c r="G505" s="509"/>
    </row>
    <row r="506" spans="1:7" x14ac:dyDescent="0.2">
      <c r="A506" s="407">
        <v>43009</v>
      </c>
      <c r="B506" s="107" t="str">
        <f>Ruth!$A$2</f>
        <v>Plum Island</v>
      </c>
      <c r="C506" s="509" t="s">
        <v>592</v>
      </c>
      <c r="D506" s="120" t="s">
        <v>2473</v>
      </c>
      <c r="E506" s="411">
        <v>57607114</v>
      </c>
      <c r="F506" s="299"/>
      <c r="G506" s="509"/>
    </row>
    <row r="507" spans="1:7" x14ac:dyDescent="0.2">
      <c r="A507" s="407">
        <v>43009</v>
      </c>
      <c r="B507" s="509" t="s">
        <v>224</v>
      </c>
      <c r="C507" s="509" t="s">
        <v>2653</v>
      </c>
      <c r="D507" s="121" t="s">
        <v>1837</v>
      </c>
      <c r="E507" s="429">
        <v>-400000</v>
      </c>
      <c r="F507" s="509"/>
      <c r="G507" s="509"/>
    </row>
    <row r="508" spans="1:7" x14ac:dyDescent="0.2">
      <c r="A508" s="407">
        <v>43009</v>
      </c>
      <c r="B508" s="107" t="s">
        <v>224</v>
      </c>
      <c r="C508" s="509" t="s">
        <v>2655</v>
      </c>
      <c r="D508" s="120" t="s">
        <v>1837</v>
      </c>
      <c r="E508" s="429">
        <v>-2800000</v>
      </c>
      <c r="F508" s="509"/>
      <c r="G508" s="509"/>
    </row>
    <row r="509" spans="1:7" x14ac:dyDescent="0.2">
      <c r="A509" s="407">
        <v>43009</v>
      </c>
      <c r="B509" s="107" t="str">
        <f>Ruth!$A$2</f>
        <v>Plum Island</v>
      </c>
      <c r="C509" s="107" t="s">
        <v>160</v>
      </c>
      <c r="D509" s="120" t="s">
        <v>2474</v>
      </c>
      <c r="E509" s="410">
        <v>4500000</v>
      </c>
      <c r="F509" s="120" t="s">
        <v>1203</v>
      </c>
      <c r="G509" s="509"/>
    </row>
    <row r="510" spans="1:7" x14ac:dyDescent="0.2">
      <c r="A510" s="407">
        <v>43009</v>
      </c>
      <c r="B510" s="107" t="s">
        <v>224</v>
      </c>
      <c r="C510" s="509" t="s">
        <v>2665</v>
      </c>
      <c r="D510" s="120" t="s">
        <v>1837</v>
      </c>
      <c r="E510" s="429">
        <v>-400000</v>
      </c>
      <c r="F510" s="509"/>
      <c r="G510" s="509"/>
    </row>
    <row r="511" spans="1:7" x14ac:dyDescent="0.2">
      <c r="A511" s="407">
        <v>43009</v>
      </c>
      <c r="B511" s="107" t="s">
        <v>224</v>
      </c>
      <c r="C511" s="509" t="s">
        <v>2657</v>
      </c>
      <c r="D511" s="120" t="s">
        <v>1837</v>
      </c>
      <c r="E511" s="429">
        <v>-300000</v>
      </c>
      <c r="F511" s="509"/>
      <c r="G511" s="509"/>
    </row>
    <row r="512" spans="1:7" x14ac:dyDescent="0.2">
      <c r="A512" s="407">
        <v>43009</v>
      </c>
      <c r="B512" s="107" t="s">
        <v>224</v>
      </c>
      <c r="C512" s="509" t="s">
        <v>2667</v>
      </c>
      <c r="D512" s="120" t="s">
        <v>1837</v>
      </c>
      <c r="E512" s="429">
        <v>-100000</v>
      </c>
      <c r="F512" s="509"/>
      <c r="G512" s="509"/>
    </row>
    <row r="513" spans="1:7" x14ac:dyDescent="0.2">
      <c r="A513" s="407">
        <v>43009</v>
      </c>
      <c r="B513" s="107" t="s">
        <v>224</v>
      </c>
      <c r="C513" s="107" t="s">
        <v>2668</v>
      </c>
      <c r="D513" s="120" t="s">
        <v>1837</v>
      </c>
      <c r="E513" s="429">
        <v>-1875000</v>
      </c>
      <c r="F513" s="509"/>
      <c r="G513" s="509"/>
    </row>
    <row r="514" spans="1:7" x14ac:dyDescent="0.2">
      <c r="A514" s="407">
        <v>43009</v>
      </c>
      <c r="B514" s="107" t="s">
        <v>224</v>
      </c>
      <c r="C514" s="107" t="s">
        <v>2658</v>
      </c>
      <c r="D514" s="120" t="s">
        <v>1837</v>
      </c>
      <c r="E514" s="429">
        <v>-200000</v>
      </c>
      <c r="F514" s="509"/>
      <c r="G514" s="509"/>
    </row>
    <row r="515" spans="1:7" x14ac:dyDescent="0.2">
      <c r="A515" s="407">
        <v>43009</v>
      </c>
      <c r="B515" s="107" t="s">
        <v>224</v>
      </c>
      <c r="C515" s="107" t="s">
        <v>2659</v>
      </c>
      <c r="D515" s="120" t="s">
        <v>1837</v>
      </c>
      <c r="E515" s="429">
        <v>-400000</v>
      </c>
      <c r="F515" s="509"/>
      <c r="G515" s="509"/>
    </row>
    <row r="516" spans="1:7" x14ac:dyDescent="0.2">
      <c r="A516" s="407">
        <v>43009</v>
      </c>
      <c r="B516" s="107" t="s">
        <v>224</v>
      </c>
      <c r="C516" s="107" t="s">
        <v>2670</v>
      </c>
      <c r="D516" s="120" t="s">
        <v>1837</v>
      </c>
      <c r="E516" s="429">
        <v>-2800000</v>
      </c>
      <c r="F516" s="509"/>
      <c r="G516" s="509"/>
    </row>
    <row r="517" spans="1:7" x14ac:dyDescent="0.2">
      <c r="A517" s="407">
        <v>43009</v>
      </c>
      <c r="B517" s="107" t="s">
        <v>224</v>
      </c>
      <c r="C517" s="509" t="s">
        <v>2660</v>
      </c>
      <c r="D517" s="120" t="s">
        <v>1837</v>
      </c>
      <c r="E517" s="429">
        <v>-2800000</v>
      </c>
      <c r="F517" s="509"/>
      <c r="G517" s="509"/>
    </row>
    <row r="518" spans="1:7" x14ac:dyDescent="0.2">
      <c r="A518" s="407">
        <v>43009</v>
      </c>
      <c r="B518" s="509" t="s">
        <v>224</v>
      </c>
      <c r="C518" s="509" t="s">
        <v>2672</v>
      </c>
      <c r="D518" s="121" t="s">
        <v>1837</v>
      </c>
      <c r="E518" s="429">
        <v>-200000</v>
      </c>
      <c r="F518" s="509"/>
      <c r="G518" s="509"/>
    </row>
    <row r="519" spans="1:7" x14ac:dyDescent="0.2">
      <c r="A519" s="407">
        <v>43009</v>
      </c>
      <c r="B519" s="509" t="s">
        <v>224</v>
      </c>
      <c r="C519" s="178" t="s">
        <v>2661</v>
      </c>
      <c r="D519" s="121" t="s">
        <v>1837</v>
      </c>
      <c r="E519" s="429">
        <v>-200000</v>
      </c>
      <c r="F519" s="509"/>
      <c r="G519" s="509"/>
    </row>
    <row r="520" spans="1:7" x14ac:dyDescent="0.2">
      <c r="A520" s="407">
        <v>43009</v>
      </c>
      <c r="B520" s="509" t="s">
        <v>224</v>
      </c>
      <c r="C520" s="178" t="s">
        <v>2673</v>
      </c>
      <c r="D520" s="121" t="s">
        <v>1837</v>
      </c>
      <c r="E520" s="429">
        <v>-400000</v>
      </c>
      <c r="F520" s="509"/>
      <c r="G520" s="509"/>
    </row>
    <row r="521" spans="1:7" x14ac:dyDescent="0.2">
      <c r="A521" s="407">
        <v>43009</v>
      </c>
      <c r="B521" s="509" t="s">
        <v>224</v>
      </c>
      <c r="C521" s="178" t="s">
        <v>2662</v>
      </c>
      <c r="D521" s="121" t="s">
        <v>1837</v>
      </c>
      <c r="E521" s="429">
        <v>-300000</v>
      </c>
      <c r="F521" s="509"/>
      <c r="G521" s="509"/>
    </row>
    <row r="522" spans="1:7" x14ac:dyDescent="0.2">
      <c r="A522" s="407">
        <v>43009</v>
      </c>
      <c r="B522" s="509" t="s">
        <v>224</v>
      </c>
      <c r="C522" s="178" t="s">
        <v>2664</v>
      </c>
      <c r="D522" s="121" t="s">
        <v>1837</v>
      </c>
      <c r="E522" s="429">
        <v>-2800000</v>
      </c>
      <c r="F522" s="509"/>
      <c r="G522" s="509"/>
    </row>
    <row r="523" spans="1:7" x14ac:dyDescent="0.2">
      <c r="A523" s="407">
        <v>43009</v>
      </c>
      <c r="B523" s="509" t="s">
        <v>224</v>
      </c>
      <c r="C523" s="178" t="s">
        <v>2674</v>
      </c>
      <c r="D523" s="121" t="s">
        <v>1837</v>
      </c>
      <c r="E523" s="429">
        <v>-375000</v>
      </c>
      <c r="F523" s="509"/>
      <c r="G523" s="509"/>
    </row>
    <row r="524" spans="1:7" x14ac:dyDescent="0.2">
      <c r="A524" s="407">
        <v>43009</v>
      </c>
      <c r="B524" s="509" t="s">
        <v>224</v>
      </c>
      <c r="C524" s="178" t="s">
        <v>1863</v>
      </c>
      <c r="D524" s="121" t="s">
        <v>1837</v>
      </c>
      <c r="E524" s="429">
        <v>-200000</v>
      </c>
      <c r="F524" s="509"/>
      <c r="G524" s="509"/>
    </row>
    <row r="525" spans="1:7" x14ac:dyDescent="0.2">
      <c r="A525" s="407">
        <v>43009</v>
      </c>
      <c r="B525" s="509" t="s">
        <v>224</v>
      </c>
      <c r="C525" s="178" t="s">
        <v>2675</v>
      </c>
      <c r="D525" s="121" t="s">
        <v>1837</v>
      </c>
      <c r="E525" s="429">
        <v>-400000</v>
      </c>
      <c r="F525" s="509"/>
      <c r="G525" s="509"/>
    </row>
    <row r="526" spans="1:7" x14ac:dyDescent="0.2">
      <c r="A526" s="407">
        <v>43009</v>
      </c>
      <c r="B526" s="509" t="s">
        <v>224</v>
      </c>
      <c r="C526" s="178" t="s">
        <v>2676</v>
      </c>
      <c r="D526" s="121" t="s">
        <v>1837</v>
      </c>
      <c r="E526" s="429">
        <v>-400000</v>
      </c>
      <c r="F526" s="509"/>
      <c r="G526" s="509"/>
    </row>
    <row r="527" spans="1:7" x14ac:dyDescent="0.2">
      <c r="A527" s="407">
        <v>43009</v>
      </c>
      <c r="B527" s="509" t="s">
        <v>224</v>
      </c>
      <c r="C527" s="178" t="s">
        <v>1864</v>
      </c>
      <c r="D527" s="121" t="s">
        <v>1837</v>
      </c>
      <c r="E527" s="429">
        <v>-100000</v>
      </c>
      <c r="F527" s="509"/>
      <c r="G527" s="509"/>
    </row>
    <row r="528" spans="1:7" x14ac:dyDescent="0.2">
      <c r="A528" s="407">
        <v>43009</v>
      </c>
      <c r="B528" s="509" t="s">
        <v>224</v>
      </c>
      <c r="C528" s="178" t="s">
        <v>2367</v>
      </c>
      <c r="D528" s="121" t="s">
        <v>1837</v>
      </c>
      <c r="E528" s="429">
        <v>-100000</v>
      </c>
      <c r="F528" s="509"/>
      <c r="G528" s="509"/>
    </row>
    <row r="529" spans="1:7" x14ac:dyDescent="0.2">
      <c r="A529" s="407">
        <v>43009</v>
      </c>
      <c r="B529" s="107" t="str">
        <f>Ruth!$A$2</f>
        <v>Plum Island</v>
      </c>
      <c r="C529" s="107" t="s">
        <v>44</v>
      </c>
      <c r="D529" s="120" t="s">
        <v>2475</v>
      </c>
      <c r="E529" s="410">
        <v>50000000</v>
      </c>
      <c r="F529" s="120"/>
      <c r="G529" s="509"/>
    </row>
    <row r="530" spans="1:7" x14ac:dyDescent="0.2">
      <c r="A530" s="407">
        <v>43009</v>
      </c>
      <c r="B530" s="509" t="s">
        <v>1911</v>
      </c>
      <c r="C530" s="178" t="s">
        <v>2656</v>
      </c>
      <c r="D530" s="121" t="s">
        <v>1837</v>
      </c>
      <c r="E530" s="429">
        <v>-1875000</v>
      </c>
      <c r="F530" s="509"/>
      <c r="G530" s="509"/>
    </row>
    <row r="531" spans="1:7" x14ac:dyDescent="0.2">
      <c r="A531" s="407">
        <v>43009</v>
      </c>
      <c r="B531" s="509" t="s">
        <v>1911</v>
      </c>
      <c r="C531" s="178" t="s">
        <v>2666</v>
      </c>
      <c r="D531" s="121" t="s">
        <v>1837</v>
      </c>
      <c r="E531" s="429">
        <v>-375000</v>
      </c>
      <c r="F531" s="509"/>
      <c r="G531" s="509"/>
    </row>
    <row r="532" spans="1:7" x14ac:dyDescent="0.2">
      <c r="A532" s="407">
        <v>43009</v>
      </c>
      <c r="B532" s="509" t="s">
        <v>1911</v>
      </c>
      <c r="C532" s="178" t="s">
        <v>2671</v>
      </c>
      <c r="D532" s="121" t="s">
        <v>1837</v>
      </c>
      <c r="E532" s="429">
        <v>-1450000</v>
      </c>
      <c r="F532" s="509"/>
      <c r="G532" s="509"/>
    </row>
    <row r="533" spans="1:7" x14ac:dyDescent="0.2">
      <c r="A533" s="407">
        <v>43009</v>
      </c>
      <c r="B533" s="107" t="s">
        <v>1633</v>
      </c>
      <c r="C533" s="178" t="s">
        <v>1868</v>
      </c>
      <c r="D533" s="120" t="s">
        <v>1837</v>
      </c>
      <c r="E533" s="429">
        <v>-100000</v>
      </c>
      <c r="F533" s="509"/>
      <c r="G533" s="509"/>
    </row>
    <row r="534" spans="1:7" x14ac:dyDescent="0.2">
      <c r="A534" s="407">
        <v>43009</v>
      </c>
      <c r="B534" s="509" t="str">
        <f>Ruth!$Y$2</f>
        <v xml:space="preserve">New Jersey </v>
      </c>
      <c r="C534" s="509" t="s">
        <v>592</v>
      </c>
      <c r="D534" s="120" t="s">
        <v>2473</v>
      </c>
      <c r="E534" s="411">
        <v>3010196</v>
      </c>
      <c r="F534" s="299"/>
      <c r="G534" s="509"/>
    </row>
    <row r="535" spans="1:7" x14ac:dyDescent="0.2">
      <c r="A535" s="407">
        <v>43009</v>
      </c>
      <c r="B535" s="107" t="s">
        <v>1633</v>
      </c>
      <c r="C535" s="107" t="s">
        <v>2758</v>
      </c>
      <c r="D535" s="120" t="s">
        <v>1837</v>
      </c>
      <c r="E535" s="429">
        <v>-515000</v>
      </c>
      <c r="F535" s="509"/>
      <c r="G535" s="509"/>
    </row>
    <row r="536" spans="1:7" x14ac:dyDescent="0.2">
      <c r="A536" s="407">
        <v>43009</v>
      </c>
      <c r="B536" s="107" t="s">
        <v>1633</v>
      </c>
      <c r="C536" s="509" t="s">
        <v>2759</v>
      </c>
      <c r="D536" s="120" t="s">
        <v>1837</v>
      </c>
      <c r="E536" s="429">
        <v>-2800000</v>
      </c>
      <c r="F536" s="509"/>
      <c r="G536" s="509"/>
    </row>
    <row r="537" spans="1:7" x14ac:dyDescent="0.2">
      <c r="A537" s="407">
        <v>43009</v>
      </c>
      <c r="B537" s="509" t="s">
        <v>226</v>
      </c>
      <c r="C537" s="509" t="s">
        <v>2770</v>
      </c>
      <c r="D537" s="121" t="s">
        <v>1837</v>
      </c>
      <c r="E537" s="429">
        <v>-2800000</v>
      </c>
      <c r="F537" s="509" t="s">
        <v>3212</v>
      </c>
      <c r="G537" s="509"/>
    </row>
    <row r="538" spans="1:7" x14ac:dyDescent="0.2">
      <c r="A538" s="407">
        <v>43009</v>
      </c>
      <c r="B538" s="509" t="s">
        <v>1633</v>
      </c>
      <c r="C538" s="509" t="s">
        <v>2771</v>
      </c>
      <c r="D538" s="121" t="s">
        <v>1837</v>
      </c>
      <c r="E538" s="429">
        <v>-200000</v>
      </c>
      <c r="F538" s="509"/>
      <c r="G538" s="509"/>
    </row>
    <row r="539" spans="1:7" x14ac:dyDescent="0.2">
      <c r="A539" s="407">
        <v>43009</v>
      </c>
      <c r="B539" s="509" t="s">
        <v>1633</v>
      </c>
      <c r="C539" s="509" t="s">
        <v>2368</v>
      </c>
      <c r="D539" s="121" t="s">
        <v>1837</v>
      </c>
      <c r="E539" s="429">
        <v>-100000</v>
      </c>
      <c r="F539" s="509"/>
      <c r="G539" s="509"/>
    </row>
    <row r="540" spans="1:7" x14ac:dyDescent="0.2">
      <c r="A540" s="407">
        <v>43009</v>
      </c>
      <c r="B540" s="107" t="s">
        <v>1633</v>
      </c>
      <c r="C540" s="509" t="s">
        <v>2772</v>
      </c>
      <c r="D540" s="377" t="s">
        <v>1837</v>
      </c>
      <c r="E540" s="429">
        <v>-2800000</v>
      </c>
      <c r="F540" s="509"/>
      <c r="G540" s="509"/>
    </row>
    <row r="541" spans="1:7" x14ac:dyDescent="0.2">
      <c r="A541" s="407">
        <v>43009</v>
      </c>
      <c r="B541" s="107" t="s">
        <v>1633</v>
      </c>
      <c r="C541" s="509" t="s">
        <v>2761</v>
      </c>
      <c r="D541" s="377" t="s">
        <v>1837</v>
      </c>
      <c r="E541" s="429">
        <v>-1600000</v>
      </c>
      <c r="F541" s="509"/>
      <c r="G541" s="509"/>
    </row>
    <row r="542" spans="1:7" x14ac:dyDescent="0.2">
      <c r="A542" s="407">
        <v>43009</v>
      </c>
      <c r="B542" s="509" t="s">
        <v>1633</v>
      </c>
      <c r="C542" s="509" t="s">
        <v>2773</v>
      </c>
      <c r="D542" s="121" t="s">
        <v>1837</v>
      </c>
      <c r="E542" s="429">
        <v>-4387000</v>
      </c>
      <c r="F542" s="509"/>
      <c r="G542" s="509"/>
    </row>
    <row r="543" spans="1:7" x14ac:dyDescent="0.2">
      <c r="A543" s="407">
        <v>43009</v>
      </c>
      <c r="B543" s="509" t="s">
        <v>1633</v>
      </c>
      <c r="C543" s="509" t="s">
        <v>2775</v>
      </c>
      <c r="D543" s="121" t="s">
        <v>1837</v>
      </c>
      <c r="E543" s="429">
        <v>-400000</v>
      </c>
      <c r="F543" s="509"/>
      <c r="G543" s="509"/>
    </row>
    <row r="544" spans="1:7" x14ac:dyDescent="0.2">
      <c r="A544" s="407">
        <v>43009</v>
      </c>
      <c r="B544" s="509" t="s">
        <v>1633</v>
      </c>
      <c r="C544" s="509" t="s">
        <v>1869</v>
      </c>
      <c r="D544" s="121" t="s">
        <v>1837</v>
      </c>
      <c r="E544" s="429">
        <v>-100000</v>
      </c>
      <c r="F544" s="509"/>
      <c r="G544" s="509"/>
    </row>
    <row r="545" spans="1:7" x14ac:dyDescent="0.2">
      <c r="A545" s="407">
        <v>43009</v>
      </c>
      <c r="B545" s="329" t="s">
        <v>1633</v>
      </c>
      <c r="C545" s="178" t="s">
        <v>2776</v>
      </c>
      <c r="D545" s="107" t="s">
        <v>1837</v>
      </c>
      <c r="E545" s="429">
        <v>-400000</v>
      </c>
      <c r="F545" s="509"/>
      <c r="G545" s="509"/>
    </row>
    <row r="546" spans="1:7" x14ac:dyDescent="0.2">
      <c r="A546" s="407">
        <v>43009</v>
      </c>
      <c r="B546" s="107" t="s">
        <v>1633</v>
      </c>
      <c r="C546" s="509" t="s">
        <v>2764</v>
      </c>
      <c r="D546" s="120" t="s">
        <v>1837</v>
      </c>
      <c r="E546" s="429">
        <v>-1000000</v>
      </c>
      <c r="F546" s="509"/>
      <c r="G546" s="509"/>
    </row>
    <row r="547" spans="1:7" x14ac:dyDescent="0.2">
      <c r="A547" s="407">
        <v>43009</v>
      </c>
      <c r="B547" s="107" t="s">
        <v>1633</v>
      </c>
      <c r="C547" s="509" t="s">
        <v>2777</v>
      </c>
      <c r="D547" s="120" t="s">
        <v>1837</v>
      </c>
      <c r="E547" s="429">
        <v>-2800000</v>
      </c>
      <c r="F547" s="509"/>
      <c r="G547" s="509"/>
    </row>
    <row r="548" spans="1:7" x14ac:dyDescent="0.2">
      <c r="A548" s="407">
        <v>43009</v>
      </c>
      <c r="B548" s="509" t="s">
        <v>1633</v>
      </c>
      <c r="C548" s="509" t="s">
        <v>2778</v>
      </c>
      <c r="D548" s="121" t="s">
        <v>1837</v>
      </c>
      <c r="E548" s="429">
        <v>-300000</v>
      </c>
      <c r="F548" s="509"/>
      <c r="G548" s="509"/>
    </row>
    <row r="549" spans="1:7" x14ac:dyDescent="0.2">
      <c r="A549" s="407">
        <v>43009</v>
      </c>
      <c r="B549" s="107" t="s">
        <v>1633</v>
      </c>
      <c r="C549" s="509" t="s">
        <v>2765</v>
      </c>
      <c r="D549" s="120" t="s">
        <v>1837</v>
      </c>
      <c r="E549" s="429">
        <v>-400000</v>
      </c>
      <c r="F549" s="509"/>
      <c r="G549" s="509"/>
    </row>
    <row r="550" spans="1:7" x14ac:dyDescent="0.2">
      <c r="A550" s="407">
        <v>43009</v>
      </c>
      <c r="B550" s="107" t="s">
        <v>226</v>
      </c>
      <c r="C550" s="509" t="s">
        <v>2766</v>
      </c>
      <c r="D550" s="120" t="s">
        <v>1837</v>
      </c>
      <c r="E550" s="429">
        <v>-2000000</v>
      </c>
      <c r="F550" s="509" t="s">
        <v>3212</v>
      </c>
      <c r="G550" s="509"/>
    </row>
    <row r="551" spans="1:7" x14ac:dyDescent="0.2">
      <c r="A551" s="407">
        <v>43009</v>
      </c>
      <c r="B551" s="107" t="s">
        <v>1633</v>
      </c>
      <c r="C551" s="178" t="s">
        <v>2767</v>
      </c>
      <c r="D551" s="120" t="s">
        <v>1837</v>
      </c>
      <c r="E551" s="429">
        <v>-5775000</v>
      </c>
      <c r="F551" s="509"/>
      <c r="G551" s="509"/>
    </row>
    <row r="552" spans="1:7" x14ac:dyDescent="0.2">
      <c r="A552" s="407">
        <v>43009</v>
      </c>
      <c r="B552" s="107" t="s">
        <v>1633</v>
      </c>
      <c r="C552" s="509" t="s">
        <v>2779</v>
      </c>
      <c r="D552" s="120" t="s">
        <v>1837</v>
      </c>
      <c r="E552" s="429">
        <v>-200000</v>
      </c>
      <c r="F552" s="509"/>
      <c r="G552" s="509"/>
    </row>
    <row r="553" spans="1:7" x14ac:dyDescent="0.2">
      <c r="A553" s="407">
        <v>43009</v>
      </c>
      <c r="B553" s="509" t="str">
        <f>Ruth!$Y$2</f>
        <v xml:space="preserve">New Jersey </v>
      </c>
      <c r="C553" s="107" t="s">
        <v>44</v>
      </c>
      <c r="D553" s="120" t="s">
        <v>2475</v>
      </c>
      <c r="E553" s="410">
        <v>50000000</v>
      </c>
      <c r="F553" s="120"/>
      <c r="G553" s="509"/>
    </row>
    <row r="554" spans="1:7" x14ac:dyDescent="0.2">
      <c r="A554" s="407">
        <v>43009</v>
      </c>
      <c r="B554" s="509" t="str">
        <f>Aaron!$S$2</f>
        <v>San Jose</v>
      </c>
      <c r="C554" s="509" t="s">
        <v>592</v>
      </c>
      <c r="D554" s="120" t="s">
        <v>2473</v>
      </c>
      <c r="E554" s="411">
        <v>2475249</v>
      </c>
      <c r="F554" s="299"/>
      <c r="G554" s="509"/>
    </row>
    <row r="555" spans="1:7" x14ac:dyDescent="0.2">
      <c r="A555" s="407">
        <v>43009</v>
      </c>
      <c r="B555" s="107" t="s">
        <v>448</v>
      </c>
      <c r="C555" s="509" t="s">
        <v>2890</v>
      </c>
      <c r="D555" s="120" t="s">
        <v>1837</v>
      </c>
      <c r="E555" s="429">
        <v>-2000000</v>
      </c>
      <c r="F555" s="509"/>
      <c r="G555" s="509"/>
    </row>
    <row r="556" spans="1:7" x14ac:dyDescent="0.2">
      <c r="A556" s="407">
        <v>43009</v>
      </c>
      <c r="B556" s="107" t="s">
        <v>448</v>
      </c>
      <c r="C556" s="509" t="s">
        <v>2891</v>
      </c>
      <c r="D556" s="120" t="s">
        <v>1837</v>
      </c>
      <c r="E556" s="429">
        <v>-200000</v>
      </c>
      <c r="F556" s="509"/>
      <c r="G556" s="509"/>
    </row>
    <row r="557" spans="1:7" x14ac:dyDescent="0.2">
      <c r="A557" s="407">
        <v>43009</v>
      </c>
      <c r="B557" s="107" t="s">
        <v>448</v>
      </c>
      <c r="C557" s="509" t="s">
        <v>2892</v>
      </c>
      <c r="D557" s="120" t="s">
        <v>1837</v>
      </c>
      <c r="E557" s="429">
        <v>-400000</v>
      </c>
      <c r="F557" s="509"/>
      <c r="G557" s="509"/>
    </row>
    <row r="558" spans="1:7" x14ac:dyDescent="0.2">
      <c r="A558" s="407">
        <v>43009</v>
      </c>
      <c r="B558" s="509" t="s">
        <v>448</v>
      </c>
      <c r="C558" s="509" t="s">
        <v>2905</v>
      </c>
      <c r="D558" s="121" t="s">
        <v>1837</v>
      </c>
      <c r="E558" s="429">
        <v>-300000</v>
      </c>
      <c r="F558" s="509"/>
      <c r="G558" s="509"/>
    </row>
    <row r="559" spans="1:7" x14ac:dyDescent="0.2">
      <c r="A559" s="407">
        <v>43009</v>
      </c>
      <c r="B559" s="509" t="s">
        <v>448</v>
      </c>
      <c r="C559" s="509" t="s">
        <v>2907</v>
      </c>
      <c r="D559" s="121" t="s">
        <v>1837</v>
      </c>
      <c r="E559" s="429">
        <v>-2800000</v>
      </c>
      <c r="F559" s="509"/>
      <c r="G559" s="509"/>
    </row>
    <row r="560" spans="1:7" x14ac:dyDescent="0.2">
      <c r="A560" s="407">
        <v>43009</v>
      </c>
      <c r="B560" s="509" t="s">
        <v>448</v>
      </c>
      <c r="C560" s="509" t="s">
        <v>2895</v>
      </c>
      <c r="D560" s="121" t="s">
        <v>1837</v>
      </c>
      <c r="E560" s="429">
        <v>-2750000</v>
      </c>
      <c r="F560" s="509"/>
      <c r="G560" s="509"/>
    </row>
    <row r="561" spans="1:7" x14ac:dyDescent="0.2">
      <c r="A561" s="407">
        <v>43009</v>
      </c>
      <c r="B561" s="509" t="s">
        <v>448</v>
      </c>
      <c r="C561" s="509" t="s">
        <v>2910</v>
      </c>
      <c r="D561" s="121" t="s">
        <v>1837</v>
      </c>
      <c r="E561" s="429">
        <v>-4802000</v>
      </c>
      <c r="F561" s="509"/>
      <c r="G561" s="509"/>
    </row>
    <row r="562" spans="1:7" x14ac:dyDescent="0.2">
      <c r="A562" s="407">
        <v>43009</v>
      </c>
      <c r="B562" s="509" t="s">
        <v>448</v>
      </c>
      <c r="C562" s="509" t="s">
        <v>2896</v>
      </c>
      <c r="D562" s="121" t="s">
        <v>1837</v>
      </c>
      <c r="E562" s="429">
        <v>-400000</v>
      </c>
      <c r="F562" s="509"/>
      <c r="G562" s="509"/>
    </row>
    <row r="563" spans="1:7" x14ac:dyDescent="0.2">
      <c r="A563" s="407">
        <v>43009</v>
      </c>
      <c r="B563" s="509" t="s">
        <v>448</v>
      </c>
      <c r="C563" s="509" t="s">
        <v>2911</v>
      </c>
      <c r="D563" s="121" t="s">
        <v>1837</v>
      </c>
      <c r="E563" s="429">
        <v>-300000</v>
      </c>
      <c r="F563" s="509"/>
      <c r="G563" s="509"/>
    </row>
    <row r="564" spans="1:7" x14ac:dyDescent="0.2">
      <c r="A564" s="407">
        <v>43009</v>
      </c>
      <c r="B564" s="509" t="s">
        <v>448</v>
      </c>
      <c r="C564" s="509" t="s">
        <v>2912</v>
      </c>
      <c r="D564" s="121" t="s">
        <v>1837</v>
      </c>
      <c r="E564" s="429">
        <v>-300000</v>
      </c>
      <c r="F564" s="509"/>
      <c r="G564" s="509"/>
    </row>
    <row r="565" spans="1:7" x14ac:dyDescent="0.2">
      <c r="A565" s="407">
        <v>43009</v>
      </c>
      <c r="B565" s="509" t="s">
        <v>448</v>
      </c>
      <c r="C565" s="509" t="s">
        <v>2913</v>
      </c>
      <c r="D565" s="121" t="s">
        <v>1837</v>
      </c>
      <c r="E565" s="429">
        <v>-400000</v>
      </c>
      <c r="F565" s="509"/>
      <c r="G565" s="509"/>
    </row>
    <row r="566" spans="1:7" x14ac:dyDescent="0.2">
      <c r="A566" s="407">
        <v>43009</v>
      </c>
      <c r="B566" s="509" t="s">
        <v>448</v>
      </c>
      <c r="C566" s="509" t="s">
        <v>2914</v>
      </c>
      <c r="D566" s="121" t="s">
        <v>1837</v>
      </c>
      <c r="E566" s="429">
        <v>-200000</v>
      </c>
      <c r="F566" s="509"/>
      <c r="G566" s="509"/>
    </row>
    <row r="567" spans="1:7" x14ac:dyDescent="0.2">
      <c r="A567" s="407">
        <v>43009</v>
      </c>
      <c r="B567" s="509" t="s">
        <v>448</v>
      </c>
      <c r="C567" s="509" t="s">
        <v>2915</v>
      </c>
      <c r="D567" s="121" t="s">
        <v>1837</v>
      </c>
      <c r="E567" s="429">
        <v>-300000</v>
      </c>
      <c r="F567" s="509"/>
      <c r="G567" s="509"/>
    </row>
    <row r="568" spans="1:7" x14ac:dyDescent="0.2">
      <c r="A568" s="407">
        <v>43009</v>
      </c>
      <c r="B568" s="509" t="s">
        <v>448</v>
      </c>
      <c r="C568" s="509" t="s">
        <v>2898</v>
      </c>
      <c r="D568" s="121" t="s">
        <v>1837</v>
      </c>
      <c r="E568" s="429">
        <v>-699000</v>
      </c>
      <c r="F568" s="509"/>
      <c r="G568" s="509"/>
    </row>
    <row r="569" spans="1:7" x14ac:dyDescent="0.2">
      <c r="A569" s="407">
        <v>43009</v>
      </c>
      <c r="B569" s="509" t="s">
        <v>448</v>
      </c>
      <c r="C569" s="509" t="s">
        <v>2899</v>
      </c>
      <c r="D569" s="121" t="s">
        <v>1837</v>
      </c>
      <c r="E569" s="429">
        <v>-400000</v>
      </c>
      <c r="F569" s="509"/>
      <c r="G569" s="509"/>
    </row>
    <row r="570" spans="1:7" x14ac:dyDescent="0.2">
      <c r="A570" s="407">
        <v>43009</v>
      </c>
      <c r="B570" s="509" t="s">
        <v>448</v>
      </c>
      <c r="C570" s="509" t="s">
        <v>2901</v>
      </c>
      <c r="D570" s="121" t="s">
        <v>1837</v>
      </c>
      <c r="E570" s="429">
        <v>-709000</v>
      </c>
      <c r="F570" s="509"/>
      <c r="G570" s="509"/>
    </row>
    <row r="571" spans="1:7" x14ac:dyDescent="0.2">
      <c r="A571" s="407">
        <v>43009</v>
      </c>
      <c r="B571" s="509" t="s">
        <v>448</v>
      </c>
      <c r="C571" s="509" t="s">
        <v>2916</v>
      </c>
      <c r="D571" s="121" t="s">
        <v>1837</v>
      </c>
      <c r="E571" s="429">
        <v>-200000</v>
      </c>
      <c r="F571" s="509"/>
      <c r="G571" s="509"/>
    </row>
    <row r="572" spans="1:7" x14ac:dyDescent="0.2">
      <c r="A572" s="407">
        <v>43009</v>
      </c>
      <c r="B572" s="509" t="str">
        <f>Aaron!$S$2</f>
        <v>San Jose</v>
      </c>
      <c r="C572" s="107" t="s">
        <v>44</v>
      </c>
      <c r="D572" s="120" t="s">
        <v>2475</v>
      </c>
      <c r="E572" s="410">
        <v>50000000</v>
      </c>
      <c r="F572" s="120"/>
      <c r="G572" s="509"/>
    </row>
    <row r="573" spans="1:7" x14ac:dyDescent="0.2">
      <c r="A573" s="407">
        <v>43009</v>
      </c>
      <c r="B573" s="509" t="s">
        <v>1914</v>
      </c>
      <c r="C573" s="509" t="s">
        <v>2904</v>
      </c>
      <c r="D573" s="121" t="s">
        <v>1837</v>
      </c>
      <c r="E573" s="429">
        <v>-1472214</v>
      </c>
      <c r="F573" s="509"/>
      <c r="G573" s="509"/>
    </row>
    <row r="574" spans="1:7" x14ac:dyDescent="0.2">
      <c r="A574" s="407">
        <v>43009</v>
      </c>
      <c r="B574" s="509" t="s">
        <v>1914</v>
      </c>
      <c r="C574" s="509" t="s">
        <v>2893</v>
      </c>
      <c r="D574" s="121" t="s">
        <v>1837</v>
      </c>
      <c r="E574" s="429">
        <v>-525000</v>
      </c>
      <c r="F574" s="509"/>
      <c r="G574" s="509"/>
    </row>
    <row r="575" spans="1:7" x14ac:dyDescent="0.2">
      <c r="A575" s="407">
        <v>43009</v>
      </c>
      <c r="B575" s="509" t="s">
        <v>1914</v>
      </c>
      <c r="C575" s="509" t="s">
        <v>2894</v>
      </c>
      <c r="D575" s="121" t="s">
        <v>1837</v>
      </c>
      <c r="E575" s="429">
        <v>-8500000</v>
      </c>
      <c r="F575" s="509"/>
      <c r="G575" s="509"/>
    </row>
    <row r="576" spans="1:7" x14ac:dyDescent="0.2">
      <c r="A576" s="407">
        <v>43009</v>
      </c>
      <c r="B576" s="509" t="s">
        <v>1914</v>
      </c>
      <c r="C576" s="509" t="s">
        <v>2897</v>
      </c>
      <c r="D576" s="121" t="s">
        <v>1837</v>
      </c>
      <c r="E576" s="429">
        <v>-2178750</v>
      </c>
      <c r="F576" s="509"/>
      <c r="G576" s="509"/>
    </row>
    <row r="577" spans="1:7" x14ac:dyDescent="0.2">
      <c r="A577" s="407">
        <v>43009</v>
      </c>
      <c r="B577" s="509" t="s">
        <v>1914</v>
      </c>
      <c r="C577" s="509" t="s">
        <v>2900</v>
      </c>
      <c r="D577" s="121" t="s">
        <v>1837</v>
      </c>
      <c r="E577" s="429">
        <v>-1050000</v>
      </c>
      <c r="F577" s="509"/>
      <c r="G577" s="509"/>
    </row>
    <row r="578" spans="1:7" x14ac:dyDescent="0.2">
      <c r="A578" s="407">
        <v>43009</v>
      </c>
      <c r="B578" s="509" t="s">
        <v>929</v>
      </c>
      <c r="C578" s="509" t="s">
        <v>3070</v>
      </c>
      <c r="D578" s="121" t="s">
        <v>1837</v>
      </c>
      <c r="E578" s="429">
        <v>-1600000</v>
      </c>
      <c r="F578" s="509"/>
      <c r="G578" s="509"/>
    </row>
    <row r="579" spans="1:7" x14ac:dyDescent="0.2">
      <c r="A579" s="407">
        <v>43009</v>
      </c>
      <c r="B579" s="509" t="s">
        <v>929</v>
      </c>
      <c r="C579" s="509" t="s">
        <v>3072</v>
      </c>
      <c r="D579" s="121" t="s">
        <v>1837</v>
      </c>
      <c r="E579" s="429">
        <v>-300000</v>
      </c>
      <c r="F579" s="509"/>
      <c r="G579" s="509"/>
    </row>
    <row r="580" spans="1:7" x14ac:dyDescent="0.2">
      <c r="A580" s="407">
        <v>43009</v>
      </c>
      <c r="B580" s="509" t="str">
        <f>Mays!$S$2</f>
        <v>Thunder Bay</v>
      </c>
      <c r="C580" s="509" t="s">
        <v>592</v>
      </c>
      <c r="D580" s="120" t="s">
        <v>2473</v>
      </c>
      <c r="E580" s="411">
        <v>8565585</v>
      </c>
      <c r="F580" s="299"/>
      <c r="G580" s="509"/>
    </row>
    <row r="581" spans="1:7" x14ac:dyDescent="0.2">
      <c r="A581" s="407">
        <v>43009</v>
      </c>
      <c r="B581" s="509" t="s">
        <v>929</v>
      </c>
      <c r="C581" s="509" t="s">
        <v>3075</v>
      </c>
      <c r="D581" s="121" t="s">
        <v>1837</v>
      </c>
      <c r="E581" s="429">
        <v>-200000</v>
      </c>
      <c r="F581" s="509"/>
      <c r="G581" s="509"/>
    </row>
    <row r="582" spans="1:7" x14ac:dyDescent="0.2">
      <c r="A582" s="407">
        <v>43009</v>
      </c>
      <c r="B582" s="509" t="s">
        <v>929</v>
      </c>
      <c r="C582" s="509" t="s">
        <v>3058</v>
      </c>
      <c r="D582" s="121" t="s">
        <v>1837</v>
      </c>
      <c r="E582" s="429">
        <v>-400000</v>
      </c>
      <c r="F582" s="509"/>
      <c r="G582" s="509"/>
    </row>
    <row r="583" spans="1:7" x14ac:dyDescent="0.2">
      <c r="A583" s="407">
        <v>43009</v>
      </c>
      <c r="B583" s="509" t="s">
        <v>929</v>
      </c>
      <c r="C583" s="509" t="s">
        <v>3076</v>
      </c>
      <c r="D583" s="121" t="s">
        <v>1837</v>
      </c>
      <c r="E583" s="429">
        <v>-200000</v>
      </c>
      <c r="F583" s="509"/>
      <c r="G583" s="509"/>
    </row>
    <row r="584" spans="1:7" x14ac:dyDescent="0.2">
      <c r="A584" s="407">
        <v>43009</v>
      </c>
      <c r="B584" s="509" t="s">
        <v>929</v>
      </c>
      <c r="C584" s="509" t="s">
        <v>3077</v>
      </c>
      <c r="D584" s="121" t="s">
        <v>1837</v>
      </c>
      <c r="E584" s="429">
        <v>-335000</v>
      </c>
      <c r="F584" s="509"/>
      <c r="G584" s="509"/>
    </row>
    <row r="585" spans="1:7" x14ac:dyDescent="0.2">
      <c r="A585" s="407">
        <v>43009</v>
      </c>
      <c r="B585" s="509" t="s">
        <v>929</v>
      </c>
      <c r="C585" s="509" t="s">
        <v>3060</v>
      </c>
      <c r="D585" s="121" t="s">
        <v>1837</v>
      </c>
      <c r="E585" s="429">
        <v>-874000</v>
      </c>
      <c r="F585" s="509"/>
      <c r="G585" s="509"/>
    </row>
    <row r="586" spans="1:7" x14ac:dyDescent="0.2">
      <c r="A586" s="407">
        <v>43009</v>
      </c>
      <c r="B586" s="509" t="s">
        <v>929</v>
      </c>
      <c r="C586" s="509" t="s">
        <v>3078</v>
      </c>
      <c r="D586" s="121" t="s">
        <v>1837</v>
      </c>
      <c r="E586" s="429">
        <v>-365000</v>
      </c>
      <c r="F586" s="509"/>
      <c r="G586" s="509"/>
    </row>
    <row r="587" spans="1:7" x14ac:dyDescent="0.2">
      <c r="A587" s="407">
        <v>43009</v>
      </c>
      <c r="B587" s="509" t="s">
        <v>929</v>
      </c>
      <c r="C587" s="509" t="s">
        <v>3062</v>
      </c>
      <c r="D587" s="121" t="s">
        <v>1837</v>
      </c>
      <c r="E587" s="429">
        <v>-300000</v>
      </c>
      <c r="F587" s="509"/>
      <c r="G587" s="509"/>
    </row>
    <row r="588" spans="1:7" x14ac:dyDescent="0.2">
      <c r="A588" s="407">
        <v>43009</v>
      </c>
      <c r="B588" s="509" t="s">
        <v>929</v>
      </c>
      <c r="C588" s="509" t="s">
        <v>3079</v>
      </c>
      <c r="D588" s="121" t="s">
        <v>1837</v>
      </c>
      <c r="E588" s="429">
        <v>-1250000</v>
      </c>
      <c r="F588" s="509"/>
      <c r="G588" s="509"/>
    </row>
    <row r="589" spans="1:7" x14ac:dyDescent="0.2">
      <c r="A589" s="407">
        <v>43009</v>
      </c>
      <c r="B589" s="509" t="s">
        <v>929</v>
      </c>
      <c r="C589" s="509" t="s">
        <v>3063</v>
      </c>
      <c r="D589" s="121" t="s">
        <v>1837</v>
      </c>
      <c r="E589" s="429">
        <v>-850000</v>
      </c>
      <c r="F589" s="509"/>
      <c r="G589" s="509"/>
    </row>
    <row r="590" spans="1:7" x14ac:dyDescent="0.2">
      <c r="A590" s="407">
        <v>43009</v>
      </c>
      <c r="B590" s="509" t="s">
        <v>929</v>
      </c>
      <c r="C590" s="509" t="s">
        <v>3080</v>
      </c>
      <c r="D590" s="121" t="s">
        <v>1837</v>
      </c>
      <c r="E590" s="429">
        <v>-2400000</v>
      </c>
      <c r="F590" s="509"/>
      <c r="G590" s="509"/>
    </row>
    <row r="591" spans="1:7" x14ac:dyDescent="0.2">
      <c r="A591" s="407">
        <v>43009</v>
      </c>
      <c r="B591" s="509" t="s">
        <v>929</v>
      </c>
      <c r="C591" s="509" t="s">
        <v>1816</v>
      </c>
      <c r="D591" s="121" t="s">
        <v>1837</v>
      </c>
      <c r="E591" s="429">
        <v>-100000</v>
      </c>
      <c r="F591" s="509"/>
      <c r="G591" s="509"/>
    </row>
    <row r="592" spans="1:7" x14ac:dyDescent="0.2">
      <c r="A592" s="407">
        <v>43009</v>
      </c>
      <c r="B592" s="509" t="s">
        <v>929</v>
      </c>
      <c r="C592" s="509" t="s">
        <v>3064</v>
      </c>
      <c r="D592" s="121" t="s">
        <v>1837</v>
      </c>
      <c r="E592" s="429">
        <v>-300000</v>
      </c>
      <c r="F592" s="509"/>
      <c r="G592" s="509"/>
    </row>
    <row r="593" spans="1:7" x14ac:dyDescent="0.2">
      <c r="A593" s="407">
        <v>43009</v>
      </c>
      <c r="B593" s="509" t="s">
        <v>929</v>
      </c>
      <c r="C593" s="509" t="s">
        <v>3084</v>
      </c>
      <c r="D593" s="121" t="s">
        <v>1837</v>
      </c>
      <c r="E593" s="429">
        <v>-200000</v>
      </c>
      <c r="F593" s="509"/>
      <c r="G593" s="509"/>
    </row>
    <row r="594" spans="1:7" x14ac:dyDescent="0.2">
      <c r="A594" s="407">
        <v>43009</v>
      </c>
      <c r="B594" s="509" t="s">
        <v>929</v>
      </c>
      <c r="C594" s="509" t="s">
        <v>3085</v>
      </c>
      <c r="D594" s="121" t="s">
        <v>1837</v>
      </c>
      <c r="E594" s="429">
        <v>-400000</v>
      </c>
      <c r="F594" s="509"/>
      <c r="G594" s="509"/>
    </row>
    <row r="595" spans="1:7" x14ac:dyDescent="0.2">
      <c r="A595" s="407">
        <v>43009</v>
      </c>
      <c r="B595" s="509" t="s">
        <v>929</v>
      </c>
      <c r="C595" s="509" t="s">
        <v>3068</v>
      </c>
      <c r="D595" s="121" t="s">
        <v>1837</v>
      </c>
      <c r="E595" s="429">
        <v>-300000</v>
      </c>
      <c r="F595" s="509"/>
      <c r="G595" s="509"/>
    </row>
    <row r="596" spans="1:7" x14ac:dyDescent="0.2">
      <c r="A596" s="407">
        <v>43009</v>
      </c>
      <c r="B596" s="509" t="s">
        <v>929</v>
      </c>
      <c r="C596" s="509" t="s">
        <v>3087</v>
      </c>
      <c r="D596" s="121" t="s">
        <v>1837</v>
      </c>
      <c r="E596" s="429">
        <v>-6550000</v>
      </c>
      <c r="F596" s="509"/>
      <c r="G596" s="509"/>
    </row>
    <row r="597" spans="1:7" x14ac:dyDescent="0.2">
      <c r="A597" s="407">
        <v>43009</v>
      </c>
      <c r="B597" s="509" t="str">
        <f>Mays!$S$2</f>
        <v>Thunder Bay</v>
      </c>
      <c r="C597" s="107" t="s">
        <v>44</v>
      </c>
      <c r="D597" s="120" t="s">
        <v>2475</v>
      </c>
      <c r="E597" s="410">
        <v>50000000</v>
      </c>
      <c r="F597" s="120"/>
      <c r="G597" s="509"/>
    </row>
    <row r="598" spans="1:7" x14ac:dyDescent="0.2">
      <c r="A598" s="407">
        <v>43009</v>
      </c>
      <c r="B598" s="509" t="s">
        <v>1906</v>
      </c>
      <c r="C598" s="509" t="s">
        <v>3073</v>
      </c>
      <c r="D598" s="121" t="s">
        <v>1837</v>
      </c>
      <c r="E598" s="429">
        <v>-3333333</v>
      </c>
      <c r="F598" s="509"/>
      <c r="G598" s="509"/>
    </row>
    <row r="599" spans="1:7" x14ac:dyDescent="0.2">
      <c r="A599" s="407">
        <v>43009</v>
      </c>
      <c r="B599" s="509" t="s">
        <v>1906</v>
      </c>
      <c r="C599" s="509" t="s">
        <v>3057</v>
      </c>
      <c r="D599" s="121" t="s">
        <v>1837</v>
      </c>
      <c r="E599" s="429">
        <v>-1291500</v>
      </c>
      <c r="F599" s="509"/>
      <c r="G599" s="509"/>
    </row>
    <row r="600" spans="1:7" x14ac:dyDescent="0.2">
      <c r="A600" s="407">
        <v>43009</v>
      </c>
      <c r="B600" s="509" t="s">
        <v>1906</v>
      </c>
      <c r="C600" s="509" t="s">
        <v>3059</v>
      </c>
      <c r="D600" s="121" t="s">
        <v>1837</v>
      </c>
      <c r="E600" s="429">
        <v>-333333</v>
      </c>
      <c r="F600" s="509"/>
      <c r="G600" s="509"/>
    </row>
    <row r="601" spans="1:7" x14ac:dyDescent="0.2">
      <c r="A601" s="407">
        <v>43009</v>
      </c>
      <c r="B601" s="509" t="s">
        <v>1906</v>
      </c>
      <c r="C601" s="509" t="s">
        <v>3061</v>
      </c>
      <c r="D601" s="121" t="s">
        <v>1837</v>
      </c>
      <c r="E601" s="429">
        <v>-660394</v>
      </c>
      <c r="F601" s="509"/>
      <c r="G601" s="509"/>
    </row>
    <row r="602" spans="1:7" x14ac:dyDescent="0.2">
      <c r="A602" s="407">
        <v>43009</v>
      </c>
      <c r="B602" s="509" t="s">
        <v>1906</v>
      </c>
      <c r="C602" s="509" t="s">
        <v>3083</v>
      </c>
      <c r="D602" s="121" t="s">
        <v>1837</v>
      </c>
      <c r="E602" s="429">
        <v>-488250</v>
      </c>
      <c r="F602" s="509"/>
      <c r="G602" s="509"/>
    </row>
    <row r="603" spans="1:7" x14ac:dyDescent="0.2">
      <c r="A603" s="407">
        <v>43009</v>
      </c>
      <c r="B603" s="509" t="s">
        <v>1906</v>
      </c>
      <c r="C603" s="509" t="s">
        <v>3066</v>
      </c>
      <c r="D603" s="121" t="s">
        <v>1837</v>
      </c>
      <c r="E603" s="429">
        <v>-415372</v>
      </c>
      <c r="F603" s="509"/>
      <c r="G603" s="509"/>
    </row>
    <row r="604" spans="1:7" x14ac:dyDescent="0.2">
      <c r="A604" s="407">
        <v>43009</v>
      </c>
      <c r="B604" s="107" t="str">
        <f>Aaron!$M$2</f>
        <v>Virginia</v>
      </c>
      <c r="C604" s="509" t="s">
        <v>592</v>
      </c>
      <c r="D604" s="120" t="s">
        <v>2473</v>
      </c>
      <c r="E604" s="411">
        <v>22710611</v>
      </c>
      <c r="F604" s="299"/>
      <c r="G604" s="509"/>
    </row>
    <row r="605" spans="1:7" x14ac:dyDescent="0.2">
      <c r="A605" s="407">
        <v>43009</v>
      </c>
      <c r="B605" s="509" t="s">
        <v>556</v>
      </c>
      <c r="C605" s="509" t="s">
        <v>2873</v>
      </c>
      <c r="D605" s="121" t="s">
        <v>1837</v>
      </c>
      <c r="E605" s="429">
        <v>-2800000</v>
      </c>
      <c r="F605" s="509"/>
      <c r="G605" s="509"/>
    </row>
    <row r="606" spans="1:7" x14ac:dyDescent="0.2">
      <c r="A606" s="407">
        <v>43009</v>
      </c>
      <c r="B606" s="107" t="str">
        <f>Aaron!$M$2</f>
        <v>Virginia</v>
      </c>
      <c r="C606" s="107" t="s">
        <v>160</v>
      </c>
      <c r="D606" s="120" t="s">
        <v>2474</v>
      </c>
      <c r="E606" s="410">
        <v>3750000</v>
      </c>
      <c r="F606" s="120" t="s">
        <v>1204</v>
      </c>
      <c r="G606" s="509"/>
    </row>
    <row r="607" spans="1:7" x14ac:dyDescent="0.2">
      <c r="A607" s="407">
        <v>43009</v>
      </c>
      <c r="B607" s="509" t="s">
        <v>556</v>
      </c>
      <c r="C607" s="509" t="s">
        <v>2862</v>
      </c>
      <c r="D607" s="121" t="s">
        <v>1837</v>
      </c>
      <c r="E607" s="429">
        <v>-1900000</v>
      </c>
      <c r="F607" s="509"/>
      <c r="G607" s="509"/>
    </row>
    <row r="608" spans="1:7" x14ac:dyDescent="0.2">
      <c r="A608" s="407">
        <v>43009</v>
      </c>
      <c r="B608" s="509" t="s">
        <v>556</v>
      </c>
      <c r="C608" s="509" t="s">
        <v>2864</v>
      </c>
      <c r="D608" s="121" t="s">
        <v>1837</v>
      </c>
      <c r="E608" s="429">
        <v>-300000</v>
      </c>
      <c r="F608" s="509"/>
      <c r="G608" s="509"/>
    </row>
    <row r="609" spans="1:7" x14ac:dyDescent="0.2">
      <c r="A609" s="407">
        <v>43009</v>
      </c>
      <c r="B609" s="509" t="s">
        <v>556</v>
      </c>
      <c r="C609" s="509" t="s">
        <v>2875</v>
      </c>
      <c r="D609" s="121" t="s">
        <v>1837</v>
      </c>
      <c r="E609" s="429">
        <v>-400000</v>
      </c>
      <c r="F609" s="509"/>
      <c r="G609" s="509"/>
    </row>
    <row r="610" spans="1:7" x14ac:dyDescent="0.2">
      <c r="A610" s="407">
        <v>43009</v>
      </c>
      <c r="B610" s="509" t="s">
        <v>556</v>
      </c>
      <c r="C610" s="509" t="s">
        <v>2865</v>
      </c>
      <c r="D610" s="121" t="s">
        <v>1837</v>
      </c>
      <c r="E610" s="429">
        <v>-300000</v>
      </c>
      <c r="F610" s="509"/>
      <c r="G610" s="509"/>
    </row>
    <row r="611" spans="1:7" x14ac:dyDescent="0.2">
      <c r="A611" s="407">
        <v>43009</v>
      </c>
      <c r="B611" s="509" t="s">
        <v>556</v>
      </c>
      <c r="C611" s="509" t="s">
        <v>2877</v>
      </c>
      <c r="D611" s="121" t="s">
        <v>1837</v>
      </c>
      <c r="E611" s="429">
        <v>-400000</v>
      </c>
      <c r="F611" s="509"/>
      <c r="G611" s="509"/>
    </row>
    <row r="612" spans="1:7" x14ac:dyDescent="0.2">
      <c r="A612" s="407">
        <v>43009</v>
      </c>
      <c r="B612" s="509" t="s">
        <v>556</v>
      </c>
      <c r="C612" s="509" t="s">
        <v>2866</v>
      </c>
      <c r="D612" s="121" t="s">
        <v>1837</v>
      </c>
      <c r="E612" s="429">
        <v>-300000</v>
      </c>
      <c r="F612" s="509"/>
      <c r="G612" s="509"/>
    </row>
    <row r="613" spans="1:7" x14ac:dyDescent="0.2">
      <c r="A613" s="407">
        <v>43009</v>
      </c>
      <c r="B613" s="509" t="s">
        <v>556</v>
      </c>
      <c r="C613" s="509" t="s">
        <v>2869</v>
      </c>
      <c r="D613" s="121" t="s">
        <v>1837</v>
      </c>
      <c r="E613" s="429">
        <v>-800000</v>
      </c>
      <c r="F613" s="509"/>
      <c r="G613" s="509"/>
    </row>
    <row r="614" spans="1:7" x14ac:dyDescent="0.2">
      <c r="A614" s="407">
        <v>43009</v>
      </c>
      <c r="B614" s="509" t="s">
        <v>556</v>
      </c>
      <c r="C614" s="509" t="s">
        <v>2880</v>
      </c>
      <c r="D614" s="121" t="s">
        <v>1837</v>
      </c>
      <c r="E614" s="429">
        <v>-400000</v>
      </c>
      <c r="F614" s="509"/>
      <c r="G614" s="509"/>
    </row>
    <row r="615" spans="1:7" x14ac:dyDescent="0.2">
      <c r="A615" s="407">
        <v>43009</v>
      </c>
      <c r="B615" s="509" t="s">
        <v>556</v>
      </c>
      <c r="C615" s="509" t="s">
        <v>1871</v>
      </c>
      <c r="D615" s="121" t="s">
        <v>1837</v>
      </c>
      <c r="E615" s="429">
        <v>-100000</v>
      </c>
      <c r="F615" s="509"/>
      <c r="G615" s="509"/>
    </row>
    <row r="616" spans="1:7" x14ac:dyDescent="0.2">
      <c r="A616" s="407">
        <v>43009</v>
      </c>
      <c r="B616" s="509" t="s">
        <v>556</v>
      </c>
      <c r="C616" s="509" t="s">
        <v>2882</v>
      </c>
      <c r="D616" s="121" t="s">
        <v>1837</v>
      </c>
      <c r="E616" s="429">
        <v>-400000</v>
      </c>
      <c r="F616" s="509"/>
      <c r="G616" s="509"/>
    </row>
    <row r="617" spans="1:7" x14ac:dyDescent="0.2">
      <c r="A617" s="407">
        <v>43009</v>
      </c>
      <c r="B617" s="509" t="s">
        <v>556</v>
      </c>
      <c r="C617" s="509" t="s">
        <v>2883</v>
      </c>
      <c r="D617" s="121" t="s">
        <v>1837</v>
      </c>
      <c r="E617" s="429">
        <v>-2000000</v>
      </c>
      <c r="F617" s="509"/>
      <c r="G617" s="509"/>
    </row>
    <row r="618" spans="1:7" x14ac:dyDescent="0.2">
      <c r="A618" s="407">
        <v>43009</v>
      </c>
      <c r="B618" s="509" t="s">
        <v>556</v>
      </c>
      <c r="C618" s="509" t="s">
        <v>2871</v>
      </c>
      <c r="D618" s="121" t="s">
        <v>1837</v>
      </c>
      <c r="E618" s="429">
        <v>-3500000</v>
      </c>
      <c r="F618" s="509"/>
      <c r="G618" s="509"/>
    </row>
    <row r="619" spans="1:7" x14ac:dyDescent="0.2">
      <c r="A619" s="407">
        <v>43009</v>
      </c>
      <c r="B619" s="509" t="s">
        <v>556</v>
      </c>
      <c r="C619" s="509" t="s">
        <v>2571</v>
      </c>
      <c r="D619" s="107" t="s">
        <v>1837</v>
      </c>
      <c r="E619" s="429">
        <v>-400000</v>
      </c>
      <c r="F619" s="509"/>
      <c r="G619" s="509"/>
    </row>
    <row r="620" spans="1:7" x14ac:dyDescent="0.2">
      <c r="A620" s="407">
        <v>43009</v>
      </c>
      <c r="B620" s="509" t="s">
        <v>556</v>
      </c>
      <c r="C620" s="509" t="s">
        <v>2886</v>
      </c>
      <c r="D620" s="121" t="s">
        <v>1837</v>
      </c>
      <c r="E620" s="429">
        <v>-725000</v>
      </c>
      <c r="F620" s="509"/>
      <c r="G620" s="509"/>
    </row>
    <row r="621" spans="1:7" x14ac:dyDescent="0.2">
      <c r="A621" s="407">
        <v>43009</v>
      </c>
      <c r="B621" s="509" t="s">
        <v>556</v>
      </c>
      <c r="C621" s="509" t="s">
        <v>2887</v>
      </c>
      <c r="D621" s="121" t="s">
        <v>1837</v>
      </c>
      <c r="E621" s="429">
        <v>-300000</v>
      </c>
      <c r="F621" s="509"/>
      <c r="G621" s="509"/>
    </row>
    <row r="622" spans="1:7" x14ac:dyDescent="0.2">
      <c r="A622" s="407">
        <v>43009</v>
      </c>
      <c r="B622" s="509" t="s">
        <v>556</v>
      </c>
      <c r="C622" s="509" t="s">
        <v>2872</v>
      </c>
      <c r="D622" s="121" t="s">
        <v>1837</v>
      </c>
      <c r="E622" s="429">
        <v>-400000</v>
      </c>
      <c r="F622" s="509"/>
      <c r="G622" s="509"/>
    </row>
    <row r="623" spans="1:7" x14ac:dyDescent="0.2">
      <c r="A623" s="407">
        <v>43009</v>
      </c>
      <c r="B623" s="107" t="str">
        <f>Aaron!$M$2</f>
        <v>Virginia</v>
      </c>
      <c r="C623" s="107" t="s">
        <v>44</v>
      </c>
      <c r="D623" s="120" t="s">
        <v>2475</v>
      </c>
      <c r="E623" s="410">
        <v>50000000</v>
      </c>
      <c r="F623" s="120"/>
      <c r="G623" s="509"/>
    </row>
    <row r="624" spans="1:7" x14ac:dyDescent="0.2">
      <c r="A624" s="407">
        <v>43009</v>
      </c>
      <c r="B624" s="509" t="s">
        <v>556</v>
      </c>
      <c r="C624" s="509" t="s">
        <v>2888</v>
      </c>
      <c r="D624" s="121" t="s">
        <v>1837</v>
      </c>
      <c r="E624" s="429">
        <v>-100000</v>
      </c>
      <c r="F624" s="509"/>
      <c r="G624" s="509"/>
    </row>
    <row r="625" spans="1:7" x14ac:dyDescent="0.2">
      <c r="A625" s="407">
        <v>43009</v>
      </c>
      <c r="B625" s="509" t="s">
        <v>1920</v>
      </c>
      <c r="C625" s="509" t="s">
        <v>2878</v>
      </c>
      <c r="D625" s="121" t="s">
        <v>1837</v>
      </c>
      <c r="E625" s="429">
        <v>-3815140</v>
      </c>
      <c r="F625" s="509"/>
      <c r="G625" s="509"/>
    </row>
    <row r="626" spans="1:7" x14ac:dyDescent="0.2">
      <c r="A626" s="407">
        <v>43009</v>
      </c>
      <c r="B626" s="509" t="s">
        <v>1920</v>
      </c>
      <c r="C626" s="509" t="s">
        <v>2881</v>
      </c>
      <c r="D626" s="121" t="s">
        <v>1837</v>
      </c>
      <c r="E626" s="429">
        <v>-3719334</v>
      </c>
      <c r="F626" s="509"/>
      <c r="G626" s="509"/>
    </row>
    <row r="627" spans="1:7" x14ac:dyDescent="0.2">
      <c r="A627" s="407">
        <v>43009</v>
      </c>
      <c r="B627" s="509" t="s">
        <v>1920</v>
      </c>
      <c r="C627" s="509" t="s">
        <v>2870</v>
      </c>
      <c r="D627" s="121" t="s">
        <v>1837</v>
      </c>
      <c r="E627" s="429">
        <v>-7497000</v>
      </c>
      <c r="F627" s="509"/>
      <c r="G627" s="509"/>
    </row>
    <row r="628" spans="1:7" x14ac:dyDescent="0.2">
      <c r="A628" s="407">
        <v>43009</v>
      </c>
      <c r="B628" s="509" t="s">
        <v>226</v>
      </c>
      <c r="C628" s="509" t="s">
        <v>2573</v>
      </c>
      <c r="D628" s="121" t="s">
        <v>1837</v>
      </c>
      <c r="E628" s="429">
        <v>-200000</v>
      </c>
      <c r="F628" s="509"/>
      <c r="G628" s="509"/>
    </row>
    <row r="629" spans="1:7" x14ac:dyDescent="0.2">
      <c r="A629" s="407">
        <v>43009</v>
      </c>
      <c r="B629" s="509" t="s">
        <v>226</v>
      </c>
      <c r="C629" s="509" t="s">
        <v>2574</v>
      </c>
      <c r="D629" s="121" t="s">
        <v>1837</v>
      </c>
      <c r="E629" s="429">
        <v>-2800000</v>
      </c>
      <c r="F629" s="509"/>
      <c r="G629" s="509"/>
    </row>
    <row r="630" spans="1:7" x14ac:dyDescent="0.2">
      <c r="A630" s="407">
        <v>43009</v>
      </c>
      <c r="B630" s="509" t="s">
        <v>226</v>
      </c>
      <c r="C630" s="509" t="s">
        <v>2589</v>
      </c>
      <c r="D630" s="121" t="s">
        <v>1837</v>
      </c>
      <c r="E630" s="429">
        <v>-300000</v>
      </c>
      <c r="F630" s="509"/>
      <c r="G630" s="509"/>
    </row>
    <row r="631" spans="1:7" x14ac:dyDescent="0.2">
      <c r="A631" s="407">
        <v>43009</v>
      </c>
      <c r="B631" s="509" t="str">
        <f>Cobb!$S$2</f>
        <v>Waikiki</v>
      </c>
      <c r="C631" s="509" t="s">
        <v>592</v>
      </c>
      <c r="D631" s="120" t="s">
        <v>2473</v>
      </c>
      <c r="E631" s="411">
        <v>68848096</v>
      </c>
      <c r="F631" s="299"/>
      <c r="G631" s="509"/>
    </row>
    <row r="632" spans="1:7" x14ac:dyDescent="0.2">
      <c r="A632" s="407">
        <v>43009</v>
      </c>
      <c r="B632" s="509" t="s">
        <v>226</v>
      </c>
      <c r="C632" s="509" t="s">
        <v>2590</v>
      </c>
      <c r="D632" s="121" t="s">
        <v>1837</v>
      </c>
      <c r="E632" s="429">
        <v>-2800000</v>
      </c>
      <c r="F632" s="509"/>
      <c r="G632" s="509"/>
    </row>
    <row r="633" spans="1:7" x14ac:dyDescent="0.2">
      <c r="A633" s="407">
        <v>43009</v>
      </c>
      <c r="B633" s="509" t="s">
        <v>226</v>
      </c>
      <c r="C633" s="509" t="s">
        <v>2576</v>
      </c>
      <c r="D633" s="121" t="s">
        <v>1837</v>
      </c>
      <c r="E633" s="429">
        <v>-100000</v>
      </c>
      <c r="F633" s="509"/>
      <c r="G633" s="509"/>
    </row>
    <row r="634" spans="1:7" x14ac:dyDescent="0.2">
      <c r="A634" s="407">
        <v>43009</v>
      </c>
      <c r="B634" s="509" t="str">
        <f>Cobb!$S$2</f>
        <v>Waikiki</v>
      </c>
      <c r="C634" s="107" t="s">
        <v>160</v>
      </c>
      <c r="D634" s="120" t="s">
        <v>2474</v>
      </c>
      <c r="E634" s="410">
        <v>1500000</v>
      </c>
      <c r="F634" s="120" t="s">
        <v>818</v>
      </c>
      <c r="G634" s="509"/>
    </row>
    <row r="635" spans="1:7" x14ac:dyDescent="0.2">
      <c r="A635" s="407">
        <v>43009</v>
      </c>
      <c r="B635" s="509" t="s">
        <v>226</v>
      </c>
      <c r="C635" s="509" t="s">
        <v>2578</v>
      </c>
      <c r="D635" s="121" t="s">
        <v>1837</v>
      </c>
      <c r="E635" s="429">
        <v>-400000</v>
      </c>
      <c r="F635" s="509"/>
      <c r="G635" s="509"/>
    </row>
    <row r="636" spans="1:7" x14ac:dyDescent="0.2">
      <c r="A636" s="407">
        <v>43009</v>
      </c>
      <c r="B636" s="509" t="s">
        <v>226</v>
      </c>
      <c r="C636" s="509" t="s">
        <v>2591</v>
      </c>
      <c r="D636" s="121" t="s">
        <v>1837</v>
      </c>
      <c r="E636" s="429">
        <v>-200000</v>
      </c>
      <c r="F636" s="509"/>
      <c r="G636" s="509"/>
    </row>
    <row r="637" spans="1:7" x14ac:dyDescent="0.2">
      <c r="A637" s="469">
        <v>43009</v>
      </c>
      <c r="B637" s="316" t="s">
        <v>1361</v>
      </c>
      <c r="C637" s="431" t="s">
        <v>2579</v>
      </c>
      <c r="D637" s="447" t="s">
        <v>1837</v>
      </c>
      <c r="E637" s="473">
        <v>-300000</v>
      </c>
      <c r="F637" s="107" t="s">
        <v>3694</v>
      </c>
      <c r="G637" s="509"/>
    </row>
    <row r="638" spans="1:7" x14ac:dyDescent="0.2">
      <c r="A638" s="407">
        <v>43009</v>
      </c>
      <c r="B638" s="509" t="s">
        <v>226</v>
      </c>
      <c r="C638" s="509" t="s">
        <v>2580</v>
      </c>
      <c r="D638" s="121" t="s">
        <v>1837</v>
      </c>
      <c r="E638" s="429">
        <v>-200000</v>
      </c>
      <c r="F638" s="509"/>
      <c r="G638" s="509"/>
    </row>
    <row r="639" spans="1:7" x14ac:dyDescent="0.2">
      <c r="A639" s="407">
        <v>43009</v>
      </c>
      <c r="B639" s="509" t="s">
        <v>226</v>
      </c>
      <c r="C639" s="509" t="s">
        <v>2593</v>
      </c>
      <c r="D639" s="121" t="s">
        <v>1837</v>
      </c>
      <c r="E639" s="429">
        <v>-2800000</v>
      </c>
      <c r="F639" s="509"/>
      <c r="G639" s="509"/>
    </row>
    <row r="640" spans="1:7" x14ac:dyDescent="0.2">
      <c r="A640" s="407">
        <v>43009</v>
      </c>
      <c r="B640" s="509" t="s">
        <v>226</v>
      </c>
      <c r="C640" s="509" t="s">
        <v>2582</v>
      </c>
      <c r="D640" s="121" t="s">
        <v>1837</v>
      </c>
      <c r="E640" s="429">
        <v>-300000</v>
      </c>
      <c r="F640" s="509"/>
      <c r="G640" s="509"/>
    </row>
    <row r="641" spans="1:7" x14ac:dyDescent="0.2">
      <c r="A641" s="407">
        <v>43009</v>
      </c>
      <c r="B641" s="509" t="s">
        <v>1226</v>
      </c>
      <c r="C641" s="509" t="s">
        <v>2583</v>
      </c>
      <c r="D641" s="121" t="s">
        <v>1837</v>
      </c>
      <c r="E641" s="429">
        <v>-300000</v>
      </c>
      <c r="F641" s="509" t="s">
        <v>3205</v>
      </c>
      <c r="G641" s="509"/>
    </row>
    <row r="642" spans="1:7" x14ac:dyDescent="0.2">
      <c r="A642" s="407">
        <v>43009</v>
      </c>
      <c r="B642" s="509" t="s">
        <v>226</v>
      </c>
      <c r="C642" s="509" t="s">
        <v>2594</v>
      </c>
      <c r="D642" s="121" t="s">
        <v>1837</v>
      </c>
      <c r="E642" s="429">
        <v>-200000</v>
      </c>
      <c r="F642" s="509"/>
      <c r="G642" s="509"/>
    </row>
    <row r="643" spans="1:7" x14ac:dyDescent="0.2">
      <c r="A643" s="407">
        <v>43009</v>
      </c>
      <c r="B643" s="509" t="s">
        <v>226</v>
      </c>
      <c r="C643" s="509" t="s">
        <v>2595</v>
      </c>
      <c r="D643" s="121" t="s">
        <v>1837</v>
      </c>
      <c r="E643" s="429">
        <v>-300000</v>
      </c>
      <c r="F643" s="509"/>
      <c r="G643" s="509"/>
    </row>
    <row r="644" spans="1:7" x14ac:dyDescent="0.2">
      <c r="A644" s="407">
        <v>43009</v>
      </c>
      <c r="B644" s="107" t="s">
        <v>1636</v>
      </c>
      <c r="C644" s="509" t="s">
        <v>2584</v>
      </c>
      <c r="D644" s="121" t="s">
        <v>1837</v>
      </c>
      <c r="E644" s="429">
        <v>-765000</v>
      </c>
      <c r="F644" s="107" t="s">
        <v>3235</v>
      </c>
      <c r="G644" s="509"/>
    </row>
    <row r="645" spans="1:7" x14ac:dyDescent="0.2">
      <c r="A645" s="407">
        <v>43009</v>
      </c>
      <c r="B645" s="509" t="s">
        <v>226</v>
      </c>
      <c r="C645" s="509" t="s">
        <v>2596</v>
      </c>
      <c r="D645" s="121" t="s">
        <v>1837</v>
      </c>
      <c r="E645" s="429">
        <v>-300000</v>
      </c>
      <c r="F645" s="509"/>
      <c r="G645" s="509"/>
    </row>
    <row r="646" spans="1:7" x14ac:dyDescent="0.2">
      <c r="A646" s="407">
        <v>43009</v>
      </c>
      <c r="B646" s="509" t="s">
        <v>226</v>
      </c>
      <c r="C646" s="509" t="s">
        <v>1814</v>
      </c>
      <c r="D646" s="121" t="s">
        <v>1837</v>
      </c>
      <c r="E646" s="429">
        <v>-100000</v>
      </c>
      <c r="F646" s="509"/>
      <c r="G646" s="509"/>
    </row>
    <row r="647" spans="1:7" x14ac:dyDescent="0.2">
      <c r="A647" s="407">
        <v>43009</v>
      </c>
      <c r="B647" s="509" t="s">
        <v>226</v>
      </c>
      <c r="C647" s="509" t="s">
        <v>2597</v>
      </c>
      <c r="D647" s="121" t="s">
        <v>1837</v>
      </c>
      <c r="E647" s="429">
        <v>-400000</v>
      </c>
      <c r="F647" s="509"/>
      <c r="G647" s="509"/>
    </row>
    <row r="648" spans="1:7" x14ac:dyDescent="0.2">
      <c r="A648" s="407">
        <v>43009</v>
      </c>
      <c r="B648" s="509" t="s">
        <v>226</v>
      </c>
      <c r="C648" s="509" t="s">
        <v>2598</v>
      </c>
      <c r="D648" s="121" t="s">
        <v>1837</v>
      </c>
      <c r="E648" s="429">
        <v>-400000</v>
      </c>
      <c r="F648" s="509"/>
      <c r="G648" s="509"/>
    </row>
    <row r="649" spans="1:7" x14ac:dyDescent="0.2">
      <c r="A649" s="407">
        <v>43009</v>
      </c>
      <c r="B649" s="509" t="s">
        <v>226</v>
      </c>
      <c r="C649" s="509" t="s">
        <v>2599</v>
      </c>
      <c r="D649" s="121" t="s">
        <v>1837</v>
      </c>
      <c r="E649" s="429">
        <v>-100000</v>
      </c>
      <c r="F649" s="509"/>
      <c r="G649" s="509"/>
    </row>
    <row r="650" spans="1:7" x14ac:dyDescent="0.2">
      <c r="A650" s="407">
        <v>43009</v>
      </c>
      <c r="B650" s="509" t="s">
        <v>226</v>
      </c>
      <c r="C650" s="509" t="s">
        <v>2600</v>
      </c>
      <c r="D650" s="121" t="s">
        <v>1837</v>
      </c>
      <c r="E650" s="429">
        <v>-400000</v>
      </c>
      <c r="F650" s="509"/>
      <c r="G650" s="509"/>
    </row>
    <row r="651" spans="1:7" x14ac:dyDescent="0.2">
      <c r="A651" s="407">
        <v>43009</v>
      </c>
      <c r="B651" s="509" t="s">
        <v>226</v>
      </c>
      <c r="C651" s="509" t="s">
        <v>2601</v>
      </c>
      <c r="D651" s="121" t="s">
        <v>1837</v>
      </c>
      <c r="E651" s="429">
        <v>-2800000</v>
      </c>
      <c r="F651" s="509"/>
      <c r="G651" s="509"/>
    </row>
    <row r="652" spans="1:7" x14ac:dyDescent="0.2">
      <c r="A652" s="469">
        <v>43009</v>
      </c>
      <c r="B652" s="316" t="s">
        <v>1361</v>
      </c>
      <c r="C652" s="431" t="s">
        <v>2602</v>
      </c>
      <c r="D652" s="447" t="s">
        <v>1837</v>
      </c>
      <c r="E652" s="473">
        <v>-200000</v>
      </c>
      <c r="F652" s="107" t="s">
        <v>3729</v>
      </c>
      <c r="G652" s="509"/>
    </row>
    <row r="653" spans="1:7" x14ac:dyDescent="0.2">
      <c r="A653" s="407">
        <v>43009</v>
      </c>
      <c r="B653" s="509" t="s">
        <v>642</v>
      </c>
      <c r="C653" s="509" t="s">
        <v>2603</v>
      </c>
      <c r="D653" s="121" t="s">
        <v>1837</v>
      </c>
      <c r="E653" s="429">
        <v>-300000</v>
      </c>
      <c r="F653" s="509" t="s">
        <v>3227</v>
      </c>
      <c r="G653" s="509"/>
    </row>
    <row r="654" spans="1:7" x14ac:dyDescent="0.2">
      <c r="A654" s="407">
        <v>43009</v>
      </c>
      <c r="B654" s="509" t="s">
        <v>226</v>
      </c>
      <c r="C654" s="509" t="s">
        <v>2587</v>
      </c>
      <c r="D654" s="121" t="s">
        <v>1837</v>
      </c>
      <c r="E654" s="429">
        <v>-400000</v>
      </c>
      <c r="F654" s="509"/>
      <c r="G654" s="509"/>
    </row>
    <row r="655" spans="1:7" x14ac:dyDescent="0.2">
      <c r="A655" s="407">
        <v>43009</v>
      </c>
      <c r="B655" s="509" t="s">
        <v>1226</v>
      </c>
      <c r="C655" s="509" t="s">
        <v>2604</v>
      </c>
      <c r="D655" s="121" t="s">
        <v>1837</v>
      </c>
      <c r="E655" s="429">
        <v>-300000</v>
      </c>
      <c r="F655" s="509" t="s">
        <v>3205</v>
      </c>
      <c r="G655" s="509"/>
    </row>
    <row r="656" spans="1:7" x14ac:dyDescent="0.2">
      <c r="A656" s="407">
        <v>43009</v>
      </c>
      <c r="B656" s="509" t="s">
        <v>226</v>
      </c>
      <c r="C656" s="509" t="s">
        <v>2605</v>
      </c>
      <c r="D656" s="121" t="s">
        <v>1837</v>
      </c>
      <c r="E656" s="429">
        <v>-2800000</v>
      </c>
      <c r="F656" s="509"/>
      <c r="G656" s="509"/>
    </row>
    <row r="657" spans="1:7" x14ac:dyDescent="0.2">
      <c r="A657" s="407">
        <v>43009</v>
      </c>
      <c r="B657" s="509" t="str">
        <f>Cobb!$S$2</f>
        <v>Waikiki</v>
      </c>
      <c r="C657" s="107" t="s">
        <v>44</v>
      </c>
      <c r="D657" s="120" t="s">
        <v>2475</v>
      </c>
      <c r="E657" s="410">
        <v>50000000</v>
      </c>
      <c r="F657" s="120"/>
      <c r="G657" s="509"/>
    </row>
    <row r="658" spans="1:7" x14ac:dyDescent="0.2">
      <c r="A658" s="407">
        <v>43009</v>
      </c>
      <c r="B658" s="509" t="s">
        <v>1898</v>
      </c>
      <c r="C658" s="509" t="s">
        <v>2575</v>
      </c>
      <c r="D658" s="121" t="s">
        <v>1837</v>
      </c>
      <c r="E658" s="429">
        <v>-345000</v>
      </c>
      <c r="F658" s="509"/>
      <c r="G658" s="509"/>
    </row>
    <row r="659" spans="1:7" x14ac:dyDescent="0.2">
      <c r="A659" s="407">
        <v>43009</v>
      </c>
      <c r="B659" s="509" t="s">
        <v>1226</v>
      </c>
      <c r="C659" s="509" t="s">
        <v>2577</v>
      </c>
      <c r="D659" s="121" t="s">
        <v>1837</v>
      </c>
      <c r="E659" s="429">
        <v>-7000000</v>
      </c>
      <c r="F659" s="509" t="s">
        <v>3205</v>
      </c>
      <c r="G659" s="509"/>
    </row>
    <row r="660" spans="1:7" x14ac:dyDescent="0.2">
      <c r="A660" s="407">
        <v>43009</v>
      </c>
      <c r="B660" s="509" t="s">
        <v>1633</v>
      </c>
      <c r="C660" s="509" t="s">
        <v>2592</v>
      </c>
      <c r="D660" s="121" t="s">
        <v>1837</v>
      </c>
      <c r="E660" s="429">
        <v>-3100000</v>
      </c>
      <c r="F660" s="509" t="s">
        <v>3212</v>
      </c>
      <c r="G660" s="509"/>
    </row>
    <row r="661" spans="1:7" x14ac:dyDescent="0.2">
      <c r="A661" s="407">
        <v>43009</v>
      </c>
      <c r="B661" s="107" t="s">
        <v>1636</v>
      </c>
      <c r="C661" s="509" t="s">
        <v>2585</v>
      </c>
      <c r="D661" s="121" t="s">
        <v>1837</v>
      </c>
      <c r="E661" s="429">
        <v>-310000</v>
      </c>
      <c r="F661" s="509"/>
      <c r="G661" s="509"/>
    </row>
    <row r="662" spans="1:7" x14ac:dyDescent="0.2">
      <c r="A662" s="407">
        <v>43009</v>
      </c>
      <c r="B662" s="509" t="s">
        <v>1898</v>
      </c>
      <c r="C662" s="509" t="s">
        <v>2588</v>
      </c>
      <c r="D662" s="121" t="s">
        <v>1837</v>
      </c>
      <c r="E662" s="429">
        <v>-555000</v>
      </c>
      <c r="F662" s="509"/>
      <c r="G662" s="509"/>
    </row>
    <row r="663" spans="1:7" x14ac:dyDescent="0.2">
      <c r="A663" s="407">
        <v>43009</v>
      </c>
      <c r="B663" s="509" t="s">
        <v>398</v>
      </c>
      <c r="C663" s="509" t="s">
        <v>3110</v>
      </c>
      <c r="D663" s="121" t="s">
        <v>1837</v>
      </c>
      <c r="E663" s="429">
        <v>-400000</v>
      </c>
      <c r="F663" s="509"/>
      <c r="G663" s="509"/>
    </row>
    <row r="664" spans="1:7" x14ac:dyDescent="0.2">
      <c r="A664" s="407">
        <v>43009</v>
      </c>
      <c r="B664" s="509" t="s">
        <v>398</v>
      </c>
      <c r="C664" s="509" t="s">
        <v>592</v>
      </c>
      <c r="D664" s="120" t="s">
        <v>2473</v>
      </c>
      <c r="E664" s="411">
        <v>34853670</v>
      </c>
      <c r="F664" s="299"/>
      <c r="G664" s="509"/>
    </row>
    <row r="665" spans="1:7" x14ac:dyDescent="0.2">
      <c r="A665" s="407">
        <v>43009</v>
      </c>
      <c r="B665" s="509" t="s">
        <v>398</v>
      </c>
      <c r="C665" s="509" t="s">
        <v>3111</v>
      </c>
      <c r="D665" s="121" t="s">
        <v>1837</v>
      </c>
      <c r="E665" s="429">
        <v>-400000</v>
      </c>
      <c r="F665" s="509"/>
      <c r="G665" s="509"/>
    </row>
    <row r="666" spans="1:7" x14ac:dyDescent="0.2">
      <c r="A666" s="407">
        <v>43009</v>
      </c>
      <c r="B666" s="509" t="s">
        <v>398</v>
      </c>
      <c r="C666" s="509" t="s">
        <v>3121</v>
      </c>
      <c r="D666" s="121" t="s">
        <v>1837</v>
      </c>
      <c r="E666" s="429">
        <v>-300000</v>
      </c>
      <c r="F666" s="509"/>
      <c r="G666" s="509"/>
    </row>
    <row r="667" spans="1:7" x14ac:dyDescent="0.2">
      <c r="A667" s="407">
        <v>43009</v>
      </c>
      <c r="B667" s="509" t="s">
        <v>398</v>
      </c>
      <c r="C667" s="509" t="s">
        <v>3122</v>
      </c>
      <c r="D667" s="121" t="s">
        <v>1837</v>
      </c>
      <c r="E667" s="429">
        <v>-100000</v>
      </c>
      <c r="F667" s="509"/>
      <c r="G667" s="509"/>
    </row>
    <row r="668" spans="1:7" x14ac:dyDescent="0.2">
      <c r="A668" s="407">
        <v>43009</v>
      </c>
      <c r="B668" s="509" t="s">
        <v>398</v>
      </c>
      <c r="C668" s="509" t="s">
        <v>3123</v>
      </c>
      <c r="D668" s="121" t="s">
        <v>1837</v>
      </c>
      <c r="E668" s="429">
        <v>-300000</v>
      </c>
      <c r="F668" s="509"/>
      <c r="G668" s="509"/>
    </row>
    <row r="669" spans="1:7" x14ac:dyDescent="0.2">
      <c r="A669" s="407">
        <v>43009</v>
      </c>
      <c r="B669" s="509" t="s">
        <v>398</v>
      </c>
      <c r="C669" s="509" t="s">
        <v>3112</v>
      </c>
      <c r="D669" s="121" t="s">
        <v>1837</v>
      </c>
      <c r="E669" s="429">
        <v>-2800000</v>
      </c>
      <c r="F669" s="509"/>
      <c r="G669" s="509"/>
    </row>
    <row r="670" spans="1:7" x14ac:dyDescent="0.2">
      <c r="A670" s="407">
        <v>43009</v>
      </c>
      <c r="B670" s="509" t="s">
        <v>398</v>
      </c>
      <c r="C670" s="509" t="s">
        <v>3124</v>
      </c>
      <c r="D670" s="121" t="s">
        <v>1837</v>
      </c>
      <c r="E670" s="429">
        <v>-400000</v>
      </c>
      <c r="F670" s="509"/>
      <c r="G670" s="509"/>
    </row>
    <row r="671" spans="1:7" x14ac:dyDescent="0.2">
      <c r="A671" s="407">
        <v>43009</v>
      </c>
      <c r="B671" s="509" t="s">
        <v>398</v>
      </c>
      <c r="C671" s="509" t="s">
        <v>3125</v>
      </c>
      <c r="D671" s="121" t="s">
        <v>1837</v>
      </c>
      <c r="E671" s="429">
        <v>-300000</v>
      </c>
      <c r="F671" s="509"/>
      <c r="G671" s="509"/>
    </row>
    <row r="672" spans="1:7" x14ac:dyDescent="0.2">
      <c r="A672" s="407">
        <v>43009</v>
      </c>
      <c r="B672" s="509" t="s">
        <v>398</v>
      </c>
      <c r="C672" s="509" t="s">
        <v>3126</v>
      </c>
      <c r="D672" s="121" t="s">
        <v>1837</v>
      </c>
      <c r="E672" s="429">
        <v>-100000</v>
      </c>
      <c r="F672" s="509"/>
      <c r="G672" s="509"/>
    </row>
    <row r="673" spans="1:7" x14ac:dyDescent="0.2">
      <c r="A673" s="407">
        <v>43009</v>
      </c>
      <c r="B673" s="509" t="s">
        <v>398</v>
      </c>
      <c r="C673" s="509" t="s">
        <v>3113</v>
      </c>
      <c r="D673" s="121" t="s">
        <v>1837</v>
      </c>
      <c r="E673" s="429">
        <v>-400000</v>
      </c>
      <c r="F673" s="509"/>
      <c r="G673" s="509"/>
    </row>
    <row r="674" spans="1:7" x14ac:dyDescent="0.2">
      <c r="A674" s="407">
        <v>43009</v>
      </c>
      <c r="B674" s="509" t="s">
        <v>398</v>
      </c>
      <c r="C674" s="509" t="s">
        <v>3114</v>
      </c>
      <c r="D674" s="121" t="s">
        <v>1837</v>
      </c>
      <c r="E674" s="429">
        <v>-1750000</v>
      </c>
      <c r="F674" s="509"/>
      <c r="G674" s="509"/>
    </row>
    <row r="675" spans="1:7" x14ac:dyDescent="0.2">
      <c r="A675" s="407">
        <v>43009</v>
      </c>
      <c r="B675" s="509" t="s">
        <v>398</v>
      </c>
      <c r="C675" s="509" t="s">
        <v>3115</v>
      </c>
      <c r="D675" s="121" t="s">
        <v>1837</v>
      </c>
      <c r="E675" s="429">
        <v>-200000</v>
      </c>
      <c r="F675" s="509"/>
      <c r="G675" s="509"/>
    </row>
    <row r="676" spans="1:7" x14ac:dyDescent="0.2">
      <c r="A676" s="407">
        <v>43009</v>
      </c>
      <c r="B676" s="509" t="s">
        <v>398</v>
      </c>
      <c r="C676" s="509" t="s">
        <v>3116</v>
      </c>
      <c r="D676" s="121" t="s">
        <v>1837</v>
      </c>
      <c r="E676" s="429">
        <v>-400000</v>
      </c>
      <c r="F676" s="509"/>
      <c r="G676" s="509"/>
    </row>
    <row r="677" spans="1:7" x14ac:dyDescent="0.2">
      <c r="A677" s="407">
        <v>43009</v>
      </c>
      <c r="B677" s="509" t="s">
        <v>398</v>
      </c>
      <c r="C677" s="509" t="s">
        <v>3117</v>
      </c>
      <c r="D677" s="121" t="s">
        <v>1837</v>
      </c>
      <c r="E677" s="429">
        <v>-300000</v>
      </c>
      <c r="F677" s="509"/>
      <c r="G677" s="509"/>
    </row>
    <row r="678" spans="1:7" x14ac:dyDescent="0.2">
      <c r="A678" s="407">
        <v>43009</v>
      </c>
      <c r="B678" s="509" t="s">
        <v>398</v>
      </c>
      <c r="C678" s="509" t="s">
        <v>3118</v>
      </c>
      <c r="D678" s="121" t="s">
        <v>1837</v>
      </c>
      <c r="E678" s="429">
        <v>-200000</v>
      </c>
      <c r="F678" s="509"/>
      <c r="G678" s="509"/>
    </row>
    <row r="679" spans="1:7" x14ac:dyDescent="0.2">
      <c r="A679" s="407">
        <v>43009</v>
      </c>
      <c r="B679" s="509" t="s">
        <v>398</v>
      </c>
      <c r="C679" s="509" t="s">
        <v>3128</v>
      </c>
      <c r="D679" s="121" t="s">
        <v>1837</v>
      </c>
      <c r="E679" s="429">
        <v>-200000</v>
      </c>
      <c r="F679" s="509"/>
      <c r="G679" s="509"/>
    </row>
    <row r="680" spans="1:7" x14ac:dyDescent="0.2">
      <c r="A680" s="407">
        <v>43009</v>
      </c>
      <c r="B680" s="509" t="s">
        <v>398</v>
      </c>
      <c r="C680" s="509" t="s">
        <v>3130</v>
      </c>
      <c r="D680" s="121" t="s">
        <v>1837</v>
      </c>
      <c r="E680" s="429">
        <v>-2100000</v>
      </c>
      <c r="F680" s="509"/>
      <c r="G680" s="509"/>
    </row>
    <row r="681" spans="1:7" x14ac:dyDescent="0.2">
      <c r="A681" s="469">
        <v>43009</v>
      </c>
      <c r="B681" s="316" t="s">
        <v>340</v>
      </c>
      <c r="C681" s="431" t="s">
        <v>3131</v>
      </c>
      <c r="D681" s="447" t="s">
        <v>1837</v>
      </c>
      <c r="E681" s="473">
        <v>-100000</v>
      </c>
      <c r="F681" s="107" t="s">
        <v>3701</v>
      </c>
      <c r="G681" s="509"/>
    </row>
    <row r="682" spans="1:7" x14ac:dyDescent="0.2">
      <c r="A682" s="407">
        <v>43009</v>
      </c>
      <c r="B682" s="509" t="s">
        <v>398</v>
      </c>
      <c r="C682" s="509" t="s">
        <v>1379</v>
      </c>
      <c r="D682" s="121" t="s">
        <v>1837</v>
      </c>
      <c r="E682" s="429">
        <v>-100000</v>
      </c>
      <c r="F682" s="509"/>
      <c r="G682" s="509"/>
    </row>
    <row r="683" spans="1:7" x14ac:dyDescent="0.2">
      <c r="A683" s="407">
        <v>43009</v>
      </c>
      <c r="B683" s="509" t="s">
        <v>398</v>
      </c>
      <c r="C683" s="509" t="s">
        <v>3120</v>
      </c>
      <c r="D683" s="121" t="s">
        <v>1837</v>
      </c>
      <c r="E683" s="429">
        <v>-200000</v>
      </c>
      <c r="F683" s="509"/>
      <c r="G683" s="509"/>
    </row>
    <row r="684" spans="1:7" x14ac:dyDescent="0.2">
      <c r="A684" s="469">
        <v>43009</v>
      </c>
      <c r="B684" s="316" t="s">
        <v>1361</v>
      </c>
      <c r="C684" s="431" t="s">
        <v>3133</v>
      </c>
      <c r="D684" s="447" t="s">
        <v>1837</v>
      </c>
      <c r="E684" s="429">
        <v>-647000</v>
      </c>
      <c r="F684" s="509"/>
      <c r="G684" s="509"/>
    </row>
    <row r="685" spans="1:7" x14ac:dyDescent="0.2">
      <c r="A685" s="407">
        <v>43009</v>
      </c>
      <c r="B685" s="509" t="s">
        <v>398</v>
      </c>
      <c r="C685" s="509" t="s">
        <v>3135</v>
      </c>
      <c r="D685" s="121" t="s">
        <v>1837</v>
      </c>
      <c r="E685" s="429">
        <v>-300000</v>
      </c>
      <c r="F685" s="509"/>
      <c r="G685" s="509"/>
    </row>
    <row r="686" spans="1:7" x14ac:dyDescent="0.2">
      <c r="A686" s="407">
        <v>43009</v>
      </c>
      <c r="B686" s="509" t="s">
        <v>398</v>
      </c>
      <c r="C686" s="509" t="s">
        <v>3136</v>
      </c>
      <c r="D686" s="121" t="s">
        <v>1837</v>
      </c>
      <c r="E686" s="429">
        <v>-200000</v>
      </c>
      <c r="F686" s="509"/>
      <c r="G686" s="509"/>
    </row>
    <row r="687" spans="1:7" x14ac:dyDescent="0.2">
      <c r="A687" s="407">
        <v>43009</v>
      </c>
      <c r="B687" s="509" t="s">
        <v>398</v>
      </c>
      <c r="C687" s="509" t="s">
        <v>3137</v>
      </c>
      <c r="D687" s="121" t="s">
        <v>1837</v>
      </c>
      <c r="E687" s="429">
        <v>-100000</v>
      </c>
      <c r="F687" s="509"/>
      <c r="G687" s="509"/>
    </row>
    <row r="688" spans="1:7" x14ac:dyDescent="0.2">
      <c r="A688" s="469">
        <v>43009</v>
      </c>
      <c r="B688" s="316" t="s">
        <v>1361</v>
      </c>
      <c r="C688" s="431" t="s">
        <v>3138</v>
      </c>
      <c r="D688" s="447" t="s">
        <v>1837</v>
      </c>
      <c r="E688" s="429">
        <v>-2800000</v>
      </c>
      <c r="F688" s="509"/>
      <c r="G688" s="509"/>
    </row>
    <row r="689" spans="1:7" x14ac:dyDescent="0.2">
      <c r="A689" s="407">
        <v>43009</v>
      </c>
      <c r="B689" s="509" t="s">
        <v>398</v>
      </c>
      <c r="C689" s="107" t="s">
        <v>44</v>
      </c>
      <c r="D689" s="120" t="s">
        <v>2475</v>
      </c>
      <c r="E689" s="410">
        <v>50000000</v>
      </c>
      <c r="F689" s="120"/>
      <c r="G689" s="509"/>
    </row>
    <row r="690" spans="1:7" x14ac:dyDescent="0.2">
      <c r="A690" s="407">
        <v>43009</v>
      </c>
      <c r="B690" s="509" t="s">
        <v>398</v>
      </c>
      <c r="C690" s="509" t="s">
        <v>3140</v>
      </c>
      <c r="D690" s="121" t="s">
        <v>1837</v>
      </c>
      <c r="E690" s="429">
        <v>-6174000</v>
      </c>
      <c r="F690" s="509"/>
      <c r="G690" s="509"/>
    </row>
    <row r="691" spans="1:7" x14ac:dyDescent="0.2">
      <c r="A691" s="407">
        <v>43009</v>
      </c>
      <c r="B691" s="509" t="s">
        <v>1897</v>
      </c>
      <c r="C691" s="509" t="s">
        <v>3119</v>
      </c>
      <c r="D691" s="121" t="s">
        <v>1837</v>
      </c>
      <c r="E691" s="429">
        <v>-333333</v>
      </c>
      <c r="F691" s="509"/>
      <c r="G691" s="509"/>
    </row>
    <row r="692" spans="1:7" x14ac:dyDescent="0.2">
      <c r="A692" s="407">
        <v>43009</v>
      </c>
      <c r="B692" s="509" t="s">
        <v>1897</v>
      </c>
      <c r="C692" s="509" t="s">
        <v>3132</v>
      </c>
      <c r="D692" s="121" t="s">
        <v>1837</v>
      </c>
      <c r="E692" s="429">
        <v>-262500</v>
      </c>
      <c r="F692" s="509"/>
      <c r="G692" s="509"/>
    </row>
    <row r="693" spans="1:7" x14ac:dyDescent="0.2">
      <c r="A693" s="407">
        <v>43009</v>
      </c>
      <c r="B693" s="509" t="s">
        <v>1897</v>
      </c>
      <c r="C693" s="509" t="s">
        <v>3134</v>
      </c>
      <c r="D693" s="121" t="s">
        <v>1837</v>
      </c>
      <c r="E693" s="429">
        <v>-746053</v>
      </c>
      <c r="F693" s="509"/>
      <c r="G693" s="509"/>
    </row>
    <row r="694" spans="1:7" x14ac:dyDescent="0.2">
      <c r="A694" s="407">
        <v>43009</v>
      </c>
      <c r="B694" s="509" t="s">
        <v>1897</v>
      </c>
      <c r="C694" s="509" t="s">
        <v>3139</v>
      </c>
      <c r="D694" s="121" t="s">
        <v>1837</v>
      </c>
      <c r="E694" s="429">
        <v>-3675000</v>
      </c>
      <c r="F694" s="509"/>
      <c r="G694" s="509"/>
    </row>
    <row r="695" spans="1:7" x14ac:dyDescent="0.2">
      <c r="A695" s="407">
        <v>43009</v>
      </c>
      <c r="B695" s="509" t="s">
        <v>460</v>
      </c>
      <c r="C695" s="509" t="s">
        <v>2794</v>
      </c>
      <c r="D695" s="121" t="s">
        <v>1837</v>
      </c>
      <c r="E695" s="429">
        <v>-100000</v>
      </c>
      <c r="F695" s="509"/>
      <c r="G695" s="509"/>
    </row>
    <row r="696" spans="1:7" x14ac:dyDescent="0.2">
      <c r="A696" s="407">
        <v>43009</v>
      </c>
      <c r="B696" s="509" t="str">
        <f>Ruth!$AE$2</f>
        <v>Williamsburg</v>
      </c>
      <c r="C696" s="509" t="s">
        <v>592</v>
      </c>
      <c r="D696" s="120" t="s">
        <v>2473</v>
      </c>
      <c r="E696" s="411">
        <v>71121058.950000003</v>
      </c>
      <c r="F696" s="299"/>
      <c r="G696" s="509"/>
    </row>
    <row r="697" spans="1:7" x14ac:dyDescent="0.2">
      <c r="A697" s="407">
        <v>43009</v>
      </c>
      <c r="B697" s="509" t="s">
        <v>460</v>
      </c>
      <c r="C697" s="509" t="s">
        <v>2781</v>
      </c>
      <c r="D697" s="121" t="s">
        <v>1837</v>
      </c>
      <c r="E697" s="429">
        <v>-931000</v>
      </c>
      <c r="F697" s="509"/>
      <c r="G697" s="509"/>
    </row>
    <row r="698" spans="1:7" x14ac:dyDescent="0.2">
      <c r="A698" s="407">
        <v>43009</v>
      </c>
      <c r="B698" s="509" t="str">
        <f>Ruth!$AE$2</f>
        <v>Williamsburg</v>
      </c>
      <c r="C698" s="107" t="s">
        <v>160</v>
      </c>
      <c r="D698" s="120" t="s">
        <v>2474</v>
      </c>
      <c r="E698" s="410">
        <v>1500000</v>
      </c>
      <c r="F698" s="120" t="s">
        <v>1206</v>
      </c>
      <c r="G698" s="509"/>
    </row>
    <row r="699" spans="1:7" x14ac:dyDescent="0.2">
      <c r="A699" s="407">
        <v>43009</v>
      </c>
      <c r="B699" s="509" t="s">
        <v>460</v>
      </c>
      <c r="C699" s="509" t="s">
        <v>2782</v>
      </c>
      <c r="D699" s="121" t="s">
        <v>1837</v>
      </c>
      <c r="E699" s="429">
        <v>-400000</v>
      </c>
      <c r="F699" s="509"/>
      <c r="G699" s="509"/>
    </row>
    <row r="700" spans="1:7" x14ac:dyDescent="0.2">
      <c r="A700" s="407">
        <v>43009</v>
      </c>
      <c r="B700" s="509" t="s">
        <v>460</v>
      </c>
      <c r="C700" s="509" t="s">
        <v>2783</v>
      </c>
      <c r="D700" s="121" t="s">
        <v>1837</v>
      </c>
      <c r="E700" s="429">
        <v>-100000</v>
      </c>
      <c r="F700" s="509"/>
      <c r="G700" s="509"/>
    </row>
    <row r="701" spans="1:7" x14ac:dyDescent="0.2">
      <c r="A701" s="407">
        <v>43009</v>
      </c>
      <c r="B701" s="509" t="s">
        <v>460</v>
      </c>
      <c r="C701" s="509" t="s">
        <v>2798</v>
      </c>
      <c r="D701" s="121" t="s">
        <v>1837</v>
      </c>
      <c r="E701" s="429">
        <v>-200000</v>
      </c>
      <c r="F701" s="509"/>
      <c r="G701" s="509"/>
    </row>
    <row r="702" spans="1:7" x14ac:dyDescent="0.2">
      <c r="A702" s="407">
        <v>43009</v>
      </c>
      <c r="B702" s="509" t="s">
        <v>460</v>
      </c>
      <c r="C702" s="509" t="s">
        <v>2784</v>
      </c>
      <c r="D702" s="121" t="s">
        <v>1837</v>
      </c>
      <c r="E702" s="429">
        <v>-1030000</v>
      </c>
      <c r="F702" s="509"/>
      <c r="G702" s="509"/>
    </row>
    <row r="703" spans="1:7" x14ac:dyDescent="0.2">
      <c r="A703" s="407">
        <v>43009</v>
      </c>
      <c r="B703" s="509" t="s">
        <v>460</v>
      </c>
      <c r="C703" s="509" t="s">
        <v>2802</v>
      </c>
      <c r="D703" s="121" t="s">
        <v>1837</v>
      </c>
      <c r="E703" s="429">
        <v>-400000</v>
      </c>
      <c r="F703" s="509"/>
      <c r="G703" s="509"/>
    </row>
    <row r="704" spans="1:7" x14ac:dyDescent="0.2">
      <c r="A704" s="407">
        <v>43009</v>
      </c>
      <c r="B704" s="509" t="s">
        <v>460</v>
      </c>
      <c r="C704" s="509" t="s">
        <v>2785</v>
      </c>
      <c r="D704" s="121" t="s">
        <v>1837</v>
      </c>
      <c r="E704" s="429">
        <v>-300000</v>
      </c>
      <c r="F704" s="509"/>
      <c r="G704" s="509"/>
    </row>
    <row r="705" spans="1:7" x14ac:dyDescent="0.2">
      <c r="A705" s="407">
        <v>43009</v>
      </c>
      <c r="B705" s="509" t="s">
        <v>460</v>
      </c>
      <c r="C705" s="509" t="s">
        <v>2786</v>
      </c>
      <c r="D705" s="121" t="s">
        <v>1837</v>
      </c>
      <c r="E705" s="429">
        <v>-400000</v>
      </c>
      <c r="F705" s="509"/>
      <c r="G705" s="509"/>
    </row>
    <row r="706" spans="1:7" x14ac:dyDescent="0.2">
      <c r="A706" s="407">
        <v>43009</v>
      </c>
      <c r="B706" s="509" t="s">
        <v>460</v>
      </c>
      <c r="C706" s="509" t="s">
        <v>2788</v>
      </c>
      <c r="D706" s="121" t="s">
        <v>1837</v>
      </c>
      <c r="E706" s="429">
        <v>-200000</v>
      </c>
      <c r="F706" s="509"/>
      <c r="G706" s="509"/>
    </row>
    <row r="707" spans="1:7" x14ac:dyDescent="0.2">
      <c r="A707" s="407">
        <v>43009</v>
      </c>
      <c r="B707" s="509" t="s">
        <v>460</v>
      </c>
      <c r="C707" s="509" t="s">
        <v>2369</v>
      </c>
      <c r="D707" s="121" t="s">
        <v>1837</v>
      </c>
      <c r="E707" s="429">
        <v>-100000</v>
      </c>
      <c r="F707" s="509"/>
      <c r="G707" s="509"/>
    </row>
    <row r="708" spans="1:7" x14ac:dyDescent="0.2">
      <c r="A708" s="407">
        <v>43009</v>
      </c>
      <c r="B708" s="509" t="s">
        <v>460</v>
      </c>
      <c r="C708" s="509" t="s">
        <v>2789</v>
      </c>
      <c r="D708" s="121" t="s">
        <v>1837</v>
      </c>
      <c r="E708" s="429">
        <v>-1671000</v>
      </c>
      <c r="F708" s="509"/>
      <c r="G708" s="509"/>
    </row>
    <row r="709" spans="1:7" x14ac:dyDescent="0.2">
      <c r="A709" s="407">
        <v>43009</v>
      </c>
      <c r="B709" s="509" t="s">
        <v>460</v>
      </c>
      <c r="C709" s="509" t="s">
        <v>2805</v>
      </c>
      <c r="D709" s="121" t="s">
        <v>1837</v>
      </c>
      <c r="E709" s="429">
        <v>-200000</v>
      </c>
      <c r="F709" s="509"/>
      <c r="G709" s="509"/>
    </row>
    <row r="710" spans="1:7" x14ac:dyDescent="0.2">
      <c r="A710" s="407">
        <v>43009</v>
      </c>
      <c r="B710" s="509" t="s">
        <v>460</v>
      </c>
      <c r="C710" s="509" t="s">
        <v>2806</v>
      </c>
      <c r="D710" s="121" t="s">
        <v>1837</v>
      </c>
      <c r="E710" s="429">
        <v>-400000</v>
      </c>
      <c r="F710" s="509"/>
      <c r="G710" s="509"/>
    </row>
    <row r="711" spans="1:7" x14ac:dyDescent="0.2">
      <c r="A711" s="407">
        <v>43009</v>
      </c>
      <c r="B711" s="509" t="s">
        <v>460</v>
      </c>
      <c r="C711" s="509" t="s">
        <v>2807</v>
      </c>
      <c r="D711" s="121" t="s">
        <v>1837</v>
      </c>
      <c r="E711" s="429">
        <v>-200000</v>
      </c>
      <c r="F711" s="509"/>
      <c r="G711" s="509"/>
    </row>
    <row r="712" spans="1:7" x14ac:dyDescent="0.2">
      <c r="A712" s="407">
        <v>43009</v>
      </c>
      <c r="B712" s="509" t="s">
        <v>460</v>
      </c>
      <c r="C712" s="509" t="s">
        <v>2809</v>
      </c>
      <c r="D712" s="121" t="s">
        <v>1837</v>
      </c>
      <c r="E712" s="429">
        <v>-300000</v>
      </c>
      <c r="F712" s="509"/>
      <c r="G712" s="509"/>
    </row>
    <row r="713" spans="1:7" x14ac:dyDescent="0.2">
      <c r="A713" s="407">
        <v>43009</v>
      </c>
      <c r="B713" s="509" t="s">
        <v>460</v>
      </c>
      <c r="C713" s="509" t="s">
        <v>2792</v>
      </c>
      <c r="D713" s="121" t="s">
        <v>1837</v>
      </c>
      <c r="E713" s="429">
        <v>-200000</v>
      </c>
      <c r="F713" s="509"/>
      <c r="G713" s="509"/>
    </row>
    <row r="714" spans="1:7" x14ac:dyDescent="0.2">
      <c r="A714" s="407">
        <v>43009</v>
      </c>
      <c r="B714" s="509" t="str">
        <f>Ruth!$AE$2</f>
        <v>Williamsburg</v>
      </c>
      <c r="C714" s="107" t="s">
        <v>44</v>
      </c>
      <c r="D714" s="120" t="s">
        <v>2475</v>
      </c>
      <c r="E714" s="410">
        <v>50000000</v>
      </c>
      <c r="F714" s="120"/>
      <c r="G714" s="509"/>
    </row>
    <row r="715" spans="1:7" x14ac:dyDescent="0.2">
      <c r="A715" s="407">
        <v>43009</v>
      </c>
      <c r="B715" s="509" t="s">
        <v>460</v>
      </c>
      <c r="C715" s="509" t="s">
        <v>2793</v>
      </c>
      <c r="D715" s="121" t="s">
        <v>1837</v>
      </c>
      <c r="E715" s="429">
        <v>-200000</v>
      </c>
      <c r="F715" s="509"/>
      <c r="G715" s="509"/>
    </row>
    <row r="716" spans="1:7" x14ac:dyDescent="0.2">
      <c r="A716" s="407">
        <v>43009</v>
      </c>
      <c r="B716" s="509" t="s">
        <v>1904</v>
      </c>
      <c r="C716" s="509" t="s">
        <v>2780</v>
      </c>
      <c r="D716" s="121" t="s">
        <v>1837</v>
      </c>
      <c r="E716" s="429">
        <v>-290000</v>
      </c>
      <c r="F716" s="509"/>
      <c r="G716" s="509"/>
    </row>
    <row r="717" spans="1:7" x14ac:dyDescent="0.2">
      <c r="A717" s="407">
        <v>43009</v>
      </c>
      <c r="B717" s="509" t="s">
        <v>1904</v>
      </c>
      <c r="C717" s="509" t="s">
        <v>2795</v>
      </c>
      <c r="D717" s="121" t="s">
        <v>1837</v>
      </c>
      <c r="E717" s="429">
        <v>-2755000</v>
      </c>
      <c r="F717" s="509"/>
      <c r="G717" s="509"/>
    </row>
    <row r="718" spans="1:7" x14ac:dyDescent="0.2">
      <c r="A718" s="407">
        <v>43009</v>
      </c>
      <c r="B718" s="509" t="s">
        <v>1904</v>
      </c>
      <c r="C718" s="509" t="s">
        <v>2797</v>
      </c>
      <c r="D718" s="121" t="s">
        <v>1837</v>
      </c>
      <c r="E718" s="429">
        <v>-1800000</v>
      </c>
      <c r="F718" s="509"/>
      <c r="G718" s="509"/>
    </row>
    <row r="719" spans="1:7" x14ac:dyDescent="0.2">
      <c r="A719" s="407">
        <v>43009</v>
      </c>
      <c r="B719" s="509" t="s">
        <v>1904</v>
      </c>
      <c r="C719" s="509" t="s">
        <v>2803</v>
      </c>
      <c r="D719" s="121" t="s">
        <v>1837</v>
      </c>
      <c r="E719" s="429">
        <v>-350000</v>
      </c>
      <c r="F719" s="509"/>
      <c r="G719" s="509"/>
    </row>
    <row r="720" spans="1:7" x14ac:dyDescent="0.2">
      <c r="A720" s="407">
        <v>43009</v>
      </c>
      <c r="B720" s="509" t="s">
        <v>1904</v>
      </c>
      <c r="C720" s="509" t="s">
        <v>2804</v>
      </c>
      <c r="D720" s="121" t="s">
        <v>1837</v>
      </c>
      <c r="E720" s="429">
        <v>-525000</v>
      </c>
      <c r="F720" s="509"/>
      <c r="G720" s="509"/>
    </row>
    <row r="721" spans="1:8" x14ac:dyDescent="0.2">
      <c r="A721" s="407">
        <v>43009</v>
      </c>
      <c r="B721" s="509" t="s">
        <v>1904</v>
      </c>
      <c r="C721" s="509" t="s">
        <v>2787</v>
      </c>
      <c r="D721" s="121" t="s">
        <v>1837</v>
      </c>
      <c r="E721" s="429">
        <v>-425000</v>
      </c>
      <c r="F721" s="509"/>
      <c r="G721" s="509"/>
    </row>
    <row r="722" spans="1:8" x14ac:dyDescent="0.2">
      <c r="A722" s="407">
        <v>43009</v>
      </c>
      <c r="B722" s="509" t="s">
        <v>1904</v>
      </c>
      <c r="C722" s="509" t="s">
        <v>2790</v>
      </c>
      <c r="D722" s="121" t="s">
        <v>1837</v>
      </c>
      <c r="E722" s="429">
        <v>-841266</v>
      </c>
      <c r="F722" s="509"/>
      <c r="G722" s="509"/>
    </row>
    <row r="723" spans="1:8" x14ac:dyDescent="0.2">
      <c r="A723" s="407">
        <v>43009</v>
      </c>
      <c r="B723" s="509" t="s">
        <v>1904</v>
      </c>
      <c r="C723" s="509" t="s">
        <v>2791</v>
      </c>
      <c r="D723" s="121" t="s">
        <v>1837</v>
      </c>
      <c r="E723" s="429">
        <v>-675000</v>
      </c>
      <c r="F723" s="509"/>
      <c r="G723" s="509"/>
    </row>
    <row r="724" spans="1:8" x14ac:dyDescent="0.2">
      <c r="A724" s="432">
        <v>43009</v>
      </c>
      <c r="B724" s="509" t="s">
        <v>1904</v>
      </c>
      <c r="C724" s="509" t="s">
        <v>2808</v>
      </c>
      <c r="D724" s="121" t="s">
        <v>1837</v>
      </c>
      <c r="E724" s="429">
        <v>-250000</v>
      </c>
      <c r="F724" s="509"/>
      <c r="G724" s="509"/>
    </row>
    <row r="725" spans="1:8" x14ac:dyDescent="0.2">
      <c r="A725" s="432">
        <v>43010</v>
      </c>
      <c r="B725" s="107" t="s">
        <v>1636</v>
      </c>
      <c r="C725" s="178" t="s">
        <v>3151</v>
      </c>
      <c r="D725" s="178" t="s">
        <v>1837</v>
      </c>
      <c r="E725" s="441">
        <v>-5750000</v>
      </c>
      <c r="F725" s="410"/>
      <c r="G725" s="509"/>
    </row>
    <row r="726" spans="1:8" x14ac:dyDescent="0.2">
      <c r="A726" s="432">
        <v>43010</v>
      </c>
      <c r="B726" s="107" t="s">
        <v>2417</v>
      </c>
      <c r="C726" s="509" t="s">
        <v>3164</v>
      </c>
      <c r="D726" s="120" t="s">
        <v>1837</v>
      </c>
      <c r="E726" s="442">
        <v>-5000000</v>
      </c>
      <c r="F726" s="299"/>
      <c r="G726" s="299"/>
      <c r="H726" s="509"/>
    </row>
    <row r="727" spans="1:8" x14ac:dyDescent="0.2">
      <c r="A727" s="432">
        <v>43010</v>
      </c>
      <c r="B727" s="107" t="s">
        <v>520</v>
      </c>
      <c r="C727" s="509" t="s">
        <v>3162</v>
      </c>
      <c r="D727" s="120" t="s">
        <v>1837</v>
      </c>
      <c r="E727" s="442">
        <v>-5000000</v>
      </c>
      <c r="F727" s="299"/>
      <c r="G727" s="509"/>
    </row>
    <row r="728" spans="1:8" x14ac:dyDescent="0.2">
      <c r="A728" s="432">
        <v>43010</v>
      </c>
      <c r="B728" s="120" t="s">
        <v>224</v>
      </c>
      <c r="C728" s="229" t="s">
        <v>3158</v>
      </c>
      <c r="D728" s="178" t="s">
        <v>1837</v>
      </c>
      <c r="E728" s="442">
        <v>-8250000</v>
      </c>
      <c r="F728" s="299"/>
      <c r="G728" s="509"/>
    </row>
    <row r="729" spans="1:8" x14ac:dyDescent="0.2">
      <c r="A729" s="432">
        <v>43010</v>
      </c>
      <c r="B729" s="107" t="s">
        <v>1633</v>
      </c>
      <c r="C729" s="509" t="s">
        <v>3156</v>
      </c>
      <c r="D729" s="120" t="s">
        <v>1837</v>
      </c>
      <c r="E729" s="442">
        <v>-6000000</v>
      </c>
      <c r="F729" s="299"/>
      <c r="G729" s="509"/>
    </row>
    <row r="730" spans="1:8" x14ac:dyDescent="0.2">
      <c r="A730" s="432">
        <v>43010</v>
      </c>
      <c r="B730" s="107" t="s">
        <v>556</v>
      </c>
      <c r="C730" s="509" t="s">
        <v>3163</v>
      </c>
      <c r="D730" s="120" t="s">
        <v>1837</v>
      </c>
      <c r="E730" s="442">
        <v>-5000000</v>
      </c>
      <c r="F730" s="299"/>
      <c r="G730" s="509"/>
    </row>
    <row r="731" spans="1:8" x14ac:dyDescent="0.2">
      <c r="A731" s="432">
        <v>43031</v>
      </c>
      <c r="B731" s="509" t="s">
        <v>429</v>
      </c>
      <c r="C731" s="509" t="s">
        <v>3200</v>
      </c>
      <c r="D731" s="509" t="s">
        <v>3199</v>
      </c>
      <c r="E731" s="442">
        <v>-3000000</v>
      </c>
      <c r="F731" s="442"/>
      <c r="G731" s="509"/>
    </row>
    <row r="732" spans="1:8" x14ac:dyDescent="0.2">
      <c r="A732" s="432">
        <v>43031</v>
      </c>
      <c r="B732" s="509" t="s">
        <v>1226</v>
      </c>
      <c r="C732" s="509" t="s">
        <v>3200</v>
      </c>
      <c r="D732" s="509" t="s">
        <v>3199</v>
      </c>
      <c r="E732" s="442">
        <v>-5000000</v>
      </c>
      <c r="F732" s="442"/>
      <c r="G732" s="509"/>
    </row>
    <row r="733" spans="1:8" x14ac:dyDescent="0.2">
      <c r="A733" s="432">
        <v>43039</v>
      </c>
      <c r="B733" s="509" t="s">
        <v>226</v>
      </c>
      <c r="C733" s="509" t="s">
        <v>3200</v>
      </c>
      <c r="D733" s="121" t="s">
        <v>3213</v>
      </c>
      <c r="E733" s="442">
        <v>-1500000</v>
      </c>
      <c r="F733" s="299"/>
      <c r="G733" s="509"/>
    </row>
    <row r="734" spans="1:8" x14ac:dyDescent="0.2">
      <c r="A734" s="432">
        <v>43039</v>
      </c>
      <c r="B734" s="509" t="s">
        <v>1633</v>
      </c>
      <c r="C734" s="509" t="s">
        <v>3200</v>
      </c>
      <c r="D734" s="121" t="s">
        <v>3213</v>
      </c>
      <c r="E734" s="442">
        <v>1500000</v>
      </c>
      <c r="F734" s="299"/>
      <c r="G734" s="509"/>
    </row>
    <row r="735" spans="1:8" x14ac:dyDescent="0.2">
      <c r="A735" s="432">
        <v>43042</v>
      </c>
      <c r="B735" s="509" t="s">
        <v>340</v>
      </c>
      <c r="C735" s="509" t="s">
        <v>3185</v>
      </c>
      <c r="D735" s="121" t="s">
        <v>1837</v>
      </c>
      <c r="E735" s="442">
        <v>-2800000</v>
      </c>
      <c r="F735" s="299"/>
      <c r="G735" s="509"/>
    </row>
    <row r="736" spans="1:8" x14ac:dyDescent="0.2">
      <c r="A736" s="432">
        <v>43042</v>
      </c>
      <c r="B736" s="509" t="s">
        <v>340</v>
      </c>
      <c r="C736" s="509" t="s">
        <v>2537</v>
      </c>
      <c r="D736" s="121" t="s">
        <v>1837</v>
      </c>
      <c r="E736" s="442">
        <v>-1512000</v>
      </c>
      <c r="F736" s="299"/>
      <c r="G736" s="509"/>
    </row>
    <row r="737" spans="1:7" x14ac:dyDescent="0.2">
      <c r="A737" s="432">
        <v>43042</v>
      </c>
      <c r="B737" s="509" t="s">
        <v>340</v>
      </c>
      <c r="C737" s="509" t="s">
        <v>2539</v>
      </c>
      <c r="D737" s="121" t="s">
        <v>1837</v>
      </c>
      <c r="E737" s="442">
        <v>-1512000</v>
      </c>
      <c r="F737" s="299"/>
      <c r="G737" s="509"/>
    </row>
    <row r="738" spans="1:7" x14ac:dyDescent="0.2">
      <c r="A738" s="432">
        <v>43042</v>
      </c>
      <c r="B738" s="509" t="s">
        <v>614</v>
      </c>
      <c r="C738" s="509" t="s">
        <v>3003</v>
      </c>
      <c r="D738" s="121" t="s">
        <v>1837</v>
      </c>
      <c r="E738" s="442">
        <v>-960000</v>
      </c>
      <c r="F738" s="299"/>
      <c r="G738" s="509"/>
    </row>
    <row r="739" spans="1:7" x14ac:dyDescent="0.2">
      <c r="A739" s="432">
        <v>43042</v>
      </c>
      <c r="B739" s="509" t="s">
        <v>614</v>
      </c>
      <c r="C739" s="509" t="s">
        <v>2995</v>
      </c>
      <c r="D739" s="121" t="s">
        <v>1837</v>
      </c>
      <c r="E739" s="442">
        <v>-2667600</v>
      </c>
      <c r="F739" s="299"/>
      <c r="G739" s="509"/>
    </row>
    <row r="740" spans="1:7" x14ac:dyDescent="0.2">
      <c r="A740" s="432">
        <v>43042</v>
      </c>
      <c r="B740" s="509" t="s">
        <v>614</v>
      </c>
      <c r="C740" s="509" t="s">
        <v>3009</v>
      </c>
      <c r="D740" s="121" t="s">
        <v>1837</v>
      </c>
      <c r="E740" s="442">
        <v>-600000</v>
      </c>
      <c r="F740" s="299"/>
      <c r="G740" s="509"/>
    </row>
    <row r="741" spans="1:7" x14ac:dyDescent="0.2">
      <c r="A741" s="432">
        <v>43042</v>
      </c>
      <c r="B741" s="509" t="s">
        <v>1636</v>
      </c>
      <c r="C741" s="509" t="s">
        <v>3183</v>
      </c>
      <c r="D741" s="121" t="s">
        <v>1837</v>
      </c>
      <c r="E741" s="442">
        <v>-2800000</v>
      </c>
      <c r="F741" s="299"/>
      <c r="G741" s="509"/>
    </row>
    <row r="742" spans="1:7" x14ac:dyDescent="0.2">
      <c r="A742" s="432">
        <v>43042</v>
      </c>
      <c r="B742" s="509" t="s">
        <v>1636</v>
      </c>
      <c r="C742" s="509" t="s">
        <v>2633</v>
      </c>
      <c r="D742" s="121" t="s">
        <v>1837</v>
      </c>
      <c r="E742" s="442">
        <v>-840000</v>
      </c>
      <c r="F742" s="299"/>
      <c r="G742" s="509"/>
    </row>
    <row r="743" spans="1:7" x14ac:dyDescent="0.2">
      <c r="A743" s="432">
        <v>43042</v>
      </c>
      <c r="B743" s="509" t="s">
        <v>1636</v>
      </c>
      <c r="C743" s="509" t="s">
        <v>3186</v>
      </c>
      <c r="D743" s="121" t="s">
        <v>1837</v>
      </c>
      <c r="E743" s="442">
        <v>-2800000</v>
      </c>
      <c r="F743" s="299"/>
      <c r="G743" s="509"/>
    </row>
    <row r="744" spans="1:7" x14ac:dyDescent="0.2">
      <c r="A744" s="432">
        <v>43042</v>
      </c>
      <c r="B744" s="509" t="s">
        <v>1636</v>
      </c>
      <c r="C744" s="509" t="s">
        <v>2640</v>
      </c>
      <c r="D744" s="121" t="s">
        <v>1837</v>
      </c>
      <c r="E744" s="442">
        <v>-1674000</v>
      </c>
      <c r="F744" s="299"/>
      <c r="G744" s="509"/>
    </row>
    <row r="745" spans="1:7" x14ac:dyDescent="0.2">
      <c r="A745" s="432">
        <v>43042</v>
      </c>
      <c r="B745" s="509" t="s">
        <v>1636</v>
      </c>
      <c r="C745" s="509" t="s">
        <v>2649</v>
      </c>
      <c r="D745" s="121" t="s">
        <v>1837</v>
      </c>
      <c r="E745" s="442">
        <v>-600000</v>
      </c>
      <c r="F745" s="299"/>
      <c r="G745" s="509"/>
    </row>
    <row r="746" spans="1:7" x14ac:dyDescent="0.2">
      <c r="A746" s="432">
        <v>43042</v>
      </c>
      <c r="B746" s="509" t="s">
        <v>1071</v>
      </c>
      <c r="C746" s="509" t="s">
        <v>3182</v>
      </c>
      <c r="D746" s="121" t="s">
        <v>1837</v>
      </c>
      <c r="E746" s="442">
        <v>-2800000</v>
      </c>
      <c r="F746" s="299"/>
      <c r="G746" s="509"/>
    </row>
    <row r="747" spans="1:7" x14ac:dyDescent="0.2">
      <c r="A747" s="432">
        <v>43042</v>
      </c>
      <c r="B747" s="509" t="s">
        <v>1071</v>
      </c>
      <c r="C747" s="509" t="s">
        <v>2939</v>
      </c>
      <c r="D747" s="121" t="s">
        <v>1837</v>
      </c>
      <c r="E747" s="442">
        <v>-2700000</v>
      </c>
      <c r="F747" s="299"/>
      <c r="G747" s="509"/>
    </row>
    <row r="748" spans="1:7" x14ac:dyDescent="0.2">
      <c r="A748" s="432">
        <v>43042</v>
      </c>
      <c r="B748" s="509" t="s">
        <v>1071</v>
      </c>
      <c r="C748" s="509" t="s">
        <v>2921</v>
      </c>
      <c r="D748" s="121" t="s">
        <v>1837</v>
      </c>
      <c r="E748" s="442">
        <v>-600000</v>
      </c>
      <c r="F748" s="299"/>
      <c r="G748" s="509"/>
    </row>
    <row r="749" spans="1:7" x14ac:dyDescent="0.2">
      <c r="A749" s="432">
        <v>43042</v>
      </c>
      <c r="B749" s="509" t="s">
        <v>1071</v>
      </c>
      <c r="C749" s="509" t="s">
        <v>2923</v>
      </c>
      <c r="D749" s="121" t="s">
        <v>1837</v>
      </c>
      <c r="E749" s="442">
        <v>-840000</v>
      </c>
      <c r="F749" s="299"/>
      <c r="G749" s="509"/>
    </row>
    <row r="750" spans="1:7" x14ac:dyDescent="0.2">
      <c r="A750" s="432">
        <v>43042</v>
      </c>
      <c r="B750" s="509" t="s">
        <v>1071</v>
      </c>
      <c r="C750" s="509" t="s">
        <v>2926</v>
      </c>
      <c r="D750" s="121" t="s">
        <v>1837</v>
      </c>
      <c r="E750" s="442">
        <v>-840000</v>
      </c>
      <c r="F750" s="299"/>
      <c r="G750" s="509"/>
    </row>
    <row r="751" spans="1:7" x14ac:dyDescent="0.2">
      <c r="A751" s="444">
        <v>43042</v>
      </c>
      <c r="B751" s="316" t="s">
        <v>62</v>
      </c>
      <c r="C751" s="431" t="s">
        <v>2946</v>
      </c>
      <c r="D751" s="447" t="s">
        <v>1837</v>
      </c>
      <c r="E751" s="442">
        <v>-840000</v>
      </c>
      <c r="F751" s="520" t="s">
        <v>3725</v>
      </c>
      <c r="G751" s="509"/>
    </row>
    <row r="752" spans="1:7" x14ac:dyDescent="0.2">
      <c r="A752" s="432">
        <v>43042</v>
      </c>
      <c r="B752" s="509" t="s">
        <v>1071</v>
      </c>
      <c r="C752" s="509" t="s">
        <v>2956</v>
      </c>
      <c r="D752" s="121" t="s">
        <v>1837</v>
      </c>
      <c r="E752" s="442">
        <v>-760000</v>
      </c>
      <c r="F752" s="299"/>
      <c r="G752" s="509"/>
    </row>
    <row r="753" spans="1:7" x14ac:dyDescent="0.2">
      <c r="A753" s="432">
        <v>43042</v>
      </c>
      <c r="B753" s="509" t="s">
        <v>1071</v>
      </c>
      <c r="C753" s="509" t="s">
        <v>2935</v>
      </c>
      <c r="D753" s="121" t="s">
        <v>1837</v>
      </c>
      <c r="E753" s="442">
        <v>-840000</v>
      </c>
      <c r="F753" s="299"/>
      <c r="G753" s="509"/>
    </row>
    <row r="754" spans="1:7" x14ac:dyDescent="0.2">
      <c r="A754" s="432">
        <v>43042</v>
      </c>
      <c r="B754" s="509" t="s">
        <v>62</v>
      </c>
      <c r="C754" s="509" t="s">
        <v>2843</v>
      </c>
      <c r="D754" s="121" t="s">
        <v>1837</v>
      </c>
      <c r="E754" s="442">
        <v>-1350000</v>
      </c>
      <c r="F754" s="299"/>
      <c r="G754" s="509"/>
    </row>
    <row r="755" spans="1:7" x14ac:dyDescent="0.2">
      <c r="A755" s="432">
        <v>43042</v>
      </c>
      <c r="B755" s="509" t="s">
        <v>62</v>
      </c>
      <c r="C755" s="509" t="s">
        <v>2844</v>
      </c>
      <c r="D755" s="121" t="s">
        <v>1837</v>
      </c>
      <c r="E755" s="442">
        <v>-600000</v>
      </c>
      <c r="F755" s="299"/>
      <c r="G755" s="509"/>
    </row>
    <row r="756" spans="1:7" x14ac:dyDescent="0.2">
      <c r="A756" s="432">
        <v>43042</v>
      </c>
      <c r="B756" s="509" t="s">
        <v>62</v>
      </c>
      <c r="C756" s="509" t="s">
        <v>2846</v>
      </c>
      <c r="D756" s="121" t="s">
        <v>1837</v>
      </c>
      <c r="E756" s="442">
        <v>-1911000</v>
      </c>
      <c r="F756" s="299"/>
      <c r="G756" s="509"/>
    </row>
    <row r="757" spans="1:7" x14ac:dyDescent="0.2">
      <c r="A757" s="432">
        <v>43042</v>
      </c>
      <c r="B757" s="509" t="s">
        <v>62</v>
      </c>
      <c r="C757" s="509" t="s">
        <v>3196</v>
      </c>
      <c r="D757" s="121" t="s">
        <v>1837</v>
      </c>
      <c r="E757" s="442">
        <v>-2800000</v>
      </c>
      <c r="F757" s="299"/>
      <c r="G757" s="509"/>
    </row>
    <row r="758" spans="1:7" x14ac:dyDescent="0.2">
      <c r="A758" s="432">
        <v>43042</v>
      </c>
      <c r="B758" s="509" t="s">
        <v>2417</v>
      </c>
      <c r="C758" s="509" t="s">
        <v>2620</v>
      </c>
      <c r="D758" s="121" t="s">
        <v>1837</v>
      </c>
      <c r="E758" s="442">
        <v>-1088000</v>
      </c>
      <c r="F758" s="299"/>
      <c r="G758" s="509"/>
    </row>
    <row r="759" spans="1:7" x14ac:dyDescent="0.2">
      <c r="A759" s="432">
        <v>43042</v>
      </c>
      <c r="B759" s="509" t="s">
        <v>2417</v>
      </c>
      <c r="C759" s="509" t="s">
        <v>2622</v>
      </c>
      <c r="D759" s="121" t="s">
        <v>1837</v>
      </c>
      <c r="E759" s="442">
        <v>-1512000</v>
      </c>
      <c r="F759" s="299"/>
      <c r="G759" s="509"/>
    </row>
    <row r="760" spans="1:7" x14ac:dyDescent="0.2">
      <c r="A760" s="432">
        <v>43042</v>
      </c>
      <c r="B760" s="509" t="s">
        <v>2417</v>
      </c>
      <c r="C760" s="509" t="s">
        <v>2623</v>
      </c>
      <c r="D760" s="121" t="s">
        <v>1837</v>
      </c>
      <c r="E760" s="442">
        <v>-2208750</v>
      </c>
      <c r="F760" s="299"/>
      <c r="G760" s="509"/>
    </row>
    <row r="761" spans="1:7" x14ac:dyDescent="0.2">
      <c r="A761" s="432">
        <v>43042</v>
      </c>
      <c r="B761" s="509" t="s">
        <v>2417</v>
      </c>
      <c r="C761" s="509" t="s">
        <v>2625</v>
      </c>
      <c r="D761" s="121" t="s">
        <v>1837</v>
      </c>
      <c r="E761" s="442">
        <v>-760000</v>
      </c>
      <c r="F761" s="299"/>
      <c r="G761" s="509"/>
    </row>
    <row r="762" spans="1:7" x14ac:dyDescent="0.2">
      <c r="A762" s="432">
        <v>43042</v>
      </c>
      <c r="B762" s="509" t="s">
        <v>2417</v>
      </c>
      <c r="C762" s="509" t="s">
        <v>2616</v>
      </c>
      <c r="D762" s="121" t="s">
        <v>1837</v>
      </c>
      <c r="E762" s="442">
        <v>-780000</v>
      </c>
      <c r="F762" s="299"/>
      <c r="G762" s="509"/>
    </row>
    <row r="763" spans="1:7" x14ac:dyDescent="0.2">
      <c r="A763" s="432">
        <v>43042</v>
      </c>
      <c r="B763" s="509" t="s">
        <v>642</v>
      </c>
      <c r="C763" s="509" t="s">
        <v>2690</v>
      </c>
      <c r="D763" s="121" t="s">
        <v>1837</v>
      </c>
      <c r="E763" s="442">
        <v>-840000</v>
      </c>
      <c r="F763" s="299"/>
      <c r="G763" s="509"/>
    </row>
    <row r="764" spans="1:7" x14ac:dyDescent="0.2">
      <c r="A764" s="432">
        <v>43042</v>
      </c>
      <c r="B764" s="509" t="s">
        <v>640</v>
      </c>
      <c r="C764" s="509" t="s">
        <v>2504</v>
      </c>
      <c r="D764" s="121" t="s">
        <v>1837</v>
      </c>
      <c r="E764" s="442">
        <v>-840000</v>
      </c>
      <c r="F764" s="299"/>
      <c r="G764" s="509"/>
    </row>
    <row r="765" spans="1:7" x14ac:dyDescent="0.2">
      <c r="A765" s="432">
        <v>43042</v>
      </c>
      <c r="B765" s="509" t="s">
        <v>640</v>
      </c>
      <c r="C765" s="509" t="s">
        <v>2505</v>
      </c>
      <c r="D765" s="121" t="s">
        <v>1837</v>
      </c>
      <c r="E765" s="442">
        <v>-1432600</v>
      </c>
      <c r="F765" s="299"/>
      <c r="G765" s="509"/>
    </row>
    <row r="766" spans="1:7" x14ac:dyDescent="0.2">
      <c r="A766" s="432">
        <v>43042</v>
      </c>
      <c r="B766" s="509" t="s">
        <v>640</v>
      </c>
      <c r="C766" s="509" t="s">
        <v>3193</v>
      </c>
      <c r="D766" s="121" t="s">
        <v>1837</v>
      </c>
      <c r="E766" s="442">
        <v>-2800000</v>
      </c>
      <c r="F766" s="299"/>
      <c r="G766" s="509"/>
    </row>
    <row r="767" spans="1:7" x14ac:dyDescent="0.2">
      <c r="A767" s="432">
        <v>43042</v>
      </c>
      <c r="B767" s="509" t="s">
        <v>429</v>
      </c>
      <c r="C767" s="509" t="s">
        <v>2697</v>
      </c>
      <c r="D767" s="121" t="s">
        <v>1837</v>
      </c>
      <c r="E767" s="442">
        <v>-1680000</v>
      </c>
      <c r="F767" s="299"/>
      <c r="G767" s="509"/>
    </row>
    <row r="768" spans="1:7" x14ac:dyDescent="0.2">
      <c r="A768" s="432">
        <v>43042</v>
      </c>
      <c r="B768" s="509" t="s">
        <v>429</v>
      </c>
      <c r="C768" s="509" t="s">
        <v>2713</v>
      </c>
      <c r="D768" s="121" t="s">
        <v>1837</v>
      </c>
      <c r="E768" s="442">
        <v>-1200000</v>
      </c>
      <c r="F768" s="299"/>
      <c r="G768" s="509"/>
    </row>
    <row r="769" spans="1:7" x14ac:dyDescent="0.2">
      <c r="A769" s="432">
        <v>43042</v>
      </c>
      <c r="B769" s="509" t="s">
        <v>429</v>
      </c>
      <c r="C769" s="509" t="s">
        <v>2699</v>
      </c>
      <c r="D769" s="121" t="s">
        <v>1837</v>
      </c>
      <c r="E769" s="442">
        <v>-600000</v>
      </c>
      <c r="F769" s="299"/>
      <c r="G769" s="509"/>
    </row>
    <row r="770" spans="1:7" x14ac:dyDescent="0.2">
      <c r="A770" s="432">
        <v>43042</v>
      </c>
      <c r="B770" s="509" t="s">
        <v>429</v>
      </c>
      <c r="C770" s="509" t="s">
        <v>3188</v>
      </c>
      <c r="D770" s="121" t="s">
        <v>1837</v>
      </c>
      <c r="E770" s="442">
        <v>-4000000</v>
      </c>
      <c r="F770" s="299"/>
      <c r="G770" s="509"/>
    </row>
    <row r="771" spans="1:7" x14ac:dyDescent="0.2">
      <c r="A771" s="432">
        <v>43042</v>
      </c>
      <c r="B771" s="509" t="s">
        <v>429</v>
      </c>
      <c r="C771" s="509" t="s">
        <v>2720</v>
      </c>
      <c r="D771" s="121" t="s">
        <v>1837</v>
      </c>
      <c r="E771" s="442">
        <v>-900000</v>
      </c>
      <c r="F771" s="299"/>
      <c r="G771" s="509"/>
    </row>
    <row r="772" spans="1:7" x14ac:dyDescent="0.2">
      <c r="A772" s="432">
        <v>43042</v>
      </c>
      <c r="B772" s="509" t="s">
        <v>429</v>
      </c>
      <c r="C772" s="509" t="s">
        <v>3195</v>
      </c>
      <c r="D772" s="121" t="s">
        <v>1837</v>
      </c>
      <c r="E772" s="442">
        <v>-2800000</v>
      </c>
      <c r="F772" s="299"/>
      <c r="G772" s="509"/>
    </row>
    <row r="773" spans="1:7" x14ac:dyDescent="0.2">
      <c r="A773" s="432">
        <v>43042</v>
      </c>
      <c r="B773" s="509" t="s">
        <v>429</v>
      </c>
      <c r="C773" s="509" t="s">
        <v>2708</v>
      </c>
      <c r="D773" s="121" t="s">
        <v>1837</v>
      </c>
      <c r="E773" s="442">
        <v>-760000</v>
      </c>
      <c r="F773" s="299"/>
      <c r="G773" s="509"/>
    </row>
    <row r="774" spans="1:7" x14ac:dyDescent="0.2">
      <c r="A774" s="432">
        <v>43042</v>
      </c>
      <c r="B774" s="509" t="s">
        <v>429</v>
      </c>
      <c r="C774" s="509" t="s">
        <v>2723</v>
      </c>
      <c r="D774" s="121" t="s">
        <v>1837</v>
      </c>
      <c r="E774" s="442">
        <v>-760000</v>
      </c>
      <c r="F774" s="299"/>
      <c r="G774" s="509"/>
    </row>
    <row r="775" spans="1:7" x14ac:dyDescent="0.2">
      <c r="A775" s="432">
        <v>43042</v>
      </c>
      <c r="B775" s="509" t="s">
        <v>395</v>
      </c>
      <c r="C775" s="509" t="s">
        <v>3096</v>
      </c>
      <c r="D775" s="121" t="s">
        <v>1837</v>
      </c>
      <c r="E775" s="442">
        <v>-760000</v>
      </c>
      <c r="F775" s="299"/>
      <c r="G775" s="509"/>
    </row>
    <row r="776" spans="1:7" x14ac:dyDescent="0.2">
      <c r="A776" s="432">
        <v>43042</v>
      </c>
      <c r="B776" s="509" t="s">
        <v>395</v>
      </c>
      <c r="C776" s="509" t="s">
        <v>3197</v>
      </c>
      <c r="D776" s="121" t="s">
        <v>1837</v>
      </c>
      <c r="E776" s="442">
        <v>-4000000</v>
      </c>
      <c r="F776" s="299"/>
      <c r="G776" s="509"/>
    </row>
    <row r="777" spans="1:7" x14ac:dyDescent="0.2">
      <c r="A777" s="432">
        <v>43042</v>
      </c>
      <c r="B777" s="509" t="s">
        <v>352</v>
      </c>
      <c r="C777" s="509" t="s">
        <v>3187</v>
      </c>
      <c r="D777" s="121" t="s">
        <v>1837</v>
      </c>
      <c r="E777" s="442">
        <v>-2800000</v>
      </c>
      <c r="F777" s="299"/>
      <c r="G777" s="509"/>
    </row>
    <row r="778" spans="1:7" x14ac:dyDescent="0.2">
      <c r="A778" s="432">
        <v>43042</v>
      </c>
      <c r="B778" s="509" t="s">
        <v>352</v>
      </c>
      <c r="C778" s="509" t="s">
        <v>2550</v>
      </c>
      <c r="D778" s="121" t="s">
        <v>1837</v>
      </c>
      <c r="E778" s="442">
        <v>-600000</v>
      </c>
      <c r="F778" s="299"/>
      <c r="G778" s="509"/>
    </row>
    <row r="779" spans="1:7" x14ac:dyDescent="0.2">
      <c r="A779" s="432">
        <v>43042</v>
      </c>
      <c r="B779" s="509" t="s">
        <v>352</v>
      </c>
      <c r="C779" s="509" t="s">
        <v>2568</v>
      </c>
      <c r="D779" s="121" t="s">
        <v>1837</v>
      </c>
      <c r="E779" s="442">
        <v>-760000</v>
      </c>
      <c r="F779" s="299"/>
      <c r="G779" s="509"/>
    </row>
    <row r="780" spans="1:7" x14ac:dyDescent="0.2">
      <c r="A780" s="432">
        <v>43042</v>
      </c>
      <c r="B780" s="509" t="s">
        <v>352</v>
      </c>
      <c r="C780" s="509" t="s">
        <v>2572</v>
      </c>
      <c r="D780" s="121" t="s">
        <v>1837</v>
      </c>
      <c r="E780" s="442">
        <v>-6384000</v>
      </c>
      <c r="F780" s="299"/>
      <c r="G780" s="509"/>
    </row>
    <row r="781" spans="1:7" x14ac:dyDescent="0.2">
      <c r="A781" s="432">
        <v>43042</v>
      </c>
      <c r="B781" s="509" t="s">
        <v>1226</v>
      </c>
      <c r="C781" s="509" t="s">
        <v>2825</v>
      </c>
      <c r="D781" s="121" t="s">
        <v>1837</v>
      </c>
      <c r="E781" s="442">
        <v>-1216000</v>
      </c>
      <c r="F781" s="299"/>
      <c r="G781" s="509"/>
    </row>
    <row r="782" spans="1:7" x14ac:dyDescent="0.2">
      <c r="A782" s="432">
        <v>43042</v>
      </c>
      <c r="B782" s="509" t="s">
        <v>226</v>
      </c>
      <c r="C782" s="509" t="s">
        <v>2830</v>
      </c>
      <c r="D782" s="121" t="s">
        <v>1837</v>
      </c>
      <c r="E782" s="442">
        <v>-1000000</v>
      </c>
      <c r="F782" s="299" t="s">
        <v>3205</v>
      </c>
      <c r="G782" s="509"/>
    </row>
    <row r="783" spans="1:7" x14ac:dyDescent="0.2">
      <c r="A783" s="432">
        <v>43042</v>
      </c>
      <c r="B783" s="509" t="s">
        <v>1226</v>
      </c>
      <c r="C783" s="509" t="s">
        <v>2817</v>
      </c>
      <c r="D783" s="121" t="s">
        <v>1837</v>
      </c>
      <c r="E783" s="442">
        <v>-2000000</v>
      </c>
      <c r="F783" s="299"/>
      <c r="G783" s="509"/>
    </row>
    <row r="784" spans="1:7" x14ac:dyDescent="0.2">
      <c r="A784" s="432">
        <v>43042</v>
      </c>
      <c r="B784" s="509" t="s">
        <v>1226</v>
      </c>
      <c r="C784" s="509" t="s">
        <v>2834</v>
      </c>
      <c r="D784" s="121" t="s">
        <v>1837</v>
      </c>
      <c r="E784" s="442">
        <v>-600000</v>
      </c>
      <c r="F784" s="299"/>
      <c r="G784" s="509"/>
    </row>
    <row r="785" spans="1:7" x14ac:dyDescent="0.2">
      <c r="A785" s="432">
        <v>43042</v>
      </c>
      <c r="B785" s="509" t="s">
        <v>1361</v>
      </c>
      <c r="C785" s="509" t="s">
        <v>3041</v>
      </c>
      <c r="D785" s="121" t="s">
        <v>1837</v>
      </c>
      <c r="E785" s="442">
        <v>-760000</v>
      </c>
      <c r="F785" s="299"/>
      <c r="G785" s="509"/>
    </row>
    <row r="786" spans="1:7" x14ac:dyDescent="0.2">
      <c r="A786" s="432">
        <v>43042</v>
      </c>
      <c r="B786" s="509" t="s">
        <v>1361</v>
      </c>
      <c r="C786" s="509" t="s">
        <v>3051</v>
      </c>
      <c r="D786" s="121" t="s">
        <v>1837</v>
      </c>
      <c r="E786" s="442">
        <v>-600000</v>
      </c>
      <c r="F786" s="299"/>
      <c r="G786" s="509"/>
    </row>
    <row r="787" spans="1:7" x14ac:dyDescent="0.2">
      <c r="A787" s="432">
        <v>43042</v>
      </c>
      <c r="B787" s="509" t="s">
        <v>1361</v>
      </c>
      <c r="C787" s="509" t="s">
        <v>3044</v>
      </c>
      <c r="D787" s="121" t="s">
        <v>1837</v>
      </c>
      <c r="E787" s="442">
        <v>-780000</v>
      </c>
      <c r="F787" s="299"/>
      <c r="G787" s="509"/>
    </row>
    <row r="788" spans="1:7" x14ac:dyDescent="0.2">
      <c r="A788" s="432">
        <v>43042</v>
      </c>
      <c r="B788" s="509" t="s">
        <v>1361</v>
      </c>
      <c r="C788" s="509" t="s">
        <v>3194</v>
      </c>
      <c r="D788" s="121" t="s">
        <v>1837</v>
      </c>
      <c r="E788" s="442">
        <v>-6000000</v>
      </c>
      <c r="F788" s="299"/>
      <c r="G788" s="509"/>
    </row>
    <row r="789" spans="1:7" x14ac:dyDescent="0.2">
      <c r="A789" s="432">
        <v>43042</v>
      </c>
      <c r="B789" s="509" t="s">
        <v>388</v>
      </c>
      <c r="C789" s="509" t="s">
        <v>2747</v>
      </c>
      <c r="D789" s="121" t="s">
        <v>1837</v>
      </c>
      <c r="E789" s="442">
        <v>-1680000</v>
      </c>
      <c r="F789" s="299"/>
      <c r="G789" s="509"/>
    </row>
    <row r="790" spans="1:7" x14ac:dyDescent="0.2">
      <c r="A790" s="432">
        <v>43042</v>
      </c>
      <c r="B790" s="509" t="s">
        <v>388</v>
      </c>
      <c r="C790" s="509" t="s">
        <v>2731</v>
      </c>
      <c r="D790" s="121" t="s">
        <v>1837</v>
      </c>
      <c r="E790" s="442">
        <v>-1080000</v>
      </c>
      <c r="F790" s="299"/>
      <c r="G790" s="509"/>
    </row>
    <row r="791" spans="1:7" x14ac:dyDescent="0.2">
      <c r="A791" s="432">
        <v>43042</v>
      </c>
      <c r="B791" s="509" t="s">
        <v>388</v>
      </c>
      <c r="C791" s="509" t="s">
        <v>2750</v>
      </c>
      <c r="D791" s="121" t="s">
        <v>1837</v>
      </c>
      <c r="E791" s="442">
        <v>-760000</v>
      </c>
      <c r="F791" s="299"/>
      <c r="G791" s="509"/>
    </row>
    <row r="792" spans="1:7" x14ac:dyDescent="0.2">
      <c r="A792" s="432">
        <v>43042</v>
      </c>
      <c r="B792" s="509" t="s">
        <v>388</v>
      </c>
      <c r="C792" s="509" t="s">
        <v>3190</v>
      </c>
      <c r="D792" s="121" t="s">
        <v>1837</v>
      </c>
      <c r="E792" s="442">
        <v>-2800000</v>
      </c>
      <c r="F792" s="299"/>
      <c r="G792" s="509"/>
    </row>
    <row r="793" spans="1:7" x14ac:dyDescent="0.2">
      <c r="A793" s="432">
        <v>43042</v>
      </c>
      <c r="B793" s="509" t="s">
        <v>388</v>
      </c>
      <c r="C793" s="509" t="s">
        <v>2753</v>
      </c>
      <c r="D793" s="121" t="s">
        <v>1837</v>
      </c>
      <c r="E793" s="442">
        <v>-600000</v>
      </c>
      <c r="F793" s="299"/>
      <c r="G793" s="509"/>
    </row>
    <row r="794" spans="1:7" x14ac:dyDescent="0.2">
      <c r="A794" s="432">
        <v>43042</v>
      </c>
      <c r="B794" s="509" t="s">
        <v>520</v>
      </c>
      <c r="C794" s="509" t="s">
        <v>3030</v>
      </c>
      <c r="D794" s="121" t="s">
        <v>1837</v>
      </c>
      <c r="E794" s="442">
        <v>-3753750</v>
      </c>
      <c r="F794" s="299"/>
      <c r="G794" s="509"/>
    </row>
    <row r="795" spans="1:7" x14ac:dyDescent="0.2">
      <c r="A795" s="432">
        <v>43042</v>
      </c>
      <c r="B795" s="509" t="s">
        <v>520</v>
      </c>
      <c r="C795" s="509" t="s">
        <v>3015</v>
      </c>
      <c r="D795" s="121" t="s">
        <v>1837</v>
      </c>
      <c r="E795" s="442">
        <v>-1092000</v>
      </c>
      <c r="F795" s="299"/>
      <c r="G795" s="509"/>
    </row>
    <row r="796" spans="1:7" x14ac:dyDescent="0.2">
      <c r="A796" s="432">
        <v>43042</v>
      </c>
      <c r="B796" s="509" t="s">
        <v>520</v>
      </c>
      <c r="C796" s="509" t="s">
        <v>3019</v>
      </c>
      <c r="D796" s="121" t="s">
        <v>1837</v>
      </c>
      <c r="E796" s="442">
        <v>-780000</v>
      </c>
      <c r="F796" s="299"/>
      <c r="G796" s="509"/>
    </row>
    <row r="797" spans="1:7" x14ac:dyDescent="0.2">
      <c r="A797" s="432">
        <v>43042</v>
      </c>
      <c r="B797" s="509" t="s">
        <v>520</v>
      </c>
      <c r="C797" s="509" t="s">
        <v>3034</v>
      </c>
      <c r="D797" s="121" t="s">
        <v>1837</v>
      </c>
      <c r="E797" s="442">
        <v>-2137500</v>
      </c>
      <c r="F797" s="299"/>
      <c r="G797" s="509"/>
    </row>
    <row r="798" spans="1:7" x14ac:dyDescent="0.2">
      <c r="A798" s="432">
        <v>43042</v>
      </c>
      <c r="B798" s="509" t="s">
        <v>1220</v>
      </c>
      <c r="C798" s="509" t="s">
        <v>3685</v>
      </c>
      <c r="D798" s="121" t="s">
        <v>1837</v>
      </c>
      <c r="E798" s="442">
        <v>-2800000</v>
      </c>
      <c r="F798" s="299"/>
      <c r="G798" s="509"/>
    </row>
    <row r="799" spans="1:7" x14ac:dyDescent="0.2">
      <c r="A799" s="432">
        <v>43042</v>
      </c>
      <c r="B799" s="509" t="s">
        <v>1220</v>
      </c>
      <c r="C799" s="509" t="s">
        <v>2968</v>
      </c>
      <c r="D799" s="121" t="s">
        <v>1837</v>
      </c>
      <c r="E799" s="442">
        <v>-1890000</v>
      </c>
      <c r="F799" s="299"/>
      <c r="G799" s="509"/>
    </row>
    <row r="800" spans="1:7" x14ac:dyDescent="0.2">
      <c r="A800" s="432">
        <v>43042</v>
      </c>
      <c r="B800" s="509" t="s">
        <v>224</v>
      </c>
      <c r="C800" s="509" t="s">
        <v>3184</v>
      </c>
      <c r="D800" s="121" t="s">
        <v>1837</v>
      </c>
      <c r="E800" s="442">
        <v>-2800000</v>
      </c>
      <c r="F800" s="299"/>
      <c r="G800" s="509"/>
    </row>
    <row r="801" spans="1:7" x14ac:dyDescent="0.2">
      <c r="A801" s="432">
        <v>43042</v>
      </c>
      <c r="B801" s="509" t="s">
        <v>224</v>
      </c>
      <c r="C801" s="509" t="s">
        <v>2654</v>
      </c>
      <c r="D801" s="121" t="s">
        <v>1837</v>
      </c>
      <c r="E801" s="442">
        <v>-840000</v>
      </c>
      <c r="F801" s="299"/>
      <c r="G801" s="509"/>
    </row>
    <row r="802" spans="1:7" x14ac:dyDescent="0.2">
      <c r="A802" s="432">
        <v>43042</v>
      </c>
      <c r="B802" s="509" t="s">
        <v>224</v>
      </c>
      <c r="C802" s="509" t="s">
        <v>2669</v>
      </c>
      <c r="D802" s="121" t="s">
        <v>1837</v>
      </c>
      <c r="E802" s="442">
        <v>-1890000</v>
      </c>
      <c r="F802" s="299"/>
      <c r="G802" s="509"/>
    </row>
    <row r="803" spans="1:7" x14ac:dyDescent="0.2">
      <c r="A803" s="432">
        <v>43042</v>
      </c>
      <c r="B803" s="509" t="s">
        <v>224</v>
      </c>
      <c r="C803" s="509" t="s">
        <v>3191</v>
      </c>
      <c r="D803" s="121" t="s">
        <v>1837</v>
      </c>
      <c r="E803" s="442">
        <v>-4000000</v>
      </c>
      <c r="F803" s="299"/>
      <c r="G803" s="509"/>
    </row>
    <row r="804" spans="1:7" x14ac:dyDescent="0.2">
      <c r="A804" s="432">
        <v>43042</v>
      </c>
      <c r="B804" s="509" t="s">
        <v>224</v>
      </c>
      <c r="C804" s="509" t="s">
        <v>3192</v>
      </c>
      <c r="D804" s="121" t="s">
        <v>1837</v>
      </c>
      <c r="E804" s="442">
        <v>-4000000</v>
      </c>
      <c r="F804" s="299"/>
      <c r="G804" s="509"/>
    </row>
    <row r="805" spans="1:7" x14ac:dyDescent="0.2">
      <c r="A805" s="432">
        <v>43042</v>
      </c>
      <c r="B805" s="509" t="s">
        <v>224</v>
      </c>
      <c r="C805" s="509" t="s">
        <v>2663</v>
      </c>
      <c r="D805" s="121" t="s">
        <v>1837</v>
      </c>
      <c r="E805" s="442">
        <v>-1500000</v>
      </c>
      <c r="F805" s="299"/>
      <c r="G805" s="509"/>
    </row>
    <row r="806" spans="1:7" x14ac:dyDescent="0.2">
      <c r="A806" s="432">
        <v>43042</v>
      </c>
      <c r="B806" s="509" t="s">
        <v>224</v>
      </c>
      <c r="C806" s="509" t="s">
        <v>3198</v>
      </c>
      <c r="D806" s="121" t="s">
        <v>1837</v>
      </c>
      <c r="E806" s="442">
        <v>-2800000</v>
      </c>
      <c r="F806" s="299"/>
      <c r="G806" s="509"/>
    </row>
    <row r="807" spans="1:7" x14ac:dyDescent="0.2">
      <c r="A807" s="432">
        <v>43042</v>
      </c>
      <c r="B807" s="509" t="s">
        <v>1633</v>
      </c>
      <c r="C807" s="509" t="s">
        <v>2769</v>
      </c>
      <c r="D807" s="121" t="s">
        <v>1837</v>
      </c>
      <c r="E807" s="442">
        <v>-600000</v>
      </c>
      <c r="F807" s="299"/>
      <c r="G807" s="509"/>
    </row>
    <row r="808" spans="1:7" x14ac:dyDescent="0.2">
      <c r="A808" s="432">
        <v>43042</v>
      </c>
      <c r="B808" s="509" t="s">
        <v>1633</v>
      </c>
      <c r="C808" s="509" t="s">
        <v>2760</v>
      </c>
      <c r="D808" s="121" t="s">
        <v>1837</v>
      </c>
      <c r="E808" s="442">
        <v>-840000</v>
      </c>
      <c r="F808" s="299"/>
      <c r="G808" s="509"/>
    </row>
    <row r="809" spans="1:7" x14ac:dyDescent="0.2">
      <c r="A809" s="432">
        <v>43042</v>
      </c>
      <c r="B809" s="509" t="s">
        <v>1633</v>
      </c>
      <c r="C809" s="509" t="s">
        <v>2774</v>
      </c>
      <c r="D809" s="121" t="s">
        <v>1837</v>
      </c>
      <c r="E809" s="442">
        <v>-1890000</v>
      </c>
      <c r="F809" s="299"/>
      <c r="G809" s="509"/>
    </row>
    <row r="810" spans="1:7" x14ac:dyDescent="0.2">
      <c r="A810" s="432">
        <v>43042</v>
      </c>
      <c r="B810" s="509" t="s">
        <v>1633</v>
      </c>
      <c r="C810" s="509" t="s">
        <v>2762</v>
      </c>
      <c r="D810" s="121" t="s">
        <v>1837</v>
      </c>
      <c r="E810" s="442">
        <v>-2100000</v>
      </c>
      <c r="F810" s="299"/>
      <c r="G810" s="509"/>
    </row>
    <row r="811" spans="1:7" x14ac:dyDescent="0.2">
      <c r="A811" s="432">
        <v>43042</v>
      </c>
      <c r="B811" s="509" t="s">
        <v>226</v>
      </c>
      <c r="C811" s="509" t="s">
        <v>2763</v>
      </c>
      <c r="D811" s="121" t="s">
        <v>1837</v>
      </c>
      <c r="E811" s="442">
        <v>-1944000</v>
      </c>
      <c r="F811" s="299" t="s">
        <v>3212</v>
      </c>
      <c r="G811" s="509"/>
    </row>
    <row r="812" spans="1:7" x14ac:dyDescent="0.2">
      <c r="A812" s="432">
        <v>43042</v>
      </c>
      <c r="B812" s="509" t="s">
        <v>1633</v>
      </c>
      <c r="C812" s="509" t="s">
        <v>2768</v>
      </c>
      <c r="D812" s="121" t="s">
        <v>1837</v>
      </c>
      <c r="E812" s="442">
        <v>-1368000</v>
      </c>
      <c r="F812" s="299"/>
      <c r="G812" s="509"/>
    </row>
    <row r="813" spans="1:7" x14ac:dyDescent="0.2">
      <c r="A813" s="432">
        <v>43042</v>
      </c>
      <c r="B813" s="509" t="s">
        <v>448</v>
      </c>
      <c r="C813" s="509" t="s">
        <v>2889</v>
      </c>
      <c r="D813" s="121" t="s">
        <v>1837</v>
      </c>
      <c r="E813" s="442">
        <v>-5197500</v>
      </c>
      <c r="F813" s="299"/>
      <c r="G813" s="509"/>
    </row>
    <row r="814" spans="1:7" x14ac:dyDescent="0.2">
      <c r="A814" s="432">
        <v>43042</v>
      </c>
      <c r="B814" s="509" t="s">
        <v>448</v>
      </c>
      <c r="C814" s="509" t="s">
        <v>2902</v>
      </c>
      <c r="D814" s="121" t="s">
        <v>1837</v>
      </c>
      <c r="E814" s="442">
        <v>-3307500</v>
      </c>
      <c r="F814" s="299"/>
      <c r="G814" s="509"/>
    </row>
    <row r="815" spans="1:7" x14ac:dyDescent="0.2">
      <c r="A815" s="432">
        <v>43042</v>
      </c>
      <c r="B815" s="509" t="s">
        <v>448</v>
      </c>
      <c r="C815" s="509" t="s">
        <v>2903</v>
      </c>
      <c r="D815" s="121" t="s">
        <v>1837</v>
      </c>
      <c r="E815" s="442">
        <v>-975000</v>
      </c>
      <c r="F815" s="299"/>
      <c r="G815" s="509"/>
    </row>
    <row r="816" spans="1:7" x14ac:dyDescent="0.2">
      <c r="A816" s="432">
        <v>43042</v>
      </c>
      <c r="B816" s="509" t="s">
        <v>448</v>
      </c>
      <c r="C816" s="509" t="s">
        <v>2906</v>
      </c>
      <c r="D816" s="121" t="s">
        <v>1837</v>
      </c>
      <c r="E816" s="442">
        <v>-1488000</v>
      </c>
      <c r="F816" s="299"/>
      <c r="G816" s="509"/>
    </row>
    <row r="817" spans="1:7" x14ac:dyDescent="0.2">
      <c r="A817" s="432">
        <v>43042</v>
      </c>
      <c r="B817" s="509" t="s">
        <v>448</v>
      </c>
      <c r="C817" s="509" t="s">
        <v>2908</v>
      </c>
      <c r="D817" s="121" t="s">
        <v>1837</v>
      </c>
      <c r="E817" s="442">
        <v>-3822000</v>
      </c>
      <c r="F817" s="299"/>
      <c r="G817" s="509"/>
    </row>
    <row r="818" spans="1:7" x14ac:dyDescent="0.2">
      <c r="A818" s="432">
        <v>43042</v>
      </c>
      <c r="B818" s="509" t="s">
        <v>448</v>
      </c>
      <c r="C818" s="509" t="s">
        <v>2909</v>
      </c>
      <c r="D818" s="121" t="s">
        <v>1837</v>
      </c>
      <c r="E818" s="442">
        <v>-840000</v>
      </c>
      <c r="F818" s="299"/>
      <c r="G818" s="509"/>
    </row>
    <row r="819" spans="1:7" x14ac:dyDescent="0.2">
      <c r="A819" s="432">
        <v>43042</v>
      </c>
      <c r="B819" s="509" t="s">
        <v>448</v>
      </c>
      <c r="C819" s="509" t="s">
        <v>2917</v>
      </c>
      <c r="D819" s="121" t="s">
        <v>1837</v>
      </c>
      <c r="E819" s="442">
        <v>-2160000</v>
      </c>
      <c r="F819" s="299"/>
      <c r="G819" s="509"/>
    </row>
    <row r="820" spans="1:7" x14ac:dyDescent="0.2">
      <c r="A820" s="432">
        <v>43042</v>
      </c>
      <c r="B820" s="509" t="s">
        <v>929</v>
      </c>
      <c r="C820" s="509" t="s">
        <v>3071</v>
      </c>
      <c r="D820" s="121" t="s">
        <v>1837</v>
      </c>
      <c r="E820" s="442">
        <v>-1216000</v>
      </c>
      <c r="F820" s="299"/>
      <c r="G820" s="509"/>
    </row>
    <row r="821" spans="1:7" x14ac:dyDescent="0.2">
      <c r="A821" s="432">
        <v>43042</v>
      </c>
      <c r="B821" s="509" t="s">
        <v>929</v>
      </c>
      <c r="C821" s="509" t="s">
        <v>3074</v>
      </c>
      <c r="D821" s="121" t="s">
        <v>1837</v>
      </c>
      <c r="E821" s="442">
        <v>-4800000</v>
      </c>
      <c r="F821" s="299"/>
      <c r="G821" s="509"/>
    </row>
    <row r="822" spans="1:7" x14ac:dyDescent="0.2">
      <c r="A822" s="432">
        <v>43042</v>
      </c>
      <c r="B822" s="509" t="s">
        <v>929</v>
      </c>
      <c r="C822" s="509" t="s">
        <v>3081</v>
      </c>
      <c r="D822" s="121" t="s">
        <v>1837</v>
      </c>
      <c r="E822" s="442">
        <v>-1200000</v>
      </c>
      <c r="F822" s="299"/>
      <c r="G822" s="509"/>
    </row>
    <row r="823" spans="1:7" x14ac:dyDescent="0.2">
      <c r="A823" s="432">
        <v>43042</v>
      </c>
      <c r="B823" s="509" t="s">
        <v>929</v>
      </c>
      <c r="C823" s="509" t="s">
        <v>3065</v>
      </c>
      <c r="D823" s="121" t="s">
        <v>1837</v>
      </c>
      <c r="E823" s="442">
        <v>-1000000</v>
      </c>
      <c r="F823" s="299"/>
      <c r="G823" s="509"/>
    </row>
    <row r="824" spans="1:7" x14ac:dyDescent="0.2">
      <c r="A824" s="432">
        <v>43042</v>
      </c>
      <c r="B824" s="509" t="s">
        <v>929</v>
      </c>
      <c r="C824" s="509" t="s">
        <v>3082</v>
      </c>
      <c r="D824" s="121" t="s">
        <v>1837</v>
      </c>
      <c r="E824" s="442">
        <v>-3950100</v>
      </c>
      <c r="F824" s="299"/>
      <c r="G824" s="509"/>
    </row>
    <row r="825" spans="1:7" x14ac:dyDescent="0.2">
      <c r="A825" s="432">
        <v>43042</v>
      </c>
      <c r="B825" s="509" t="s">
        <v>929</v>
      </c>
      <c r="C825" s="509" t="s">
        <v>3067</v>
      </c>
      <c r="D825" s="121" t="s">
        <v>1837</v>
      </c>
      <c r="E825" s="442">
        <v>-760000</v>
      </c>
      <c r="F825" s="299"/>
      <c r="G825" s="509"/>
    </row>
    <row r="826" spans="1:7" x14ac:dyDescent="0.2">
      <c r="A826" s="432">
        <v>43042</v>
      </c>
      <c r="B826" s="509" t="s">
        <v>929</v>
      </c>
      <c r="C826" s="509" t="s">
        <v>3086</v>
      </c>
      <c r="D826" s="121" t="s">
        <v>1837</v>
      </c>
      <c r="E826" s="442">
        <v>-1000000</v>
      </c>
      <c r="F826" s="299"/>
      <c r="G826" s="509"/>
    </row>
    <row r="827" spans="1:7" x14ac:dyDescent="0.2">
      <c r="A827" s="432">
        <v>43042</v>
      </c>
      <c r="B827" s="509" t="s">
        <v>929</v>
      </c>
      <c r="C827" s="509" t="s">
        <v>3069</v>
      </c>
      <c r="D827" s="121" t="s">
        <v>1837</v>
      </c>
      <c r="E827" s="442">
        <v>-1680000</v>
      </c>
      <c r="F827" s="299"/>
      <c r="G827" s="509"/>
    </row>
    <row r="828" spans="1:7" x14ac:dyDescent="0.2">
      <c r="A828" s="432">
        <v>43042</v>
      </c>
      <c r="B828" s="509" t="s">
        <v>556</v>
      </c>
      <c r="C828" s="509" t="s">
        <v>2874</v>
      </c>
      <c r="D828" s="121" t="s">
        <v>1837</v>
      </c>
      <c r="E828" s="442">
        <v>-1000000</v>
      </c>
      <c r="F828" s="299"/>
      <c r="G828" s="509"/>
    </row>
    <row r="829" spans="1:7" x14ac:dyDescent="0.2">
      <c r="A829" s="432">
        <v>43042</v>
      </c>
      <c r="B829" s="509" t="s">
        <v>556</v>
      </c>
      <c r="C829" s="509" t="s">
        <v>2863</v>
      </c>
      <c r="D829" s="121" t="s">
        <v>1837</v>
      </c>
      <c r="E829" s="442">
        <v>-1890000</v>
      </c>
      <c r="F829" s="299"/>
      <c r="G829" s="509"/>
    </row>
    <row r="830" spans="1:7" x14ac:dyDescent="0.2">
      <c r="A830" s="432">
        <v>43042</v>
      </c>
      <c r="B830" s="509" t="s">
        <v>556</v>
      </c>
      <c r="C830" s="509" t="s">
        <v>2876</v>
      </c>
      <c r="D830" s="121" t="s">
        <v>1837</v>
      </c>
      <c r="E830" s="442">
        <v>-2520000</v>
      </c>
      <c r="F830" s="299"/>
      <c r="G830" s="509"/>
    </row>
    <row r="831" spans="1:7" x14ac:dyDescent="0.2">
      <c r="A831" s="432">
        <v>43042</v>
      </c>
      <c r="B831" s="509" t="s">
        <v>556</v>
      </c>
      <c r="C831" s="509" t="s">
        <v>2867</v>
      </c>
      <c r="D831" s="121" t="s">
        <v>1837</v>
      </c>
      <c r="E831" s="442">
        <v>-600000</v>
      </c>
      <c r="F831" s="299"/>
      <c r="G831" s="509"/>
    </row>
    <row r="832" spans="1:7" x14ac:dyDescent="0.2">
      <c r="A832" s="432">
        <v>43042</v>
      </c>
      <c r="B832" s="509" t="s">
        <v>556</v>
      </c>
      <c r="C832" s="509" t="s">
        <v>2868</v>
      </c>
      <c r="D832" s="121" t="s">
        <v>1837</v>
      </c>
      <c r="E832" s="442">
        <v>-1080000</v>
      </c>
      <c r="F832" s="299"/>
      <c r="G832" s="509"/>
    </row>
    <row r="833" spans="1:8" x14ac:dyDescent="0.2">
      <c r="A833" s="432">
        <v>43042</v>
      </c>
      <c r="B833" s="509" t="s">
        <v>556</v>
      </c>
      <c r="C833" s="509" t="s">
        <v>2879</v>
      </c>
      <c r="D833" s="121" t="s">
        <v>1837</v>
      </c>
      <c r="E833" s="442">
        <v>-3591000</v>
      </c>
      <c r="F833" s="299"/>
      <c r="G833" s="509"/>
    </row>
    <row r="834" spans="1:8" x14ac:dyDescent="0.2">
      <c r="A834" s="432">
        <v>43042</v>
      </c>
      <c r="B834" s="509" t="s">
        <v>556</v>
      </c>
      <c r="C834" s="509" t="s">
        <v>2884</v>
      </c>
      <c r="D834" s="121" t="s">
        <v>1837</v>
      </c>
      <c r="E834" s="442">
        <v>-4788000</v>
      </c>
      <c r="F834" s="299"/>
      <c r="G834" s="509"/>
    </row>
    <row r="835" spans="1:8" x14ac:dyDescent="0.2">
      <c r="A835" s="432">
        <v>43042</v>
      </c>
      <c r="B835" s="509" t="s">
        <v>556</v>
      </c>
      <c r="C835" s="509" t="s">
        <v>2885</v>
      </c>
      <c r="D835" s="121" t="s">
        <v>1837</v>
      </c>
      <c r="E835" s="442">
        <v>-600000</v>
      </c>
      <c r="F835" s="299"/>
      <c r="G835" s="509"/>
    </row>
    <row r="836" spans="1:8" x14ac:dyDescent="0.2">
      <c r="A836" s="432">
        <v>43042</v>
      </c>
      <c r="B836" s="509" t="s">
        <v>1633</v>
      </c>
      <c r="C836" s="509" t="s">
        <v>2581</v>
      </c>
      <c r="D836" s="121" t="s">
        <v>1837</v>
      </c>
      <c r="E836" s="442">
        <v>-1404000</v>
      </c>
      <c r="F836" s="299" t="s">
        <v>3212</v>
      </c>
      <c r="G836" s="509"/>
    </row>
    <row r="837" spans="1:8" x14ac:dyDescent="0.2">
      <c r="A837" s="432">
        <v>43042</v>
      </c>
      <c r="B837" s="509" t="s">
        <v>642</v>
      </c>
      <c r="C837" s="509" t="s">
        <v>2586</v>
      </c>
      <c r="D837" s="121" t="s">
        <v>1837</v>
      </c>
      <c r="E837" s="442">
        <v>-780000</v>
      </c>
      <c r="F837" s="299" t="s">
        <v>3227</v>
      </c>
      <c r="G837" s="509"/>
    </row>
    <row r="838" spans="1:8" x14ac:dyDescent="0.2">
      <c r="A838" s="432">
        <v>43042</v>
      </c>
      <c r="B838" s="509" t="s">
        <v>1633</v>
      </c>
      <c r="C838" s="509" t="s">
        <v>2606</v>
      </c>
      <c r="D838" s="121" t="s">
        <v>1837</v>
      </c>
      <c r="E838" s="442">
        <v>-1729000</v>
      </c>
      <c r="F838" s="299" t="s">
        <v>3212</v>
      </c>
      <c r="G838" s="509"/>
    </row>
    <row r="839" spans="1:8" x14ac:dyDescent="0.2">
      <c r="A839" s="432">
        <v>43042</v>
      </c>
      <c r="B839" s="509" t="s">
        <v>398</v>
      </c>
      <c r="C839" s="509" t="s">
        <v>3127</v>
      </c>
      <c r="D839" s="121" t="s">
        <v>1837</v>
      </c>
      <c r="E839" s="442">
        <v>-1710000</v>
      </c>
      <c r="F839" s="299"/>
      <c r="G839" s="509"/>
    </row>
    <row r="840" spans="1:8" x14ac:dyDescent="0.2">
      <c r="A840" s="432">
        <v>43042</v>
      </c>
      <c r="B840" s="509" t="s">
        <v>398</v>
      </c>
      <c r="C840" s="509" t="s">
        <v>3129</v>
      </c>
      <c r="D840" s="121" t="s">
        <v>1837</v>
      </c>
      <c r="E840" s="442">
        <v>-910000</v>
      </c>
      <c r="F840" s="299"/>
      <c r="G840" s="509"/>
    </row>
    <row r="841" spans="1:8" x14ac:dyDescent="0.2">
      <c r="A841" s="432">
        <v>43042</v>
      </c>
      <c r="B841" s="509" t="s">
        <v>460</v>
      </c>
      <c r="C841" s="509" t="s">
        <v>2796</v>
      </c>
      <c r="D841" s="121" t="s">
        <v>1837</v>
      </c>
      <c r="E841" s="442">
        <v>-3465000</v>
      </c>
      <c r="F841" s="299"/>
      <c r="G841" s="509"/>
    </row>
    <row r="842" spans="1:8" x14ac:dyDescent="0.2">
      <c r="A842" s="432">
        <v>43042</v>
      </c>
      <c r="B842" s="509" t="s">
        <v>460</v>
      </c>
      <c r="C842" s="509" t="s">
        <v>2799</v>
      </c>
      <c r="D842" s="121" t="s">
        <v>1837</v>
      </c>
      <c r="E842" s="442">
        <v>-1680000</v>
      </c>
      <c r="F842" s="299"/>
      <c r="G842" s="509"/>
    </row>
    <row r="843" spans="1:8" x14ac:dyDescent="0.2">
      <c r="A843" s="432">
        <v>43042</v>
      </c>
      <c r="B843" s="509" t="s">
        <v>460</v>
      </c>
      <c r="C843" s="509" t="s">
        <v>2800</v>
      </c>
      <c r="D843" s="121" t="s">
        <v>1837</v>
      </c>
      <c r="E843" s="442">
        <v>-600000</v>
      </c>
      <c r="F843" s="299"/>
      <c r="G843" s="299"/>
      <c r="H843" s="509"/>
    </row>
    <row r="844" spans="1:8" x14ac:dyDescent="0.2">
      <c r="A844" s="432">
        <v>43042</v>
      </c>
      <c r="B844" s="509" t="s">
        <v>460</v>
      </c>
      <c r="C844" s="509" t="s">
        <v>2801</v>
      </c>
      <c r="D844" s="121" t="s">
        <v>1837</v>
      </c>
      <c r="E844" s="442">
        <v>-1120000</v>
      </c>
      <c r="F844" s="299"/>
      <c r="G844" s="299"/>
      <c r="H844" s="509"/>
    </row>
    <row r="845" spans="1:8" x14ac:dyDescent="0.2">
      <c r="A845" s="432">
        <v>43042</v>
      </c>
      <c r="B845" s="509" t="s">
        <v>460</v>
      </c>
      <c r="C845" s="509" t="s">
        <v>3189</v>
      </c>
      <c r="D845" s="121" t="s">
        <v>1837</v>
      </c>
      <c r="E845" s="442">
        <v>-2800000</v>
      </c>
      <c r="F845" s="299"/>
      <c r="G845" s="299"/>
      <c r="H845" s="509"/>
    </row>
    <row r="846" spans="1:8" x14ac:dyDescent="0.2">
      <c r="A846" s="432">
        <v>43042</v>
      </c>
      <c r="B846" s="509" t="s">
        <v>460</v>
      </c>
      <c r="C846" s="509" t="s">
        <v>2810</v>
      </c>
      <c r="D846" s="121" t="s">
        <v>1837</v>
      </c>
      <c r="E846" s="442">
        <v>-600000</v>
      </c>
      <c r="F846" s="299"/>
      <c r="G846" s="509"/>
    </row>
    <row r="847" spans="1:8" x14ac:dyDescent="0.2">
      <c r="A847" s="432">
        <v>43042</v>
      </c>
      <c r="B847" s="509" t="s">
        <v>460</v>
      </c>
      <c r="C847" s="509" t="s">
        <v>2811</v>
      </c>
      <c r="D847" s="121" t="s">
        <v>1837</v>
      </c>
      <c r="E847" s="442">
        <v>-1260000</v>
      </c>
      <c r="F847" s="299"/>
      <c r="G847" s="509"/>
    </row>
    <row r="848" spans="1:8" x14ac:dyDescent="0.2">
      <c r="A848" s="432">
        <v>43047</v>
      </c>
      <c r="B848" s="509" t="s">
        <v>448</v>
      </c>
      <c r="C848" s="509" t="s">
        <v>160</v>
      </c>
      <c r="D848" s="121" t="s">
        <v>3218</v>
      </c>
      <c r="E848" s="442">
        <v>2000000</v>
      </c>
      <c r="F848" s="299" t="s">
        <v>3219</v>
      </c>
      <c r="G848" s="509"/>
    </row>
    <row r="849" spans="1:8" x14ac:dyDescent="0.2">
      <c r="A849" s="432">
        <v>43051</v>
      </c>
      <c r="B849" s="509" t="s">
        <v>226</v>
      </c>
      <c r="C849" s="509" t="s">
        <v>160</v>
      </c>
      <c r="D849" s="121" t="s">
        <v>3228</v>
      </c>
      <c r="E849" s="442">
        <v>1720000</v>
      </c>
      <c r="F849" s="299"/>
      <c r="G849" s="509"/>
    </row>
    <row r="850" spans="1:8" x14ac:dyDescent="0.2">
      <c r="A850" s="432">
        <v>43051</v>
      </c>
      <c r="B850" s="509" t="s">
        <v>642</v>
      </c>
      <c r="C850" s="509" t="s">
        <v>160</v>
      </c>
      <c r="D850" s="121" t="s">
        <v>3228</v>
      </c>
      <c r="E850" s="442">
        <v>-1720000</v>
      </c>
      <c r="F850" s="299"/>
      <c r="G850" s="509"/>
    </row>
    <row r="851" spans="1:8" x14ac:dyDescent="0.2">
      <c r="A851" s="432">
        <v>43078</v>
      </c>
      <c r="B851" s="107" t="s">
        <v>226</v>
      </c>
      <c r="C851" s="107" t="s">
        <v>160</v>
      </c>
      <c r="D851" s="120" t="s">
        <v>3234</v>
      </c>
      <c r="E851" s="442">
        <v>-1075000</v>
      </c>
      <c r="F851" s="299"/>
      <c r="G851" s="509"/>
    </row>
    <row r="852" spans="1:8" x14ac:dyDescent="0.2">
      <c r="A852" s="432">
        <v>43078</v>
      </c>
      <c r="B852" s="107" t="s">
        <v>1636</v>
      </c>
      <c r="C852" s="107" t="s">
        <v>160</v>
      </c>
      <c r="D852" s="120" t="s">
        <v>3234</v>
      </c>
      <c r="E852" s="442">
        <v>1075000</v>
      </c>
      <c r="F852" s="299"/>
      <c r="G852" s="509"/>
    </row>
    <row r="853" spans="1:8" x14ac:dyDescent="0.2">
      <c r="A853" s="432">
        <v>43078</v>
      </c>
      <c r="B853" s="121" t="s">
        <v>224</v>
      </c>
      <c r="C853" s="509" t="s">
        <v>3383</v>
      </c>
      <c r="D853" s="442" t="s">
        <v>3237</v>
      </c>
      <c r="E853" s="442">
        <v>-405000</v>
      </c>
      <c r="F853" s="299"/>
      <c r="G853" s="497"/>
      <c r="H853" s="498"/>
    </row>
    <row r="854" spans="1:8" x14ac:dyDescent="0.2">
      <c r="A854" s="432">
        <v>43078</v>
      </c>
      <c r="B854" s="121" t="s">
        <v>1636</v>
      </c>
      <c r="C854" s="509" t="s">
        <v>3384</v>
      </c>
      <c r="D854" s="442" t="s">
        <v>3237</v>
      </c>
      <c r="E854" s="442">
        <v>-225000</v>
      </c>
      <c r="F854" s="299"/>
      <c r="G854" s="497"/>
      <c r="H854" s="498"/>
    </row>
    <row r="855" spans="1:8" x14ac:dyDescent="0.2">
      <c r="A855" s="432">
        <v>43078</v>
      </c>
      <c r="B855" s="121" t="s">
        <v>388</v>
      </c>
      <c r="C855" s="509" t="s">
        <v>3385</v>
      </c>
      <c r="D855" s="442" t="s">
        <v>3237</v>
      </c>
      <c r="E855" s="442">
        <v>-2700000</v>
      </c>
      <c r="F855" s="299"/>
      <c r="G855" s="497"/>
      <c r="H855" s="498"/>
    </row>
    <row r="856" spans="1:8" x14ac:dyDescent="0.2">
      <c r="A856" s="432">
        <v>43078</v>
      </c>
      <c r="B856" s="121" t="s">
        <v>352</v>
      </c>
      <c r="C856" s="509" t="s">
        <v>3386</v>
      </c>
      <c r="D856" s="442" t="s">
        <v>3237</v>
      </c>
      <c r="E856" s="442">
        <v>-2100000</v>
      </c>
      <c r="F856" s="299"/>
      <c r="G856" s="497"/>
      <c r="H856" s="498"/>
    </row>
    <row r="857" spans="1:8" x14ac:dyDescent="0.2">
      <c r="A857" s="432">
        <v>43078</v>
      </c>
      <c r="B857" s="121" t="s">
        <v>1636</v>
      </c>
      <c r="C857" s="509" t="s">
        <v>3387</v>
      </c>
      <c r="D857" s="442" t="s">
        <v>3237</v>
      </c>
      <c r="E857" s="442">
        <v>-1663000</v>
      </c>
      <c r="F857" s="299"/>
      <c r="G857" s="497"/>
      <c r="H857" s="498"/>
    </row>
    <row r="858" spans="1:8" x14ac:dyDescent="0.2">
      <c r="A858" s="432">
        <v>43078</v>
      </c>
      <c r="B858" s="121" t="s">
        <v>1633</v>
      </c>
      <c r="C858" s="509" t="s">
        <v>3388</v>
      </c>
      <c r="D858" s="442" t="s">
        <v>3237</v>
      </c>
      <c r="E858" s="442">
        <v>-300000</v>
      </c>
      <c r="F858" s="299"/>
      <c r="G858" s="497"/>
      <c r="H858" s="498"/>
    </row>
    <row r="859" spans="1:8" x14ac:dyDescent="0.2">
      <c r="A859" s="432">
        <v>43078</v>
      </c>
      <c r="B859" s="121" t="s">
        <v>448</v>
      </c>
      <c r="C859" s="509" t="s">
        <v>3389</v>
      </c>
      <c r="D859" s="442" t="s">
        <v>3237</v>
      </c>
      <c r="E859" s="442">
        <v>-420000</v>
      </c>
      <c r="F859" s="299"/>
      <c r="G859" s="497"/>
      <c r="H859" s="498"/>
    </row>
    <row r="860" spans="1:8" x14ac:dyDescent="0.2">
      <c r="A860" s="432">
        <v>43078</v>
      </c>
      <c r="B860" s="121" t="s">
        <v>2417</v>
      </c>
      <c r="C860" s="509" t="s">
        <v>3390</v>
      </c>
      <c r="D860" s="442" t="s">
        <v>3237</v>
      </c>
      <c r="E860" s="442">
        <v>-1890000</v>
      </c>
      <c r="F860" s="299"/>
      <c r="G860" s="497"/>
      <c r="H860" s="498"/>
    </row>
    <row r="861" spans="1:8" x14ac:dyDescent="0.2">
      <c r="A861" s="432">
        <v>43078</v>
      </c>
      <c r="B861" s="121" t="s">
        <v>1226</v>
      </c>
      <c r="C861" s="509" t="s">
        <v>3391</v>
      </c>
      <c r="D861" s="442" t="s">
        <v>3237</v>
      </c>
      <c r="E861" s="442">
        <v>-3300000</v>
      </c>
      <c r="F861" s="299"/>
      <c r="G861" s="497"/>
      <c r="H861" s="498"/>
    </row>
    <row r="862" spans="1:8" x14ac:dyDescent="0.2">
      <c r="A862" s="432">
        <v>43078</v>
      </c>
      <c r="B862" s="121" t="s">
        <v>642</v>
      </c>
      <c r="C862" s="509" t="s">
        <v>3392</v>
      </c>
      <c r="D862" s="442" t="s">
        <v>3237</v>
      </c>
      <c r="E862" s="442">
        <v>-275000</v>
      </c>
      <c r="F862" s="299"/>
      <c r="G862" s="497"/>
      <c r="H862" s="498"/>
    </row>
    <row r="863" spans="1:8" x14ac:dyDescent="0.2">
      <c r="A863" s="432">
        <v>43078</v>
      </c>
      <c r="B863" s="121" t="s">
        <v>556</v>
      </c>
      <c r="C863" s="509" t="s">
        <v>3393</v>
      </c>
      <c r="D863" s="442" t="s">
        <v>3237</v>
      </c>
      <c r="E863" s="442">
        <v>-7084000</v>
      </c>
      <c r="F863" s="299"/>
      <c r="G863" s="497"/>
      <c r="H863" s="498"/>
    </row>
    <row r="864" spans="1:8" x14ac:dyDescent="0.2">
      <c r="A864" s="432">
        <v>43078</v>
      </c>
      <c r="B864" s="121" t="s">
        <v>395</v>
      </c>
      <c r="C864" s="509" t="s">
        <v>3394</v>
      </c>
      <c r="D864" s="442" t="s">
        <v>3237</v>
      </c>
      <c r="E864" s="442">
        <v>-689000</v>
      </c>
      <c r="F864" s="299"/>
      <c r="G864" s="497"/>
      <c r="H864" s="498"/>
    </row>
    <row r="865" spans="1:8" x14ac:dyDescent="0.2">
      <c r="A865" s="432">
        <v>43078</v>
      </c>
      <c r="B865" s="121" t="s">
        <v>62</v>
      </c>
      <c r="C865" s="509" t="s">
        <v>3395</v>
      </c>
      <c r="D865" s="442" t="s">
        <v>3237</v>
      </c>
      <c r="E865" s="442">
        <v>-250000</v>
      </c>
      <c r="F865" s="299"/>
      <c r="G865" s="497"/>
      <c r="H865" s="498"/>
    </row>
    <row r="866" spans="1:8" x14ac:dyDescent="0.2">
      <c r="A866" s="432">
        <v>43078</v>
      </c>
      <c r="B866" s="121" t="s">
        <v>388</v>
      </c>
      <c r="C866" s="509" t="s">
        <v>3396</v>
      </c>
      <c r="D866" s="442" t="s">
        <v>3237</v>
      </c>
      <c r="E866" s="442">
        <v>-1500000</v>
      </c>
      <c r="F866" s="299"/>
      <c r="G866" s="497"/>
      <c r="H866" s="498"/>
    </row>
    <row r="867" spans="1:8" x14ac:dyDescent="0.2">
      <c r="A867" s="432">
        <v>43078</v>
      </c>
      <c r="B867" s="121" t="s">
        <v>1898</v>
      </c>
      <c r="C867" s="509" t="s">
        <v>3397</v>
      </c>
      <c r="D867" s="442" t="s">
        <v>3237</v>
      </c>
      <c r="E867" s="442">
        <v>-475000</v>
      </c>
      <c r="F867" s="299"/>
      <c r="G867" s="497"/>
      <c r="H867" s="498"/>
    </row>
    <row r="868" spans="1:8" x14ac:dyDescent="0.2">
      <c r="A868" s="432">
        <v>43078</v>
      </c>
      <c r="B868" s="121" t="s">
        <v>352</v>
      </c>
      <c r="C868" s="509" t="s">
        <v>3398</v>
      </c>
      <c r="D868" s="442" t="s">
        <v>3237</v>
      </c>
      <c r="E868" s="442">
        <v>-250000</v>
      </c>
      <c r="F868" s="299"/>
      <c r="G868" s="497"/>
      <c r="H868" s="498"/>
    </row>
    <row r="869" spans="1:8" x14ac:dyDescent="0.2">
      <c r="A869" s="432">
        <v>43078</v>
      </c>
      <c r="B869" s="121" t="s">
        <v>1636</v>
      </c>
      <c r="C869" s="509" t="s">
        <v>3399</v>
      </c>
      <c r="D869" s="442" t="s">
        <v>3237</v>
      </c>
      <c r="E869" s="442">
        <v>-333000</v>
      </c>
      <c r="F869" s="299"/>
      <c r="G869" s="497"/>
      <c r="H869" s="498"/>
    </row>
    <row r="870" spans="1:8" x14ac:dyDescent="0.2">
      <c r="A870" s="432">
        <v>43078</v>
      </c>
      <c r="B870" s="121" t="s">
        <v>1636</v>
      </c>
      <c r="C870" s="509" t="s">
        <v>3400</v>
      </c>
      <c r="D870" s="442" t="s">
        <v>3237</v>
      </c>
      <c r="E870" s="442">
        <v>-900000</v>
      </c>
      <c r="F870" s="299"/>
      <c r="G870" s="497"/>
      <c r="H870" s="498"/>
    </row>
    <row r="871" spans="1:8" x14ac:dyDescent="0.2">
      <c r="A871" s="432">
        <v>43078</v>
      </c>
      <c r="B871" s="121" t="s">
        <v>352</v>
      </c>
      <c r="C871" s="509" t="s">
        <v>3401</v>
      </c>
      <c r="D871" s="442" t="s">
        <v>3237</v>
      </c>
      <c r="E871" s="442">
        <v>-291000</v>
      </c>
      <c r="F871" s="299"/>
      <c r="G871" s="497"/>
      <c r="H871" s="498"/>
    </row>
    <row r="872" spans="1:8" x14ac:dyDescent="0.2">
      <c r="A872" s="432">
        <v>43078</v>
      </c>
      <c r="B872" s="121" t="s">
        <v>1636</v>
      </c>
      <c r="C872" s="509" t="s">
        <v>3402</v>
      </c>
      <c r="D872" s="442" t="s">
        <v>3237</v>
      </c>
      <c r="E872" s="442">
        <v>-702000</v>
      </c>
      <c r="F872" s="299"/>
      <c r="G872" s="497"/>
      <c r="H872" s="498"/>
    </row>
    <row r="873" spans="1:8" x14ac:dyDescent="0.2">
      <c r="A873" s="432">
        <v>43078</v>
      </c>
      <c r="B873" s="121" t="s">
        <v>1896</v>
      </c>
      <c r="C873" s="509" t="s">
        <v>3403</v>
      </c>
      <c r="D873" s="442" t="s">
        <v>3237</v>
      </c>
      <c r="E873" s="442">
        <v>-713000</v>
      </c>
      <c r="F873" s="299"/>
      <c r="G873" s="497"/>
      <c r="H873" s="498"/>
    </row>
    <row r="874" spans="1:8" x14ac:dyDescent="0.2">
      <c r="A874" s="432">
        <v>43078</v>
      </c>
      <c r="B874" s="121" t="s">
        <v>448</v>
      </c>
      <c r="C874" s="509" t="s">
        <v>3404</v>
      </c>
      <c r="D874" s="442" t="s">
        <v>3237</v>
      </c>
      <c r="E874" s="442">
        <v>-350000</v>
      </c>
      <c r="F874" s="299"/>
      <c r="G874" s="497"/>
      <c r="H874" s="498"/>
    </row>
    <row r="875" spans="1:8" x14ac:dyDescent="0.2">
      <c r="A875" s="432">
        <v>43078</v>
      </c>
      <c r="B875" s="121" t="s">
        <v>429</v>
      </c>
      <c r="C875" s="509" t="s">
        <v>3405</v>
      </c>
      <c r="D875" s="442" t="s">
        <v>3237</v>
      </c>
      <c r="E875" s="442">
        <v>-2494000</v>
      </c>
      <c r="F875" s="299"/>
      <c r="G875" s="497"/>
      <c r="H875" s="498"/>
    </row>
    <row r="876" spans="1:8" x14ac:dyDescent="0.2">
      <c r="A876" s="432">
        <v>43078</v>
      </c>
      <c r="B876" s="121" t="s">
        <v>2417</v>
      </c>
      <c r="C876" s="509" t="s">
        <v>3406</v>
      </c>
      <c r="D876" s="442" t="s">
        <v>3237</v>
      </c>
      <c r="E876" s="442">
        <v>-1225000</v>
      </c>
      <c r="F876" s="299"/>
      <c r="G876" s="497"/>
      <c r="H876" s="498"/>
    </row>
    <row r="877" spans="1:8" x14ac:dyDescent="0.2">
      <c r="A877" s="432">
        <v>43078</v>
      </c>
      <c r="B877" s="121" t="s">
        <v>388</v>
      </c>
      <c r="C877" s="509" t="s">
        <v>3407</v>
      </c>
      <c r="D877" s="442" t="s">
        <v>3237</v>
      </c>
      <c r="E877" s="442">
        <v>-2500000</v>
      </c>
      <c r="F877" s="299"/>
      <c r="G877" s="497"/>
      <c r="H877" s="498"/>
    </row>
    <row r="878" spans="1:8" x14ac:dyDescent="0.2">
      <c r="A878" s="432">
        <v>43078</v>
      </c>
      <c r="B878" s="121" t="s">
        <v>395</v>
      </c>
      <c r="C878" s="509" t="s">
        <v>3408</v>
      </c>
      <c r="D878" s="442" t="s">
        <v>3237</v>
      </c>
      <c r="E878" s="442">
        <v>-3900000</v>
      </c>
      <c r="F878" s="299"/>
      <c r="G878" s="497"/>
      <c r="H878" s="498"/>
    </row>
    <row r="879" spans="1:8" x14ac:dyDescent="0.2">
      <c r="A879" s="432">
        <v>43078</v>
      </c>
      <c r="B879" s="121" t="s">
        <v>398</v>
      </c>
      <c r="C879" s="509" t="s">
        <v>3409</v>
      </c>
      <c r="D879" s="442" t="s">
        <v>3237</v>
      </c>
      <c r="E879" s="442">
        <v>-2200000</v>
      </c>
      <c r="F879" s="299"/>
      <c r="G879" s="497"/>
      <c r="H879" s="498"/>
    </row>
    <row r="880" spans="1:8" x14ac:dyDescent="0.2">
      <c r="A880" s="432">
        <v>43078</v>
      </c>
      <c r="B880" s="121" t="s">
        <v>1220</v>
      </c>
      <c r="C880" s="509" t="s">
        <v>3410</v>
      </c>
      <c r="D880" s="442" t="s">
        <v>3237</v>
      </c>
      <c r="E880" s="442">
        <v>-333333</v>
      </c>
      <c r="F880" s="299"/>
      <c r="G880" s="497"/>
      <c r="H880" s="498"/>
    </row>
    <row r="881" spans="1:8" x14ac:dyDescent="0.2">
      <c r="A881" s="432">
        <v>43078</v>
      </c>
      <c r="B881" s="121" t="s">
        <v>1071</v>
      </c>
      <c r="C881" s="509" t="s">
        <v>3411</v>
      </c>
      <c r="D881" s="442" t="s">
        <v>3237</v>
      </c>
      <c r="E881" s="442">
        <v>-7938000</v>
      </c>
      <c r="F881" s="299"/>
      <c r="G881" s="497"/>
      <c r="H881" s="498"/>
    </row>
    <row r="882" spans="1:8" x14ac:dyDescent="0.2">
      <c r="A882" s="432">
        <v>43078</v>
      </c>
      <c r="B882" s="121" t="s">
        <v>224</v>
      </c>
      <c r="C882" s="509" t="s">
        <v>3412</v>
      </c>
      <c r="D882" s="442" t="s">
        <v>3237</v>
      </c>
      <c r="E882" s="442">
        <v>-5000000</v>
      </c>
      <c r="F882" s="299"/>
      <c r="G882" s="497"/>
      <c r="H882" s="498"/>
    </row>
    <row r="883" spans="1:8" x14ac:dyDescent="0.2">
      <c r="A883" s="432">
        <v>43078</v>
      </c>
      <c r="B883" s="121" t="s">
        <v>352</v>
      </c>
      <c r="C883" s="509" t="s">
        <v>3413</v>
      </c>
      <c r="D883" s="442" t="s">
        <v>3237</v>
      </c>
      <c r="E883" s="442">
        <v>-263000</v>
      </c>
      <c r="F883" s="299"/>
      <c r="G883" s="497"/>
      <c r="H883" s="498"/>
    </row>
    <row r="884" spans="1:8" x14ac:dyDescent="0.2">
      <c r="A884" s="432">
        <v>43078</v>
      </c>
      <c r="B884" s="121" t="s">
        <v>614</v>
      </c>
      <c r="C884" s="509" t="s">
        <v>3414</v>
      </c>
      <c r="D884" s="442" t="s">
        <v>3237</v>
      </c>
      <c r="E884" s="442">
        <v>-1000000</v>
      </c>
      <c r="F884" s="299"/>
      <c r="G884" s="497"/>
      <c r="H884" s="498"/>
    </row>
    <row r="885" spans="1:8" x14ac:dyDescent="0.2">
      <c r="A885" s="432">
        <v>43078</v>
      </c>
      <c r="B885" s="121" t="s">
        <v>929</v>
      </c>
      <c r="C885" s="509" t="s">
        <v>3415</v>
      </c>
      <c r="D885" s="442" t="s">
        <v>3237</v>
      </c>
      <c r="E885" s="442">
        <v>-438000</v>
      </c>
      <c r="F885" s="299"/>
      <c r="G885" s="497"/>
      <c r="H885" s="498"/>
    </row>
    <row r="886" spans="1:8" x14ac:dyDescent="0.2">
      <c r="A886" s="432">
        <v>43078</v>
      </c>
      <c r="B886" s="121" t="s">
        <v>460</v>
      </c>
      <c r="C886" s="509" t="s">
        <v>3416</v>
      </c>
      <c r="D886" s="442" t="s">
        <v>3237</v>
      </c>
      <c r="E886" s="442">
        <v>-1045000</v>
      </c>
      <c r="F886" s="299"/>
      <c r="G886" s="497"/>
      <c r="H886" s="498"/>
    </row>
    <row r="887" spans="1:8" x14ac:dyDescent="0.2">
      <c r="A887" s="432">
        <v>43078</v>
      </c>
      <c r="B887" s="121" t="s">
        <v>62</v>
      </c>
      <c r="C887" s="509" t="s">
        <v>3417</v>
      </c>
      <c r="D887" s="442" t="s">
        <v>3237</v>
      </c>
      <c r="E887" s="442">
        <v>-250000</v>
      </c>
      <c r="F887" s="299"/>
      <c r="G887" s="497"/>
      <c r="H887" s="498"/>
    </row>
    <row r="888" spans="1:8" x14ac:dyDescent="0.2">
      <c r="A888" s="432">
        <v>43078</v>
      </c>
      <c r="B888" s="121" t="s">
        <v>226</v>
      </c>
      <c r="C888" s="509" t="s">
        <v>3418</v>
      </c>
      <c r="D888" s="442" t="s">
        <v>3237</v>
      </c>
      <c r="E888" s="442">
        <v>-200000</v>
      </c>
      <c r="F888" s="299"/>
      <c r="G888" s="497"/>
      <c r="H888" s="498"/>
    </row>
    <row r="889" spans="1:8" x14ac:dyDescent="0.2">
      <c r="A889" s="432">
        <v>43078</v>
      </c>
      <c r="B889" s="121" t="s">
        <v>398</v>
      </c>
      <c r="C889" s="509" t="s">
        <v>3419</v>
      </c>
      <c r="D889" s="442" t="s">
        <v>3237</v>
      </c>
      <c r="E889" s="442">
        <v>-482000</v>
      </c>
      <c r="F889" s="299"/>
      <c r="G889" s="497"/>
      <c r="H889" s="498"/>
    </row>
    <row r="890" spans="1:8" x14ac:dyDescent="0.2">
      <c r="A890" s="432">
        <v>43078</v>
      </c>
      <c r="B890" s="121" t="s">
        <v>929</v>
      </c>
      <c r="C890" s="509" t="s">
        <v>3420</v>
      </c>
      <c r="D890" s="442" t="s">
        <v>3237</v>
      </c>
      <c r="E890" s="442">
        <v>-200000</v>
      </c>
      <c r="F890" s="299"/>
      <c r="G890" s="497"/>
      <c r="H890" s="498"/>
    </row>
    <row r="891" spans="1:8" x14ac:dyDescent="0.2">
      <c r="A891" s="432">
        <v>43078</v>
      </c>
      <c r="B891" s="121" t="s">
        <v>1636</v>
      </c>
      <c r="C891" s="509" t="s">
        <v>3421</v>
      </c>
      <c r="D891" s="442" t="s">
        <v>3237</v>
      </c>
      <c r="E891" s="442">
        <v>-3500000</v>
      </c>
      <c r="F891" s="299"/>
      <c r="G891" s="497"/>
      <c r="H891" s="498"/>
    </row>
    <row r="892" spans="1:8" x14ac:dyDescent="0.2">
      <c r="A892" s="432">
        <v>43078</v>
      </c>
      <c r="B892" s="121" t="s">
        <v>226</v>
      </c>
      <c r="C892" s="509" t="s">
        <v>3422</v>
      </c>
      <c r="D892" s="442" t="s">
        <v>3237</v>
      </c>
      <c r="E892" s="442">
        <v>-430000</v>
      </c>
      <c r="F892" s="299"/>
      <c r="G892" s="497"/>
      <c r="H892" s="498"/>
    </row>
    <row r="893" spans="1:8" x14ac:dyDescent="0.2">
      <c r="A893" s="432">
        <v>43078</v>
      </c>
      <c r="B893" s="121" t="s">
        <v>640</v>
      </c>
      <c r="C893" s="509" t="s">
        <v>3423</v>
      </c>
      <c r="D893" s="442" t="s">
        <v>3237</v>
      </c>
      <c r="E893" s="442">
        <v>-1676000</v>
      </c>
      <c r="F893" s="299"/>
      <c r="G893" s="497"/>
      <c r="H893" s="498"/>
    </row>
    <row r="894" spans="1:8" x14ac:dyDescent="0.2">
      <c r="A894" s="432">
        <v>43078</v>
      </c>
      <c r="B894" s="121" t="s">
        <v>226</v>
      </c>
      <c r="C894" s="509" t="s">
        <v>3424</v>
      </c>
      <c r="D894" s="442" t="s">
        <v>3237</v>
      </c>
      <c r="E894" s="442">
        <v>-1285000</v>
      </c>
      <c r="F894" s="299"/>
      <c r="G894" s="497"/>
      <c r="H894" s="498"/>
    </row>
    <row r="895" spans="1:8" x14ac:dyDescent="0.2">
      <c r="A895" s="432">
        <v>43078</v>
      </c>
      <c r="B895" s="121" t="s">
        <v>224</v>
      </c>
      <c r="C895" s="509" t="s">
        <v>3425</v>
      </c>
      <c r="D895" s="442" t="s">
        <v>3237</v>
      </c>
      <c r="E895" s="442">
        <v>-210000</v>
      </c>
      <c r="F895" s="299"/>
      <c r="G895" s="497"/>
      <c r="H895" s="498"/>
    </row>
    <row r="896" spans="1:8" x14ac:dyDescent="0.2">
      <c r="A896" s="432">
        <v>43078</v>
      </c>
      <c r="B896" s="121" t="s">
        <v>642</v>
      </c>
      <c r="C896" s="509" t="s">
        <v>3426</v>
      </c>
      <c r="D896" s="442" t="s">
        <v>3237</v>
      </c>
      <c r="E896" s="442">
        <v>-700000</v>
      </c>
      <c r="F896" s="299"/>
      <c r="G896" s="497"/>
      <c r="H896" s="498"/>
    </row>
    <row r="897" spans="1:8" x14ac:dyDescent="0.2">
      <c r="A897" s="432">
        <v>43078</v>
      </c>
      <c r="B897" s="121" t="s">
        <v>1220</v>
      </c>
      <c r="C897" s="509" t="s">
        <v>3427</v>
      </c>
      <c r="D897" s="442" t="s">
        <v>3237</v>
      </c>
      <c r="E897" s="442">
        <v>-1500000</v>
      </c>
      <c r="F897" s="299"/>
      <c r="G897" s="497"/>
      <c r="H897" s="498"/>
    </row>
    <row r="898" spans="1:8" x14ac:dyDescent="0.2">
      <c r="A898" s="432">
        <v>43078</v>
      </c>
      <c r="B898" s="121" t="s">
        <v>520</v>
      </c>
      <c r="C898" s="509" t="s">
        <v>3428</v>
      </c>
      <c r="D898" s="442" t="s">
        <v>3237</v>
      </c>
      <c r="E898" s="442">
        <v>-620000</v>
      </c>
      <c r="F898" s="299"/>
      <c r="G898" s="497"/>
      <c r="H898" s="498"/>
    </row>
    <row r="899" spans="1:8" x14ac:dyDescent="0.2">
      <c r="A899" s="432">
        <v>43078</v>
      </c>
      <c r="B899" s="121" t="s">
        <v>1226</v>
      </c>
      <c r="C899" s="509" t="s">
        <v>3429</v>
      </c>
      <c r="D899" s="442" t="s">
        <v>3237</v>
      </c>
      <c r="E899" s="442">
        <v>-2500000</v>
      </c>
      <c r="F899" s="299"/>
      <c r="G899" s="497"/>
      <c r="H899" s="498"/>
    </row>
    <row r="900" spans="1:8" x14ac:dyDescent="0.2">
      <c r="A900" s="432">
        <v>43078</v>
      </c>
      <c r="B900" s="121" t="s">
        <v>614</v>
      </c>
      <c r="C900" s="509" t="s">
        <v>3430</v>
      </c>
      <c r="D900" s="442" t="s">
        <v>3237</v>
      </c>
      <c r="E900" s="442">
        <v>-1500000</v>
      </c>
      <c r="F900" s="299"/>
      <c r="G900" s="497"/>
      <c r="H900" s="498"/>
    </row>
    <row r="901" spans="1:8" x14ac:dyDescent="0.2">
      <c r="A901" s="432">
        <v>43078</v>
      </c>
      <c r="B901" s="121" t="s">
        <v>448</v>
      </c>
      <c r="C901" s="509" t="s">
        <v>3431</v>
      </c>
      <c r="D901" s="442" t="s">
        <v>3237</v>
      </c>
      <c r="E901" s="442">
        <v>-334000</v>
      </c>
      <c r="F901" s="299"/>
      <c r="G901" s="497"/>
      <c r="H901" s="498"/>
    </row>
    <row r="902" spans="1:8" x14ac:dyDescent="0.2">
      <c r="A902" s="432">
        <v>43078</v>
      </c>
      <c r="B902" s="121" t="s">
        <v>352</v>
      </c>
      <c r="C902" s="509" t="s">
        <v>3432</v>
      </c>
      <c r="D902" s="442" t="s">
        <v>3237</v>
      </c>
      <c r="E902" s="442">
        <v>-200000</v>
      </c>
      <c r="F902" s="299"/>
      <c r="G902" s="497"/>
      <c r="H902" s="498"/>
    </row>
    <row r="903" spans="1:8" x14ac:dyDescent="0.2">
      <c r="A903" s="432">
        <v>43078</v>
      </c>
      <c r="B903" s="121" t="s">
        <v>340</v>
      </c>
      <c r="C903" s="509" t="s">
        <v>3433</v>
      </c>
      <c r="D903" s="442" t="s">
        <v>3237</v>
      </c>
      <c r="E903" s="442">
        <v>-509000</v>
      </c>
      <c r="F903" s="299"/>
      <c r="G903" s="497"/>
      <c r="H903" s="498"/>
    </row>
    <row r="904" spans="1:8" x14ac:dyDescent="0.2">
      <c r="A904" s="432">
        <v>43078</v>
      </c>
      <c r="B904" s="121" t="s">
        <v>388</v>
      </c>
      <c r="C904" s="509" t="s">
        <v>3434</v>
      </c>
      <c r="D904" s="442" t="s">
        <v>3237</v>
      </c>
      <c r="E904" s="442">
        <v>-350000</v>
      </c>
      <c r="F904" s="299"/>
      <c r="G904" s="497"/>
      <c r="H904" s="498"/>
    </row>
    <row r="905" spans="1:8" x14ac:dyDescent="0.2">
      <c r="A905" s="432">
        <v>43078</v>
      </c>
      <c r="B905" s="121" t="s">
        <v>429</v>
      </c>
      <c r="C905" s="509" t="s">
        <v>3435</v>
      </c>
      <c r="D905" s="442" t="s">
        <v>3237</v>
      </c>
      <c r="E905" s="442">
        <v>-3800000</v>
      </c>
      <c r="F905" s="299"/>
      <c r="G905" s="497"/>
      <c r="H905" s="498"/>
    </row>
    <row r="906" spans="1:8" x14ac:dyDescent="0.2">
      <c r="A906" s="432">
        <v>43078</v>
      </c>
      <c r="B906" s="121" t="s">
        <v>520</v>
      </c>
      <c r="C906" s="509" t="s">
        <v>3436</v>
      </c>
      <c r="D906" s="442" t="s">
        <v>3237</v>
      </c>
      <c r="E906" s="442">
        <v>-788000</v>
      </c>
      <c r="F906" s="299"/>
      <c r="G906" s="497"/>
      <c r="H906" s="498"/>
    </row>
    <row r="907" spans="1:8" x14ac:dyDescent="0.2">
      <c r="A907" s="444">
        <v>43078</v>
      </c>
      <c r="B907" s="314" t="s">
        <v>1361</v>
      </c>
      <c r="C907" s="431" t="s">
        <v>3437</v>
      </c>
      <c r="D907" s="475" t="s">
        <v>3237</v>
      </c>
      <c r="E907" s="475">
        <v>-630000</v>
      </c>
      <c r="F907" s="520" t="s">
        <v>3694</v>
      </c>
      <c r="G907" s="497"/>
      <c r="H907" s="498"/>
    </row>
    <row r="908" spans="1:8" x14ac:dyDescent="0.2">
      <c r="A908" s="432">
        <v>43078</v>
      </c>
      <c r="B908" s="121" t="s">
        <v>226</v>
      </c>
      <c r="C908" s="509" t="s">
        <v>3438</v>
      </c>
      <c r="D908" s="442" t="s">
        <v>3237</v>
      </c>
      <c r="E908" s="442">
        <v>-825000</v>
      </c>
      <c r="F908" s="299"/>
      <c r="G908" s="497"/>
      <c r="H908" s="498"/>
    </row>
    <row r="909" spans="1:8" x14ac:dyDescent="0.2">
      <c r="A909" s="432">
        <v>43078</v>
      </c>
      <c r="B909" s="121" t="s">
        <v>1636</v>
      </c>
      <c r="C909" s="509" t="s">
        <v>3439</v>
      </c>
      <c r="D909" s="442" t="s">
        <v>3237</v>
      </c>
      <c r="E909" s="442">
        <v>-2000000</v>
      </c>
      <c r="F909" s="299"/>
      <c r="G909" s="497"/>
      <c r="H909" s="498"/>
    </row>
    <row r="910" spans="1:8" x14ac:dyDescent="0.2">
      <c r="A910" s="432">
        <v>43078</v>
      </c>
      <c r="B910" s="121" t="s">
        <v>642</v>
      </c>
      <c r="C910" s="509" t="s">
        <v>3440</v>
      </c>
      <c r="D910" s="442" t="s">
        <v>3237</v>
      </c>
      <c r="E910" s="442">
        <v>-340000</v>
      </c>
      <c r="F910" s="299"/>
      <c r="G910" s="497"/>
      <c r="H910" s="498"/>
    </row>
    <row r="911" spans="1:8" x14ac:dyDescent="0.2">
      <c r="A911" s="432">
        <v>43078</v>
      </c>
      <c r="B911" s="121" t="s">
        <v>224</v>
      </c>
      <c r="C911" s="509" t="s">
        <v>3441</v>
      </c>
      <c r="D911" s="442" t="s">
        <v>3237</v>
      </c>
      <c r="E911" s="442">
        <v>-1475000</v>
      </c>
      <c r="F911" s="299"/>
      <c r="G911" s="497"/>
      <c r="H911" s="498"/>
    </row>
    <row r="912" spans="1:8" x14ac:dyDescent="0.2">
      <c r="A912" s="432">
        <v>43078</v>
      </c>
      <c r="B912" s="121" t="s">
        <v>352</v>
      </c>
      <c r="C912" s="509" t="s">
        <v>3442</v>
      </c>
      <c r="D912" s="442" t="s">
        <v>3237</v>
      </c>
      <c r="E912" s="442">
        <v>-263000</v>
      </c>
      <c r="F912" s="299"/>
      <c r="G912" s="497"/>
      <c r="H912" s="498"/>
    </row>
    <row r="913" spans="1:8" x14ac:dyDescent="0.2">
      <c r="A913" s="432">
        <v>43078</v>
      </c>
      <c r="B913" s="121" t="s">
        <v>460</v>
      </c>
      <c r="C913" s="509" t="s">
        <v>3443</v>
      </c>
      <c r="D913" s="442" t="s">
        <v>3237</v>
      </c>
      <c r="E913" s="442">
        <v>-440000</v>
      </c>
      <c r="F913" s="299"/>
      <c r="G913" s="497"/>
      <c r="H913" s="498"/>
    </row>
    <row r="914" spans="1:8" x14ac:dyDescent="0.2">
      <c r="A914" s="432">
        <v>43078</v>
      </c>
      <c r="B914" s="121" t="s">
        <v>448</v>
      </c>
      <c r="C914" s="509" t="s">
        <v>3444</v>
      </c>
      <c r="D914" s="442" t="s">
        <v>3237</v>
      </c>
      <c r="E914" s="442">
        <v>-499000</v>
      </c>
      <c r="F914" s="299"/>
      <c r="G914" s="497"/>
      <c r="H914" s="498"/>
    </row>
    <row r="915" spans="1:8" x14ac:dyDescent="0.2">
      <c r="A915" s="432">
        <v>43078</v>
      </c>
      <c r="B915" s="121" t="s">
        <v>1220</v>
      </c>
      <c r="C915" s="509" t="s">
        <v>3445</v>
      </c>
      <c r="D915" s="442" t="s">
        <v>3237</v>
      </c>
      <c r="E915" s="442">
        <v>-1133000</v>
      </c>
      <c r="F915" s="299"/>
      <c r="G915" s="497"/>
      <c r="H915" s="498"/>
    </row>
    <row r="916" spans="1:8" x14ac:dyDescent="0.2">
      <c r="A916" s="432">
        <v>43078</v>
      </c>
      <c r="B916" s="121" t="s">
        <v>395</v>
      </c>
      <c r="C916" s="509" t="s">
        <v>3446</v>
      </c>
      <c r="D916" s="442" t="s">
        <v>3237</v>
      </c>
      <c r="E916" s="442">
        <v>-5691000</v>
      </c>
      <c r="F916" s="299"/>
      <c r="G916" s="497"/>
      <c r="H916" s="498"/>
    </row>
    <row r="917" spans="1:8" x14ac:dyDescent="0.2">
      <c r="A917" s="432">
        <v>43078</v>
      </c>
      <c r="B917" s="121" t="s">
        <v>448</v>
      </c>
      <c r="C917" s="509" t="s">
        <v>3447</v>
      </c>
      <c r="D917" s="442" t="s">
        <v>3237</v>
      </c>
      <c r="E917" s="442">
        <v>-200000</v>
      </c>
      <c r="F917" s="299"/>
      <c r="G917" s="497"/>
      <c r="H917" s="498"/>
    </row>
    <row r="918" spans="1:8" x14ac:dyDescent="0.2">
      <c r="A918" s="432">
        <v>43078</v>
      </c>
      <c r="B918" s="121" t="s">
        <v>1220</v>
      </c>
      <c r="C918" s="509" t="s">
        <v>3448</v>
      </c>
      <c r="D918" s="442" t="s">
        <v>3237</v>
      </c>
      <c r="E918" s="442">
        <v>-3150000</v>
      </c>
      <c r="F918" s="299"/>
      <c r="G918" s="497"/>
      <c r="H918" s="498"/>
    </row>
    <row r="919" spans="1:8" x14ac:dyDescent="0.2">
      <c r="A919" s="432">
        <v>43078</v>
      </c>
      <c r="B919" s="121" t="s">
        <v>395</v>
      </c>
      <c r="C919" s="509" t="s">
        <v>3449</v>
      </c>
      <c r="D919" s="442" t="s">
        <v>3237</v>
      </c>
      <c r="E919" s="442">
        <v>-3400000</v>
      </c>
      <c r="F919" s="299"/>
      <c r="G919" s="497"/>
      <c r="H919" s="498"/>
    </row>
    <row r="920" spans="1:8" x14ac:dyDescent="0.2">
      <c r="A920" s="432">
        <v>43078</v>
      </c>
      <c r="B920" s="121" t="s">
        <v>448</v>
      </c>
      <c r="C920" s="509" t="s">
        <v>3450</v>
      </c>
      <c r="D920" s="442" t="s">
        <v>3237</v>
      </c>
      <c r="E920" s="442">
        <v>-200000</v>
      </c>
      <c r="F920" s="299"/>
      <c r="G920" s="497"/>
      <c r="H920" s="498"/>
    </row>
    <row r="921" spans="1:8" x14ac:dyDescent="0.2">
      <c r="A921" s="432">
        <v>43078</v>
      </c>
      <c r="B921" s="121" t="s">
        <v>614</v>
      </c>
      <c r="C921" s="509" t="s">
        <v>3451</v>
      </c>
      <c r="D921" s="442" t="s">
        <v>3237</v>
      </c>
      <c r="E921" s="442">
        <v>-555000</v>
      </c>
      <c r="F921" s="299"/>
      <c r="G921" s="497"/>
      <c r="H921" s="498"/>
    </row>
    <row r="922" spans="1:8" x14ac:dyDescent="0.2">
      <c r="A922" s="432">
        <v>43078</v>
      </c>
      <c r="B922" s="121" t="s">
        <v>398</v>
      </c>
      <c r="C922" s="509" t="s">
        <v>3452</v>
      </c>
      <c r="D922" s="442" t="s">
        <v>3237</v>
      </c>
      <c r="E922" s="442">
        <v>-2625000</v>
      </c>
      <c r="F922" s="299"/>
      <c r="G922" s="497"/>
      <c r="H922" s="498"/>
    </row>
    <row r="923" spans="1:8" x14ac:dyDescent="0.2">
      <c r="A923" s="432">
        <v>43078</v>
      </c>
      <c r="B923" s="121" t="s">
        <v>460</v>
      </c>
      <c r="C923" s="509" t="s">
        <v>3453</v>
      </c>
      <c r="D923" s="442" t="s">
        <v>3237</v>
      </c>
      <c r="E923" s="442">
        <v>-900000</v>
      </c>
      <c r="F923" s="299"/>
      <c r="G923" s="497"/>
      <c r="H923" s="498"/>
    </row>
    <row r="924" spans="1:8" x14ac:dyDescent="0.2">
      <c r="A924" s="432">
        <v>43078</v>
      </c>
      <c r="B924" s="121" t="s">
        <v>448</v>
      </c>
      <c r="C924" s="509" t="s">
        <v>3454</v>
      </c>
      <c r="D924" s="442" t="s">
        <v>3237</v>
      </c>
      <c r="E924" s="442">
        <v>-200000</v>
      </c>
      <c r="F924" s="299"/>
      <c r="G924" s="497"/>
      <c r="H924" s="498"/>
    </row>
    <row r="925" spans="1:8" x14ac:dyDescent="0.2">
      <c r="A925" s="432">
        <v>43078</v>
      </c>
      <c r="B925" s="121" t="s">
        <v>226</v>
      </c>
      <c r="C925" s="509" t="s">
        <v>3455</v>
      </c>
      <c r="D925" s="442" t="s">
        <v>3237</v>
      </c>
      <c r="E925" s="442">
        <v>-2350000</v>
      </c>
      <c r="F925" s="299"/>
      <c r="G925" s="497"/>
      <c r="H925" s="498"/>
    </row>
    <row r="926" spans="1:8" x14ac:dyDescent="0.2">
      <c r="A926" s="432">
        <v>43078</v>
      </c>
      <c r="B926" s="121" t="s">
        <v>226</v>
      </c>
      <c r="C926" s="509" t="s">
        <v>3456</v>
      </c>
      <c r="D926" s="442" t="s">
        <v>3237</v>
      </c>
      <c r="E926" s="442">
        <v>-2320000</v>
      </c>
      <c r="F926" s="299"/>
      <c r="G926" s="497"/>
      <c r="H926" s="498"/>
    </row>
    <row r="927" spans="1:8" x14ac:dyDescent="0.2">
      <c r="A927" s="432">
        <v>43078</v>
      </c>
      <c r="B927" s="121" t="s">
        <v>388</v>
      </c>
      <c r="C927" s="509" t="s">
        <v>3457</v>
      </c>
      <c r="D927" s="442" t="s">
        <v>3237</v>
      </c>
      <c r="E927" s="442">
        <v>-850000</v>
      </c>
      <c r="F927" s="299"/>
      <c r="G927" s="497"/>
      <c r="H927" s="498"/>
    </row>
    <row r="928" spans="1:8" x14ac:dyDescent="0.2">
      <c r="A928" s="432">
        <v>43078</v>
      </c>
      <c r="B928" s="121" t="s">
        <v>642</v>
      </c>
      <c r="C928" s="509" t="s">
        <v>3458</v>
      </c>
      <c r="D928" s="442" t="s">
        <v>3237</v>
      </c>
      <c r="E928" s="442">
        <v>-2000000</v>
      </c>
      <c r="F928" s="299"/>
      <c r="G928" s="497"/>
      <c r="H928" s="498"/>
    </row>
    <row r="929" spans="1:8" x14ac:dyDescent="0.2">
      <c r="A929" s="432">
        <v>43078</v>
      </c>
      <c r="B929" s="121" t="s">
        <v>520</v>
      </c>
      <c r="C929" s="509" t="s">
        <v>3459</v>
      </c>
      <c r="D929" s="442" t="s">
        <v>3237</v>
      </c>
      <c r="E929" s="442">
        <v>-600000</v>
      </c>
      <c r="F929" s="299"/>
      <c r="G929" s="497"/>
      <c r="H929" s="498"/>
    </row>
    <row r="930" spans="1:8" x14ac:dyDescent="0.2">
      <c r="A930" s="432">
        <v>43078</v>
      </c>
      <c r="B930" s="121" t="s">
        <v>2417</v>
      </c>
      <c r="C930" s="509" t="s">
        <v>3460</v>
      </c>
      <c r="D930" s="442" t="s">
        <v>3237</v>
      </c>
      <c r="E930" s="442">
        <v>-2335000</v>
      </c>
      <c r="F930" s="299"/>
      <c r="G930" s="497"/>
      <c r="H930" s="498"/>
    </row>
    <row r="931" spans="1:8" x14ac:dyDescent="0.2">
      <c r="A931" s="432">
        <v>43078</v>
      </c>
      <c r="B931" s="121" t="s">
        <v>448</v>
      </c>
      <c r="C931" s="509" t="s">
        <v>3461</v>
      </c>
      <c r="D931" s="442" t="s">
        <v>3237</v>
      </c>
      <c r="E931" s="442">
        <v>-200000</v>
      </c>
      <c r="F931" s="299"/>
      <c r="G931" s="497"/>
      <c r="H931" s="498"/>
    </row>
    <row r="932" spans="1:8" x14ac:dyDescent="0.2">
      <c r="A932" s="432">
        <v>43078</v>
      </c>
      <c r="B932" s="121" t="s">
        <v>640</v>
      </c>
      <c r="C932" s="509" t="s">
        <v>3462</v>
      </c>
      <c r="D932" s="442" t="s">
        <v>3237</v>
      </c>
      <c r="E932" s="442">
        <v>-1284000</v>
      </c>
      <c r="F932" s="299"/>
      <c r="G932" s="497"/>
      <c r="H932" s="498"/>
    </row>
    <row r="933" spans="1:8" x14ac:dyDescent="0.2">
      <c r="A933" s="432">
        <v>43078</v>
      </c>
      <c r="B933" s="121" t="s">
        <v>352</v>
      </c>
      <c r="C933" s="509" t="s">
        <v>3463</v>
      </c>
      <c r="D933" s="442" t="s">
        <v>3237</v>
      </c>
      <c r="E933" s="442">
        <v>-200000</v>
      </c>
      <c r="F933" s="299"/>
      <c r="G933" s="497"/>
      <c r="H933" s="498"/>
    </row>
    <row r="934" spans="1:8" x14ac:dyDescent="0.2">
      <c r="A934" s="432">
        <v>43078</v>
      </c>
      <c r="B934" s="121" t="s">
        <v>340</v>
      </c>
      <c r="C934" s="509" t="s">
        <v>3464</v>
      </c>
      <c r="D934" s="442" t="s">
        <v>3237</v>
      </c>
      <c r="E934" s="442">
        <v>-607000</v>
      </c>
      <c r="F934" s="299"/>
      <c r="G934" s="497"/>
      <c r="H934" s="498"/>
    </row>
    <row r="935" spans="1:8" x14ac:dyDescent="0.2">
      <c r="A935" s="432">
        <v>43078</v>
      </c>
      <c r="B935" s="121" t="s">
        <v>2417</v>
      </c>
      <c r="C935" s="509" t="s">
        <v>3465</v>
      </c>
      <c r="D935" s="442" t="s">
        <v>3237</v>
      </c>
      <c r="E935" s="442">
        <v>-565000</v>
      </c>
      <c r="F935" s="299"/>
      <c r="G935" s="497"/>
      <c r="H935" s="498"/>
    </row>
    <row r="936" spans="1:8" x14ac:dyDescent="0.2">
      <c r="A936" s="432">
        <v>43078</v>
      </c>
      <c r="B936" s="121" t="s">
        <v>388</v>
      </c>
      <c r="C936" s="509" t="s">
        <v>3466</v>
      </c>
      <c r="D936" s="442" t="s">
        <v>3237</v>
      </c>
      <c r="E936" s="442">
        <v>-4500000</v>
      </c>
      <c r="F936" s="299"/>
      <c r="G936" s="497"/>
      <c r="H936" s="498"/>
    </row>
    <row r="937" spans="1:8" x14ac:dyDescent="0.2">
      <c r="A937" s="432">
        <v>43078</v>
      </c>
      <c r="B937" s="121" t="s">
        <v>340</v>
      </c>
      <c r="C937" s="509" t="s">
        <v>3467</v>
      </c>
      <c r="D937" s="442" t="s">
        <v>3237</v>
      </c>
      <c r="E937" s="442">
        <v>-425000</v>
      </c>
      <c r="F937" s="299"/>
      <c r="G937" s="497"/>
      <c r="H937" s="498"/>
    </row>
    <row r="938" spans="1:8" x14ac:dyDescent="0.2">
      <c r="A938" s="432">
        <v>43078</v>
      </c>
      <c r="B938" s="121" t="s">
        <v>352</v>
      </c>
      <c r="C938" s="509" t="s">
        <v>3468</v>
      </c>
      <c r="D938" s="442" t="s">
        <v>3237</v>
      </c>
      <c r="E938" s="442">
        <v>-1103000</v>
      </c>
      <c r="F938" s="299"/>
      <c r="G938" s="497"/>
      <c r="H938" s="498"/>
    </row>
    <row r="939" spans="1:8" x14ac:dyDescent="0.2">
      <c r="A939" s="432">
        <v>43078</v>
      </c>
      <c r="B939" s="121" t="s">
        <v>929</v>
      </c>
      <c r="C939" s="509" t="s">
        <v>3469</v>
      </c>
      <c r="D939" s="442" t="s">
        <v>3237</v>
      </c>
      <c r="E939" s="442">
        <v>-333333</v>
      </c>
      <c r="F939" s="299"/>
      <c r="G939" s="497"/>
      <c r="H939" s="498"/>
    </row>
    <row r="940" spans="1:8" x14ac:dyDescent="0.2">
      <c r="A940" s="432">
        <v>43078</v>
      </c>
      <c r="B940" s="121" t="s">
        <v>388</v>
      </c>
      <c r="C940" s="509" t="s">
        <v>3470</v>
      </c>
      <c r="D940" s="442" t="s">
        <v>3237</v>
      </c>
      <c r="E940" s="442">
        <v>-1700000</v>
      </c>
      <c r="F940" s="299"/>
      <c r="G940" s="497"/>
      <c r="H940" s="498"/>
    </row>
    <row r="941" spans="1:8" x14ac:dyDescent="0.2">
      <c r="A941" s="432">
        <v>43078</v>
      </c>
      <c r="B941" s="121" t="s">
        <v>395</v>
      </c>
      <c r="C941" s="509" t="s">
        <v>3471</v>
      </c>
      <c r="D941" s="442" t="s">
        <v>3237</v>
      </c>
      <c r="E941" s="442">
        <v>-210000</v>
      </c>
      <c r="F941" s="299"/>
      <c r="G941" s="497"/>
      <c r="H941" s="498"/>
    </row>
    <row r="942" spans="1:8" x14ac:dyDescent="0.2">
      <c r="A942" s="432">
        <v>43078</v>
      </c>
      <c r="B942" s="121" t="s">
        <v>429</v>
      </c>
      <c r="C942" s="509" t="s">
        <v>3472</v>
      </c>
      <c r="D942" s="442" t="s">
        <v>3237</v>
      </c>
      <c r="E942" s="442">
        <v>-2255000</v>
      </c>
      <c r="F942" s="299"/>
      <c r="G942" s="497"/>
      <c r="H942" s="498"/>
    </row>
    <row r="943" spans="1:8" x14ac:dyDescent="0.2">
      <c r="A943" s="432">
        <v>43078</v>
      </c>
      <c r="B943" s="121" t="s">
        <v>1071</v>
      </c>
      <c r="C943" s="509" t="s">
        <v>3473</v>
      </c>
      <c r="D943" s="442" t="s">
        <v>3237</v>
      </c>
      <c r="E943" s="442">
        <v>-2287000</v>
      </c>
      <c r="F943" s="299"/>
      <c r="G943" s="497"/>
      <c r="H943" s="498"/>
    </row>
    <row r="944" spans="1:8" x14ac:dyDescent="0.2">
      <c r="A944" s="432">
        <v>43078</v>
      </c>
      <c r="B944" s="121" t="s">
        <v>226</v>
      </c>
      <c r="C944" s="509" t="s">
        <v>3474</v>
      </c>
      <c r="D944" s="442" t="s">
        <v>3237</v>
      </c>
      <c r="E944" s="442">
        <v>-240000</v>
      </c>
      <c r="F944" s="299"/>
      <c r="G944" s="497"/>
      <c r="H944" s="498"/>
    </row>
    <row r="945" spans="1:8" x14ac:dyDescent="0.2">
      <c r="A945" s="432">
        <v>43078</v>
      </c>
      <c r="B945" s="121" t="s">
        <v>520</v>
      </c>
      <c r="C945" s="509" t="s">
        <v>3475</v>
      </c>
      <c r="D945" s="442" t="s">
        <v>3237</v>
      </c>
      <c r="E945" s="442">
        <v>-859000</v>
      </c>
      <c r="F945" s="299"/>
      <c r="G945" s="497"/>
      <c r="H945" s="498"/>
    </row>
    <row r="946" spans="1:8" x14ac:dyDescent="0.2">
      <c r="A946" s="432">
        <v>43078</v>
      </c>
      <c r="B946" s="121" t="s">
        <v>224</v>
      </c>
      <c r="C946" s="509" t="s">
        <v>3476</v>
      </c>
      <c r="D946" s="442" t="s">
        <v>3237</v>
      </c>
      <c r="E946" s="442">
        <v>-325000</v>
      </c>
      <c r="F946" s="299"/>
      <c r="G946" s="497"/>
      <c r="H946" s="498"/>
    </row>
    <row r="947" spans="1:8" x14ac:dyDescent="0.2">
      <c r="A947" s="432">
        <v>43078</v>
      </c>
      <c r="B947" s="121" t="s">
        <v>556</v>
      </c>
      <c r="C947" s="509" t="s">
        <v>3477</v>
      </c>
      <c r="D947" s="442" t="s">
        <v>3237</v>
      </c>
      <c r="E947" s="442">
        <v>-2940000</v>
      </c>
      <c r="F947" s="299"/>
      <c r="G947" s="497"/>
      <c r="H947" s="498"/>
    </row>
    <row r="948" spans="1:8" x14ac:dyDescent="0.2">
      <c r="A948" s="432">
        <v>43078</v>
      </c>
      <c r="B948" s="121" t="s">
        <v>642</v>
      </c>
      <c r="C948" s="509" t="s">
        <v>3478</v>
      </c>
      <c r="D948" s="442" t="s">
        <v>3237</v>
      </c>
      <c r="E948" s="442">
        <v>-2500000</v>
      </c>
      <c r="F948" s="299"/>
      <c r="G948" s="497"/>
      <c r="H948" s="498"/>
    </row>
    <row r="949" spans="1:8" x14ac:dyDescent="0.2">
      <c r="A949" s="432">
        <v>43078</v>
      </c>
      <c r="B949" s="121" t="s">
        <v>398</v>
      </c>
      <c r="C949" s="509" t="s">
        <v>3479</v>
      </c>
      <c r="D949" s="442" t="s">
        <v>3237</v>
      </c>
      <c r="E949" s="442">
        <v>-998000</v>
      </c>
      <c r="F949" s="299"/>
      <c r="G949" s="497"/>
      <c r="H949" s="498"/>
    </row>
    <row r="950" spans="1:8" x14ac:dyDescent="0.2">
      <c r="A950" s="432">
        <v>43078</v>
      </c>
      <c r="B950" s="121" t="s">
        <v>448</v>
      </c>
      <c r="C950" s="509" t="s">
        <v>3480</v>
      </c>
      <c r="D950" s="442" t="s">
        <v>3237</v>
      </c>
      <c r="E950" s="442">
        <v>-200000</v>
      </c>
      <c r="F950" s="299"/>
      <c r="G950" s="497"/>
      <c r="H950" s="498"/>
    </row>
    <row r="951" spans="1:8" x14ac:dyDescent="0.2">
      <c r="A951" s="432">
        <v>43078</v>
      </c>
      <c r="B951" s="121" t="s">
        <v>226</v>
      </c>
      <c r="C951" s="509" t="s">
        <v>3481</v>
      </c>
      <c r="D951" s="442" t="s">
        <v>3237</v>
      </c>
      <c r="E951" s="442">
        <v>-2095000</v>
      </c>
      <c r="F951" s="299"/>
      <c r="G951" s="497"/>
      <c r="H951" s="498"/>
    </row>
    <row r="952" spans="1:8" x14ac:dyDescent="0.2">
      <c r="A952" s="432">
        <v>43078</v>
      </c>
      <c r="B952" s="121" t="s">
        <v>429</v>
      </c>
      <c r="C952" s="509" t="s">
        <v>3482</v>
      </c>
      <c r="D952" s="442" t="s">
        <v>3237</v>
      </c>
      <c r="E952" s="442">
        <v>-1987000</v>
      </c>
      <c r="F952" s="299"/>
      <c r="G952" s="497"/>
      <c r="H952" s="498"/>
    </row>
    <row r="953" spans="1:8" x14ac:dyDescent="0.2">
      <c r="A953" s="432">
        <v>43078</v>
      </c>
      <c r="B953" s="121" t="s">
        <v>1226</v>
      </c>
      <c r="C953" s="509" t="s">
        <v>3483</v>
      </c>
      <c r="D953" s="442" t="s">
        <v>3237</v>
      </c>
      <c r="E953" s="442">
        <v>-1330000</v>
      </c>
      <c r="F953" s="299"/>
      <c r="G953" s="497"/>
      <c r="H953" s="498"/>
    </row>
    <row r="954" spans="1:8" x14ac:dyDescent="0.2">
      <c r="A954" s="432">
        <v>43078</v>
      </c>
      <c r="B954" s="121" t="s">
        <v>398</v>
      </c>
      <c r="C954" s="509" t="s">
        <v>3484</v>
      </c>
      <c r="D954" s="442" t="s">
        <v>3237</v>
      </c>
      <c r="E954" s="442">
        <v>-5331000</v>
      </c>
      <c r="F954" s="299"/>
      <c r="G954" s="497"/>
      <c r="H954" s="498"/>
    </row>
    <row r="955" spans="1:8" x14ac:dyDescent="0.2">
      <c r="A955" s="432">
        <v>43078</v>
      </c>
      <c r="B955" s="121" t="s">
        <v>642</v>
      </c>
      <c r="C955" s="509" t="s">
        <v>3485</v>
      </c>
      <c r="D955" s="442" t="s">
        <v>3237</v>
      </c>
      <c r="E955" s="442">
        <v>-250000</v>
      </c>
      <c r="F955" s="299"/>
      <c r="G955" s="497"/>
      <c r="H955" s="498"/>
    </row>
    <row r="956" spans="1:8" x14ac:dyDescent="0.2">
      <c r="A956" s="432">
        <v>43078</v>
      </c>
      <c r="B956" s="121" t="s">
        <v>460</v>
      </c>
      <c r="C956" s="509" t="s">
        <v>3486</v>
      </c>
      <c r="D956" s="442" t="s">
        <v>3237</v>
      </c>
      <c r="E956" s="442">
        <v>-536000</v>
      </c>
      <c r="F956" s="299"/>
      <c r="G956" s="497"/>
      <c r="H956" s="498"/>
    </row>
    <row r="957" spans="1:8" x14ac:dyDescent="0.2">
      <c r="A957" s="432">
        <v>43078</v>
      </c>
      <c r="B957" s="121" t="s">
        <v>614</v>
      </c>
      <c r="C957" s="509" t="s">
        <v>3487</v>
      </c>
      <c r="D957" s="442" t="s">
        <v>3237</v>
      </c>
      <c r="E957" s="442">
        <v>-400000</v>
      </c>
      <c r="F957" s="299"/>
      <c r="G957" s="497"/>
      <c r="H957" s="498"/>
    </row>
    <row r="958" spans="1:8" x14ac:dyDescent="0.2">
      <c r="A958" s="432">
        <v>43078</v>
      </c>
      <c r="B958" s="121" t="s">
        <v>352</v>
      </c>
      <c r="C958" s="509" t="s">
        <v>3488</v>
      </c>
      <c r="D958" s="442" t="s">
        <v>3237</v>
      </c>
      <c r="E958" s="442">
        <v>-200000</v>
      </c>
      <c r="F958" s="299"/>
      <c r="G958" s="497"/>
      <c r="H958" s="498"/>
    </row>
    <row r="959" spans="1:8" x14ac:dyDescent="0.2">
      <c r="A959" s="432">
        <v>43078</v>
      </c>
      <c r="B959" s="121" t="s">
        <v>395</v>
      </c>
      <c r="C959" s="509" t="s">
        <v>3489</v>
      </c>
      <c r="D959" s="442" t="s">
        <v>3237</v>
      </c>
      <c r="E959" s="442">
        <v>-2945000</v>
      </c>
      <c r="F959" s="299"/>
      <c r="G959" s="497"/>
      <c r="H959" s="498"/>
    </row>
    <row r="960" spans="1:8" x14ac:dyDescent="0.2">
      <c r="A960" s="432">
        <v>43078</v>
      </c>
      <c r="B960" s="121" t="s">
        <v>395</v>
      </c>
      <c r="C960" s="509" t="s">
        <v>3490</v>
      </c>
      <c r="D960" s="442" t="s">
        <v>3237</v>
      </c>
      <c r="E960" s="442">
        <v>-479000</v>
      </c>
      <c r="F960" s="299"/>
      <c r="G960" s="497"/>
      <c r="H960" s="498"/>
    </row>
    <row r="961" spans="1:8" x14ac:dyDescent="0.2">
      <c r="A961" s="432">
        <v>43078</v>
      </c>
      <c r="B961" s="121" t="s">
        <v>929</v>
      </c>
      <c r="C961" s="509" t="s">
        <v>3491</v>
      </c>
      <c r="D961" s="442" t="s">
        <v>3237</v>
      </c>
      <c r="E961" s="442">
        <v>-4725000</v>
      </c>
      <c r="F961" s="299"/>
      <c r="G961" s="497"/>
      <c r="H961" s="498"/>
    </row>
    <row r="962" spans="1:8" x14ac:dyDescent="0.2">
      <c r="A962" s="432">
        <v>43078</v>
      </c>
      <c r="B962" s="121" t="s">
        <v>388</v>
      </c>
      <c r="C962" s="509" t="s">
        <v>3492</v>
      </c>
      <c r="D962" s="442" t="s">
        <v>3237</v>
      </c>
      <c r="E962" s="442">
        <v>-200000</v>
      </c>
      <c r="F962" s="299"/>
      <c r="G962" s="497"/>
      <c r="H962" s="498"/>
    </row>
    <row r="963" spans="1:8" x14ac:dyDescent="0.2">
      <c r="A963" s="432">
        <v>43078</v>
      </c>
      <c r="B963" s="121" t="s">
        <v>398</v>
      </c>
      <c r="C963" s="509" t="s">
        <v>3493</v>
      </c>
      <c r="D963" s="442" t="s">
        <v>3237</v>
      </c>
      <c r="E963" s="442">
        <v>-420000</v>
      </c>
      <c r="F963" s="299"/>
      <c r="G963" s="497"/>
      <c r="H963" s="498"/>
    </row>
    <row r="964" spans="1:8" x14ac:dyDescent="0.2">
      <c r="A964" s="432">
        <v>43078</v>
      </c>
      <c r="B964" s="121" t="s">
        <v>1897</v>
      </c>
      <c r="C964" s="509" t="s">
        <v>3494</v>
      </c>
      <c r="D964" s="442" t="s">
        <v>3237</v>
      </c>
      <c r="E964" s="442">
        <v>-200000</v>
      </c>
      <c r="F964" s="299"/>
      <c r="G964" s="497"/>
      <c r="H964" s="498"/>
    </row>
    <row r="965" spans="1:8" x14ac:dyDescent="0.2">
      <c r="A965" s="432">
        <v>43078</v>
      </c>
      <c r="B965" s="121" t="s">
        <v>520</v>
      </c>
      <c r="C965" s="509" t="s">
        <v>3495</v>
      </c>
      <c r="D965" s="442" t="s">
        <v>3237</v>
      </c>
      <c r="E965" s="442">
        <v>-200000</v>
      </c>
      <c r="F965" s="299"/>
      <c r="G965" s="497"/>
      <c r="H965" s="498"/>
    </row>
    <row r="966" spans="1:8" x14ac:dyDescent="0.2">
      <c r="A966" s="432">
        <v>43078</v>
      </c>
      <c r="B966" s="121" t="s">
        <v>224</v>
      </c>
      <c r="C966" s="509" t="s">
        <v>3496</v>
      </c>
      <c r="D966" s="442" t="s">
        <v>3237</v>
      </c>
      <c r="E966" s="442">
        <v>-595000</v>
      </c>
      <c r="F966" s="299"/>
      <c r="G966" s="497"/>
      <c r="H966" s="498"/>
    </row>
    <row r="967" spans="1:8" x14ac:dyDescent="0.2">
      <c r="A967" s="432">
        <v>43078</v>
      </c>
      <c r="B967" s="121" t="s">
        <v>1220</v>
      </c>
      <c r="C967" s="509" t="s">
        <v>3497</v>
      </c>
      <c r="D967" s="442" t="s">
        <v>3237</v>
      </c>
      <c r="E967" s="442">
        <v>-3050000</v>
      </c>
      <c r="F967" s="299"/>
      <c r="G967" s="497"/>
      <c r="H967" s="498"/>
    </row>
    <row r="968" spans="1:8" x14ac:dyDescent="0.2">
      <c r="A968" s="432">
        <v>43078</v>
      </c>
      <c r="B968" s="121" t="s">
        <v>1226</v>
      </c>
      <c r="C968" s="509" t="s">
        <v>3498</v>
      </c>
      <c r="D968" s="442" t="s">
        <v>3237</v>
      </c>
      <c r="E968" s="442">
        <v>-850000</v>
      </c>
      <c r="F968" s="299"/>
      <c r="G968" s="497"/>
      <c r="H968" s="498"/>
    </row>
    <row r="969" spans="1:8" x14ac:dyDescent="0.2">
      <c r="A969" s="432">
        <v>43078</v>
      </c>
      <c r="B969" s="121" t="s">
        <v>395</v>
      </c>
      <c r="C969" s="509" t="s">
        <v>3499</v>
      </c>
      <c r="D969" s="442" t="s">
        <v>3237</v>
      </c>
      <c r="E969" s="442">
        <v>-3664000</v>
      </c>
      <c r="F969" s="299"/>
      <c r="G969" s="497"/>
      <c r="H969" s="498"/>
    </row>
    <row r="970" spans="1:8" x14ac:dyDescent="0.2">
      <c r="A970" s="432">
        <v>43078</v>
      </c>
      <c r="B970" s="121" t="s">
        <v>395</v>
      </c>
      <c r="C970" s="509" t="s">
        <v>3500</v>
      </c>
      <c r="D970" s="442" t="s">
        <v>3237</v>
      </c>
      <c r="E970" s="442">
        <v>-3518000</v>
      </c>
      <c r="F970" s="299"/>
      <c r="G970" s="497"/>
      <c r="H970" s="498"/>
    </row>
    <row r="971" spans="1:8" x14ac:dyDescent="0.2">
      <c r="A971" s="432">
        <v>43078</v>
      </c>
      <c r="B971" s="121" t="s">
        <v>640</v>
      </c>
      <c r="C971" s="509" t="s">
        <v>3501</v>
      </c>
      <c r="D971" s="442" t="s">
        <v>3237</v>
      </c>
      <c r="E971" s="442">
        <v>-250000</v>
      </c>
      <c r="F971" s="299"/>
      <c r="G971" s="497"/>
      <c r="H971" s="498"/>
    </row>
    <row r="972" spans="1:8" x14ac:dyDescent="0.2">
      <c r="A972" s="432">
        <v>43078</v>
      </c>
      <c r="B972" s="121" t="s">
        <v>226</v>
      </c>
      <c r="C972" s="509" t="s">
        <v>3502</v>
      </c>
      <c r="D972" s="442" t="s">
        <v>3237</v>
      </c>
      <c r="E972" s="442">
        <v>-710000</v>
      </c>
      <c r="F972" s="299"/>
      <c r="G972" s="497"/>
      <c r="H972" s="498"/>
    </row>
    <row r="973" spans="1:8" x14ac:dyDescent="0.2">
      <c r="A973" s="432">
        <v>43078</v>
      </c>
      <c r="B973" s="121" t="s">
        <v>448</v>
      </c>
      <c r="C973" s="509" t="s">
        <v>3503</v>
      </c>
      <c r="D973" s="442" t="s">
        <v>3237</v>
      </c>
      <c r="E973" s="442">
        <v>-200000</v>
      </c>
      <c r="F973" s="299"/>
      <c r="G973" s="497"/>
      <c r="H973" s="498"/>
    </row>
    <row r="974" spans="1:8" x14ac:dyDescent="0.2">
      <c r="A974" s="432">
        <v>43078</v>
      </c>
      <c r="B974" s="121" t="s">
        <v>556</v>
      </c>
      <c r="C974" s="509" t="s">
        <v>3504</v>
      </c>
      <c r="D974" s="442" t="s">
        <v>3237</v>
      </c>
      <c r="E974" s="442">
        <v>-7000000</v>
      </c>
      <c r="F974" s="299"/>
      <c r="G974" s="497"/>
      <c r="H974" s="498"/>
    </row>
    <row r="975" spans="1:8" x14ac:dyDescent="0.2">
      <c r="A975" s="432">
        <v>43078</v>
      </c>
      <c r="B975" s="121" t="s">
        <v>62</v>
      </c>
      <c r="C975" s="509" t="s">
        <v>3505</v>
      </c>
      <c r="D975" s="442" t="s">
        <v>3237</v>
      </c>
      <c r="E975" s="442">
        <v>-200000</v>
      </c>
      <c r="F975" s="299"/>
      <c r="G975" s="497"/>
      <c r="H975" s="498"/>
    </row>
    <row r="976" spans="1:8" x14ac:dyDescent="0.2">
      <c r="A976" s="432">
        <v>43078</v>
      </c>
      <c r="B976" s="121" t="s">
        <v>226</v>
      </c>
      <c r="C976" s="509" t="s">
        <v>3506</v>
      </c>
      <c r="D976" s="442" t="s">
        <v>3237</v>
      </c>
      <c r="E976" s="442">
        <v>-250000</v>
      </c>
      <c r="F976" s="299"/>
      <c r="G976" s="497"/>
      <c r="H976" s="498"/>
    </row>
    <row r="977" spans="1:8" x14ac:dyDescent="0.2">
      <c r="A977" s="432">
        <v>43078</v>
      </c>
      <c r="B977" s="121" t="s">
        <v>1636</v>
      </c>
      <c r="C977" s="509" t="s">
        <v>3507</v>
      </c>
      <c r="D977" s="442" t="s">
        <v>3237</v>
      </c>
      <c r="E977" s="442">
        <v>-200000</v>
      </c>
      <c r="F977" s="299"/>
      <c r="G977" s="497"/>
      <c r="H977" s="498"/>
    </row>
    <row r="978" spans="1:8" x14ac:dyDescent="0.2">
      <c r="A978" s="432">
        <v>43078</v>
      </c>
      <c r="B978" s="121" t="s">
        <v>460</v>
      </c>
      <c r="C978" s="509" t="s">
        <v>3508</v>
      </c>
      <c r="D978" s="442" t="s">
        <v>3237</v>
      </c>
      <c r="E978" s="442">
        <v>-772000</v>
      </c>
      <c r="F978" s="299"/>
      <c r="G978" s="497"/>
      <c r="H978" s="498"/>
    </row>
    <row r="979" spans="1:8" x14ac:dyDescent="0.2">
      <c r="A979" s="432">
        <v>43078</v>
      </c>
      <c r="B979" s="121" t="s">
        <v>614</v>
      </c>
      <c r="C979" s="509" t="s">
        <v>3509</v>
      </c>
      <c r="D979" s="442" t="s">
        <v>3237</v>
      </c>
      <c r="E979" s="442">
        <v>-996000</v>
      </c>
      <c r="F979" s="299"/>
      <c r="G979" s="497"/>
      <c r="H979" s="498"/>
    </row>
    <row r="980" spans="1:8" x14ac:dyDescent="0.2">
      <c r="A980" s="432">
        <v>43078</v>
      </c>
      <c r="B980" s="121" t="s">
        <v>398</v>
      </c>
      <c r="C980" s="509" t="s">
        <v>3510</v>
      </c>
      <c r="D980" s="442" t="s">
        <v>3237</v>
      </c>
      <c r="E980" s="442">
        <v>-578000</v>
      </c>
      <c r="F980" s="299"/>
      <c r="G980" s="497"/>
      <c r="H980" s="498"/>
    </row>
    <row r="981" spans="1:8" x14ac:dyDescent="0.2">
      <c r="A981" s="432">
        <v>43078</v>
      </c>
      <c r="B981" s="121" t="s">
        <v>642</v>
      </c>
      <c r="C981" s="509" t="s">
        <v>3511</v>
      </c>
      <c r="D981" s="442" t="s">
        <v>3237</v>
      </c>
      <c r="E981" s="442">
        <v>-250000</v>
      </c>
      <c r="F981" s="299"/>
      <c r="G981" s="497"/>
      <c r="H981" s="498"/>
    </row>
    <row r="982" spans="1:8" x14ac:dyDescent="0.2">
      <c r="A982" s="432">
        <v>43078</v>
      </c>
      <c r="B982" s="121" t="s">
        <v>429</v>
      </c>
      <c r="C982" s="509" t="s">
        <v>3512</v>
      </c>
      <c r="D982" s="442" t="s">
        <v>3237</v>
      </c>
      <c r="E982" s="442">
        <v>-1800000</v>
      </c>
      <c r="F982" s="299"/>
      <c r="G982" s="497"/>
      <c r="H982" s="498"/>
    </row>
    <row r="983" spans="1:8" x14ac:dyDescent="0.2">
      <c r="A983" s="432">
        <v>43078</v>
      </c>
      <c r="B983" s="121" t="s">
        <v>388</v>
      </c>
      <c r="C983" s="509" t="s">
        <v>3513</v>
      </c>
      <c r="D983" s="442" t="s">
        <v>3237</v>
      </c>
      <c r="E983" s="442">
        <v>-1300000</v>
      </c>
      <c r="F983" s="299"/>
      <c r="G983" s="497"/>
      <c r="H983" s="498"/>
    </row>
    <row r="984" spans="1:8" x14ac:dyDescent="0.2">
      <c r="A984" s="432">
        <v>43078</v>
      </c>
      <c r="B984" s="121" t="s">
        <v>556</v>
      </c>
      <c r="C984" s="509" t="s">
        <v>3514</v>
      </c>
      <c r="D984" s="442" t="s">
        <v>3237</v>
      </c>
      <c r="E984" s="442">
        <v>-1233000</v>
      </c>
      <c r="F984" s="299"/>
      <c r="G984" s="497"/>
      <c r="H984" s="498"/>
    </row>
    <row r="985" spans="1:8" x14ac:dyDescent="0.2">
      <c r="A985" s="432">
        <v>43078</v>
      </c>
      <c r="B985" s="121" t="s">
        <v>929</v>
      </c>
      <c r="C985" s="509" t="s">
        <v>3515</v>
      </c>
      <c r="D985" s="442" t="s">
        <v>3237</v>
      </c>
      <c r="E985" s="442">
        <v>-3675000</v>
      </c>
      <c r="F985" s="299"/>
      <c r="G985" s="497"/>
      <c r="H985" s="498"/>
    </row>
    <row r="986" spans="1:8" x14ac:dyDescent="0.2">
      <c r="A986" s="432">
        <v>43078</v>
      </c>
      <c r="B986" s="121" t="s">
        <v>640</v>
      </c>
      <c r="C986" s="509" t="s">
        <v>3516</v>
      </c>
      <c r="D986" s="442" t="s">
        <v>3237</v>
      </c>
      <c r="E986" s="442">
        <v>-289000</v>
      </c>
      <c r="F986" s="299"/>
      <c r="G986" s="497"/>
      <c r="H986" s="498"/>
    </row>
    <row r="987" spans="1:8" x14ac:dyDescent="0.2">
      <c r="A987" s="432">
        <v>43078</v>
      </c>
      <c r="B987" s="121" t="s">
        <v>1226</v>
      </c>
      <c r="C987" s="509" t="s">
        <v>3517</v>
      </c>
      <c r="D987" s="442" t="s">
        <v>3237</v>
      </c>
      <c r="E987" s="442">
        <v>-750000</v>
      </c>
      <c r="F987" s="299"/>
      <c r="G987" s="497"/>
      <c r="H987" s="498"/>
    </row>
    <row r="988" spans="1:8" x14ac:dyDescent="0.2">
      <c r="A988" s="432">
        <v>43078</v>
      </c>
      <c r="B988" s="121" t="s">
        <v>1913</v>
      </c>
      <c r="C988" s="509" t="s">
        <v>3518</v>
      </c>
      <c r="D988" s="442" t="s">
        <v>3237</v>
      </c>
      <c r="E988" s="442">
        <v>-200000</v>
      </c>
      <c r="F988" s="299"/>
      <c r="G988" s="497"/>
      <c r="H988" s="498"/>
    </row>
    <row r="989" spans="1:8" x14ac:dyDescent="0.2">
      <c r="A989" s="432">
        <v>43078</v>
      </c>
      <c r="B989" s="121" t="s">
        <v>388</v>
      </c>
      <c r="C989" s="509" t="s">
        <v>3519</v>
      </c>
      <c r="D989" s="442" t="s">
        <v>3237</v>
      </c>
      <c r="E989" s="442">
        <v>-2800000</v>
      </c>
      <c r="F989" s="299"/>
      <c r="G989" s="497"/>
      <c r="H989" s="498"/>
    </row>
    <row r="990" spans="1:8" x14ac:dyDescent="0.2">
      <c r="A990" s="432">
        <v>43078</v>
      </c>
      <c r="B990" s="121" t="s">
        <v>520</v>
      </c>
      <c r="C990" s="509" t="s">
        <v>3520</v>
      </c>
      <c r="D990" s="442" t="s">
        <v>3237</v>
      </c>
      <c r="E990" s="442">
        <v>-2514000</v>
      </c>
      <c r="F990" s="299"/>
      <c r="G990" s="497"/>
      <c r="H990" s="498"/>
    </row>
    <row r="991" spans="1:8" x14ac:dyDescent="0.2">
      <c r="A991" s="432">
        <v>43078</v>
      </c>
      <c r="B991" s="121" t="s">
        <v>614</v>
      </c>
      <c r="C991" s="509" t="s">
        <v>3521</v>
      </c>
      <c r="D991" s="442" t="s">
        <v>3237</v>
      </c>
      <c r="E991" s="442">
        <v>-875000</v>
      </c>
      <c r="F991" s="299"/>
      <c r="G991" s="497"/>
      <c r="H991" s="498"/>
    </row>
    <row r="992" spans="1:8" x14ac:dyDescent="0.2">
      <c r="A992" s="432">
        <v>43078</v>
      </c>
      <c r="B992" s="121" t="s">
        <v>340</v>
      </c>
      <c r="C992" s="509" t="s">
        <v>3522</v>
      </c>
      <c r="D992" s="442" t="s">
        <v>3237</v>
      </c>
      <c r="E992" s="442">
        <v>-2500000</v>
      </c>
      <c r="F992" s="299"/>
      <c r="G992" s="497"/>
      <c r="H992" s="498"/>
    </row>
    <row r="993" spans="1:8" x14ac:dyDescent="0.2">
      <c r="A993" s="432">
        <v>43078</v>
      </c>
      <c r="B993" s="121" t="s">
        <v>614</v>
      </c>
      <c r="C993" s="509" t="s">
        <v>3523</v>
      </c>
      <c r="D993" s="442" t="s">
        <v>3237</v>
      </c>
      <c r="E993" s="442">
        <v>-1987000</v>
      </c>
      <c r="F993" s="299"/>
      <c r="G993" s="497"/>
      <c r="H993" s="498"/>
    </row>
    <row r="994" spans="1:8" x14ac:dyDescent="0.2">
      <c r="A994" s="432">
        <v>43078</v>
      </c>
      <c r="B994" s="121" t="s">
        <v>352</v>
      </c>
      <c r="C994" s="509" t="s">
        <v>3524</v>
      </c>
      <c r="D994" s="442" t="s">
        <v>3237</v>
      </c>
      <c r="E994" s="442">
        <v>-200000</v>
      </c>
      <c r="F994" s="299"/>
      <c r="G994" s="497"/>
      <c r="H994" s="498"/>
    </row>
    <row r="995" spans="1:8" x14ac:dyDescent="0.2">
      <c r="A995" s="432">
        <v>43078</v>
      </c>
      <c r="B995" s="121" t="s">
        <v>1636</v>
      </c>
      <c r="C995" s="509" t="s">
        <v>3525</v>
      </c>
      <c r="D995" s="442" t="s">
        <v>3237</v>
      </c>
      <c r="E995" s="442">
        <v>-250000</v>
      </c>
      <c r="F995" s="299"/>
      <c r="G995" s="497"/>
      <c r="H995" s="498"/>
    </row>
    <row r="996" spans="1:8" x14ac:dyDescent="0.2">
      <c r="A996" s="432">
        <v>43078</v>
      </c>
      <c r="B996" s="121" t="s">
        <v>640</v>
      </c>
      <c r="C996" s="509" t="s">
        <v>3526</v>
      </c>
      <c r="D996" s="442" t="s">
        <v>3237</v>
      </c>
      <c r="E996" s="442">
        <v>-760000</v>
      </c>
      <c r="F996" s="299"/>
      <c r="G996" s="497"/>
      <c r="H996" s="498"/>
    </row>
    <row r="997" spans="1:8" x14ac:dyDescent="0.2">
      <c r="A997" s="432">
        <v>43078</v>
      </c>
      <c r="B997" s="121" t="s">
        <v>1633</v>
      </c>
      <c r="C997" s="509" t="s">
        <v>3527</v>
      </c>
      <c r="D997" s="442" t="s">
        <v>3237</v>
      </c>
      <c r="E997" s="442">
        <v>-250000</v>
      </c>
      <c r="F997" s="299"/>
      <c r="G997" s="497"/>
      <c r="H997" s="498"/>
    </row>
    <row r="998" spans="1:8" x14ac:dyDescent="0.2">
      <c r="A998" s="432">
        <v>43078</v>
      </c>
      <c r="B998" s="121" t="s">
        <v>398</v>
      </c>
      <c r="C998" s="509" t="s">
        <v>3528</v>
      </c>
      <c r="D998" s="442" t="s">
        <v>3237</v>
      </c>
      <c r="E998" s="442">
        <v>-200000</v>
      </c>
      <c r="F998" s="299"/>
      <c r="G998" s="497"/>
      <c r="H998" s="498"/>
    </row>
    <row r="999" spans="1:8" x14ac:dyDescent="0.2">
      <c r="A999" s="432">
        <v>43078</v>
      </c>
      <c r="B999" s="121" t="s">
        <v>395</v>
      </c>
      <c r="C999" s="509" t="s">
        <v>3529</v>
      </c>
      <c r="D999" s="442" t="s">
        <v>3237</v>
      </c>
      <c r="E999" s="442">
        <v>-352000</v>
      </c>
      <c r="F999" s="299"/>
      <c r="G999" s="497"/>
      <c r="H999" s="498"/>
    </row>
    <row r="1000" spans="1:8" x14ac:dyDescent="0.2">
      <c r="A1000" s="444">
        <v>43078</v>
      </c>
      <c r="B1000" s="314" t="s">
        <v>1361</v>
      </c>
      <c r="C1000" s="431" t="s">
        <v>3530</v>
      </c>
      <c r="D1000" s="475" t="s">
        <v>3237</v>
      </c>
      <c r="E1000" s="475">
        <v>-1160000</v>
      </c>
      <c r="F1000" s="520" t="s">
        <v>3694</v>
      </c>
      <c r="G1000" s="497"/>
      <c r="H1000" s="498"/>
    </row>
    <row r="1001" spans="1:8" x14ac:dyDescent="0.2">
      <c r="A1001" s="432">
        <v>43078</v>
      </c>
      <c r="B1001" s="121" t="s">
        <v>224</v>
      </c>
      <c r="C1001" s="509" t="s">
        <v>3531</v>
      </c>
      <c r="D1001" s="442" t="s">
        <v>3237</v>
      </c>
      <c r="E1001" s="442">
        <v>-1875000</v>
      </c>
      <c r="F1001" s="299"/>
      <c r="G1001" s="497"/>
      <c r="H1001" s="498"/>
    </row>
    <row r="1002" spans="1:8" x14ac:dyDescent="0.2">
      <c r="A1002" s="432">
        <v>43078</v>
      </c>
      <c r="B1002" s="121" t="s">
        <v>340</v>
      </c>
      <c r="C1002" s="509" t="s">
        <v>3532</v>
      </c>
      <c r="D1002" s="442" t="s">
        <v>3237</v>
      </c>
      <c r="E1002" s="442">
        <v>-350000</v>
      </c>
      <c r="F1002" s="299"/>
      <c r="G1002" s="497"/>
      <c r="H1002" s="498"/>
    </row>
    <row r="1003" spans="1:8" x14ac:dyDescent="0.2">
      <c r="A1003" s="432">
        <v>43078</v>
      </c>
      <c r="B1003" s="121" t="s">
        <v>614</v>
      </c>
      <c r="C1003" s="509" t="s">
        <v>3533</v>
      </c>
      <c r="D1003" s="442" t="s">
        <v>3237</v>
      </c>
      <c r="E1003" s="442">
        <v>-1100000</v>
      </c>
      <c r="F1003" s="299"/>
      <c r="G1003" s="497"/>
      <c r="H1003" s="498"/>
    </row>
    <row r="1004" spans="1:8" x14ac:dyDescent="0.2">
      <c r="A1004" s="432">
        <v>43078</v>
      </c>
      <c r="B1004" s="121" t="s">
        <v>1220</v>
      </c>
      <c r="C1004" s="509" t="s">
        <v>3534</v>
      </c>
      <c r="D1004" s="442" t="s">
        <v>3237</v>
      </c>
      <c r="E1004" s="442">
        <v>-1103000</v>
      </c>
      <c r="F1004" s="299"/>
      <c r="G1004" s="497"/>
      <c r="H1004" s="498"/>
    </row>
    <row r="1005" spans="1:8" x14ac:dyDescent="0.2">
      <c r="A1005" s="432">
        <v>43078</v>
      </c>
      <c r="B1005" s="121" t="s">
        <v>640</v>
      </c>
      <c r="C1005" s="509" t="s">
        <v>3535</v>
      </c>
      <c r="D1005" s="442" t="s">
        <v>3237</v>
      </c>
      <c r="E1005" s="442">
        <v>-250000</v>
      </c>
      <c r="F1005" s="299"/>
      <c r="G1005" s="497"/>
      <c r="H1005" s="498"/>
    </row>
    <row r="1006" spans="1:8" x14ac:dyDescent="0.2">
      <c r="A1006" s="432">
        <v>43078</v>
      </c>
      <c r="B1006" s="121" t="s">
        <v>1220</v>
      </c>
      <c r="C1006" s="509" t="s">
        <v>3536</v>
      </c>
      <c r="D1006" s="442" t="s">
        <v>3237</v>
      </c>
      <c r="E1006" s="442">
        <v>-525000</v>
      </c>
      <c r="F1006" s="299"/>
      <c r="G1006" s="497"/>
      <c r="H1006" s="498"/>
    </row>
    <row r="1007" spans="1:8" x14ac:dyDescent="0.2">
      <c r="A1007" s="432">
        <v>43078</v>
      </c>
      <c r="B1007" s="121" t="s">
        <v>642</v>
      </c>
      <c r="C1007" s="509" t="s">
        <v>3537</v>
      </c>
      <c r="D1007" s="442" t="s">
        <v>3237</v>
      </c>
      <c r="E1007" s="442">
        <v>-250000</v>
      </c>
      <c r="F1007" s="299"/>
      <c r="G1007" s="497"/>
      <c r="H1007" s="498"/>
    </row>
    <row r="1008" spans="1:8" x14ac:dyDescent="0.2">
      <c r="A1008" s="432">
        <v>43078</v>
      </c>
      <c r="B1008" s="121" t="s">
        <v>2417</v>
      </c>
      <c r="C1008" s="509" t="s">
        <v>3538</v>
      </c>
      <c r="D1008" s="442" t="s">
        <v>3237</v>
      </c>
      <c r="E1008" s="442">
        <v>-2295000</v>
      </c>
      <c r="F1008" s="299"/>
      <c r="G1008" s="497"/>
      <c r="H1008" s="498"/>
    </row>
    <row r="1009" spans="1:7" x14ac:dyDescent="0.2">
      <c r="A1009" s="432">
        <v>43096</v>
      </c>
      <c r="B1009" s="107" t="s">
        <v>226</v>
      </c>
      <c r="C1009" s="107" t="s">
        <v>160</v>
      </c>
      <c r="D1009" s="120" t="s">
        <v>3695</v>
      </c>
      <c r="E1009" s="442">
        <v>-9500000</v>
      </c>
      <c r="F1009" s="299"/>
      <c r="G1009" s="509"/>
    </row>
    <row r="1010" spans="1:7" x14ac:dyDescent="0.2">
      <c r="A1010" s="432">
        <v>43096</v>
      </c>
      <c r="B1010" s="107" t="s">
        <v>1361</v>
      </c>
      <c r="C1010" s="107" t="s">
        <v>160</v>
      </c>
      <c r="D1010" s="120" t="s">
        <v>3695</v>
      </c>
      <c r="E1010" s="442">
        <v>9500000</v>
      </c>
      <c r="F1010" s="299"/>
      <c r="G1010" s="509"/>
    </row>
    <row r="1011" spans="1:7" x14ac:dyDescent="0.2">
      <c r="A1011" s="444">
        <v>43121</v>
      </c>
      <c r="B1011" s="431" t="s">
        <v>614</v>
      </c>
      <c r="C1011" s="431" t="s">
        <v>160</v>
      </c>
      <c r="D1011" s="447" t="s">
        <v>3720</v>
      </c>
      <c r="E1011" s="475">
        <v>-1092000</v>
      </c>
      <c r="F1011" s="299"/>
      <c r="G1011" s="509"/>
    </row>
    <row r="1012" spans="1:7" x14ac:dyDescent="0.2">
      <c r="A1012" s="444">
        <v>43121</v>
      </c>
      <c r="B1012" s="431" t="s">
        <v>556</v>
      </c>
      <c r="C1012" s="431" t="s">
        <v>160</v>
      </c>
      <c r="D1012" s="447" t="s">
        <v>3720</v>
      </c>
      <c r="E1012" s="475">
        <v>1092000</v>
      </c>
      <c r="F1012" s="299"/>
      <c r="G1012" s="509"/>
    </row>
    <row r="1013" spans="1:7" x14ac:dyDescent="0.2">
      <c r="A1013" s="432"/>
      <c r="B1013" s="509"/>
      <c r="C1013" s="509"/>
      <c r="D1013" s="121"/>
      <c r="E1013" s="442"/>
      <c r="F1013" s="299"/>
      <c r="G1013" s="509"/>
    </row>
    <row r="1014" spans="1:7" x14ac:dyDescent="0.2">
      <c r="A1014" s="432"/>
      <c r="B1014" s="509"/>
      <c r="C1014" s="524"/>
      <c r="D1014" s="121"/>
      <c r="E1014" s="442"/>
      <c r="F1014" s="299"/>
      <c r="G1014" s="509"/>
    </row>
    <row r="1015" spans="1:7" x14ac:dyDescent="0.2">
      <c r="A1015" s="432"/>
      <c r="B1015" s="509"/>
      <c r="C1015" s="509"/>
      <c r="D1015" s="121"/>
      <c r="E1015" s="442"/>
      <c r="F1015" s="299"/>
      <c r="G1015" s="509"/>
    </row>
    <row r="1016" spans="1:7" x14ac:dyDescent="0.2">
      <c r="A1016" s="432"/>
      <c r="B1016" s="509"/>
      <c r="C1016" s="524"/>
      <c r="D1016" s="121"/>
      <c r="E1016" s="442"/>
      <c r="F1016" s="299"/>
      <c r="G1016" s="509"/>
    </row>
    <row r="1017" spans="1:7" x14ac:dyDescent="0.2">
      <c r="A1017" s="432"/>
      <c r="B1017" s="509"/>
      <c r="C1017" s="509"/>
      <c r="D1017" s="121"/>
      <c r="E1017" s="442"/>
      <c r="F1017" s="299"/>
      <c r="G1017" s="509"/>
    </row>
    <row r="1018" spans="1:7" x14ac:dyDescent="0.2">
      <c r="A1018" s="432"/>
      <c r="B1018" s="509"/>
      <c r="C1018" s="509"/>
      <c r="D1018" s="121"/>
      <c r="E1018" s="442"/>
      <c r="F1018" s="299"/>
      <c r="G1018" s="509"/>
    </row>
    <row r="1019" spans="1:7" x14ac:dyDescent="0.2">
      <c r="A1019" s="432"/>
      <c r="B1019" s="509"/>
      <c r="C1019" s="509"/>
      <c r="D1019" s="121"/>
      <c r="E1019" s="442"/>
      <c r="F1019" s="299"/>
      <c r="G1019" s="509"/>
    </row>
    <row r="1020" spans="1:7" x14ac:dyDescent="0.2">
      <c r="A1020" s="432"/>
      <c r="B1020" s="509"/>
      <c r="C1020" s="509"/>
      <c r="D1020" s="121"/>
      <c r="E1020" s="442"/>
      <c r="F1020" s="299"/>
      <c r="G1020" s="509"/>
    </row>
    <row r="1021" spans="1:7" x14ac:dyDescent="0.2">
      <c r="A1021" s="432"/>
      <c r="B1021" s="509"/>
      <c r="C1021" s="509"/>
      <c r="D1021" s="121"/>
      <c r="E1021" s="442"/>
      <c r="F1021" s="299"/>
      <c r="G1021" s="509"/>
    </row>
    <row r="1022" spans="1:7" x14ac:dyDescent="0.2">
      <c r="A1022" s="432"/>
      <c r="B1022" s="509"/>
      <c r="C1022" s="509"/>
      <c r="D1022" s="121"/>
      <c r="E1022" s="442"/>
      <c r="F1022" s="299"/>
      <c r="G1022" s="509"/>
    </row>
    <row r="1023" spans="1:7" x14ac:dyDescent="0.2">
      <c r="A1023" s="432"/>
      <c r="B1023" s="509"/>
      <c r="C1023" s="509"/>
      <c r="D1023" s="121"/>
      <c r="E1023" s="442"/>
      <c r="F1023" s="299"/>
      <c r="G1023" s="509"/>
    </row>
    <row r="1024" spans="1:7" x14ac:dyDescent="0.2">
      <c r="A1024" s="432"/>
      <c r="B1024" s="509"/>
      <c r="C1024" s="509"/>
      <c r="D1024" s="121"/>
      <c r="E1024" s="442"/>
      <c r="F1024" s="299"/>
      <c r="G1024" s="509"/>
    </row>
    <row r="1025" spans="1:7" x14ac:dyDescent="0.2">
      <c r="A1025" s="432"/>
      <c r="B1025" s="509"/>
      <c r="C1025" s="509"/>
      <c r="D1025" s="121"/>
      <c r="E1025" s="442"/>
      <c r="F1025" s="299"/>
      <c r="G1025" s="509"/>
    </row>
    <row r="1026" spans="1:7" x14ac:dyDescent="0.2">
      <c r="A1026" s="432"/>
      <c r="B1026" s="509"/>
      <c r="C1026" s="509"/>
      <c r="D1026" s="121"/>
      <c r="E1026" s="442"/>
      <c r="F1026" s="299"/>
      <c r="G1026" s="509"/>
    </row>
    <row r="1027" spans="1:7" x14ac:dyDescent="0.2">
      <c r="A1027" s="432"/>
      <c r="B1027" s="509"/>
      <c r="C1027" s="509"/>
      <c r="D1027" s="121"/>
      <c r="E1027" s="442"/>
      <c r="F1027" s="299"/>
      <c r="G1027" s="509"/>
    </row>
    <row r="1028" spans="1:7" x14ac:dyDescent="0.2">
      <c r="A1028" s="432"/>
      <c r="B1028" s="509"/>
      <c r="C1028" s="509"/>
      <c r="D1028" s="121"/>
      <c r="E1028" s="442"/>
      <c r="F1028" s="299"/>
      <c r="G1028" s="509"/>
    </row>
    <row r="1029" spans="1:7" x14ac:dyDescent="0.2">
      <c r="A1029" s="432"/>
      <c r="B1029" s="509"/>
      <c r="C1029" s="509"/>
      <c r="D1029" s="121"/>
      <c r="E1029" s="442"/>
      <c r="F1029" s="299"/>
      <c r="G1029" s="509"/>
    </row>
    <row r="1030" spans="1:7" x14ac:dyDescent="0.2">
      <c r="A1030" s="432"/>
      <c r="B1030" s="509"/>
      <c r="C1030" s="509"/>
      <c r="D1030" s="121"/>
      <c r="E1030" s="442"/>
      <c r="F1030" s="299"/>
      <c r="G1030" s="509"/>
    </row>
    <row r="1031" spans="1:7" x14ac:dyDescent="0.2">
      <c r="A1031" s="432"/>
      <c r="B1031" s="509"/>
      <c r="C1031" s="509"/>
      <c r="D1031" s="121"/>
      <c r="E1031" s="442"/>
      <c r="F1031" s="299"/>
      <c r="G1031" s="509"/>
    </row>
    <row r="1032" spans="1:7" x14ac:dyDescent="0.2">
      <c r="A1032" s="432"/>
      <c r="B1032" s="509"/>
      <c r="C1032" s="509"/>
      <c r="D1032" s="121"/>
      <c r="E1032" s="442"/>
      <c r="F1032" s="299"/>
      <c r="G1032" s="509"/>
    </row>
    <row r="1033" spans="1:7" x14ac:dyDescent="0.2">
      <c r="A1033" s="432"/>
      <c r="B1033" s="509"/>
      <c r="C1033" s="509"/>
      <c r="D1033" s="121"/>
      <c r="E1033" s="442"/>
      <c r="F1033" s="299"/>
      <c r="G1033" s="509"/>
    </row>
    <row r="1034" spans="1:7" x14ac:dyDescent="0.2">
      <c r="A1034" s="432"/>
      <c r="B1034" s="509"/>
      <c r="C1034" s="509"/>
      <c r="D1034" s="121"/>
      <c r="E1034" s="442"/>
      <c r="F1034" s="299"/>
      <c r="G1034" s="509"/>
    </row>
    <row r="1035" spans="1:7" x14ac:dyDescent="0.2">
      <c r="A1035" s="432"/>
      <c r="B1035" s="509"/>
      <c r="C1035" s="509"/>
      <c r="D1035" s="121"/>
      <c r="E1035" s="442"/>
      <c r="F1035" s="299"/>
      <c r="G1035" s="509"/>
    </row>
    <row r="1036" spans="1:7" x14ac:dyDescent="0.2">
      <c r="A1036" s="432"/>
      <c r="B1036" s="509"/>
      <c r="C1036" s="509"/>
      <c r="D1036" s="121"/>
      <c r="E1036" s="442"/>
      <c r="F1036" s="299"/>
      <c r="G1036" s="509"/>
    </row>
    <row r="1037" spans="1:7" x14ac:dyDescent="0.2">
      <c r="A1037" s="432"/>
      <c r="B1037" s="509"/>
      <c r="C1037" s="509"/>
      <c r="D1037" s="121"/>
      <c r="E1037" s="442"/>
      <c r="F1037" s="299"/>
      <c r="G1037" s="509"/>
    </row>
    <row r="1038" spans="1:7" x14ac:dyDescent="0.2">
      <c r="A1038" s="432"/>
      <c r="B1038" s="509"/>
      <c r="C1038" s="509"/>
      <c r="D1038" s="121"/>
      <c r="E1038" s="442"/>
      <c r="F1038" s="299"/>
      <c r="G1038" s="509"/>
    </row>
    <row r="1039" spans="1:7" x14ac:dyDescent="0.2">
      <c r="A1039" s="432"/>
      <c r="B1039" s="509"/>
      <c r="C1039" s="509"/>
      <c r="D1039" s="121"/>
      <c r="E1039" s="442"/>
      <c r="F1039" s="299"/>
      <c r="G1039" s="509"/>
    </row>
    <row r="1040" spans="1:7" x14ac:dyDescent="0.2">
      <c r="A1040" s="432"/>
      <c r="B1040" s="509"/>
      <c r="C1040" s="509"/>
      <c r="D1040" s="121"/>
      <c r="E1040" s="442"/>
      <c r="F1040" s="299"/>
      <c r="G1040" s="509"/>
    </row>
    <row r="1041" spans="1:7" x14ac:dyDescent="0.2">
      <c r="A1041" s="432"/>
      <c r="B1041" s="509"/>
      <c r="C1041" s="509"/>
      <c r="D1041" s="121"/>
      <c r="E1041" s="442"/>
      <c r="F1041" s="299"/>
      <c r="G1041" s="509"/>
    </row>
    <row r="1042" spans="1:7" x14ac:dyDescent="0.2">
      <c r="A1042" s="432"/>
      <c r="B1042" s="509"/>
      <c r="C1042" s="509"/>
      <c r="D1042" s="121"/>
      <c r="E1042" s="442"/>
      <c r="F1042" s="299"/>
      <c r="G1042" s="509"/>
    </row>
    <row r="1043" spans="1:7" x14ac:dyDescent="0.2">
      <c r="A1043" s="432"/>
      <c r="B1043" s="509"/>
      <c r="C1043" s="509"/>
      <c r="D1043" s="121"/>
      <c r="E1043" s="442"/>
      <c r="F1043" s="299"/>
      <c r="G1043" s="509"/>
    </row>
    <row r="1044" spans="1:7" x14ac:dyDescent="0.2">
      <c r="A1044" s="432"/>
      <c r="B1044" s="509"/>
      <c r="C1044" s="509"/>
      <c r="D1044" s="121"/>
      <c r="E1044" s="442"/>
      <c r="F1044" s="299"/>
      <c r="G1044" s="509"/>
    </row>
    <row r="1045" spans="1:7" x14ac:dyDescent="0.2">
      <c r="A1045" s="432"/>
      <c r="B1045" s="509"/>
      <c r="C1045" s="509"/>
      <c r="D1045" s="121"/>
      <c r="E1045" s="442"/>
      <c r="F1045" s="299"/>
      <c r="G1045" s="509"/>
    </row>
    <row r="1046" spans="1:7" x14ac:dyDescent="0.2">
      <c r="A1046" s="432"/>
      <c r="B1046" s="509"/>
      <c r="C1046" s="509"/>
      <c r="D1046" s="121"/>
      <c r="E1046" s="442"/>
      <c r="F1046" s="299"/>
      <c r="G1046" s="509"/>
    </row>
    <row r="1047" spans="1:7" x14ac:dyDescent="0.2">
      <c r="A1047" s="432"/>
      <c r="B1047" s="509"/>
      <c r="C1047" s="509"/>
      <c r="D1047" s="121"/>
      <c r="E1047" s="442"/>
      <c r="F1047" s="299"/>
      <c r="G1047" s="509"/>
    </row>
    <row r="1048" spans="1:7" x14ac:dyDescent="0.2">
      <c r="A1048" s="432"/>
      <c r="B1048" s="509"/>
      <c r="C1048" s="509"/>
      <c r="D1048" s="121"/>
      <c r="E1048" s="442"/>
      <c r="F1048" s="299"/>
      <c r="G1048" s="509"/>
    </row>
    <row r="1049" spans="1:7" x14ac:dyDescent="0.2">
      <c r="A1049" s="432"/>
      <c r="B1049" s="509"/>
      <c r="C1049" s="509"/>
      <c r="D1049" s="121"/>
      <c r="E1049" s="442"/>
      <c r="F1049" s="299"/>
      <c r="G1049" s="509"/>
    </row>
    <row r="1050" spans="1:7" x14ac:dyDescent="0.2">
      <c r="A1050" s="432"/>
      <c r="B1050" s="509"/>
      <c r="C1050" s="509"/>
      <c r="D1050" s="121"/>
      <c r="E1050" s="442"/>
      <c r="F1050" s="299"/>
      <c r="G1050" s="509"/>
    </row>
    <row r="1051" spans="1:7" x14ac:dyDescent="0.2">
      <c r="A1051" s="432"/>
      <c r="B1051" s="509"/>
      <c r="C1051" s="509"/>
      <c r="D1051" s="121"/>
      <c r="E1051" s="442"/>
      <c r="F1051" s="299"/>
      <c r="G1051" s="509"/>
    </row>
    <row r="1052" spans="1:7" x14ac:dyDescent="0.2">
      <c r="A1052" s="432"/>
      <c r="B1052" s="509"/>
      <c r="C1052" s="509"/>
      <c r="D1052" s="121"/>
      <c r="E1052" s="442"/>
      <c r="F1052" s="299"/>
      <c r="G1052" s="509"/>
    </row>
    <row r="1053" spans="1:7" x14ac:dyDescent="0.2">
      <c r="A1053" s="432"/>
      <c r="B1053" s="509"/>
      <c r="C1053" s="509"/>
      <c r="D1053" s="121"/>
      <c r="E1053" s="442"/>
      <c r="F1053" s="299"/>
      <c r="G1053" s="509"/>
    </row>
    <row r="1054" spans="1:7" x14ac:dyDescent="0.2">
      <c r="A1054" s="432"/>
      <c r="B1054" s="509"/>
      <c r="C1054" s="509"/>
      <c r="D1054" s="121"/>
      <c r="E1054" s="442"/>
      <c r="F1054" s="299"/>
      <c r="G1054" s="509"/>
    </row>
    <row r="1055" spans="1:7" x14ac:dyDescent="0.2">
      <c r="A1055" s="432"/>
      <c r="B1055" s="509"/>
      <c r="C1055" s="509"/>
      <c r="D1055" s="121"/>
      <c r="E1055" s="442"/>
      <c r="F1055" s="299"/>
      <c r="G1055" s="509"/>
    </row>
    <row r="1056" spans="1:7" x14ac:dyDescent="0.2">
      <c r="A1056" s="432"/>
      <c r="B1056" s="509"/>
      <c r="C1056" s="509"/>
      <c r="D1056" s="121"/>
      <c r="E1056" s="442"/>
      <c r="F1056" s="299"/>
      <c r="G1056" s="509"/>
    </row>
    <row r="1057" spans="1:7" x14ac:dyDescent="0.2">
      <c r="A1057" s="432"/>
      <c r="B1057" s="509"/>
      <c r="C1057" s="509"/>
      <c r="D1057" s="121"/>
      <c r="E1057" s="442"/>
      <c r="F1057" s="299"/>
      <c r="G1057" s="509"/>
    </row>
    <row r="1058" spans="1:7" x14ac:dyDescent="0.2">
      <c r="A1058" s="432"/>
      <c r="B1058" s="509"/>
      <c r="C1058" s="509"/>
      <c r="D1058" s="121"/>
      <c r="E1058" s="442"/>
      <c r="F1058" s="299"/>
      <c r="G1058" s="509"/>
    </row>
    <row r="1059" spans="1:7" x14ac:dyDescent="0.2">
      <c r="A1059" s="432"/>
      <c r="B1059" s="509"/>
      <c r="C1059" s="509"/>
      <c r="D1059" s="121"/>
      <c r="E1059" s="442"/>
      <c r="F1059" s="299"/>
      <c r="G1059" s="509"/>
    </row>
    <row r="1060" spans="1:7" x14ac:dyDescent="0.2">
      <c r="A1060" s="432"/>
      <c r="B1060" s="509"/>
      <c r="C1060" s="509"/>
      <c r="D1060" s="121"/>
      <c r="E1060" s="442"/>
      <c r="F1060" s="299"/>
      <c r="G1060" s="509"/>
    </row>
    <row r="1061" spans="1:7" x14ac:dyDescent="0.2">
      <c r="A1061" s="432"/>
      <c r="B1061" s="509"/>
      <c r="C1061" s="509"/>
      <c r="D1061" s="121"/>
      <c r="E1061" s="442"/>
      <c r="F1061" s="299"/>
      <c r="G1061" s="509"/>
    </row>
    <row r="1062" spans="1:7" x14ac:dyDescent="0.2">
      <c r="A1062" s="432"/>
      <c r="B1062" s="509"/>
      <c r="C1062" s="509"/>
      <c r="D1062" s="121"/>
      <c r="E1062" s="442"/>
      <c r="F1062" s="299"/>
      <c r="G1062" s="509"/>
    </row>
    <row r="1063" spans="1:7" x14ac:dyDescent="0.2">
      <c r="A1063" s="432"/>
      <c r="B1063" s="509"/>
      <c r="C1063" s="509"/>
      <c r="D1063" s="121"/>
      <c r="E1063" s="442"/>
      <c r="F1063" s="299"/>
      <c r="G1063" s="509"/>
    </row>
    <row r="1064" spans="1:7" x14ac:dyDescent="0.2">
      <c r="A1064" s="432"/>
      <c r="B1064" s="509"/>
      <c r="C1064" s="509"/>
      <c r="D1064" s="121"/>
      <c r="E1064" s="442"/>
      <c r="F1064" s="299"/>
      <c r="G1064" s="509"/>
    </row>
    <row r="1065" spans="1:7" x14ac:dyDescent="0.2">
      <c r="A1065" s="432"/>
      <c r="B1065" s="509"/>
      <c r="C1065" s="509"/>
      <c r="D1065" s="121"/>
      <c r="E1065" s="442"/>
      <c r="F1065" s="299"/>
      <c r="G1065" s="509"/>
    </row>
    <row r="1066" spans="1:7" x14ac:dyDescent="0.2">
      <c r="A1066" s="432"/>
      <c r="B1066" s="509"/>
      <c r="C1066" s="509"/>
      <c r="D1066" s="121"/>
      <c r="E1066" s="442"/>
      <c r="F1066" s="299"/>
      <c r="G1066" s="509"/>
    </row>
    <row r="1067" spans="1:7" x14ac:dyDescent="0.2">
      <c r="A1067" s="432"/>
      <c r="B1067" s="509"/>
      <c r="C1067" s="509"/>
      <c r="D1067" s="121"/>
      <c r="E1067" s="442"/>
      <c r="F1067" s="299"/>
      <c r="G1067" s="509"/>
    </row>
    <row r="1068" spans="1:7" x14ac:dyDescent="0.2">
      <c r="A1068" s="432"/>
      <c r="B1068" s="509"/>
      <c r="C1068" s="509"/>
      <c r="D1068" s="121"/>
      <c r="E1068" s="442"/>
      <c r="F1068" s="299"/>
      <c r="G1068" s="509"/>
    </row>
    <row r="1069" spans="1:7" x14ac:dyDescent="0.2">
      <c r="A1069" s="432"/>
      <c r="B1069" s="509"/>
      <c r="C1069" s="509"/>
      <c r="D1069" s="121"/>
      <c r="E1069" s="442"/>
      <c r="F1069" s="299"/>
      <c r="G1069" s="509"/>
    </row>
    <row r="1070" spans="1:7" x14ac:dyDescent="0.2">
      <c r="A1070" s="432"/>
      <c r="B1070" s="509"/>
      <c r="C1070" s="509"/>
      <c r="D1070" s="121"/>
      <c r="E1070" s="442"/>
      <c r="F1070" s="299"/>
      <c r="G1070" s="509"/>
    </row>
    <row r="1071" spans="1:7" x14ac:dyDescent="0.2">
      <c r="A1071" s="432"/>
      <c r="B1071" s="509"/>
      <c r="C1071" s="509"/>
      <c r="D1071" s="121"/>
      <c r="E1071" s="442"/>
      <c r="F1071" s="299"/>
      <c r="G1071" s="509"/>
    </row>
    <row r="1072" spans="1:7" x14ac:dyDescent="0.2">
      <c r="A1072" s="432"/>
      <c r="B1072" s="509"/>
      <c r="C1072" s="509"/>
      <c r="D1072" s="121"/>
      <c r="E1072" s="442"/>
      <c r="F1072" s="299"/>
      <c r="G1072" s="509"/>
    </row>
    <row r="1073" spans="1:7" x14ac:dyDescent="0.2">
      <c r="A1073" s="432"/>
      <c r="B1073" s="509"/>
      <c r="C1073" s="509"/>
      <c r="D1073" s="121"/>
      <c r="E1073" s="442"/>
      <c r="F1073" s="299"/>
      <c r="G1073" s="509"/>
    </row>
    <row r="1074" spans="1:7" x14ac:dyDescent="0.2">
      <c r="A1074" s="432"/>
      <c r="B1074" s="509"/>
      <c r="C1074" s="509"/>
      <c r="D1074" s="121"/>
      <c r="E1074" s="442"/>
      <c r="F1074" s="299"/>
      <c r="G1074" s="509"/>
    </row>
    <row r="1075" spans="1:7" x14ac:dyDescent="0.2">
      <c r="A1075" s="432"/>
      <c r="B1075" s="509"/>
      <c r="C1075" s="509"/>
      <c r="D1075" s="121"/>
      <c r="E1075" s="442"/>
      <c r="F1075" s="299"/>
      <c r="G1075" s="509"/>
    </row>
    <row r="1076" spans="1:7" x14ac:dyDescent="0.2">
      <c r="A1076" s="432"/>
      <c r="B1076" s="509"/>
      <c r="C1076" s="509"/>
      <c r="D1076" s="121"/>
      <c r="E1076" s="442"/>
      <c r="F1076" s="299"/>
      <c r="G1076" s="509"/>
    </row>
    <row r="1077" spans="1:7" x14ac:dyDescent="0.2">
      <c r="A1077" s="432"/>
      <c r="B1077" s="509"/>
      <c r="C1077" s="509"/>
      <c r="D1077" s="121"/>
      <c r="E1077" s="442"/>
      <c r="F1077" s="299"/>
      <c r="G1077" s="509"/>
    </row>
    <row r="1078" spans="1:7" x14ac:dyDescent="0.2">
      <c r="A1078" s="432"/>
      <c r="B1078" s="509"/>
      <c r="C1078" s="509"/>
      <c r="D1078" s="121"/>
      <c r="E1078" s="442"/>
      <c r="F1078" s="299"/>
      <c r="G1078" s="509"/>
    </row>
    <row r="1079" spans="1:7" x14ac:dyDescent="0.2">
      <c r="A1079" s="432"/>
      <c r="B1079" s="509"/>
      <c r="C1079" s="509"/>
      <c r="D1079" s="121"/>
      <c r="E1079" s="442"/>
      <c r="F1079" s="299"/>
      <c r="G1079" s="509"/>
    </row>
    <row r="1080" spans="1:7" x14ac:dyDescent="0.2">
      <c r="A1080" s="432"/>
      <c r="B1080" s="509"/>
      <c r="C1080" s="509"/>
      <c r="D1080" s="121"/>
      <c r="E1080" s="442"/>
      <c r="F1080" s="299"/>
      <c r="G1080" s="509"/>
    </row>
    <row r="1081" spans="1:7" x14ac:dyDescent="0.2">
      <c r="A1081" s="432"/>
      <c r="B1081" s="509"/>
      <c r="C1081" s="509"/>
      <c r="D1081" s="121"/>
      <c r="E1081" s="442"/>
      <c r="F1081" s="299"/>
      <c r="G1081" s="509"/>
    </row>
    <row r="1082" spans="1:7" x14ac:dyDescent="0.2">
      <c r="A1082" s="432"/>
      <c r="B1082" s="509"/>
      <c r="C1082" s="509"/>
      <c r="D1082" s="121"/>
      <c r="E1082" s="442"/>
      <c r="F1082" s="299"/>
      <c r="G1082" s="509"/>
    </row>
    <row r="1083" spans="1:7" x14ac:dyDescent="0.2">
      <c r="A1083" s="432"/>
      <c r="B1083" s="509"/>
      <c r="C1083" s="509"/>
      <c r="D1083" s="121"/>
      <c r="E1083" s="442"/>
      <c r="F1083" s="299"/>
      <c r="G1083" s="509"/>
    </row>
    <row r="1084" spans="1:7" x14ac:dyDescent="0.2">
      <c r="A1084" s="432"/>
      <c r="B1084" s="509"/>
      <c r="C1084" s="509"/>
      <c r="D1084" s="121"/>
      <c r="E1084" s="442"/>
      <c r="F1084" s="299"/>
      <c r="G1084" s="509"/>
    </row>
    <row r="1085" spans="1:7" x14ac:dyDescent="0.2">
      <c r="A1085" s="432"/>
      <c r="B1085" s="509"/>
      <c r="C1085" s="509"/>
      <c r="D1085" s="121"/>
      <c r="E1085" s="442"/>
      <c r="F1085" s="299"/>
      <c r="G1085" s="509"/>
    </row>
    <row r="1086" spans="1:7" x14ac:dyDescent="0.2">
      <c r="A1086" s="432"/>
      <c r="B1086" s="509"/>
      <c r="C1086" s="509"/>
      <c r="D1086" s="121"/>
      <c r="E1086" s="442"/>
      <c r="F1086" s="299"/>
      <c r="G1086" s="509"/>
    </row>
    <row r="1087" spans="1:7" x14ac:dyDescent="0.2">
      <c r="A1087" s="432"/>
      <c r="B1087" s="509"/>
      <c r="C1087" s="509"/>
      <c r="D1087" s="121"/>
      <c r="E1087" s="442"/>
      <c r="F1087" s="299"/>
      <c r="G1087" s="509"/>
    </row>
    <row r="1088" spans="1:7" x14ac:dyDescent="0.2">
      <c r="A1088" s="432"/>
      <c r="B1088" s="509"/>
      <c r="C1088" s="509"/>
      <c r="D1088" s="121"/>
      <c r="E1088" s="442"/>
      <c r="F1088" s="299"/>
      <c r="G1088" s="509"/>
    </row>
    <row r="1089" spans="1:7" x14ac:dyDescent="0.2">
      <c r="A1089" s="432"/>
      <c r="B1089" s="509"/>
      <c r="C1089" s="509"/>
      <c r="D1089" s="121"/>
      <c r="E1089" s="442"/>
      <c r="F1089" s="299"/>
      <c r="G1089" s="509"/>
    </row>
    <row r="1090" spans="1:7" x14ac:dyDescent="0.2">
      <c r="A1090" s="432"/>
      <c r="B1090" s="509"/>
      <c r="C1090" s="509"/>
      <c r="D1090" s="121"/>
      <c r="E1090" s="442"/>
      <c r="F1090" s="299"/>
      <c r="G1090" s="509"/>
    </row>
    <row r="1091" spans="1:7" x14ac:dyDescent="0.2">
      <c r="A1091" s="432"/>
      <c r="B1091" s="509"/>
      <c r="C1091" s="509"/>
      <c r="D1091" s="121"/>
      <c r="E1091" s="442"/>
      <c r="F1091" s="299"/>
      <c r="G1091" s="509"/>
    </row>
    <row r="1092" spans="1:7" x14ac:dyDescent="0.2">
      <c r="A1092" s="432"/>
      <c r="B1092" s="509"/>
      <c r="C1092" s="509"/>
      <c r="D1092" s="121"/>
      <c r="E1092" s="442"/>
      <c r="F1092" s="299"/>
      <c r="G1092" s="509"/>
    </row>
    <row r="1093" spans="1:7" x14ac:dyDescent="0.2">
      <c r="A1093" s="432"/>
      <c r="B1093" s="509"/>
      <c r="C1093" s="509"/>
      <c r="D1093" s="121"/>
      <c r="E1093" s="442"/>
      <c r="F1093" s="299"/>
      <c r="G1093" s="509"/>
    </row>
    <row r="1094" spans="1:7" x14ac:dyDescent="0.2">
      <c r="A1094" s="432"/>
      <c r="B1094" s="509"/>
      <c r="C1094" s="509"/>
      <c r="D1094" s="121"/>
      <c r="E1094" s="442"/>
      <c r="F1094" s="299"/>
      <c r="G1094" s="509"/>
    </row>
    <row r="1095" spans="1:7" x14ac:dyDescent="0.2">
      <c r="A1095" s="432"/>
      <c r="B1095" s="509"/>
      <c r="C1095" s="509"/>
      <c r="D1095" s="121"/>
      <c r="E1095" s="442"/>
      <c r="F1095" s="299"/>
      <c r="G1095" s="509"/>
    </row>
    <row r="1096" spans="1:7" x14ac:dyDescent="0.2">
      <c r="A1096" s="432"/>
      <c r="B1096" s="509"/>
      <c r="C1096" s="509"/>
      <c r="D1096" s="121"/>
      <c r="E1096" s="442"/>
      <c r="F1096" s="299"/>
      <c r="G1096" s="509"/>
    </row>
    <row r="1097" spans="1:7" x14ac:dyDescent="0.2">
      <c r="A1097" s="432"/>
      <c r="B1097" s="509"/>
      <c r="C1097" s="509"/>
      <c r="D1097" s="121"/>
      <c r="E1097" s="442"/>
      <c r="F1097" s="299"/>
      <c r="G1097" s="509"/>
    </row>
    <row r="1098" spans="1:7" x14ac:dyDescent="0.2">
      <c r="A1098" s="432"/>
      <c r="B1098" s="509"/>
      <c r="C1098" s="509"/>
      <c r="D1098" s="121"/>
      <c r="E1098" s="442"/>
      <c r="F1098" s="299"/>
      <c r="G1098" s="509"/>
    </row>
    <row r="1099" spans="1:7" x14ac:dyDescent="0.2">
      <c r="A1099" s="432"/>
      <c r="B1099" s="509"/>
      <c r="C1099" s="509"/>
      <c r="D1099" s="121"/>
      <c r="E1099" s="442"/>
      <c r="F1099" s="299"/>
      <c r="G1099" s="509"/>
    </row>
    <row r="1100" spans="1:7" x14ac:dyDescent="0.2">
      <c r="A1100" s="432"/>
      <c r="B1100" s="509"/>
      <c r="C1100" s="509"/>
      <c r="D1100" s="121"/>
      <c r="E1100" s="442"/>
      <c r="F1100" s="299"/>
      <c r="G1100" s="509"/>
    </row>
    <row r="1101" spans="1:7" x14ac:dyDescent="0.2">
      <c r="A1101" s="432"/>
      <c r="B1101" s="509"/>
      <c r="C1101" s="509"/>
      <c r="D1101" s="121"/>
      <c r="E1101" s="442"/>
      <c r="F1101" s="299"/>
      <c r="G1101" s="509"/>
    </row>
    <row r="1102" spans="1:7" x14ac:dyDescent="0.2">
      <c r="A1102" s="432"/>
      <c r="B1102" s="509"/>
      <c r="C1102" s="509"/>
      <c r="D1102" s="121"/>
      <c r="E1102" s="442"/>
      <c r="F1102" s="299"/>
      <c r="G1102" s="509"/>
    </row>
    <row r="1103" spans="1:7" x14ac:dyDescent="0.2">
      <c r="A1103" s="432"/>
      <c r="B1103" s="509"/>
      <c r="C1103" s="509"/>
      <c r="D1103" s="121"/>
      <c r="E1103" s="442"/>
      <c r="F1103" s="299"/>
      <c r="G1103" s="509"/>
    </row>
    <row r="1104" spans="1:7" x14ac:dyDescent="0.2">
      <c r="A1104" s="432"/>
      <c r="B1104" s="509"/>
      <c r="C1104" s="509"/>
      <c r="D1104" s="121"/>
      <c r="E1104" s="442"/>
      <c r="F1104" s="299"/>
      <c r="G1104" s="509"/>
    </row>
    <row r="1105" spans="1:7" x14ac:dyDescent="0.2">
      <c r="A1105" s="432"/>
      <c r="B1105" s="509"/>
      <c r="C1105" s="509"/>
      <c r="D1105" s="121"/>
      <c r="E1105" s="442"/>
      <c r="F1105" s="299"/>
      <c r="G1105" s="509"/>
    </row>
    <row r="1106" spans="1:7" x14ac:dyDescent="0.2">
      <c r="A1106" s="432"/>
      <c r="B1106" s="509"/>
      <c r="C1106" s="509"/>
      <c r="D1106" s="121"/>
      <c r="E1106" s="442"/>
      <c r="F1106" s="299"/>
      <c r="G1106" s="509"/>
    </row>
    <row r="1107" spans="1:7" x14ac:dyDescent="0.2">
      <c r="A1107" s="432"/>
      <c r="B1107" s="509"/>
      <c r="C1107" s="509"/>
      <c r="D1107" s="121"/>
      <c r="E1107" s="442"/>
      <c r="F1107" s="299"/>
      <c r="G1107" s="509"/>
    </row>
    <row r="1108" spans="1:7" x14ac:dyDescent="0.2">
      <c r="A1108" s="432"/>
      <c r="B1108" s="509"/>
      <c r="C1108" s="509"/>
      <c r="D1108" s="121"/>
      <c r="E1108" s="442"/>
      <c r="F1108" s="299"/>
      <c r="G1108" s="509"/>
    </row>
    <row r="1109" spans="1:7" x14ac:dyDescent="0.2">
      <c r="A1109" s="432"/>
      <c r="B1109" s="509"/>
      <c r="C1109" s="509"/>
      <c r="D1109" s="121"/>
      <c r="E1109" s="442"/>
      <c r="F1109" s="299"/>
      <c r="G1109" s="509"/>
    </row>
    <row r="1110" spans="1:7" x14ac:dyDescent="0.2">
      <c r="A1110" s="432"/>
      <c r="B1110" s="509"/>
      <c r="C1110" s="509"/>
      <c r="D1110" s="121"/>
      <c r="E1110" s="442"/>
      <c r="F1110" s="299"/>
      <c r="G1110" s="509"/>
    </row>
    <row r="1111" spans="1:7" x14ac:dyDescent="0.2">
      <c r="A1111" s="432"/>
      <c r="B1111" s="509"/>
      <c r="C1111" s="509"/>
      <c r="D1111" s="121"/>
      <c r="E1111" s="442"/>
      <c r="F1111" s="299"/>
      <c r="G1111" s="509"/>
    </row>
    <row r="1112" spans="1:7" x14ac:dyDescent="0.2">
      <c r="A1112" s="432"/>
      <c r="B1112" s="509"/>
      <c r="C1112" s="509"/>
      <c r="D1112" s="121"/>
      <c r="E1112" s="442"/>
      <c r="F1112" s="299"/>
      <c r="G1112" s="509"/>
    </row>
    <row r="1113" spans="1:7" x14ac:dyDescent="0.2">
      <c r="A1113" s="432"/>
      <c r="B1113" s="509"/>
      <c r="C1113" s="509"/>
      <c r="D1113" s="121"/>
      <c r="E1113" s="442"/>
      <c r="F1113" s="299"/>
      <c r="G1113" s="509"/>
    </row>
    <row r="1114" spans="1:7" x14ac:dyDescent="0.2">
      <c r="A1114" s="432"/>
      <c r="B1114" s="509"/>
      <c r="C1114" s="509"/>
      <c r="D1114" s="121"/>
      <c r="E1114" s="442"/>
      <c r="F1114" s="299"/>
      <c r="G1114" s="509"/>
    </row>
    <row r="1115" spans="1:7" x14ac:dyDescent="0.2">
      <c r="A1115" s="432"/>
      <c r="B1115" s="509"/>
      <c r="C1115" s="509"/>
      <c r="D1115" s="121"/>
      <c r="E1115" s="442"/>
      <c r="F1115" s="299"/>
      <c r="G1115" s="509"/>
    </row>
    <row r="1116" spans="1:7" x14ac:dyDescent="0.2">
      <c r="A1116" s="432"/>
      <c r="B1116" s="509"/>
      <c r="C1116" s="509"/>
      <c r="D1116" s="121"/>
      <c r="E1116" s="442"/>
      <c r="F1116" s="299"/>
      <c r="G1116" s="509"/>
    </row>
    <row r="1117" spans="1:7" x14ac:dyDescent="0.2">
      <c r="A1117" s="432"/>
      <c r="B1117" s="509"/>
      <c r="C1117" s="509"/>
      <c r="D1117" s="121"/>
      <c r="E1117" s="442"/>
      <c r="F1117" s="299"/>
      <c r="G1117" s="509"/>
    </row>
    <row r="1118" spans="1:7" x14ac:dyDescent="0.2">
      <c r="A1118" s="432"/>
      <c r="B1118" s="509"/>
      <c r="C1118" s="509"/>
      <c r="D1118" s="121"/>
      <c r="E1118" s="442"/>
      <c r="F1118" s="299"/>
      <c r="G1118" s="509"/>
    </row>
    <row r="1119" spans="1:7" x14ac:dyDescent="0.2">
      <c r="A1119" s="432"/>
      <c r="B1119" s="509"/>
      <c r="C1119" s="509"/>
      <c r="D1119" s="121"/>
      <c r="E1119" s="442"/>
      <c r="F1119" s="299"/>
      <c r="G1119" s="509"/>
    </row>
    <row r="1120" spans="1:7" x14ac:dyDescent="0.2">
      <c r="A1120" s="432"/>
      <c r="B1120" s="509"/>
      <c r="C1120" s="509"/>
      <c r="D1120" s="121"/>
      <c r="E1120" s="442"/>
      <c r="F1120" s="299"/>
      <c r="G1120" s="509"/>
    </row>
    <row r="1121" spans="1:7" x14ac:dyDescent="0.2">
      <c r="A1121" s="432"/>
      <c r="B1121" s="509"/>
      <c r="C1121" s="509"/>
      <c r="D1121" s="121"/>
      <c r="E1121" s="442"/>
      <c r="F1121" s="299"/>
      <c r="G1121" s="509"/>
    </row>
    <row r="1122" spans="1:7" x14ac:dyDescent="0.2">
      <c r="A1122" s="432"/>
      <c r="B1122" s="509"/>
      <c r="C1122" s="509"/>
      <c r="D1122" s="121"/>
      <c r="E1122" s="442"/>
      <c r="F1122" s="299"/>
      <c r="G1122" s="509"/>
    </row>
    <row r="1123" spans="1:7" x14ac:dyDescent="0.2">
      <c r="A1123" s="432"/>
      <c r="B1123" s="509"/>
      <c r="C1123" s="509"/>
      <c r="D1123" s="121"/>
      <c r="E1123" s="442"/>
      <c r="F1123" s="299"/>
      <c r="G1123" s="509"/>
    </row>
    <row r="1124" spans="1:7" x14ac:dyDescent="0.2">
      <c r="A1124" s="432"/>
      <c r="B1124" s="509"/>
      <c r="C1124" s="509"/>
      <c r="D1124" s="121"/>
      <c r="E1124" s="442"/>
      <c r="F1124" s="299"/>
      <c r="G1124" s="509"/>
    </row>
    <row r="1125" spans="1:7" x14ac:dyDescent="0.2">
      <c r="A1125" s="432"/>
      <c r="B1125" s="509"/>
      <c r="C1125" s="509"/>
      <c r="D1125" s="121"/>
      <c r="E1125" s="442"/>
      <c r="F1125" s="299"/>
      <c r="G1125" s="509"/>
    </row>
    <row r="1126" spans="1:7" x14ac:dyDescent="0.2">
      <c r="A1126" s="432"/>
      <c r="B1126" s="509"/>
      <c r="C1126" s="509"/>
      <c r="D1126" s="121"/>
      <c r="E1126" s="442"/>
      <c r="F1126" s="299"/>
      <c r="G1126" s="509"/>
    </row>
    <row r="1127" spans="1:7" x14ac:dyDescent="0.2">
      <c r="A1127" s="432"/>
      <c r="B1127" s="509"/>
      <c r="C1127" s="509"/>
      <c r="D1127" s="121"/>
      <c r="E1127" s="442"/>
      <c r="F1127" s="299"/>
      <c r="G1127" s="509"/>
    </row>
    <row r="1128" spans="1:7" x14ac:dyDescent="0.2">
      <c r="A1128" s="432"/>
      <c r="B1128" s="509"/>
      <c r="C1128" s="509"/>
      <c r="D1128" s="121"/>
      <c r="E1128" s="442"/>
      <c r="F1128" s="299"/>
      <c r="G1128" s="509"/>
    </row>
    <row r="1129" spans="1:7" x14ac:dyDescent="0.2">
      <c r="A1129" s="432"/>
      <c r="B1129" s="509"/>
      <c r="C1129" s="509"/>
      <c r="D1129" s="121"/>
      <c r="E1129" s="442"/>
      <c r="F1129" s="299"/>
      <c r="G1129" s="509"/>
    </row>
    <row r="1130" spans="1:7" x14ac:dyDescent="0.2">
      <c r="A1130" s="432"/>
      <c r="B1130" s="509"/>
      <c r="C1130" s="509"/>
      <c r="D1130" s="121"/>
      <c r="E1130" s="442"/>
      <c r="F1130" s="299"/>
      <c r="G1130" s="509"/>
    </row>
    <row r="1131" spans="1:7" x14ac:dyDescent="0.2">
      <c r="A1131" s="432"/>
      <c r="B1131" s="509"/>
      <c r="C1131" s="509"/>
      <c r="D1131" s="121"/>
      <c r="E1131" s="442"/>
      <c r="F1131" s="299"/>
      <c r="G1131" s="509"/>
    </row>
    <row r="1132" spans="1:7" x14ac:dyDescent="0.2">
      <c r="A1132" s="432"/>
      <c r="B1132" s="509"/>
      <c r="C1132" s="509"/>
      <c r="D1132" s="121"/>
      <c r="E1132" s="442"/>
      <c r="F1132" s="299"/>
      <c r="G1132" s="509"/>
    </row>
    <row r="1133" spans="1:7" x14ac:dyDescent="0.2">
      <c r="A1133" s="432"/>
      <c r="B1133" s="509"/>
      <c r="C1133" s="509"/>
      <c r="D1133" s="121"/>
      <c r="E1133" s="442"/>
      <c r="F1133" s="299"/>
      <c r="G1133" s="509"/>
    </row>
    <row r="1134" spans="1:7" x14ac:dyDescent="0.2">
      <c r="A1134" s="432"/>
      <c r="B1134" s="509"/>
      <c r="C1134" s="509"/>
      <c r="D1134" s="121"/>
      <c r="E1134" s="442"/>
      <c r="F1134" s="299"/>
      <c r="G1134" s="509"/>
    </row>
    <row r="1135" spans="1:7" x14ac:dyDescent="0.2">
      <c r="A1135" s="432"/>
      <c r="B1135" s="509"/>
      <c r="C1135" s="509"/>
      <c r="D1135" s="121"/>
      <c r="E1135" s="442"/>
      <c r="F1135" s="299"/>
      <c r="G1135" s="509"/>
    </row>
    <row r="1136" spans="1:7" x14ac:dyDescent="0.2">
      <c r="A1136" s="432"/>
      <c r="B1136" s="509"/>
      <c r="C1136" s="509"/>
      <c r="D1136" s="121"/>
      <c r="E1136" s="442"/>
      <c r="F1136" s="299"/>
      <c r="G1136" s="509"/>
    </row>
    <row r="1137" spans="1:7" x14ac:dyDescent="0.2">
      <c r="A1137" s="432"/>
      <c r="B1137" s="509"/>
      <c r="C1137" s="509"/>
      <c r="D1137" s="121"/>
      <c r="E1137" s="442"/>
      <c r="F1137" s="299"/>
      <c r="G1137" s="509"/>
    </row>
    <row r="1138" spans="1:7" x14ac:dyDescent="0.2">
      <c r="A1138" s="432"/>
      <c r="B1138" s="509"/>
      <c r="C1138" s="509"/>
      <c r="D1138" s="121"/>
      <c r="E1138" s="442"/>
      <c r="F1138" s="299"/>
      <c r="G1138" s="509"/>
    </row>
    <row r="1139" spans="1:7" x14ac:dyDescent="0.2">
      <c r="A1139" s="432"/>
      <c r="B1139" s="509"/>
      <c r="C1139" s="509"/>
      <c r="D1139" s="121"/>
      <c r="E1139" s="442"/>
      <c r="F1139" s="299"/>
      <c r="G1139" s="509"/>
    </row>
    <row r="1140" spans="1:7" x14ac:dyDescent="0.2">
      <c r="A1140" s="432"/>
      <c r="B1140" s="509"/>
      <c r="C1140" s="509"/>
      <c r="D1140" s="121"/>
      <c r="E1140" s="442"/>
      <c r="F1140" s="299"/>
      <c r="G1140" s="509"/>
    </row>
    <row r="1141" spans="1:7" x14ac:dyDescent="0.2">
      <c r="A1141" s="432"/>
      <c r="B1141" s="509"/>
      <c r="C1141" s="509"/>
      <c r="D1141" s="121"/>
      <c r="E1141" s="442"/>
      <c r="F1141" s="299"/>
      <c r="G1141" s="509"/>
    </row>
    <row r="1142" spans="1:7" x14ac:dyDescent="0.2">
      <c r="A1142" s="432"/>
      <c r="B1142" s="509"/>
      <c r="C1142" s="509"/>
      <c r="D1142" s="121"/>
      <c r="E1142" s="442"/>
      <c r="F1142" s="299"/>
      <c r="G1142" s="509"/>
    </row>
    <row r="1143" spans="1:7" x14ac:dyDescent="0.2">
      <c r="A1143" s="432"/>
      <c r="B1143" s="509"/>
      <c r="C1143" s="509"/>
      <c r="D1143" s="121"/>
      <c r="E1143" s="442"/>
      <c r="F1143" s="299"/>
      <c r="G1143" s="509"/>
    </row>
    <row r="1144" spans="1:7" x14ac:dyDescent="0.2">
      <c r="A1144" s="432"/>
      <c r="B1144" s="509"/>
      <c r="C1144" s="509"/>
      <c r="D1144" s="121"/>
      <c r="E1144" s="442"/>
      <c r="F1144" s="299"/>
      <c r="G1144" s="509"/>
    </row>
    <row r="1145" spans="1:7" x14ac:dyDescent="0.2">
      <c r="A1145" s="432"/>
      <c r="B1145" s="509"/>
      <c r="C1145" s="509"/>
      <c r="D1145" s="121"/>
      <c r="E1145" s="442"/>
      <c r="F1145" s="299"/>
      <c r="G1145" s="509"/>
    </row>
    <row r="1146" spans="1:7" x14ac:dyDescent="0.2">
      <c r="A1146" s="432"/>
      <c r="B1146" s="509"/>
      <c r="C1146" s="509"/>
      <c r="D1146" s="121"/>
      <c r="E1146" s="442"/>
      <c r="F1146" s="299"/>
      <c r="G1146" s="509"/>
    </row>
    <row r="1147" spans="1:7" x14ac:dyDescent="0.2">
      <c r="A1147" s="432"/>
      <c r="B1147" s="509"/>
      <c r="C1147" s="509"/>
      <c r="D1147" s="121"/>
      <c r="E1147" s="442"/>
      <c r="F1147" s="299"/>
      <c r="G1147" s="509"/>
    </row>
    <row r="1148" spans="1:7" x14ac:dyDescent="0.2">
      <c r="A1148" s="432"/>
      <c r="B1148" s="509"/>
      <c r="C1148" s="509"/>
      <c r="D1148" s="121"/>
      <c r="E1148" s="442"/>
      <c r="F1148" s="299"/>
      <c r="G1148" s="509"/>
    </row>
    <row r="1149" spans="1:7" x14ac:dyDescent="0.2">
      <c r="A1149" s="432"/>
      <c r="B1149" s="509"/>
      <c r="C1149" s="509"/>
      <c r="D1149" s="121"/>
      <c r="E1149" s="442"/>
      <c r="F1149" s="299"/>
      <c r="G1149" s="509"/>
    </row>
    <row r="1150" spans="1:7" x14ac:dyDescent="0.2">
      <c r="A1150" s="432"/>
      <c r="B1150" s="509"/>
      <c r="C1150" s="509"/>
      <c r="D1150" s="121"/>
      <c r="E1150" s="442"/>
      <c r="F1150" s="299"/>
      <c r="G1150" s="509"/>
    </row>
    <row r="1151" spans="1:7" x14ac:dyDescent="0.2">
      <c r="A1151" s="432"/>
      <c r="B1151" s="509"/>
      <c r="C1151" s="509"/>
      <c r="D1151" s="121"/>
      <c r="E1151" s="442"/>
      <c r="F1151" s="299"/>
      <c r="G1151" s="509"/>
    </row>
    <row r="1152" spans="1:7" x14ac:dyDescent="0.2">
      <c r="A1152" s="432"/>
      <c r="B1152" s="509"/>
      <c r="C1152" s="509"/>
      <c r="D1152" s="121"/>
      <c r="E1152" s="442"/>
      <c r="F1152" s="299"/>
      <c r="G1152" s="509"/>
    </row>
    <row r="1153" spans="1:7" x14ac:dyDescent="0.2">
      <c r="A1153" s="432"/>
      <c r="B1153" s="509"/>
      <c r="C1153" s="509"/>
      <c r="D1153" s="121"/>
      <c r="E1153" s="442"/>
      <c r="F1153" s="299"/>
      <c r="G1153" s="509"/>
    </row>
    <row r="1154" spans="1:7" x14ac:dyDescent="0.2">
      <c r="A1154" s="432"/>
      <c r="B1154" s="509"/>
      <c r="C1154" s="509"/>
      <c r="D1154" s="121"/>
      <c r="E1154" s="442"/>
      <c r="F1154" s="299"/>
      <c r="G1154" s="509"/>
    </row>
    <row r="1155" spans="1:7" x14ac:dyDescent="0.2">
      <c r="A1155" s="432"/>
      <c r="B1155" s="509"/>
      <c r="C1155" s="509"/>
      <c r="D1155" s="121"/>
      <c r="E1155" s="442"/>
      <c r="F1155" s="299"/>
      <c r="G1155" s="509"/>
    </row>
    <row r="1156" spans="1:7" x14ac:dyDescent="0.2">
      <c r="A1156" s="432"/>
      <c r="B1156" s="509"/>
      <c r="C1156" s="509"/>
      <c r="D1156" s="121"/>
      <c r="E1156" s="442"/>
      <c r="F1156" s="299"/>
      <c r="G1156" s="509"/>
    </row>
    <row r="1157" spans="1:7" x14ac:dyDescent="0.2">
      <c r="A1157" s="432"/>
      <c r="B1157" s="509"/>
      <c r="C1157" s="509"/>
      <c r="D1157" s="121"/>
      <c r="E1157" s="442"/>
      <c r="F1157" s="299"/>
      <c r="G1157" s="509"/>
    </row>
    <row r="1158" spans="1:7" x14ac:dyDescent="0.2">
      <c r="A1158" s="432"/>
      <c r="B1158" s="509"/>
      <c r="C1158" s="509"/>
      <c r="D1158" s="121"/>
      <c r="E1158" s="442"/>
      <c r="F1158" s="299"/>
      <c r="G1158" s="509"/>
    </row>
    <row r="1159" spans="1:7" x14ac:dyDescent="0.2">
      <c r="A1159" s="432"/>
      <c r="B1159" s="509"/>
      <c r="C1159" s="509"/>
      <c r="D1159" s="121"/>
      <c r="E1159" s="442"/>
      <c r="F1159" s="299"/>
      <c r="G1159" s="509"/>
    </row>
    <row r="1160" spans="1:7" x14ac:dyDescent="0.2">
      <c r="A1160" s="432"/>
      <c r="B1160" s="509"/>
      <c r="C1160" s="509"/>
      <c r="D1160" s="121"/>
      <c r="E1160" s="442"/>
      <c r="F1160" s="299"/>
      <c r="G1160" s="509"/>
    </row>
    <row r="1161" spans="1:7" x14ac:dyDescent="0.2">
      <c r="A1161" s="432"/>
      <c r="B1161" s="509"/>
      <c r="C1161" s="509"/>
      <c r="D1161" s="121"/>
      <c r="E1161" s="442"/>
      <c r="F1161" s="299"/>
      <c r="G1161" s="509"/>
    </row>
    <row r="1162" spans="1:7" x14ac:dyDescent="0.2">
      <c r="A1162" s="432"/>
      <c r="B1162" s="509"/>
      <c r="C1162" s="509"/>
      <c r="D1162" s="121"/>
      <c r="E1162" s="442"/>
      <c r="F1162" s="299"/>
      <c r="G1162" s="509"/>
    </row>
    <row r="1163" spans="1:7" x14ac:dyDescent="0.2">
      <c r="A1163" s="432"/>
      <c r="B1163" s="509"/>
      <c r="C1163" s="509"/>
      <c r="D1163" s="121"/>
      <c r="E1163" s="442"/>
      <c r="F1163" s="299"/>
      <c r="G1163" s="509"/>
    </row>
    <row r="1164" spans="1:7" x14ac:dyDescent="0.2">
      <c r="A1164" s="432"/>
      <c r="B1164" s="509"/>
      <c r="C1164" s="509"/>
      <c r="D1164" s="121"/>
      <c r="E1164" s="442"/>
      <c r="F1164" s="299"/>
      <c r="G1164" s="509"/>
    </row>
    <row r="1165" spans="1:7" x14ac:dyDescent="0.2">
      <c r="A1165" s="432"/>
      <c r="B1165" s="509"/>
      <c r="C1165" s="509"/>
      <c r="D1165" s="121"/>
      <c r="E1165" s="442"/>
      <c r="F1165" s="299"/>
      <c r="G1165" s="509"/>
    </row>
    <row r="1166" spans="1:7" x14ac:dyDescent="0.2">
      <c r="A1166" s="432"/>
      <c r="B1166" s="509"/>
      <c r="C1166" s="509"/>
      <c r="D1166" s="121"/>
      <c r="E1166" s="442"/>
      <c r="F1166" s="299"/>
      <c r="G1166" s="509"/>
    </row>
    <row r="1167" spans="1:7" x14ac:dyDescent="0.2">
      <c r="A1167" s="432"/>
      <c r="B1167" s="509"/>
      <c r="C1167" s="509"/>
      <c r="D1167" s="121"/>
      <c r="E1167" s="442"/>
      <c r="F1167" s="299"/>
      <c r="G1167" s="509"/>
    </row>
    <row r="1168" spans="1:7" x14ac:dyDescent="0.2">
      <c r="A1168" s="432"/>
      <c r="B1168" s="509"/>
      <c r="C1168" s="509"/>
      <c r="D1168" s="121"/>
      <c r="E1168" s="442"/>
      <c r="F1168" s="299"/>
      <c r="G1168" s="509"/>
    </row>
    <row r="1169" spans="1:7" x14ac:dyDescent="0.2">
      <c r="A1169" s="432"/>
      <c r="B1169" s="509"/>
      <c r="C1169" s="509"/>
      <c r="D1169" s="121"/>
      <c r="E1169" s="442"/>
      <c r="F1169" s="299"/>
      <c r="G1169" s="509"/>
    </row>
    <row r="1170" spans="1:7" x14ac:dyDescent="0.2">
      <c r="A1170" s="432"/>
      <c r="B1170" s="509"/>
      <c r="C1170" s="509"/>
      <c r="D1170" s="121"/>
      <c r="E1170" s="442"/>
      <c r="F1170" s="299"/>
      <c r="G1170" s="509"/>
    </row>
    <row r="1171" spans="1:7" x14ac:dyDescent="0.2">
      <c r="A1171" s="432"/>
      <c r="B1171" s="509"/>
      <c r="C1171" s="509"/>
      <c r="D1171" s="121"/>
      <c r="E1171" s="442"/>
      <c r="F1171" s="299"/>
      <c r="G1171" s="509"/>
    </row>
    <row r="1172" spans="1:7" x14ac:dyDescent="0.2">
      <c r="A1172" s="432"/>
      <c r="B1172" s="509"/>
      <c r="C1172" s="509"/>
      <c r="D1172" s="121"/>
      <c r="E1172" s="442"/>
      <c r="F1172" s="299"/>
      <c r="G1172" s="509"/>
    </row>
    <row r="1173" spans="1:7" x14ac:dyDescent="0.2">
      <c r="A1173" s="432"/>
      <c r="B1173" s="509"/>
      <c r="C1173" s="509"/>
      <c r="D1173" s="121"/>
      <c r="E1173" s="442"/>
      <c r="F1173" s="299"/>
      <c r="G1173" s="509"/>
    </row>
    <row r="1174" spans="1:7" x14ac:dyDescent="0.2">
      <c r="A1174" s="432"/>
      <c r="B1174" s="509"/>
      <c r="C1174" s="509"/>
      <c r="D1174" s="121"/>
      <c r="E1174" s="442"/>
      <c r="F1174" s="299"/>
      <c r="G1174" s="509"/>
    </row>
    <row r="1175" spans="1:7" x14ac:dyDescent="0.2">
      <c r="A1175" s="432"/>
      <c r="B1175" s="509"/>
      <c r="C1175" s="509"/>
      <c r="D1175" s="121"/>
      <c r="E1175" s="442"/>
      <c r="F1175" s="299"/>
      <c r="G1175" s="509"/>
    </row>
    <row r="1176" spans="1:7" x14ac:dyDescent="0.2">
      <c r="A1176" s="432"/>
      <c r="B1176" s="509"/>
      <c r="C1176" s="509"/>
      <c r="D1176" s="121"/>
      <c r="E1176" s="442"/>
      <c r="F1176" s="299"/>
      <c r="G1176" s="509"/>
    </row>
    <row r="1177" spans="1:7" x14ac:dyDescent="0.2">
      <c r="A1177" s="432"/>
      <c r="B1177" s="509"/>
      <c r="C1177" s="509"/>
      <c r="D1177" s="121"/>
      <c r="E1177" s="442"/>
      <c r="F1177" s="299"/>
      <c r="G1177" s="509"/>
    </row>
    <row r="1178" spans="1:7" x14ac:dyDescent="0.2">
      <c r="A1178" s="432"/>
      <c r="B1178" s="509"/>
      <c r="C1178" s="509"/>
      <c r="D1178" s="121"/>
      <c r="E1178" s="442"/>
      <c r="F1178" s="299"/>
      <c r="G1178" s="509"/>
    </row>
    <row r="1179" spans="1:7" x14ac:dyDescent="0.2">
      <c r="A1179" s="432"/>
      <c r="B1179" s="509"/>
      <c r="C1179" s="509"/>
      <c r="D1179" s="121"/>
      <c r="E1179" s="442"/>
      <c r="F1179" s="299"/>
      <c r="G1179" s="509"/>
    </row>
    <row r="1180" spans="1:7" x14ac:dyDescent="0.2">
      <c r="A1180" s="432"/>
      <c r="B1180" s="509"/>
      <c r="C1180" s="509"/>
      <c r="D1180" s="121"/>
      <c r="E1180" s="442"/>
      <c r="F1180" s="299"/>
      <c r="G1180" s="509"/>
    </row>
    <row r="1181" spans="1:7" x14ac:dyDescent="0.2">
      <c r="A1181" s="432"/>
      <c r="B1181" s="509"/>
      <c r="C1181" s="509"/>
      <c r="D1181" s="121"/>
      <c r="E1181" s="442"/>
      <c r="F1181" s="299"/>
      <c r="G1181" s="509"/>
    </row>
    <row r="1182" spans="1:7" x14ac:dyDescent="0.2">
      <c r="A1182" s="432"/>
      <c r="B1182" s="509"/>
      <c r="C1182" s="509"/>
      <c r="D1182" s="121"/>
      <c r="E1182" s="442"/>
      <c r="F1182" s="299"/>
      <c r="G1182" s="509"/>
    </row>
    <row r="1183" spans="1:7" x14ac:dyDescent="0.2">
      <c r="A1183" s="432"/>
      <c r="B1183" s="509"/>
      <c r="C1183" s="509"/>
      <c r="D1183" s="121"/>
      <c r="E1183" s="442"/>
      <c r="F1183" s="299"/>
      <c r="G1183" s="509"/>
    </row>
    <row r="1184" spans="1:7" x14ac:dyDescent="0.2">
      <c r="A1184" s="432"/>
      <c r="B1184" s="509"/>
      <c r="C1184" s="509"/>
      <c r="D1184" s="121"/>
      <c r="E1184" s="442"/>
      <c r="F1184" s="299"/>
      <c r="G1184" s="509"/>
    </row>
    <row r="1185" spans="1:7" x14ac:dyDescent="0.2">
      <c r="A1185" s="432"/>
      <c r="B1185" s="509"/>
      <c r="C1185" s="509"/>
      <c r="D1185" s="121"/>
      <c r="E1185" s="442"/>
      <c r="F1185" s="299"/>
      <c r="G1185" s="509"/>
    </row>
    <row r="1186" spans="1:7" x14ac:dyDescent="0.2">
      <c r="A1186" s="432"/>
      <c r="B1186" s="509"/>
      <c r="C1186" s="509"/>
      <c r="D1186" s="121"/>
      <c r="E1186" s="442"/>
      <c r="F1186" s="299"/>
      <c r="G1186" s="509"/>
    </row>
    <row r="1187" spans="1:7" x14ac:dyDescent="0.2">
      <c r="A1187" s="432"/>
      <c r="B1187" s="509"/>
      <c r="C1187" s="509"/>
      <c r="D1187" s="121"/>
      <c r="E1187" s="442"/>
      <c r="F1187" s="299"/>
      <c r="G1187" s="509"/>
    </row>
    <row r="1188" spans="1:7" x14ac:dyDescent="0.2">
      <c r="A1188" s="432"/>
      <c r="B1188" s="509"/>
      <c r="C1188" s="509"/>
      <c r="D1188" s="121"/>
      <c r="E1188" s="442"/>
      <c r="F1188" s="299"/>
      <c r="G1188" s="509"/>
    </row>
    <row r="1189" spans="1:7" x14ac:dyDescent="0.2">
      <c r="A1189" s="432"/>
      <c r="B1189" s="509"/>
      <c r="C1189" s="509"/>
      <c r="D1189" s="121"/>
      <c r="E1189" s="442"/>
      <c r="F1189" s="299"/>
      <c r="G1189" s="509"/>
    </row>
    <row r="1190" spans="1:7" x14ac:dyDescent="0.2">
      <c r="A1190" s="432"/>
      <c r="B1190" s="509"/>
      <c r="C1190" s="509"/>
      <c r="D1190" s="121"/>
      <c r="E1190" s="442"/>
      <c r="F1190" s="299"/>
      <c r="G1190" s="509"/>
    </row>
    <row r="1191" spans="1:7" x14ac:dyDescent="0.2">
      <c r="A1191" s="432"/>
      <c r="B1191" s="509"/>
      <c r="C1191" s="509"/>
      <c r="D1191" s="121"/>
      <c r="E1191" s="442"/>
      <c r="F1191" s="299"/>
      <c r="G1191" s="509"/>
    </row>
    <row r="1192" spans="1:7" x14ac:dyDescent="0.2">
      <c r="A1192" s="432"/>
      <c r="B1192" s="509"/>
      <c r="C1192" s="509"/>
      <c r="D1192" s="121"/>
      <c r="E1192" s="442"/>
      <c r="F1192" s="299"/>
      <c r="G1192" s="509"/>
    </row>
    <row r="1193" spans="1:7" x14ac:dyDescent="0.2">
      <c r="A1193" s="432"/>
      <c r="B1193" s="509"/>
      <c r="C1193" s="509"/>
      <c r="D1193" s="121"/>
      <c r="E1193" s="442"/>
      <c r="F1193" s="299"/>
      <c r="G1193" s="509"/>
    </row>
    <row r="1194" spans="1:7" x14ac:dyDescent="0.2">
      <c r="A1194" s="432"/>
      <c r="B1194" s="509"/>
      <c r="C1194" s="509"/>
      <c r="D1194" s="121"/>
      <c r="E1194" s="442"/>
      <c r="F1194" s="299"/>
      <c r="G1194" s="509"/>
    </row>
    <row r="1195" spans="1:7" x14ac:dyDescent="0.2">
      <c r="A1195" s="432"/>
      <c r="B1195" s="509"/>
      <c r="C1195" s="509"/>
      <c r="D1195" s="121"/>
      <c r="E1195" s="442"/>
      <c r="F1195" s="299"/>
      <c r="G1195" s="509"/>
    </row>
    <row r="1196" spans="1:7" x14ac:dyDescent="0.2">
      <c r="A1196" s="432"/>
      <c r="B1196" s="509"/>
      <c r="C1196" s="509"/>
      <c r="D1196" s="121"/>
      <c r="E1196" s="442"/>
      <c r="F1196" s="299"/>
      <c r="G1196" s="509"/>
    </row>
    <row r="1197" spans="1:7" x14ac:dyDescent="0.2">
      <c r="A1197" s="432"/>
      <c r="B1197" s="509"/>
      <c r="C1197" s="509"/>
      <c r="D1197" s="121"/>
      <c r="E1197" s="442"/>
      <c r="F1197" s="299"/>
      <c r="G1197" s="509"/>
    </row>
    <row r="1198" spans="1:7" x14ac:dyDescent="0.2">
      <c r="A1198" s="432"/>
      <c r="B1198" s="509"/>
      <c r="C1198" s="509"/>
      <c r="D1198" s="121"/>
      <c r="E1198" s="442"/>
      <c r="F1198" s="299"/>
      <c r="G1198" s="509"/>
    </row>
    <row r="1199" spans="1:7" x14ac:dyDescent="0.2">
      <c r="A1199" s="432"/>
      <c r="B1199" s="509"/>
      <c r="C1199" s="509"/>
      <c r="D1199" s="121"/>
      <c r="E1199" s="442"/>
      <c r="F1199" s="299"/>
      <c r="G1199" s="509"/>
    </row>
    <row r="1200" spans="1:7" x14ac:dyDescent="0.2">
      <c r="A1200" s="432"/>
      <c r="B1200" s="509"/>
      <c r="C1200" s="509"/>
      <c r="D1200" s="121"/>
      <c r="E1200" s="442"/>
      <c r="F1200" s="299"/>
      <c r="G1200" s="509"/>
    </row>
    <row r="1201" spans="1:7" x14ac:dyDescent="0.2">
      <c r="A1201" s="432"/>
      <c r="B1201" s="509"/>
      <c r="C1201" s="509"/>
      <c r="D1201" s="121"/>
      <c r="E1201" s="442"/>
      <c r="F1201" s="299"/>
      <c r="G1201" s="509"/>
    </row>
    <row r="1202" spans="1:7" x14ac:dyDescent="0.2">
      <c r="A1202" s="432"/>
      <c r="B1202" s="509"/>
      <c r="C1202" s="509"/>
      <c r="D1202" s="121"/>
      <c r="E1202" s="442"/>
      <c r="F1202" s="299"/>
      <c r="G1202" s="509"/>
    </row>
    <row r="1203" spans="1:7" x14ac:dyDescent="0.2">
      <c r="A1203" s="432"/>
      <c r="B1203" s="509"/>
      <c r="C1203" s="509"/>
      <c r="D1203" s="121"/>
      <c r="E1203" s="442"/>
      <c r="F1203" s="299"/>
      <c r="G1203" s="509"/>
    </row>
    <row r="1204" spans="1:7" x14ac:dyDescent="0.2">
      <c r="A1204" s="432"/>
      <c r="B1204" s="509"/>
      <c r="C1204" s="509"/>
      <c r="D1204" s="121"/>
      <c r="E1204" s="442"/>
      <c r="F1204" s="299"/>
      <c r="G1204" s="509"/>
    </row>
    <row r="1205" spans="1:7" x14ac:dyDescent="0.2">
      <c r="A1205" s="432"/>
      <c r="B1205" s="509"/>
      <c r="C1205" s="509"/>
      <c r="D1205" s="121"/>
      <c r="E1205" s="442"/>
      <c r="F1205" s="299"/>
      <c r="G1205" s="509"/>
    </row>
    <row r="1206" spans="1:7" x14ac:dyDescent="0.2">
      <c r="A1206" s="432"/>
      <c r="B1206" s="509"/>
      <c r="C1206" s="509"/>
      <c r="D1206" s="121"/>
      <c r="E1206" s="442"/>
      <c r="F1206" s="299"/>
      <c r="G1206" s="509"/>
    </row>
    <row r="1207" spans="1:7" x14ac:dyDescent="0.2">
      <c r="A1207" s="432"/>
      <c r="B1207" s="509"/>
      <c r="C1207" s="509"/>
      <c r="D1207" s="121"/>
      <c r="E1207" s="442"/>
      <c r="F1207" s="299"/>
      <c r="G1207" s="509"/>
    </row>
    <row r="1208" spans="1:7" x14ac:dyDescent="0.2">
      <c r="A1208" s="432"/>
      <c r="B1208" s="509"/>
      <c r="C1208" s="509"/>
      <c r="D1208" s="121"/>
      <c r="E1208" s="442"/>
      <c r="F1208" s="299"/>
      <c r="G1208" s="509"/>
    </row>
    <row r="1209" spans="1:7" x14ac:dyDescent="0.2">
      <c r="A1209" s="432"/>
      <c r="B1209" s="509"/>
      <c r="C1209" s="509"/>
      <c r="D1209" s="121"/>
      <c r="E1209" s="442"/>
      <c r="F1209" s="299"/>
      <c r="G1209" s="509"/>
    </row>
    <row r="1210" spans="1:7" x14ac:dyDescent="0.2">
      <c r="A1210" s="432"/>
      <c r="B1210" s="509"/>
      <c r="C1210" s="509"/>
      <c r="D1210" s="121"/>
      <c r="E1210" s="442"/>
      <c r="F1210" s="299"/>
      <c r="G1210" s="509"/>
    </row>
    <row r="1211" spans="1:7" x14ac:dyDescent="0.2">
      <c r="A1211" s="432"/>
      <c r="B1211" s="509"/>
      <c r="C1211" s="509"/>
      <c r="D1211" s="121"/>
      <c r="E1211" s="442"/>
      <c r="F1211" s="299"/>
      <c r="G1211" s="509"/>
    </row>
    <row r="1212" spans="1:7" x14ac:dyDescent="0.2">
      <c r="A1212" s="432"/>
      <c r="B1212" s="509"/>
      <c r="C1212" s="509"/>
      <c r="D1212" s="121"/>
      <c r="E1212" s="442"/>
      <c r="F1212" s="299"/>
      <c r="G1212" s="509"/>
    </row>
    <row r="1213" spans="1:7" x14ac:dyDescent="0.2">
      <c r="A1213" s="432"/>
      <c r="B1213" s="509"/>
      <c r="C1213" s="509"/>
      <c r="D1213" s="121"/>
      <c r="E1213" s="442"/>
      <c r="F1213" s="299"/>
      <c r="G1213" s="509"/>
    </row>
    <row r="1214" spans="1:7" x14ac:dyDescent="0.2">
      <c r="A1214" s="432"/>
      <c r="B1214" s="509"/>
      <c r="C1214" s="509"/>
      <c r="D1214" s="121"/>
      <c r="E1214" s="442"/>
      <c r="F1214" s="299"/>
      <c r="G1214" s="509"/>
    </row>
    <row r="1215" spans="1:7" x14ac:dyDescent="0.2">
      <c r="A1215" s="432"/>
      <c r="B1215" s="509"/>
      <c r="C1215" s="509"/>
      <c r="D1215" s="121"/>
      <c r="E1215" s="442"/>
      <c r="F1215" s="299"/>
      <c r="G1215" s="509"/>
    </row>
    <row r="1216" spans="1:7" x14ac:dyDescent="0.2">
      <c r="A1216" s="432"/>
      <c r="B1216" s="509"/>
      <c r="C1216" s="509"/>
      <c r="D1216" s="121"/>
      <c r="E1216" s="442"/>
      <c r="F1216" s="299"/>
      <c r="G1216" s="509"/>
    </row>
    <row r="1217" spans="1:7" x14ac:dyDescent="0.2">
      <c r="A1217" s="432"/>
      <c r="B1217" s="509"/>
      <c r="C1217" s="509"/>
      <c r="D1217" s="121"/>
      <c r="E1217" s="442"/>
      <c r="F1217" s="299"/>
      <c r="G1217" s="509"/>
    </row>
    <row r="1218" spans="1:7" x14ac:dyDescent="0.2">
      <c r="A1218" s="432"/>
      <c r="B1218" s="509"/>
      <c r="C1218" s="509"/>
      <c r="D1218" s="121"/>
      <c r="E1218" s="442"/>
      <c r="F1218" s="299"/>
      <c r="G1218" s="509"/>
    </row>
    <row r="1219" spans="1:7" x14ac:dyDescent="0.2">
      <c r="A1219" s="432"/>
      <c r="B1219" s="509"/>
      <c r="C1219" s="509"/>
      <c r="D1219" s="121"/>
      <c r="E1219" s="442"/>
      <c r="F1219" s="299"/>
      <c r="G1219" s="509"/>
    </row>
    <row r="1220" spans="1:7" x14ac:dyDescent="0.2">
      <c r="A1220" s="432"/>
      <c r="B1220" s="509"/>
      <c r="C1220" s="509"/>
      <c r="D1220" s="121"/>
      <c r="E1220" s="442"/>
      <c r="F1220" s="299"/>
      <c r="G1220" s="509"/>
    </row>
    <row r="1221" spans="1:7" x14ac:dyDescent="0.2">
      <c r="A1221" s="432"/>
      <c r="B1221" s="509"/>
      <c r="C1221" s="509"/>
      <c r="D1221" s="121"/>
      <c r="E1221" s="442"/>
      <c r="F1221" s="299"/>
      <c r="G1221" s="509"/>
    </row>
    <row r="1222" spans="1:7" x14ac:dyDescent="0.2">
      <c r="A1222" s="432"/>
      <c r="B1222" s="509"/>
      <c r="C1222" s="509"/>
      <c r="D1222" s="121"/>
      <c r="E1222" s="442"/>
      <c r="F1222" s="299"/>
      <c r="G1222" s="509"/>
    </row>
    <row r="1223" spans="1:7" x14ac:dyDescent="0.2">
      <c r="A1223" s="432"/>
      <c r="B1223" s="509"/>
      <c r="C1223" s="509"/>
      <c r="D1223" s="121"/>
      <c r="E1223" s="442"/>
      <c r="F1223" s="299"/>
      <c r="G1223" s="509"/>
    </row>
    <row r="1224" spans="1:7" x14ac:dyDescent="0.2">
      <c r="A1224" s="432"/>
      <c r="B1224" s="509"/>
      <c r="C1224" s="509"/>
      <c r="D1224" s="121"/>
      <c r="E1224" s="442"/>
      <c r="F1224" s="299"/>
      <c r="G1224" s="509"/>
    </row>
    <row r="1225" spans="1:7" x14ac:dyDescent="0.2">
      <c r="A1225" s="432"/>
      <c r="B1225" s="509"/>
      <c r="C1225" s="509"/>
      <c r="D1225" s="121"/>
      <c r="E1225" s="442"/>
      <c r="F1225" s="299"/>
      <c r="G1225" s="509"/>
    </row>
    <row r="1226" spans="1:7" x14ac:dyDescent="0.2">
      <c r="A1226" s="432"/>
      <c r="B1226" s="509"/>
      <c r="C1226" s="509"/>
      <c r="D1226" s="121"/>
      <c r="E1226" s="442"/>
      <c r="F1226" s="299"/>
      <c r="G1226" s="509"/>
    </row>
    <row r="1227" spans="1:7" x14ac:dyDescent="0.2">
      <c r="A1227" s="432"/>
      <c r="B1227" s="509"/>
      <c r="C1227" s="509"/>
      <c r="D1227" s="121"/>
      <c r="E1227" s="442"/>
      <c r="F1227" s="299"/>
      <c r="G1227" s="509"/>
    </row>
    <row r="1228" spans="1:7" x14ac:dyDescent="0.2">
      <c r="A1228" s="432"/>
      <c r="B1228" s="509"/>
      <c r="C1228" s="509"/>
      <c r="D1228" s="121"/>
      <c r="E1228" s="442"/>
      <c r="F1228" s="299"/>
      <c r="G1228" s="509"/>
    </row>
    <row r="1229" spans="1:7" x14ac:dyDescent="0.2">
      <c r="A1229" s="432"/>
      <c r="B1229" s="509"/>
      <c r="C1229" s="509"/>
      <c r="D1229" s="121"/>
      <c r="E1229" s="442"/>
      <c r="F1229" s="299"/>
      <c r="G1229" s="509"/>
    </row>
    <row r="1230" spans="1:7" x14ac:dyDescent="0.2">
      <c r="A1230" s="432"/>
      <c r="B1230" s="509"/>
      <c r="C1230" s="509"/>
      <c r="D1230" s="121"/>
      <c r="E1230" s="442"/>
      <c r="F1230" s="299"/>
      <c r="G1230" s="509"/>
    </row>
    <row r="1231" spans="1:7" x14ac:dyDescent="0.2">
      <c r="A1231" s="432"/>
      <c r="B1231" s="509"/>
      <c r="C1231" s="509"/>
      <c r="D1231" s="121"/>
      <c r="E1231" s="442"/>
      <c r="F1231" s="299"/>
      <c r="G1231" s="509"/>
    </row>
    <row r="1232" spans="1:7" x14ac:dyDescent="0.2">
      <c r="A1232" s="432"/>
      <c r="B1232" s="509"/>
      <c r="C1232" s="509"/>
      <c r="D1232" s="121"/>
      <c r="E1232" s="442"/>
      <c r="F1232" s="299"/>
      <c r="G1232" s="509"/>
    </row>
    <row r="1233" spans="1:7" x14ac:dyDescent="0.2">
      <c r="A1233" s="432"/>
      <c r="B1233" s="509"/>
      <c r="C1233" s="509"/>
      <c r="D1233" s="121"/>
      <c r="E1233" s="442"/>
      <c r="F1233" s="299"/>
      <c r="G1233" s="509"/>
    </row>
    <row r="1234" spans="1:7" x14ac:dyDescent="0.2">
      <c r="A1234" s="432"/>
      <c r="B1234" s="509"/>
      <c r="C1234" s="509"/>
      <c r="D1234" s="121"/>
      <c r="E1234" s="442"/>
      <c r="F1234" s="299"/>
      <c r="G1234" s="509"/>
    </row>
    <row r="1235" spans="1:7" x14ac:dyDescent="0.2">
      <c r="A1235" s="432"/>
      <c r="B1235" s="509"/>
      <c r="C1235" s="509"/>
      <c r="D1235" s="121"/>
      <c r="E1235" s="442"/>
      <c r="F1235" s="299"/>
      <c r="G1235" s="509"/>
    </row>
    <row r="1236" spans="1:7" x14ac:dyDescent="0.2">
      <c r="A1236" s="432"/>
      <c r="B1236" s="509"/>
      <c r="C1236" s="509"/>
      <c r="D1236" s="121"/>
      <c r="E1236" s="442"/>
      <c r="F1236" s="299"/>
      <c r="G1236" s="509"/>
    </row>
    <row r="1237" spans="1:7" x14ac:dyDescent="0.2">
      <c r="A1237" s="432"/>
      <c r="B1237" s="509"/>
      <c r="C1237" s="509"/>
      <c r="D1237" s="121"/>
      <c r="E1237" s="442"/>
      <c r="F1237" s="299"/>
      <c r="G1237" s="509"/>
    </row>
    <row r="1238" spans="1:7" x14ac:dyDescent="0.2">
      <c r="A1238" s="432"/>
      <c r="B1238" s="509"/>
      <c r="C1238" s="509"/>
      <c r="D1238" s="121"/>
      <c r="E1238" s="442"/>
      <c r="F1238" s="299"/>
      <c r="G1238" s="509"/>
    </row>
    <row r="1239" spans="1:7" x14ac:dyDescent="0.2">
      <c r="A1239" s="432"/>
      <c r="B1239" s="509"/>
      <c r="C1239" s="509"/>
      <c r="D1239" s="121"/>
      <c r="E1239" s="442"/>
      <c r="F1239" s="299"/>
      <c r="G1239" s="509"/>
    </row>
    <row r="1240" spans="1:7" x14ac:dyDescent="0.2">
      <c r="A1240" s="432"/>
      <c r="B1240" s="509"/>
      <c r="C1240" s="509"/>
      <c r="D1240" s="121"/>
      <c r="E1240" s="442"/>
      <c r="F1240" s="299"/>
      <c r="G1240" s="509"/>
    </row>
    <row r="1241" spans="1:7" x14ac:dyDescent="0.2">
      <c r="A1241" s="432"/>
      <c r="B1241" s="509"/>
      <c r="C1241" s="509"/>
      <c r="D1241" s="121"/>
      <c r="E1241" s="442"/>
      <c r="F1241" s="299"/>
      <c r="G1241" s="509"/>
    </row>
    <row r="1242" spans="1:7" x14ac:dyDescent="0.2">
      <c r="A1242" s="432"/>
      <c r="B1242" s="509"/>
      <c r="C1242" s="509"/>
      <c r="D1242" s="121"/>
      <c r="E1242" s="442"/>
      <c r="F1242" s="299"/>
      <c r="G1242" s="509"/>
    </row>
    <row r="1243" spans="1:7" x14ac:dyDescent="0.2">
      <c r="A1243" s="432"/>
      <c r="B1243" s="509"/>
      <c r="C1243" s="509"/>
      <c r="D1243" s="121"/>
      <c r="E1243" s="442"/>
      <c r="F1243" s="299"/>
      <c r="G1243" s="509"/>
    </row>
    <row r="1244" spans="1:7" x14ac:dyDescent="0.2">
      <c r="A1244" s="432"/>
      <c r="B1244" s="509"/>
      <c r="C1244" s="509"/>
      <c r="D1244" s="121"/>
      <c r="E1244" s="442"/>
      <c r="F1244" s="299"/>
      <c r="G1244" s="509"/>
    </row>
    <row r="1245" spans="1:7" x14ac:dyDescent="0.2">
      <c r="A1245" s="432"/>
      <c r="B1245" s="509"/>
      <c r="C1245" s="509"/>
      <c r="D1245" s="121"/>
      <c r="E1245" s="442"/>
      <c r="F1245" s="299"/>
      <c r="G1245" s="509"/>
    </row>
    <row r="1246" spans="1:7" x14ac:dyDescent="0.2">
      <c r="A1246" s="432"/>
      <c r="B1246" s="509"/>
      <c r="C1246" s="509"/>
      <c r="D1246" s="121"/>
      <c r="E1246" s="442"/>
      <c r="F1246" s="299"/>
      <c r="G1246" s="509"/>
    </row>
    <row r="1247" spans="1:7" x14ac:dyDescent="0.2">
      <c r="A1247" s="432"/>
      <c r="B1247" s="509"/>
      <c r="C1247" s="509"/>
      <c r="D1247" s="121"/>
      <c r="E1247" s="442"/>
      <c r="F1247" s="299"/>
      <c r="G1247" s="509"/>
    </row>
    <row r="1248" spans="1:7" x14ac:dyDescent="0.2">
      <c r="A1248" s="432"/>
      <c r="B1248" s="509"/>
      <c r="C1248" s="509"/>
      <c r="D1248" s="121"/>
      <c r="E1248" s="442"/>
      <c r="F1248" s="299"/>
      <c r="G1248" s="509"/>
    </row>
    <row r="1249" spans="1:7" x14ac:dyDescent="0.2">
      <c r="A1249" s="432"/>
      <c r="B1249" s="509"/>
      <c r="C1249" s="509"/>
      <c r="D1249" s="121"/>
      <c r="E1249" s="442"/>
      <c r="F1249" s="299"/>
      <c r="G1249" s="509"/>
    </row>
    <row r="1250" spans="1:7" x14ac:dyDescent="0.2">
      <c r="A1250" s="432"/>
      <c r="B1250" s="509"/>
      <c r="C1250" s="509"/>
      <c r="D1250" s="121"/>
      <c r="E1250" s="442"/>
      <c r="F1250" s="299"/>
      <c r="G1250" s="509"/>
    </row>
    <row r="1251" spans="1:7" x14ac:dyDescent="0.2">
      <c r="A1251" s="432"/>
      <c r="B1251" s="509"/>
      <c r="C1251" s="509"/>
      <c r="D1251" s="121"/>
      <c r="E1251" s="442"/>
      <c r="F1251" s="299"/>
      <c r="G1251" s="509"/>
    </row>
    <row r="1252" spans="1:7" x14ac:dyDescent="0.2">
      <c r="A1252" s="432"/>
      <c r="B1252" s="509"/>
      <c r="C1252" s="509"/>
      <c r="D1252" s="121"/>
      <c r="E1252" s="442"/>
      <c r="F1252" s="299"/>
      <c r="G1252" s="509"/>
    </row>
    <row r="1253" spans="1:7" x14ac:dyDescent="0.2">
      <c r="A1253" s="432"/>
      <c r="B1253" s="509"/>
      <c r="C1253" s="509"/>
      <c r="D1253" s="121"/>
      <c r="E1253" s="442"/>
      <c r="F1253" s="299"/>
      <c r="G1253" s="509"/>
    </row>
    <row r="1254" spans="1:7" x14ac:dyDescent="0.2">
      <c r="A1254" s="432"/>
      <c r="B1254" s="509"/>
      <c r="C1254" s="509"/>
      <c r="D1254" s="121"/>
      <c r="E1254" s="442"/>
      <c r="F1254" s="299"/>
      <c r="G1254" s="509"/>
    </row>
    <row r="1255" spans="1:7" x14ac:dyDescent="0.2">
      <c r="A1255" s="432"/>
      <c r="B1255" s="509"/>
      <c r="C1255" s="509"/>
      <c r="D1255" s="121"/>
      <c r="E1255" s="442"/>
      <c r="F1255" s="299"/>
      <c r="G1255" s="509"/>
    </row>
    <row r="1256" spans="1:7" x14ac:dyDescent="0.2">
      <c r="A1256" s="432"/>
      <c r="B1256" s="509"/>
      <c r="C1256" s="509"/>
      <c r="D1256" s="121"/>
      <c r="E1256" s="442"/>
      <c r="F1256" s="299"/>
      <c r="G1256" s="509"/>
    </row>
    <row r="1257" spans="1:7" x14ac:dyDescent="0.2">
      <c r="A1257" s="432"/>
      <c r="B1257" s="509"/>
      <c r="C1257" s="509"/>
      <c r="D1257" s="121"/>
      <c r="E1257" s="442"/>
      <c r="F1257" s="299"/>
      <c r="G1257" s="509"/>
    </row>
    <row r="1258" spans="1:7" x14ac:dyDescent="0.2">
      <c r="A1258" s="432"/>
      <c r="B1258" s="509"/>
      <c r="C1258" s="509"/>
      <c r="D1258" s="121"/>
      <c r="E1258" s="442"/>
      <c r="F1258" s="299"/>
      <c r="G1258" s="509"/>
    </row>
    <row r="1259" spans="1:7" x14ac:dyDescent="0.2">
      <c r="A1259" s="432"/>
      <c r="B1259" s="509"/>
      <c r="C1259" s="509"/>
      <c r="D1259" s="121"/>
      <c r="E1259" s="442"/>
      <c r="F1259" s="299"/>
      <c r="G1259" s="509"/>
    </row>
    <row r="1260" spans="1:7" x14ac:dyDescent="0.2">
      <c r="A1260" s="432"/>
      <c r="B1260" s="509"/>
      <c r="C1260" s="509"/>
      <c r="D1260" s="121"/>
      <c r="E1260" s="442"/>
      <c r="F1260" s="299"/>
      <c r="G1260" s="509"/>
    </row>
    <row r="1261" spans="1:7" x14ac:dyDescent="0.2">
      <c r="E1261" s="443"/>
    </row>
    <row r="1262" spans="1:7" x14ac:dyDescent="0.2">
      <c r="E1262" s="443"/>
    </row>
    <row r="1263" spans="1:7" x14ac:dyDescent="0.2">
      <c r="E1263" s="443"/>
    </row>
    <row r="1264" spans="1:7" x14ac:dyDescent="0.2">
      <c r="E1264" s="443"/>
    </row>
    <row r="1265" spans="5:5" x14ac:dyDescent="0.2">
      <c r="E1265" s="443"/>
    </row>
    <row r="1266" spans="5:5" x14ac:dyDescent="0.2">
      <c r="E1266" s="443"/>
    </row>
    <row r="1267" spans="5:5" x14ac:dyDescent="0.2">
      <c r="E1267" s="443"/>
    </row>
    <row r="1268" spans="5:5" x14ac:dyDescent="0.2">
      <c r="E1268" s="443"/>
    </row>
    <row r="1269" spans="5:5" x14ac:dyDescent="0.2">
      <c r="E1269" s="443"/>
    </row>
    <row r="1270" spans="5:5" x14ac:dyDescent="0.2">
      <c r="E1270" s="443"/>
    </row>
    <row r="1271" spans="5:5" x14ac:dyDescent="0.2">
      <c r="E1271" s="443"/>
    </row>
    <row r="1272" spans="5:5" x14ac:dyDescent="0.2">
      <c r="E1272" s="443"/>
    </row>
    <row r="1273" spans="5:5" x14ac:dyDescent="0.2">
      <c r="E1273" s="443"/>
    </row>
    <row r="1274" spans="5:5" x14ac:dyDescent="0.2">
      <c r="E1274" s="443"/>
    </row>
    <row r="1275" spans="5:5" x14ac:dyDescent="0.2">
      <c r="E1275" s="443"/>
    </row>
    <row r="1276" spans="5:5" x14ac:dyDescent="0.2">
      <c r="E1276" s="443"/>
    </row>
    <row r="1277" spans="5:5" x14ac:dyDescent="0.2">
      <c r="E1277" s="443"/>
    </row>
    <row r="1278" spans="5:5" x14ac:dyDescent="0.2">
      <c r="E1278" s="443"/>
    </row>
    <row r="1279" spans="5:5" x14ac:dyDescent="0.2">
      <c r="E1279" s="443"/>
    </row>
    <row r="1280" spans="5:5" x14ac:dyDescent="0.2">
      <c r="E1280" s="443"/>
    </row>
    <row r="1281" spans="5:5" x14ac:dyDescent="0.2">
      <c r="E1281" s="443"/>
    </row>
    <row r="1282" spans="5:5" x14ac:dyDescent="0.2">
      <c r="E1282" s="443"/>
    </row>
    <row r="1283" spans="5:5" x14ac:dyDescent="0.2">
      <c r="E1283" s="443"/>
    </row>
    <row r="1284" spans="5:5" x14ac:dyDescent="0.2">
      <c r="E1284" s="443"/>
    </row>
    <row r="1285" spans="5:5" x14ac:dyDescent="0.2">
      <c r="E1285" s="443"/>
    </row>
    <row r="1286" spans="5:5" x14ac:dyDescent="0.2">
      <c r="E1286" s="443"/>
    </row>
    <row r="1287" spans="5:5" x14ac:dyDescent="0.2">
      <c r="E1287" s="443"/>
    </row>
    <row r="1288" spans="5:5" x14ac:dyDescent="0.2">
      <c r="E1288" s="443"/>
    </row>
    <row r="1289" spans="5:5" x14ac:dyDescent="0.2">
      <c r="E1289" s="443"/>
    </row>
    <row r="1290" spans="5:5" x14ac:dyDescent="0.2">
      <c r="E1290" s="443"/>
    </row>
    <row r="1291" spans="5:5" x14ac:dyDescent="0.2">
      <c r="E1291" s="443"/>
    </row>
    <row r="1292" spans="5:5" x14ac:dyDescent="0.2">
      <c r="E1292" s="443"/>
    </row>
    <row r="1293" spans="5:5" x14ac:dyDescent="0.2">
      <c r="E1293" s="443"/>
    </row>
    <row r="1294" spans="5:5" x14ac:dyDescent="0.2">
      <c r="E1294" s="443"/>
    </row>
    <row r="1295" spans="5:5" x14ac:dyDescent="0.2">
      <c r="E1295" s="443"/>
    </row>
    <row r="1296" spans="5:5" x14ac:dyDescent="0.2">
      <c r="E1296" s="443"/>
    </row>
    <row r="1297" spans="5:5" x14ac:dyDescent="0.2">
      <c r="E1297" s="443"/>
    </row>
    <row r="1298" spans="5:5" x14ac:dyDescent="0.2">
      <c r="E1298" s="443"/>
    </row>
    <row r="1299" spans="5:5" x14ac:dyDescent="0.2">
      <c r="E1299" s="443"/>
    </row>
    <row r="1300" spans="5:5" x14ac:dyDescent="0.2">
      <c r="E1300" s="443"/>
    </row>
    <row r="1301" spans="5:5" x14ac:dyDescent="0.2">
      <c r="E1301" s="443"/>
    </row>
  </sheetData>
  <autoFilter ref="A30:F847">
    <sortState ref="A57:F1237">
      <sortCondition descending="1" ref="A74"/>
    </sortState>
  </autoFilter>
  <sortState ref="A31:F848">
    <sortCondition ref="A281"/>
  </sortState>
  <mergeCells count="2">
    <mergeCell ref="A3:B3"/>
    <mergeCell ref="A1:F1"/>
  </mergeCells>
  <phoneticPr fontId="0" type="noConversion"/>
  <pageMargins left="0.75" right="0.75" top="1" bottom="1" header="0.5" footer="0.5"/>
  <pageSetup scale="85" orientation="landscape" verticalDpi="300" r:id="rId1"/>
  <headerFooter alignWithMargins="0"/>
  <rowBreaks count="1" manualBreakCount="1">
    <brk id="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opLeftCell="A2" workbookViewId="0">
      <selection activeCell="D9" sqref="D9"/>
    </sheetView>
  </sheetViews>
  <sheetFormatPr defaultRowHeight="12.75" x14ac:dyDescent="0.2"/>
  <cols>
    <col min="1" max="2" width="13.42578125" customWidth="1"/>
    <col min="3" max="3" width="14.85546875" customWidth="1"/>
    <col min="14" max="14" width="20.28515625" customWidth="1"/>
  </cols>
  <sheetData>
    <row r="1" spans="1:14" ht="18.75" thickBot="1" x14ac:dyDescent="0.3">
      <c r="A1" s="594"/>
      <c r="B1" s="594"/>
      <c r="C1" s="594"/>
      <c r="D1" s="594"/>
      <c r="E1" s="594"/>
      <c r="F1" s="594"/>
      <c r="G1" s="594"/>
      <c r="H1" s="594"/>
      <c r="I1" s="594"/>
      <c r="J1" s="594"/>
      <c r="K1" s="594"/>
      <c r="L1" s="594"/>
      <c r="M1" s="595"/>
    </row>
    <row r="2" spans="1:14" ht="16.5" thickBot="1" x14ac:dyDescent="0.3">
      <c r="A2" s="296"/>
      <c r="B2" s="281"/>
      <c r="C2" s="281"/>
      <c r="D2" s="596" t="s">
        <v>611</v>
      </c>
      <c r="E2" s="597"/>
      <c r="F2" s="597"/>
      <c r="G2" s="597"/>
      <c r="H2" s="597"/>
      <c r="I2" s="597"/>
      <c r="J2" s="597"/>
      <c r="K2" s="597"/>
      <c r="L2" s="597"/>
      <c r="M2" s="598"/>
    </row>
    <row r="3" spans="1:14" ht="16.5" thickBot="1" x14ac:dyDescent="0.3">
      <c r="A3" s="92" t="s">
        <v>14</v>
      </c>
      <c r="B3" s="92"/>
      <c r="C3" s="92" t="s">
        <v>612</v>
      </c>
      <c r="D3" s="3">
        <v>1</v>
      </c>
      <c r="E3" s="4">
        <v>2</v>
      </c>
      <c r="F3" s="4">
        <v>3</v>
      </c>
      <c r="G3" s="4" t="s">
        <v>613</v>
      </c>
      <c r="H3" s="4">
        <v>4</v>
      </c>
      <c r="I3" s="4">
        <v>5</v>
      </c>
      <c r="J3" s="4">
        <v>6</v>
      </c>
      <c r="K3" s="4">
        <v>7</v>
      </c>
      <c r="L3" s="4">
        <v>8</v>
      </c>
      <c r="M3" s="5">
        <v>9</v>
      </c>
    </row>
    <row r="4" spans="1:14" ht="13.5" thickBot="1" x14ac:dyDescent="0.25">
      <c r="A4" s="433">
        <v>1</v>
      </c>
      <c r="B4" s="436">
        <v>0.222</v>
      </c>
      <c r="C4" s="53" t="str">
        <f>Ruth!$G$2</f>
        <v>Gotham City</v>
      </c>
      <c r="D4" s="95" t="s">
        <v>838</v>
      </c>
      <c r="E4" s="95" t="s">
        <v>838</v>
      </c>
      <c r="F4" s="95" t="s">
        <v>838</v>
      </c>
      <c r="G4" s="95" t="s">
        <v>838</v>
      </c>
      <c r="H4" s="95" t="s">
        <v>838</v>
      </c>
      <c r="I4" s="95" t="s">
        <v>838</v>
      </c>
      <c r="J4" s="95" t="s">
        <v>838</v>
      </c>
      <c r="K4" s="95" t="s">
        <v>838</v>
      </c>
      <c r="L4" s="95" t="s">
        <v>838</v>
      </c>
      <c r="M4" s="95" t="s">
        <v>838</v>
      </c>
    </row>
    <row r="5" spans="1:14" ht="13.5" thickBot="1" x14ac:dyDescent="0.25">
      <c r="A5" s="433">
        <v>2</v>
      </c>
      <c r="B5" s="435">
        <v>0.33300000000000002</v>
      </c>
      <c r="C5" s="207" t="str">
        <f>Mays!$M$2</f>
        <v>Mudville</v>
      </c>
      <c r="D5" s="95" t="s">
        <v>1367</v>
      </c>
      <c r="E5" s="95" t="s">
        <v>1367</v>
      </c>
      <c r="F5" s="95" t="s">
        <v>1367</v>
      </c>
      <c r="G5" s="95" t="s">
        <v>1367</v>
      </c>
      <c r="H5" s="95" t="s">
        <v>1367</v>
      </c>
      <c r="I5" s="95" t="s">
        <v>1367</v>
      </c>
      <c r="J5" s="95" t="s">
        <v>1367</v>
      </c>
      <c r="K5" s="95" t="s">
        <v>1367</v>
      </c>
      <c r="L5" s="95" t="s">
        <v>1367</v>
      </c>
      <c r="M5" s="95" t="s">
        <v>1367</v>
      </c>
    </row>
    <row r="6" spans="1:14" ht="13.5" thickBot="1" x14ac:dyDescent="0.25">
      <c r="A6" s="433">
        <v>3</v>
      </c>
      <c r="B6" s="435">
        <v>0.36399999999999999</v>
      </c>
      <c r="C6" s="207" t="str">
        <f>Mays!$AE$2</f>
        <v>West Oakland</v>
      </c>
      <c r="D6" s="95" t="s">
        <v>844</v>
      </c>
      <c r="E6" s="95" t="s">
        <v>844</v>
      </c>
      <c r="F6" s="95" t="s">
        <v>844</v>
      </c>
      <c r="G6" s="95" t="s">
        <v>844</v>
      </c>
      <c r="H6" s="95" t="s">
        <v>844</v>
      </c>
      <c r="I6" s="95" t="s">
        <v>844</v>
      </c>
      <c r="J6" s="95" t="s">
        <v>844</v>
      </c>
      <c r="K6" s="95" t="s">
        <v>844</v>
      </c>
      <c r="L6" s="95" t="s">
        <v>844</v>
      </c>
      <c r="M6" s="95" t="s">
        <v>844</v>
      </c>
    </row>
    <row r="7" spans="1:14" ht="13.5" thickBot="1" x14ac:dyDescent="0.25">
      <c r="A7" s="433">
        <v>4</v>
      </c>
      <c r="B7" s="435">
        <v>0.40100000000000002</v>
      </c>
      <c r="C7" s="53" t="str">
        <f>Aaron!$A$2</f>
        <v>Middlesex</v>
      </c>
      <c r="D7" s="95" t="s">
        <v>1228</v>
      </c>
      <c r="E7" s="95" t="s">
        <v>1228</v>
      </c>
      <c r="F7" s="239" t="s">
        <v>228</v>
      </c>
      <c r="G7" s="95" t="s">
        <v>1228</v>
      </c>
      <c r="H7" s="95" t="s">
        <v>1228</v>
      </c>
      <c r="I7" s="95" t="s">
        <v>1228</v>
      </c>
      <c r="J7" s="95" t="s">
        <v>1228</v>
      </c>
      <c r="K7" s="95" t="s">
        <v>1228</v>
      </c>
      <c r="L7" s="95" t="s">
        <v>1228</v>
      </c>
      <c r="M7" s="95" t="s">
        <v>1228</v>
      </c>
    </row>
    <row r="8" spans="1:14" ht="13.5" thickBot="1" x14ac:dyDescent="0.25">
      <c r="A8" s="433">
        <v>5</v>
      </c>
      <c r="B8" s="435">
        <v>0.432</v>
      </c>
      <c r="C8" s="53" t="str">
        <f>Mays!$G$2</f>
        <v>Palo Alto</v>
      </c>
      <c r="D8" s="95" t="s">
        <v>842</v>
      </c>
      <c r="E8" s="95" t="s">
        <v>842</v>
      </c>
      <c r="F8" s="95" t="s">
        <v>842</v>
      </c>
      <c r="G8" s="95" t="s">
        <v>842</v>
      </c>
      <c r="H8" s="95" t="s">
        <v>842</v>
      </c>
      <c r="I8" s="95" t="s">
        <v>842</v>
      </c>
      <c r="J8" s="95" t="s">
        <v>842</v>
      </c>
      <c r="K8" s="95" t="s">
        <v>842</v>
      </c>
      <c r="L8" s="95" t="s">
        <v>842</v>
      </c>
      <c r="M8" s="95" t="s">
        <v>842</v>
      </c>
    </row>
    <row r="9" spans="1:14" ht="13.5" thickBot="1" x14ac:dyDescent="0.25">
      <c r="A9" s="433">
        <v>6</v>
      </c>
      <c r="B9" s="438">
        <v>0.44400000000000001</v>
      </c>
      <c r="C9" s="53" t="str">
        <f>Cobb!$AE$2</f>
        <v>Chicago</v>
      </c>
      <c r="D9" s="95" t="s">
        <v>1641</v>
      </c>
      <c r="E9" s="239" t="s">
        <v>1199</v>
      </c>
      <c r="F9" s="95" t="s">
        <v>1641</v>
      </c>
      <c r="G9" s="95" t="s">
        <v>1641</v>
      </c>
      <c r="H9" s="239" t="s">
        <v>843</v>
      </c>
      <c r="I9" s="239" t="s">
        <v>228</v>
      </c>
      <c r="J9" s="95" t="s">
        <v>1641</v>
      </c>
      <c r="K9" s="95" t="s">
        <v>1641</v>
      </c>
      <c r="L9" s="95" t="s">
        <v>1641</v>
      </c>
      <c r="M9" s="95" t="s">
        <v>1641</v>
      </c>
    </row>
    <row r="10" spans="1:14" ht="13.5" thickBot="1" x14ac:dyDescent="0.25">
      <c r="A10" s="433">
        <v>7</v>
      </c>
      <c r="B10" s="438">
        <v>0.44400000000000001</v>
      </c>
      <c r="C10" s="207" t="str">
        <f>Mays!$S$2</f>
        <v>Thunder Bay</v>
      </c>
      <c r="D10" s="95" t="s">
        <v>940</v>
      </c>
      <c r="E10" s="95" t="s">
        <v>940</v>
      </c>
      <c r="F10" s="239" t="s">
        <v>342</v>
      </c>
      <c r="G10" s="95" t="s">
        <v>940</v>
      </c>
      <c r="H10" s="95" t="s">
        <v>940</v>
      </c>
      <c r="I10" s="95" t="s">
        <v>940</v>
      </c>
      <c r="J10" s="95" t="s">
        <v>940</v>
      </c>
      <c r="K10" s="95" t="s">
        <v>940</v>
      </c>
      <c r="L10" s="95" t="s">
        <v>940</v>
      </c>
      <c r="M10" s="95" t="s">
        <v>940</v>
      </c>
    </row>
    <row r="11" spans="1:14" ht="13.5" thickBot="1" x14ac:dyDescent="0.25">
      <c r="A11" s="433">
        <v>8</v>
      </c>
      <c r="B11" s="439">
        <v>0.45100000000000001</v>
      </c>
      <c r="C11" s="53" t="str">
        <f>Aaron!$AE$2</f>
        <v>Pismo Beach</v>
      </c>
      <c r="D11" s="95" t="s">
        <v>1222</v>
      </c>
      <c r="E11" s="95" t="s">
        <v>1222</v>
      </c>
      <c r="F11" s="95" t="s">
        <v>1222</v>
      </c>
      <c r="G11" s="95" t="s">
        <v>1222</v>
      </c>
      <c r="H11" s="95" t="s">
        <v>1222</v>
      </c>
      <c r="I11" s="95" t="s">
        <v>1222</v>
      </c>
      <c r="J11" s="95" t="s">
        <v>1222</v>
      </c>
      <c r="K11" s="95" t="s">
        <v>1222</v>
      </c>
      <c r="L11" s="478" t="s">
        <v>450</v>
      </c>
      <c r="M11" s="95" t="s">
        <v>1222</v>
      </c>
    </row>
    <row r="12" spans="1:14" ht="13.5" thickBot="1" x14ac:dyDescent="0.25">
      <c r="A12" s="433">
        <v>9</v>
      </c>
      <c r="B12" s="439">
        <v>0.45100000000000001</v>
      </c>
      <c r="C12" s="53" t="str">
        <f>Ruth!$AE$2</f>
        <v>Williamsburg</v>
      </c>
      <c r="D12" s="95" t="s">
        <v>105</v>
      </c>
      <c r="E12" s="95" t="s">
        <v>105</v>
      </c>
      <c r="F12" s="95" t="s">
        <v>105</v>
      </c>
      <c r="G12" s="95" t="s">
        <v>105</v>
      </c>
      <c r="H12" s="95" t="s">
        <v>105</v>
      </c>
      <c r="I12" s="95" t="s">
        <v>105</v>
      </c>
      <c r="J12" s="95" t="s">
        <v>105</v>
      </c>
      <c r="K12" s="95" t="s">
        <v>105</v>
      </c>
      <c r="L12" s="95" t="s">
        <v>105</v>
      </c>
      <c r="M12" s="95" t="s">
        <v>105</v>
      </c>
    </row>
    <row r="13" spans="1:14" ht="13.5" thickBot="1" x14ac:dyDescent="0.25">
      <c r="A13" s="433">
        <v>10</v>
      </c>
      <c r="B13" s="438">
        <v>0.45700000000000002</v>
      </c>
      <c r="C13" s="207" t="str">
        <f>Ruth!$M$2</f>
        <v>Hoboken</v>
      </c>
      <c r="D13" s="295" t="s">
        <v>417</v>
      </c>
      <c r="E13" s="295" t="s">
        <v>417</v>
      </c>
      <c r="F13" s="295" t="s">
        <v>417</v>
      </c>
      <c r="G13" s="511" t="s">
        <v>417</v>
      </c>
      <c r="H13" s="295" t="s">
        <v>417</v>
      </c>
      <c r="I13" s="478" t="s">
        <v>1367</v>
      </c>
      <c r="J13" s="295" t="s">
        <v>417</v>
      </c>
      <c r="K13" s="295" t="s">
        <v>417</v>
      </c>
      <c r="L13" s="295" t="s">
        <v>417</v>
      </c>
      <c r="M13" s="295" t="s">
        <v>417</v>
      </c>
    </row>
    <row r="14" spans="1:14" ht="13.5" thickBot="1" x14ac:dyDescent="0.25">
      <c r="A14" s="433">
        <v>11</v>
      </c>
      <c r="B14" s="438">
        <v>0.45700000000000002</v>
      </c>
      <c r="C14" s="53" t="str">
        <f>Cobb!$M$2</f>
        <v>Mansfield</v>
      </c>
      <c r="D14" s="95" t="s">
        <v>354</v>
      </c>
      <c r="E14" s="95" t="s">
        <v>354</v>
      </c>
      <c r="F14" s="95" t="s">
        <v>354</v>
      </c>
      <c r="G14" s="95" t="s">
        <v>354</v>
      </c>
      <c r="H14" s="95" t="s">
        <v>354</v>
      </c>
      <c r="I14" s="95" t="s">
        <v>354</v>
      </c>
      <c r="J14" s="95" t="s">
        <v>354</v>
      </c>
      <c r="K14" s="95" t="s">
        <v>354</v>
      </c>
      <c r="L14" s="95" t="s">
        <v>354</v>
      </c>
      <c r="M14" s="95" t="s">
        <v>354</v>
      </c>
    </row>
    <row r="15" spans="1:14" ht="13.5" thickBot="1" x14ac:dyDescent="0.25">
      <c r="A15" s="433">
        <v>12</v>
      </c>
      <c r="B15" s="435">
        <v>0.46899999999999997</v>
      </c>
      <c r="C15" s="207" t="str">
        <f>Ruth!$Y$2</f>
        <v xml:space="preserve">New Jersey </v>
      </c>
      <c r="D15" s="134" t="s">
        <v>3689</v>
      </c>
      <c r="E15" s="134" t="s">
        <v>3689</v>
      </c>
      <c r="F15" s="134" t="s">
        <v>3689</v>
      </c>
      <c r="G15" s="134" t="s">
        <v>3689</v>
      </c>
      <c r="H15" s="239" t="s">
        <v>450</v>
      </c>
      <c r="I15" s="134" t="s">
        <v>3689</v>
      </c>
      <c r="J15" s="134" t="s">
        <v>3689</v>
      </c>
      <c r="K15" s="134" t="s">
        <v>3689</v>
      </c>
      <c r="L15" s="134" t="s">
        <v>3689</v>
      </c>
      <c r="M15" s="134" t="s">
        <v>3689</v>
      </c>
      <c r="N15" s="265" t="s">
        <v>1640</v>
      </c>
    </row>
    <row r="16" spans="1:14" ht="13.5" thickBot="1" x14ac:dyDescent="0.25">
      <c r="A16" s="433">
        <v>13</v>
      </c>
      <c r="B16" s="439">
        <v>0.53100000000000003</v>
      </c>
      <c r="C16" s="207" t="str">
        <f>Ruth!$S$2</f>
        <v>New York</v>
      </c>
      <c r="D16" s="309" t="s">
        <v>844</v>
      </c>
      <c r="E16" s="537" t="s">
        <v>844</v>
      </c>
      <c r="F16" s="309" t="s">
        <v>53</v>
      </c>
      <c r="G16" s="115" t="s">
        <v>841</v>
      </c>
      <c r="H16" s="309" t="s">
        <v>844</v>
      </c>
      <c r="I16" s="309" t="s">
        <v>53</v>
      </c>
      <c r="J16" s="115" t="s">
        <v>841</v>
      </c>
      <c r="K16" s="115" t="s">
        <v>841</v>
      </c>
      <c r="L16" s="115" t="s">
        <v>841</v>
      </c>
      <c r="M16" s="115" t="s">
        <v>841</v>
      </c>
    </row>
    <row r="17" spans="1:14" ht="13.5" thickBot="1" x14ac:dyDescent="0.25">
      <c r="A17" s="433">
        <v>14</v>
      </c>
      <c r="B17" s="439">
        <v>0.53100000000000003</v>
      </c>
      <c r="C17" s="207" t="str">
        <f>Aaron!$Y$2</f>
        <v>Columbus</v>
      </c>
      <c r="D17" s="239" t="s">
        <v>1367</v>
      </c>
      <c r="E17" s="478" t="s">
        <v>53</v>
      </c>
      <c r="F17" s="239" t="s">
        <v>839</v>
      </c>
      <c r="G17" s="134" t="s">
        <v>1199</v>
      </c>
      <c r="H17" s="478" t="s">
        <v>228</v>
      </c>
      <c r="I17" s="239" t="s">
        <v>1641</v>
      </c>
      <c r="J17" s="134" t="s">
        <v>1199</v>
      </c>
      <c r="K17" s="134" t="s">
        <v>1199</v>
      </c>
      <c r="L17" s="134" t="s">
        <v>1199</v>
      </c>
      <c r="M17" s="134" t="s">
        <v>1199</v>
      </c>
    </row>
    <row r="18" spans="1:14" ht="13.5" thickBot="1" x14ac:dyDescent="0.25">
      <c r="A18" s="433">
        <v>15</v>
      </c>
      <c r="B18" s="435">
        <v>0.56200000000000006</v>
      </c>
      <c r="C18" s="207" t="str">
        <f>Mays!$Y$2</f>
        <v>Los Angeles</v>
      </c>
      <c r="D18" s="95" t="s">
        <v>840</v>
      </c>
      <c r="E18" s="239" t="s">
        <v>354</v>
      </c>
      <c r="F18" s="95" t="s">
        <v>840</v>
      </c>
      <c r="G18" s="95" t="s">
        <v>840</v>
      </c>
      <c r="H18" s="95" t="s">
        <v>840</v>
      </c>
      <c r="I18" s="95" t="s">
        <v>840</v>
      </c>
      <c r="J18" s="95" t="s">
        <v>840</v>
      </c>
      <c r="K18" s="95" t="s">
        <v>840</v>
      </c>
      <c r="L18" s="95" t="s">
        <v>840</v>
      </c>
      <c r="M18" s="95" t="s">
        <v>840</v>
      </c>
      <c r="N18" s="265"/>
    </row>
    <row r="19" spans="1:14" ht="13.5" thickBot="1" x14ac:dyDescent="0.25">
      <c r="A19" s="433">
        <v>16</v>
      </c>
      <c r="B19" s="437">
        <v>0.61699999999999999</v>
      </c>
      <c r="C19" s="236" t="str">
        <f>Cobb!$S$2</f>
        <v>Waikiki</v>
      </c>
      <c r="D19" s="295" t="s">
        <v>228</v>
      </c>
      <c r="E19" s="295" t="s">
        <v>228</v>
      </c>
      <c r="F19" s="295" t="s">
        <v>228</v>
      </c>
      <c r="G19" s="511" t="s">
        <v>228</v>
      </c>
      <c r="H19" s="239" t="s">
        <v>1228</v>
      </c>
      <c r="I19" s="239" t="s">
        <v>1641</v>
      </c>
      <c r="J19" s="295" t="s">
        <v>228</v>
      </c>
      <c r="K19" s="295" t="s">
        <v>228</v>
      </c>
      <c r="L19" s="295" t="s">
        <v>228</v>
      </c>
      <c r="M19" s="295" t="s">
        <v>228</v>
      </c>
    </row>
    <row r="20" spans="1:14" ht="13.5" thickBot="1" x14ac:dyDescent="0.25">
      <c r="A20" s="433">
        <v>17</v>
      </c>
      <c r="B20" s="435">
        <v>0.48099999999999998</v>
      </c>
      <c r="C20" s="207" t="str">
        <f>Cobb!$Y$2</f>
        <v>Gateway</v>
      </c>
      <c r="D20" s="95" t="s">
        <v>2420</v>
      </c>
      <c r="E20" s="95" t="s">
        <v>2420</v>
      </c>
      <c r="F20" s="95" t="s">
        <v>2420</v>
      </c>
      <c r="G20" s="95" t="s">
        <v>2420</v>
      </c>
      <c r="H20" s="95" t="s">
        <v>2420</v>
      </c>
      <c r="I20" s="95" t="s">
        <v>2420</v>
      </c>
      <c r="J20" s="95" t="s">
        <v>2420</v>
      </c>
      <c r="K20" s="95" t="s">
        <v>2420</v>
      </c>
      <c r="L20" s="95" t="s">
        <v>2420</v>
      </c>
      <c r="M20" s="95" t="s">
        <v>2420</v>
      </c>
      <c r="N20" s="265"/>
    </row>
    <row r="21" spans="1:14" ht="13.5" thickBot="1" x14ac:dyDescent="0.25">
      <c r="A21" s="433">
        <v>18</v>
      </c>
      <c r="B21" s="435">
        <v>0.5</v>
      </c>
      <c r="C21" s="207" t="str">
        <f>Aaron!$G$2</f>
        <v>Exeter</v>
      </c>
      <c r="D21" s="95" t="s">
        <v>53</v>
      </c>
      <c r="E21" s="95" t="s">
        <v>53</v>
      </c>
      <c r="F21" s="95" t="s">
        <v>53</v>
      </c>
      <c r="G21" s="95" t="s">
        <v>53</v>
      </c>
      <c r="H21" s="239" t="s">
        <v>841</v>
      </c>
      <c r="I21" s="478" t="s">
        <v>1199</v>
      </c>
      <c r="J21" s="95" t="s">
        <v>53</v>
      </c>
      <c r="K21" s="95" t="s">
        <v>53</v>
      </c>
      <c r="L21" s="95" t="s">
        <v>53</v>
      </c>
      <c r="M21" s="95" t="s">
        <v>53</v>
      </c>
    </row>
    <row r="22" spans="1:14" ht="13.5" thickBot="1" x14ac:dyDescent="0.25">
      <c r="A22" s="433">
        <v>19</v>
      </c>
      <c r="B22" s="435">
        <v>0.52500000000000002</v>
      </c>
      <c r="C22" s="207" t="str">
        <f>Cobb!$A$2</f>
        <v>Greenville</v>
      </c>
      <c r="D22" s="239" t="s">
        <v>106</v>
      </c>
      <c r="E22" s="478" t="s">
        <v>342</v>
      </c>
      <c r="F22" s="239" t="s">
        <v>106</v>
      </c>
      <c r="G22" s="134" t="s">
        <v>839</v>
      </c>
      <c r="H22" s="513" t="s">
        <v>839</v>
      </c>
      <c r="I22" s="134" t="s">
        <v>839</v>
      </c>
      <c r="J22" s="95" t="s">
        <v>839</v>
      </c>
      <c r="K22" s="95" t="s">
        <v>839</v>
      </c>
      <c r="L22" s="95" t="s">
        <v>839</v>
      </c>
      <c r="M22" s="239" t="s">
        <v>1222</v>
      </c>
    </row>
    <row r="23" spans="1:14" ht="13.5" thickBot="1" x14ac:dyDescent="0.25">
      <c r="A23" s="433">
        <v>20</v>
      </c>
      <c r="B23" s="435">
        <v>0.58599999999999997</v>
      </c>
      <c r="C23" s="207" t="str">
        <f>Aaron!$S$2</f>
        <v>San Jose</v>
      </c>
      <c r="D23" s="239" t="s">
        <v>106</v>
      </c>
      <c r="E23" s="239" t="s">
        <v>1228</v>
      </c>
      <c r="F23" s="95" t="s">
        <v>450</v>
      </c>
      <c r="G23" s="95" t="s">
        <v>450</v>
      </c>
      <c r="H23" s="95" t="s">
        <v>450</v>
      </c>
      <c r="I23" s="239" t="s">
        <v>558</v>
      </c>
      <c r="J23" s="239" t="s">
        <v>342</v>
      </c>
      <c r="K23" s="95" t="s">
        <v>450</v>
      </c>
      <c r="L23" s="95" t="s">
        <v>450</v>
      </c>
      <c r="M23" s="95" t="s">
        <v>450</v>
      </c>
    </row>
    <row r="24" spans="1:14" ht="13.5" thickBot="1" x14ac:dyDescent="0.25">
      <c r="A24" s="433">
        <v>21</v>
      </c>
      <c r="B24" s="434">
        <v>0.69799999999999995</v>
      </c>
      <c r="C24" s="505" t="str">
        <f>Cobb!$G$2</f>
        <v>Alaska</v>
      </c>
      <c r="D24" s="95" t="s">
        <v>342</v>
      </c>
      <c r="E24" s="95" t="s">
        <v>342</v>
      </c>
      <c r="F24" s="95" t="s">
        <v>342</v>
      </c>
      <c r="G24" s="95" t="s">
        <v>342</v>
      </c>
      <c r="H24" s="95" t="s">
        <v>342</v>
      </c>
      <c r="I24" s="239" t="s">
        <v>558</v>
      </c>
      <c r="J24" s="239" t="s">
        <v>940</v>
      </c>
      <c r="K24" s="95" t="s">
        <v>342</v>
      </c>
      <c r="L24" s="95" t="s">
        <v>342</v>
      </c>
      <c r="M24" s="95" t="s">
        <v>342</v>
      </c>
    </row>
    <row r="25" spans="1:14" ht="13.5" thickBot="1" x14ac:dyDescent="0.25">
      <c r="A25" s="433">
        <v>22</v>
      </c>
      <c r="B25" s="435">
        <v>0.71</v>
      </c>
      <c r="C25" s="207" t="str">
        <f>Aaron!$M$2</f>
        <v>Virginia</v>
      </c>
      <c r="D25" s="239" t="s">
        <v>342</v>
      </c>
      <c r="E25" s="478" t="s">
        <v>106</v>
      </c>
      <c r="F25" s="239" t="s">
        <v>106</v>
      </c>
      <c r="G25" s="95" t="s">
        <v>558</v>
      </c>
      <c r="H25" s="239" t="s">
        <v>228</v>
      </c>
      <c r="I25" s="239" t="s">
        <v>354</v>
      </c>
      <c r="J25" s="239" t="s">
        <v>354</v>
      </c>
      <c r="K25" s="95" t="s">
        <v>558</v>
      </c>
      <c r="L25" s="95" t="s">
        <v>558</v>
      </c>
      <c r="M25" s="95" t="s">
        <v>558</v>
      </c>
    </row>
    <row r="26" spans="1:14" ht="13.5" thickBot="1" x14ac:dyDescent="0.25">
      <c r="A26" s="433">
        <v>23</v>
      </c>
      <c r="B26" s="435">
        <v>0.68500000000000005</v>
      </c>
      <c r="C26" s="207" t="str">
        <f>Mays!$A$2</f>
        <v>Aspen</v>
      </c>
      <c r="D26" s="239" t="s">
        <v>1199</v>
      </c>
      <c r="E26" s="95" t="s">
        <v>106</v>
      </c>
      <c r="F26" s="478" t="s">
        <v>53</v>
      </c>
      <c r="G26" s="95" t="s">
        <v>106</v>
      </c>
      <c r="H26" s="95" t="s">
        <v>106</v>
      </c>
      <c r="I26" s="239" t="s">
        <v>839</v>
      </c>
      <c r="J26" s="95" t="s">
        <v>106</v>
      </c>
      <c r="K26" s="95" t="s">
        <v>106</v>
      </c>
      <c r="L26" s="95" t="s">
        <v>106</v>
      </c>
      <c r="M26" s="95" t="s">
        <v>106</v>
      </c>
    </row>
    <row r="27" spans="1:14" x14ac:dyDescent="0.2">
      <c r="A27" s="433">
        <v>24</v>
      </c>
      <c r="B27" s="435">
        <v>0.64800000000000002</v>
      </c>
      <c r="C27" s="207" t="str">
        <f>Ruth!$A$2</f>
        <v>Plum Island</v>
      </c>
      <c r="D27" s="239" t="s">
        <v>1367</v>
      </c>
      <c r="E27" s="239" t="s">
        <v>53</v>
      </c>
      <c r="F27" s="478" t="s">
        <v>844</v>
      </c>
      <c r="G27" s="95" t="s">
        <v>843</v>
      </c>
      <c r="H27" s="95" t="s">
        <v>843</v>
      </c>
      <c r="I27" s="239" t="s">
        <v>1199</v>
      </c>
      <c r="J27" s="95" t="s">
        <v>843</v>
      </c>
      <c r="K27" s="95" t="s">
        <v>843</v>
      </c>
      <c r="L27" s="95" t="s">
        <v>843</v>
      </c>
      <c r="M27" s="95" t="s">
        <v>843</v>
      </c>
      <c r="N27" s="265"/>
    </row>
    <row r="28" spans="1:14" x14ac:dyDescent="0.2">
      <c r="B28" s="440" t="s">
        <v>3141</v>
      </c>
    </row>
    <row r="29" spans="1:14" x14ac:dyDescent="0.2">
      <c r="D29" s="169"/>
      <c r="E29" s="223" t="s">
        <v>1886</v>
      </c>
    </row>
    <row r="34" spans="1:13" x14ac:dyDescent="0.2">
      <c r="A34" s="280" t="str">
        <f>General!B16</f>
        <v>as of Oct 1, 2015</v>
      </c>
      <c r="B34" s="418"/>
    </row>
    <row r="36" spans="1:13" x14ac:dyDescent="0.2">
      <c r="C36" s="280"/>
      <c r="D36" s="280"/>
      <c r="E36" s="280"/>
      <c r="F36" s="280"/>
      <c r="G36" s="280"/>
      <c r="H36" s="280"/>
      <c r="I36" s="280"/>
      <c r="J36" s="280"/>
      <c r="K36" s="280"/>
      <c r="L36" s="280"/>
      <c r="M36" s="280"/>
    </row>
  </sheetData>
  <sortState ref="A2:N27">
    <sortCondition ref="C5"/>
  </sortState>
  <mergeCells count="2">
    <mergeCell ref="A1:M1"/>
    <mergeCell ref="D2:M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3" workbookViewId="0">
      <selection activeCell="G4" sqref="G4"/>
    </sheetView>
  </sheetViews>
  <sheetFormatPr defaultRowHeight="12.75" x14ac:dyDescent="0.2"/>
  <cols>
    <col min="1" max="1" width="13.42578125" customWidth="1"/>
    <col min="2" max="2" width="14.85546875" customWidth="1"/>
    <col min="13" max="13" width="20.28515625" customWidth="1"/>
  </cols>
  <sheetData>
    <row r="1" spans="1:13" ht="18.75" thickBot="1" x14ac:dyDescent="0.3">
      <c r="A1" s="594"/>
      <c r="B1" s="594"/>
      <c r="C1" s="594"/>
      <c r="D1" s="594"/>
      <c r="E1" s="594"/>
      <c r="F1" s="594"/>
      <c r="G1" s="594"/>
      <c r="H1" s="594"/>
      <c r="I1" s="594"/>
      <c r="J1" s="594"/>
      <c r="K1" s="594"/>
      <c r="L1" s="595"/>
    </row>
    <row r="2" spans="1:13" ht="16.5" thickBot="1" x14ac:dyDescent="0.3">
      <c r="A2" s="296"/>
      <c r="B2" s="281"/>
      <c r="C2" s="596" t="s">
        <v>611</v>
      </c>
      <c r="D2" s="597"/>
      <c r="E2" s="597"/>
      <c r="F2" s="597"/>
      <c r="G2" s="597"/>
      <c r="H2" s="597"/>
      <c r="I2" s="597"/>
      <c r="J2" s="597"/>
      <c r="K2" s="597"/>
      <c r="L2" s="598"/>
    </row>
    <row r="3" spans="1:13" ht="16.5" thickBot="1" x14ac:dyDescent="0.3">
      <c r="A3" s="92" t="s">
        <v>14</v>
      </c>
      <c r="B3" s="92" t="s">
        <v>612</v>
      </c>
      <c r="C3" s="3">
        <v>1</v>
      </c>
      <c r="D3" s="4">
        <v>2</v>
      </c>
      <c r="E3" s="4">
        <v>3</v>
      </c>
      <c r="F3" s="4" t="s">
        <v>613</v>
      </c>
      <c r="G3" s="4">
        <v>4</v>
      </c>
      <c r="H3" s="4">
        <v>5</v>
      </c>
      <c r="I3" s="4">
        <v>6</v>
      </c>
      <c r="J3" s="4">
        <v>7</v>
      </c>
      <c r="K3" s="4">
        <v>8</v>
      </c>
      <c r="L3" s="5">
        <v>9</v>
      </c>
    </row>
    <row r="4" spans="1:13" ht="13.5" thickBot="1" x14ac:dyDescent="0.25">
      <c r="A4" s="282">
        <v>1</v>
      </c>
      <c r="B4" s="52" t="str">
        <f>Cobb!$G$2</f>
        <v>Alaska</v>
      </c>
      <c r="C4" s="95" t="s">
        <v>342</v>
      </c>
      <c r="D4" s="95" t="s">
        <v>342</v>
      </c>
      <c r="E4" s="95" t="s">
        <v>342</v>
      </c>
      <c r="F4" s="134" t="s">
        <v>1817</v>
      </c>
      <c r="G4" s="95" t="s">
        <v>342</v>
      </c>
      <c r="H4" s="95" t="s">
        <v>342</v>
      </c>
      <c r="I4" s="95" t="s">
        <v>342</v>
      </c>
      <c r="J4" s="95" t="s">
        <v>342</v>
      </c>
      <c r="K4" s="95" t="s">
        <v>342</v>
      </c>
      <c r="L4" s="95" t="s">
        <v>342</v>
      </c>
    </row>
    <row r="5" spans="1:13" ht="13.5" thickBot="1" x14ac:dyDescent="0.25">
      <c r="A5" s="282">
        <v>2</v>
      </c>
      <c r="B5" s="53" t="str">
        <f>Mays!$A$2</f>
        <v>Aspen</v>
      </c>
      <c r="C5" s="95" t="s">
        <v>106</v>
      </c>
      <c r="D5" s="95" t="s">
        <v>106</v>
      </c>
      <c r="E5" s="95" t="s">
        <v>106</v>
      </c>
      <c r="F5" s="134"/>
      <c r="G5" s="95" t="s">
        <v>106</v>
      </c>
      <c r="H5" s="239" t="s">
        <v>839</v>
      </c>
      <c r="I5" s="95" t="s">
        <v>106</v>
      </c>
      <c r="J5" s="95" t="s">
        <v>106</v>
      </c>
      <c r="K5" s="95" t="s">
        <v>106</v>
      </c>
      <c r="L5" s="95" t="s">
        <v>106</v>
      </c>
    </row>
    <row r="6" spans="1:13" ht="13.5" thickBot="1" x14ac:dyDescent="0.25">
      <c r="A6" s="282">
        <v>3</v>
      </c>
      <c r="B6" s="53" t="str">
        <f>Cobb!$AE$2</f>
        <v>Chicago</v>
      </c>
      <c r="C6" s="95" t="s">
        <v>1641</v>
      </c>
      <c r="D6" s="95" t="s">
        <v>1641</v>
      </c>
      <c r="E6" s="95" t="s">
        <v>1641</v>
      </c>
      <c r="F6" s="134"/>
      <c r="G6" s="95" t="s">
        <v>1641</v>
      </c>
      <c r="H6" s="239" t="s">
        <v>228</v>
      </c>
      <c r="I6" s="95" t="s">
        <v>1641</v>
      </c>
      <c r="J6" s="95" t="s">
        <v>1641</v>
      </c>
      <c r="K6" s="95" t="s">
        <v>1641</v>
      </c>
      <c r="L6" s="95" t="s">
        <v>1641</v>
      </c>
    </row>
    <row r="7" spans="1:13" ht="13.5" thickBot="1" x14ac:dyDescent="0.25">
      <c r="A7" s="282">
        <v>4</v>
      </c>
      <c r="B7" s="53" t="str">
        <f>Aaron!$Y$2</f>
        <v>Columbus</v>
      </c>
      <c r="C7" s="536" t="s">
        <v>1199</v>
      </c>
      <c r="D7" s="536" t="s">
        <v>1199</v>
      </c>
      <c r="E7" s="536" t="s">
        <v>1199</v>
      </c>
      <c r="F7" s="134"/>
      <c r="G7" s="239" t="s">
        <v>106</v>
      </c>
      <c r="H7" s="536" t="s">
        <v>1199</v>
      </c>
      <c r="I7" s="134" t="s">
        <v>1199</v>
      </c>
      <c r="J7" s="134" t="s">
        <v>1199</v>
      </c>
      <c r="K7" s="134" t="s">
        <v>1199</v>
      </c>
      <c r="L7" s="134" t="s">
        <v>1199</v>
      </c>
    </row>
    <row r="8" spans="1:13" ht="13.5" thickBot="1" x14ac:dyDescent="0.25">
      <c r="A8" s="282">
        <v>5</v>
      </c>
      <c r="B8" s="53" t="str">
        <f>Aaron!$G$2</f>
        <v>Exeter</v>
      </c>
      <c r="C8" s="478" t="s">
        <v>1199</v>
      </c>
      <c r="D8" s="478" t="s">
        <v>1199</v>
      </c>
      <c r="E8" s="239" t="s">
        <v>841</v>
      </c>
      <c r="F8" s="134"/>
      <c r="G8" s="239" t="s">
        <v>841</v>
      </c>
      <c r="H8" s="239" t="s">
        <v>841</v>
      </c>
      <c r="I8" s="95" t="s">
        <v>53</v>
      </c>
      <c r="J8" s="95" t="s">
        <v>53</v>
      </c>
      <c r="K8" s="95" t="s">
        <v>53</v>
      </c>
      <c r="L8" s="95" t="s">
        <v>53</v>
      </c>
    </row>
    <row r="9" spans="1:13" ht="13.5" thickBot="1" x14ac:dyDescent="0.25">
      <c r="A9" s="282">
        <v>6</v>
      </c>
      <c r="B9" s="53" t="str">
        <f>Ruth!$G$2</f>
        <v>Gotham City</v>
      </c>
      <c r="C9" s="95" t="s">
        <v>838</v>
      </c>
      <c r="D9" s="95" t="s">
        <v>838</v>
      </c>
      <c r="E9" s="95" t="s">
        <v>838</v>
      </c>
      <c r="F9" s="134"/>
      <c r="G9" s="95" t="s">
        <v>838</v>
      </c>
      <c r="H9" s="95" t="s">
        <v>838</v>
      </c>
      <c r="I9" s="95" t="s">
        <v>838</v>
      </c>
      <c r="J9" s="95" t="s">
        <v>838</v>
      </c>
      <c r="K9" s="95" t="s">
        <v>838</v>
      </c>
      <c r="L9" s="95" t="s">
        <v>838</v>
      </c>
    </row>
    <row r="10" spans="1:13" ht="13.5" thickBot="1" x14ac:dyDescent="0.25">
      <c r="A10" s="282">
        <v>7</v>
      </c>
      <c r="B10" s="207" t="str">
        <f>Cobb!$A$2</f>
        <v>Greenville</v>
      </c>
      <c r="C10" s="134" t="s">
        <v>839</v>
      </c>
      <c r="D10" s="239" t="s">
        <v>106</v>
      </c>
      <c r="E10" s="134" t="s">
        <v>839</v>
      </c>
      <c r="F10" s="134"/>
      <c r="G10" s="239" t="s">
        <v>106</v>
      </c>
      <c r="H10" s="134" t="s">
        <v>839</v>
      </c>
      <c r="I10" s="95" t="s">
        <v>839</v>
      </c>
      <c r="J10" s="95" t="s">
        <v>839</v>
      </c>
      <c r="K10" s="95" t="s">
        <v>839</v>
      </c>
      <c r="L10" s="95" t="s">
        <v>839</v>
      </c>
    </row>
    <row r="11" spans="1:13" ht="13.5" thickBot="1" x14ac:dyDescent="0.25">
      <c r="A11" s="282">
        <v>8</v>
      </c>
      <c r="B11" s="207" t="str">
        <f>Ruth!$M$2</f>
        <v>Hoboken</v>
      </c>
      <c r="C11" s="381" t="s">
        <v>417</v>
      </c>
      <c r="D11" s="381" t="s">
        <v>417</v>
      </c>
      <c r="E11" s="239" t="s">
        <v>228</v>
      </c>
      <c r="F11" s="134"/>
      <c r="G11" s="381" t="s">
        <v>417</v>
      </c>
      <c r="H11" s="381" t="s">
        <v>417</v>
      </c>
      <c r="I11" s="381" t="s">
        <v>417</v>
      </c>
      <c r="J11" s="381" t="s">
        <v>417</v>
      </c>
      <c r="K11" s="381" t="s">
        <v>417</v>
      </c>
      <c r="L11" s="381" t="s">
        <v>417</v>
      </c>
    </row>
    <row r="12" spans="1:13" ht="13.5" thickBot="1" x14ac:dyDescent="0.25">
      <c r="A12" s="282">
        <v>9</v>
      </c>
      <c r="B12" s="207" t="str">
        <f>Mays!$Y$2</f>
        <v>Los Angeles</v>
      </c>
      <c r="C12" s="95" t="s">
        <v>840</v>
      </c>
      <c r="D12" s="95" t="s">
        <v>840</v>
      </c>
      <c r="E12" s="95" t="s">
        <v>840</v>
      </c>
      <c r="F12" s="134"/>
      <c r="G12" s="95" t="s">
        <v>840</v>
      </c>
      <c r="H12" s="95" t="s">
        <v>840</v>
      </c>
      <c r="I12" s="95" t="s">
        <v>840</v>
      </c>
      <c r="J12" s="95" t="s">
        <v>840</v>
      </c>
      <c r="K12" s="95" t="s">
        <v>840</v>
      </c>
      <c r="L12" s="95" t="s">
        <v>840</v>
      </c>
      <c r="M12" s="265"/>
    </row>
    <row r="13" spans="1:13" ht="13.5" thickBot="1" x14ac:dyDescent="0.25">
      <c r="A13" s="282">
        <v>10</v>
      </c>
      <c r="B13" s="53" t="str">
        <f>Cobb!$M$2</f>
        <v>Mansfield</v>
      </c>
      <c r="C13" s="95" t="s">
        <v>354</v>
      </c>
      <c r="D13" s="95" t="s">
        <v>354</v>
      </c>
      <c r="E13" s="95" t="s">
        <v>354</v>
      </c>
      <c r="F13" s="134"/>
      <c r="G13" s="95" t="s">
        <v>354</v>
      </c>
      <c r="H13" s="95" t="s">
        <v>354</v>
      </c>
      <c r="I13" s="95" t="s">
        <v>354</v>
      </c>
      <c r="J13" s="95" t="s">
        <v>354</v>
      </c>
      <c r="K13" s="95" t="s">
        <v>354</v>
      </c>
      <c r="L13" s="95" t="s">
        <v>354</v>
      </c>
    </row>
    <row r="14" spans="1:13" ht="13.5" thickBot="1" x14ac:dyDescent="0.25">
      <c r="A14" s="282">
        <v>11</v>
      </c>
      <c r="B14" s="53" t="str">
        <f>Aaron!$A$2</f>
        <v>Middlesex</v>
      </c>
      <c r="C14" s="95" t="s">
        <v>1228</v>
      </c>
      <c r="D14" s="95" t="s">
        <v>1228</v>
      </c>
      <c r="E14" s="95" t="s">
        <v>1228</v>
      </c>
      <c r="F14" s="134"/>
      <c r="G14" s="95" t="s">
        <v>1228</v>
      </c>
      <c r="H14" s="95" t="s">
        <v>1228</v>
      </c>
      <c r="I14" s="95" t="s">
        <v>1228</v>
      </c>
      <c r="J14" s="95" t="s">
        <v>1228</v>
      </c>
      <c r="K14" s="95" t="s">
        <v>1228</v>
      </c>
      <c r="L14" s="95" t="s">
        <v>1228</v>
      </c>
    </row>
    <row r="15" spans="1:13" ht="13.5" thickBot="1" x14ac:dyDescent="0.25">
      <c r="A15" s="282">
        <v>12</v>
      </c>
      <c r="B15" s="207" t="str">
        <f>Mays!$M$2</f>
        <v>Mudville</v>
      </c>
      <c r="C15" s="95" t="s">
        <v>1367</v>
      </c>
      <c r="D15" s="95" t="s">
        <v>1367</v>
      </c>
      <c r="E15" s="95" t="s">
        <v>1367</v>
      </c>
      <c r="F15" s="134"/>
      <c r="G15" s="478" t="s">
        <v>228</v>
      </c>
      <c r="H15" s="95" t="s">
        <v>1367</v>
      </c>
      <c r="I15" s="95" t="s">
        <v>1367</v>
      </c>
      <c r="J15" s="95" t="s">
        <v>1367</v>
      </c>
      <c r="K15" s="95" t="s">
        <v>1367</v>
      </c>
      <c r="L15" s="95" t="s">
        <v>1367</v>
      </c>
    </row>
    <row r="16" spans="1:13" ht="13.5" thickBot="1" x14ac:dyDescent="0.25">
      <c r="A16" s="282">
        <v>13</v>
      </c>
      <c r="B16" s="207" t="str">
        <f>Ruth!$S$2</f>
        <v>New York</v>
      </c>
      <c r="C16" s="538" t="s">
        <v>841</v>
      </c>
      <c r="D16" s="309" t="s">
        <v>53</v>
      </c>
      <c r="E16" s="538" t="s">
        <v>841</v>
      </c>
      <c r="F16" s="134"/>
      <c r="G16" s="538" t="s">
        <v>841</v>
      </c>
      <c r="H16" s="538" t="s">
        <v>841</v>
      </c>
      <c r="I16" s="115" t="s">
        <v>841</v>
      </c>
      <c r="J16" s="115" t="s">
        <v>841</v>
      </c>
      <c r="K16" s="115" t="s">
        <v>841</v>
      </c>
      <c r="L16" s="115" t="s">
        <v>841</v>
      </c>
    </row>
    <row r="17" spans="1:13" ht="13.5" thickBot="1" x14ac:dyDescent="0.25">
      <c r="A17" s="282">
        <v>14</v>
      </c>
      <c r="B17" s="53" t="str">
        <f>Mays!$G$2</f>
        <v>Palo Alto</v>
      </c>
      <c r="C17" s="95" t="s">
        <v>842</v>
      </c>
      <c r="D17" s="95" t="s">
        <v>842</v>
      </c>
      <c r="E17" s="95" t="s">
        <v>842</v>
      </c>
      <c r="F17" s="134"/>
      <c r="G17" s="95" t="s">
        <v>842</v>
      </c>
      <c r="H17" s="95" t="s">
        <v>842</v>
      </c>
      <c r="I17" s="95" t="s">
        <v>842</v>
      </c>
      <c r="J17" s="95" t="s">
        <v>842</v>
      </c>
      <c r="K17" s="95" t="s">
        <v>842</v>
      </c>
      <c r="L17" s="95" t="s">
        <v>842</v>
      </c>
    </row>
    <row r="18" spans="1:13" ht="13.5" thickBot="1" x14ac:dyDescent="0.25">
      <c r="A18" s="282">
        <v>15</v>
      </c>
      <c r="B18" s="53" t="str">
        <f>Aaron!$AE$2</f>
        <v>Pismo Beach</v>
      </c>
      <c r="C18" s="95" t="s">
        <v>1222</v>
      </c>
      <c r="D18" s="95" t="s">
        <v>1222</v>
      </c>
      <c r="E18" s="95" t="s">
        <v>1222</v>
      </c>
      <c r="F18" s="134"/>
      <c r="G18" s="95" t="s">
        <v>1222</v>
      </c>
      <c r="H18" s="95" t="s">
        <v>1222</v>
      </c>
      <c r="I18" s="95" t="s">
        <v>1222</v>
      </c>
      <c r="J18" s="95" t="s">
        <v>1222</v>
      </c>
      <c r="K18" s="95" t="s">
        <v>1222</v>
      </c>
      <c r="L18" s="95" t="s">
        <v>1222</v>
      </c>
    </row>
    <row r="19" spans="1:13" ht="13.5" thickBot="1" x14ac:dyDescent="0.25">
      <c r="A19" s="282">
        <v>16</v>
      </c>
      <c r="B19" s="207" t="str">
        <f>Ruth!$A$2</f>
        <v>Plum Island</v>
      </c>
      <c r="C19" s="95" t="s">
        <v>843</v>
      </c>
      <c r="D19" s="95" t="s">
        <v>843</v>
      </c>
      <c r="E19" s="239" t="s">
        <v>53</v>
      </c>
      <c r="F19" s="134"/>
      <c r="G19" s="95" t="s">
        <v>843</v>
      </c>
      <c r="H19" s="95" t="s">
        <v>843</v>
      </c>
      <c r="I19" s="95" t="s">
        <v>843</v>
      </c>
      <c r="J19" s="95" t="s">
        <v>843</v>
      </c>
      <c r="K19" s="95" t="s">
        <v>843</v>
      </c>
      <c r="L19" s="95" t="s">
        <v>843</v>
      </c>
      <c r="M19" s="265"/>
    </row>
    <row r="20" spans="1:13" ht="13.5" thickBot="1" x14ac:dyDescent="0.25">
      <c r="A20" s="282">
        <v>17</v>
      </c>
      <c r="B20" s="53" t="str">
        <f>Cobb!$Y$2</f>
        <v>Gateway</v>
      </c>
      <c r="C20" s="95" t="s">
        <v>2420</v>
      </c>
      <c r="D20" s="95" t="s">
        <v>2420</v>
      </c>
      <c r="E20" s="95" t="s">
        <v>2420</v>
      </c>
      <c r="F20" s="134"/>
      <c r="G20" s="95" t="s">
        <v>2420</v>
      </c>
      <c r="H20" s="95" t="s">
        <v>2420</v>
      </c>
      <c r="I20" s="95" t="s">
        <v>2420</v>
      </c>
      <c r="J20" s="95" t="s">
        <v>2420</v>
      </c>
      <c r="K20" s="95" t="s">
        <v>2420</v>
      </c>
      <c r="L20" s="95" t="s">
        <v>2420</v>
      </c>
      <c r="M20" s="265"/>
    </row>
    <row r="21" spans="1:13" ht="13.5" thickBot="1" x14ac:dyDescent="0.25">
      <c r="A21" s="282">
        <v>18</v>
      </c>
      <c r="B21" s="207" t="str">
        <f>Ruth!$Y$2</f>
        <v xml:space="preserve">New Jersey </v>
      </c>
      <c r="C21" s="134" t="s">
        <v>3689</v>
      </c>
      <c r="D21" s="134" t="s">
        <v>3689</v>
      </c>
      <c r="E21" s="134" t="s">
        <v>3689</v>
      </c>
      <c r="F21" s="134"/>
      <c r="G21" s="134" t="s">
        <v>3689</v>
      </c>
      <c r="H21" s="134" t="s">
        <v>3689</v>
      </c>
      <c r="I21" s="134" t="s">
        <v>3689</v>
      </c>
      <c r="J21" s="134" t="s">
        <v>3689</v>
      </c>
      <c r="K21" s="134" t="s">
        <v>3689</v>
      </c>
      <c r="L21" s="134" t="s">
        <v>3689</v>
      </c>
      <c r="M21" s="265" t="s">
        <v>1640</v>
      </c>
    </row>
    <row r="22" spans="1:13" ht="13.5" thickBot="1" x14ac:dyDescent="0.25">
      <c r="A22" s="282">
        <v>19</v>
      </c>
      <c r="B22" s="207" t="str">
        <f>Aaron!$S$2</f>
        <v>San Jose</v>
      </c>
      <c r="C22" s="95" t="s">
        <v>450</v>
      </c>
      <c r="D22" s="95" t="s">
        <v>450</v>
      </c>
      <c r="E22" s="95" t="s">
        <v>450</v>
      </c>
      <c r="F22" s="134"/>
      <c r="G22" s="95" t="s">
        <v>450</v>
      </c>
      <c r="H22" s="95" t="s">
        <v>450</v>
      </c>
      <c r="I22" s="95" t="s">
        <v>450</v>
      </c>
      <c r="J22" s="95" t="s">
        <v>450</v>
      </c>
      <c r="K22" s="478" t="s">
        <v>1222</v>
      </c>
      <c r="L22" s="95" t="s">
        <v>450</v>
      </c>
    </row>
    <row r="23" spans="1:13" ht="13.5" thickBot="1" x14ac:dyDescent="0.25">
      <c r="A23" s="282">
        <v>20</v>
      </c>
      <c r="B23" s="207" t="str">
        <f>Mays!$S$2</f>
        <v>Thunder Bay</v>
      </c>
      <c r="C23" s="95" t="s">
        <v>940</v>
      </c>
      <c r="D23" s="95" t="s">
        <v>940</v>
      </c>
      <c r="E23" s="95" t="s">
        <v>940</v>
      </c>
      <c r="F23" s="134"/>
      <c r="G23" s="95" t="s">
        <v>940</v>
      </c>
      <c r="H23" s="95" t="s">
        <v>940</v>
      </c>
      <c r="I23" s="95" t="s">
        <v>940</v>
      </c>
      <c r="J23" s="95" t="s">
        <v>940</v>
      </c>
      <c r="K23" s="95" t="s">
        <v>940</v>
      </c>
      <c r="L23" s="95" t="s">
        <v>940</v>
      </c>
    </row>
    <row r="24" spans="1:13" ht="13.5" thickBot="1" x14ac:dyDescent="0.25">
      <c r="A24" s="282">
        <v>21</v>
      </c>
      <c r="B24" s="207" t="str">
        <f>Aaron!$M$2</f>
        <v>Virginia</v>
      </c>
      <c r="C24" s="95" t="s">
        <v>558</v>
      </c>
      <c r="D24" s="95" t="s">
        <v>558</v>
      </c>
      <c r="E24" s="95" t="s">
        <v>558</v>
      </c>
      <c r="F24" s="134"/>
      <c r="G24" s="95" t="s">
        <v>558</v>
      </c>
      <c r="H24" s="95" t="s">
        <v>558</v>
      </c>
      <c r="I24" s="95" t="s">
        <v>558</v>
      </c>
      <c r="J24" s="95" t="s">
        <v>558</v>
      </c>
      <c r="K24" s="95" t="s">
        <v>558</v>
      </c>
      <c r="L24" s="95" t="s">
        <v>558</v>
      </c>
    </row>
    <row r="25" spans="1:13" ht="13.5" thickBot="1" x14ac:dyDescent="0.25">
      <c r="A25" s="282">
        <v>22</v>
      </c>
      <c r="B25" s="236" t="str">
        <f>Cobb!$S$2</f>
        <v>Waikiki</v>
      </c>
      <c r="C25" s="381" t="s">
        <v>228</v>
      </c>
      <c r="D25" s="381" t="s">
        <v>228</v>
      </c>
      <c r="E25" s="381" t="s">
        <v>228</v>
      </c>
      <c r="F25" s="134"/>
      <c r="G25" s="381" t="s">
        <v>228</v>
      </c>
      <c r="H25" s="381" t="s">
        <v>228</v>
      </c>
      <c r="I25" s="381" t="s">
        <v>228</v>
      </c>
      <c r="J25" s="381" t="s">
        <v>228</v>
      </c>
      <c r="K25" s="381" t="s">
        <v>228</v>
      </c>
      <c r="L25" s="381" t="s">
        <v>228</v>
      </c>
    </row>
    <row r="26" spans="1:13" ht="13.5" thickBot="1" x14ac:dyDescent="0.25">
      <c r="A26" s="282">
        <v>23</v>
      </c>
      <c r="B26" s="207" t="str">
        <f>Mays!$AE$2</f>
        <v>West Oakland</v>
      </c>
      <c r="C26" s="95" t="s">
        <v>844</v>
      </c>
      <c r="D26" s="478" t="s">
        <v>841</v>
      </c>
      <c r="E26" s="95" t="s">
        <v>844</v>
      </c>
      <c r="F26" s="134"/>
      <c r="G26" s="478" t="s">
        <v>342</v>
      </c>
      <c r="H26" s="95" t="s">
        <v>844</v>
      </c>
      <c r="I26" s="95" t="s">
        <v>844</v>
      </c>
      <c r="J26" s="95" t="s">
        <v>844</v>
      </c>
      <c r="K26" s="95" t="s">
        <v>844</v>
      </c>
      <c r="L26" s="95" t="s">
        <v>844</v>
      </c>
    </row>
    <row r="27" spans="1:13" x14ac:dyDescent="0.2">
      <c r="A27" s="282">
        <v>24</v>
      </c>
      <c r="B27" s="53" t="str">
        <f>Ruth!$AE$2</f>
        <v>Williamsburg</v>
      </c>
      <c r="C27" s="95" t="s">
        <v>105</v>
      </c>
      <c r="D27" s="95" t="s">
        <v>105</v>
      </c>
      <c r="E27" s="95" t="s">
        <v>105</v>
      </c>
      <c r="F27" s="134"/>
      <c r="G27" s="95" t="s">
        <v>105</v>
      </c>
      <c r="H27" s="95" t="s">
        <v>105</v>
      </c>
      <c r="I27" s="95" t="s">
        <v>105</v>
      </c>
      <c r="J27" s="95" t="s">
        <v>105</v>
      </c>
      <c r="K27" s="95" t="s">
        <v>105</v>
      </c>
      <c r="L27" s="95" t="s">
        <v>105</v>
      </c>
    </row>
    <row r="29" spans="1:13" x14ac:dyDescent="0.2">
      <c r="C29" s="169"/>
      <c r="D29" s="223" t="s">
        <v>1886</v>
      </c>
    </row>
    <row r="34" spans="1:12" x14ac:dyDescent="0.2">
      <c r="A34" s="380" t="str">
        <f>General!B16</f>
        <v>as of Oct 1, 2015</v>
      </c>
    </row>
    <row r="36" spans="1:12" x14ac:dyDescent="0.2">
      <c r="B36" s="380"/>
      <c r="C36" s="380"/>
      <c r="D36" s="380"/>
      <c r="E36" s="380"/>
      <c r="F36" s="380"/>
      <c r="G36" s="380"/>
      <c r="H36" s="380"/>
      <c r="I36" s="380"/>
      <c r="J36" s="380"/>
      <c r="K36" s="380"/>
      <c r="L36" s="380"/>
    </row>
  </sheetData>
  <mergeCells count="2">
    <mergeCell ref="A1:L1"/>
    <mergeCell ref="C2:L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75"/>
  <sheetViews>
    <sheetView zoomScale="75" zoomScaleNormal="75" workbookViewId="0">
      <pane ySplit="3" topLeftCell="A48" activePane="bottomLeft" state="frozen"/>
      <selection pane="bottomLeft" sqref="A1:XFD1048576"/>
    </sheetView>
  </sheetViews>
  <sheetFormatPr defaultRowHeight="12.75" x14ac:dyDescent="0.2"/>
  <cols>
    <col min="1" max="1" width="13.85546875" style="202" bestFit="1" customWidth="1"/>
    <col min="2" max="3" width="15.7109375" style="202" customWidth="1"/>
    <col min="4" max="4" width="12.28515625" style="202" customWidth="1"/>
    <col min="5" max="10" width="10.7109375" style="202" customWidth="1"/>
    <col min="11" max="16384" width="9.140625" style="144"/>
  </cols>
  <sheetData>
    <row r="1" spans="1:10" ht="18.75" thickBot="1" x14ac:dyDescent="0.3">
      <c r="A1" s="616" t="s">
        <v>338</v>
      </c>
      <c r="B1" s="617"/>
      <c r="C1" s="617"/>
      <c r="D1" s="617"/>
      <c r="E1" s="617"/>
      <c r="F1" s="617"/>
      <c r="G1" s="617"/>
      <c r="H1" s="617"/>
      <c r="I1" s="617"/>
      <c r="J1" s="618"/>
    </row>
    <row r="2" spans="1:10" ht="13.5" thickBot="1" x14ac:dyDescent="0.25">
      <c r="A2" s="450"/>
      <c r="B2" s="451"/>
      <c r="C2" s="451"/>
      <c r="D2" s="451"/>
      <c r="E2" s="610" t="s">
        <v>399</v>
      </c>
      <c r="F2" s="611"/>
      <c r="G2" s="610" t="s">
        <v>400</v>
      </c>
      <c r="H2" s="611"/>
      <c r="I2" s="451"/>
      <c r="J2" s="452"/>
    </row>
    <row r="3" spans="1:10" ht="13.5" thickBot="1" x14ac:dyDescent="0.25">
      <c r="A3" s="453"/>
      <c r="B3" s="612" t="s">
        <v>122</v>
      </c>
      <c r="C3" s="613"/>
      <c r="D3" s="454" t="s">
        <v>123</v>
      </c>
      <c r="E3" s="455" t="s">
        <v>124</v>
      </c>
      <c r="F3" s="456" t="s">
        <v>464</v>
      </c>
      <c r="G3" s="455" t="s">
        <v>124</v>
      </c>
      <c r="H3" s="456" t="s">
        <v>464</v>
      </c>
      <c r="I3" s="454" t="s">
        <v>465</v>
      </c>
      <c r="J3" s="454" t="s">
        <v>466</v>
      </c>
    </row>
    <row r="4" spans="1:10" x14ac:dyDescent="0.2">
      <c r="A4" s="609" t="str">
        <f>Aaron!$AE$2</f>
        <v>Pismo Beach</v>
      </c>
      <c r="B4" s="614" t="s">
        <v>957</v>
      </c>
      <c r="C4" s="615"/>
      <c r="D4" s="457" t="s">
        <v>467</v>
      </c>
      <c r="E4" s="250"/>
      <c r="F4" s="251"/>
      <c r="G4" s="250"/>
      <c r="H4" s="251"/>
      <c r="I4" s="252"/>
      <c r="J4" s="252"/>
    </row>
    <row r="5" spans="1:10" x14ac:dyDescent="0.2">
      <c r="A5" s="607"/>
      <c r="B5" s="254"/>
      <c r="C5" s="254"/>
      <c r="D5" s="255" t="s">
        <v>471</v>
      </c>
      <c r="E5" s="602" t="s">
        <v>956</v>
      </c>
      <c r="F5" s="600"/>
      <c r="G5" s="600"/>
      <c r="H5" s="600"/>
      <c r="I5" s="600"/>
      <c r="J5" s="601"/>
    </row>
    <row r="6" spans="1:10" ht="13.5" thickBot="1" x14ac:dyDescent="0.25">
      <c r="A6" s="608"/>
      <c r="B6" s="254"/>
      <c r="C6" s="254"/>
      <c r="D6" s="458" t="s">
        <v>473</v>
      </c>
      <c r="E6" s="261"/>
      <c r="F6" s="262"/>
      <c r="G6" s="261"/>
      <c r="H6" s="262"/>
      <c r="I6" s="263"/>
      <c r="J6" s="263"/>
    </row>
    <row r="7" spans="1:10" x14ac:dyDescent="0.2">
      <c r="A7" s="606" t="str">
        <f>Cobb!$A$2</f>
        <v>Greenville</v>
      </c>
      <c r="B7" s="603" t="s">
        <v>372</v>
      </c>
      <c r="C7" s="604"/>
      <c r="D7" s="249" t="s">
        <v>467</v>
      </c>
      <c r="E7" s="250"/>
      <c r="F7" s="251"/>
      <c r="G7" s="250"/>
      <c r="H7" s="251"/>
      <c r="I7" s="252"/>
      <c r="J7" s="252"/>
    </row>
    <row r="8" spans="1:10" x14ac:dyDescent="0.2">
      <c r="A8" s="607"/>
      <c r="B8" s="253"/>
      <c r="C8" s="254"/>
      <c r="D8" s="255" t="s">
        <v>471</v>
      </c>
      <c r="E8" s="602" t="s">
        <v>587</v>
      </c>
      <c r="F8" s="600"/>
      <c r="G8" s="600"/>
      <c r="H8" s="600"/>
      <c r="I8" s="600"/>
      <c r="J8" s="601"/>
    </row>
    <row r="9" spans="1:10" ht="13.5" thickBot="1" x14ac:dyDescent="0.25">
      <c r="A9" s="608"/>
      <c r="B9" s="258"/>
      <c r="C9" s="259"/>
      <c r="D9" s="260" t="s">
        <v>473</v>
      </c>
      <c r="E9" s="261"/>
      <c r="F9" s="262"/>
      <c r="G9" s="261"/>
      <c r="H9" s="262"/>
      <c r="I9" s="263"/>
      <c r="J9" s="263"/>
    </row>
    <row r="10" spans="1:10" x14ac:dyDescent="0.2">
      <c r="A10" s="606" t="str">
        <f>Cobb!$AE$2</f>
        <v>Chicago</v>
      </c>
      <c r="B10" s="605" t="s">
        <v>1638</v>
      </c>
      <c r="C10" s="604"/>
      <c r="D10" s="249" t="s">
        <v>467</v>
      </c>
      <c r="E10" s="250"/>
      <c r="F10" s="251"/>
      <c r="G10" s="250"/>
      <c r="H10" s="251"/>
      <c r="I10" s="252"/>
      <c r="J10" s="252"/>
    </row>
    <row r="11" spans="1:10" x14ac:dyDescent="0.2">
      <c r="A11" s="607"/>
      <c r="B11" s="253"/>
      <c r="C11" s="254"/>
      <c r="D11" s="255" t="s">
        <v>471</v>
      </c>
      <c r="E11" s="602" t="s">
        <v>1639</v>
      </c>
      <c r="F11" s="600"/>
      <c r="G11" s="600"/>
      <c r="H11" s="600"/>
      <c r="I11" s="600"/>
      <c r="J11" s="601"/>
    </row>
    <row r="12" spans="1:10" ht="13.5" thickBot="1" x14ac:dyDescent="0.25">
      <c r="A12" s="608"/>
      <c r="B12" s="258"/>
      <c r="C12" s="259"/>
      <c r="D12" s="260" t="s">
        <v>473</v>
      </c>
      <c r="E12" s="261"/>
      <c r="F12" s="262"/>
      <c r="G12" s="261"/>
      <c r="H12" s="262"/>
      <c r="I12" s="263"/>
      <c r="J12" s="263"/>
    </row>
    <row r="13" spans="1:10" x14ac:dyDescent="0.2">
      <c r="A13" s="606" t="str">
        <f>Cobb!$G$2</f>
        <v>Alaska</v>
      </c>
      <c r="B13" s="603" t="s">
        <v>343</v>
      </c>
      <c r="C13" s="604"/>
      <c r="D13" s="249" t="s">
        <v>467</v>
      </c>
      <c r="E13" s="250" t="s">
        <v>469</v>
      </c>
      <c r="F13" s="251" t="s">
        <v>541</v>
      </c>
      <c r="G13" s="250" t="s">
        <v>470</v>
      </c>
      <c r="H13" s="251" t="s">
        <v>344</v>
      </c>
      <c r="I13" s="252" t="s">
        <v>345</v>
      </c>
      <c r="J13" s="252" t="s">
        <v>476</v>
      </c>
    </row>
    <row r="14" spans="1:10" x14ac:dyDescent="0.2">
      <c r="A14" s="607"/>
      <c r="B14" s="253"/>
      <c r="C14" s="254"/>
      <c r="D14" s="255" t="s">
        <v>471</v>
      </c>
      <c r="E14" s="256" t="s">
        <v>205</v>
      </c>
      <c r="F14" s="257" t="s">
        <v>206</v>
      </c>
      <c r="G14" s="256" t="s">
        <v>472</v>
      </c>
      <c r="H14" s="257" t="s">
        <v>207</v>
      </c>
      <c r="I14" s="264" t="s">
        <v>478</v>
      </c>
      <c r="J14" s="264" t="s">
        <v>477</v>
      </c>
    </row>
    <row r="15" spans="1:10" ht="13.5" thickBot="1" x14ac:dyDescent="0.25">
      <c r="A15" s="608"/>
      <c r="B15" s="258"/>
      <c r="C15" s="259"/>
      <c r="D15" s="260" t="s">
        <v>473</v>
      </c>
      <c r="E15" s="261" t="s">
        <v>164</v>
      </c>
      <c r="F15" s="262" t="s">
        <v>591</v>
      </c>
      <c r="G15" s="261" t="s">
        <v>495</v>
      </c>
      <c r="H15" s="262" t="s">
        <v>495</v>
      </c>
      <c r="I15" s="263" t="s">
        <v>479</v>
      </c>
      <c r="J15" s="263" t="s">
        <v>204</v>
      </c>
    </row>
    <row r="16" spans="1:10" x14ac:dyDescent="0.2">
      <c r="A16" s="606" t="str">
        <f>Cobb!$M$2</f>
        <v>Mansfield</v>
      </c>
      <c r="B16" s="603" t="s">
        <v>17</v>
      </c>
      <c r="C16" s="604"/>
      <c r="D16" s="249" t="s">
        <v>467</v>
      </c>
      <c r="E16" s="250"/>
      <c r="F16" s="251"/>
      <c r="G16" s="250"/>
      <c r="H16" s="251"/>
      <c r="I16" s="252"/>
      <c r="J16" s="252"/>
    </row>
    <row r="17" spans="1:10" x14ac:dyDescent="0.2">
      <c r="A17" s="607"/>
      <c r="B17" s="253"/>
      <c r="C17" s="254"/>
      <c r="D17" s="255" t="s">
        <v>471</v>
      </c>
      <c r="E17" s="256" t="s">
        <v>496</v>
      </c>
      <c r="F17" s="257" t="s">
        <v>496</v>
      </c>
      <c r="G17" s="256" t="s">
        <v>496</v>
      </c>
      <c r="H17" s="257" t="s">
        <v>496</v>
      </c>
      <c r="I17" s="264" t="s">
        <v>255</v>
      </c>
      <c r="J17" s="264" t="s">
        <v>18</v>
      </c>
    </row>
    <row r="18" spans="1:10" ht="13.5" thickBot="1" x14ac:dyDescent="0.25">
      <c r="A18" s="608"/>
      <c r="B18" s="258"/>
      <c r="C18" s="259"/>
      <c r="D18" s="260" t="s">
        <v>473</v>
      </c>
      <c r="E18" s="261"/>
      <c r="F18" s="262"/>
      <c r="G18" s="261"/>
      <c r="H18" s="262"/>
      <c r="I18" s="263"/>
      <c r="J18" s="263"/>
    </row>
    <row r="19" spans="1:10" x14ac:dyDescent="0.2">
      <c r="A19" s="606" t="str">
        <f>Cobb!$S$2</f>
        <v>Waikiki</v>
      </c>
      <c r="B19" s="603" t="s">
        <v>327</v>
      </c>
      <c r="C19" s="604"/>
      <c r="D19" s="249" t="s">
        <v>467</v>
      </c>
      <c r="E19" s="250" t="s">
        <v>328</v>
      </c>
      <c r="F19" s="251" t="s">
        <v>469</v>
      </c>
      <c r="G19" s="250" t="s">
        <v>438</v>
      </c>
      <c r="H19" s="251" t="s">
        <v>439</v>
      </c>
      <c r="I19" s="252" t="s">
        <v>484</v>
      </c>
      <c r="J19" s="252" t="s">
        <v>704</v>
      </c>
    </row>
    <row r="20" spans="1:10" x14ac:dyDescent="0.2">
      <c r="A20" s="607"/>
      <c r="B20" s="253"/>
      <c r="C20" s="254"/>
      <c r="D20" s="255" t="s">
        <v>471</v>
      </c>
      <c r="E20" s="256" t="s">
        <v>329</v>
      </c>
      <c r="F20" s="257" t="s">
        <v>482</v>
      </c>
      <c r="G20" s="256" t="s">
        <v>252</v>
      </c>
      <c r="H20" s="257" t="s">
        <v>483</v>
      </c>
      <c r="I20" s="264" t="s">
        <v>485</v>
      </c>
      <c r="J20" s="264" t="s">
        <v>703</v>
      </c>
    </row>
    <row r="21" spans="1:10" ht="13.5" thickBot="1" x14ac:dyDescent="0.25">
      <c r="A21" s="608"/>
      <c r="B21" s="258"/>
      <c r="C21" s="259"/>
      <c r="D21" s="260" t="s">
        <v>473</v>
      </c>
      <c r="E21" s="261" t="s">
        <v>591</v>
      </c>
      <c r="F21" s="262" t="s">
        <v>481</v>
      </c>
      <c r="G21" s="261" t="s">
        <v>474</v>
      </c>
      <c r="H21" s="262" t="s">
        <v>164</v>
      </c>
      <c r="I21" s="263" t="s">
        <v>486</v>
      </c>
      <c r="J21" s="263" t="s">
        <v>487</v>
      </c>
    </row>
    <row r="22" spans="1:10" x14ac:dyDescent="0.2">
      <c r="A22" s="606" t="str">
        <f>Ruth!$A$2</f>
        <v>Plum Island</v>
      </c>
      <c r="B22" s="603" t="s">
        <v>570</v>
      </c>
      <c r="C22" s="604"/>
      <c r="D22" s="249" t="s">
        <v>467</v>
      </c>
      <c r="E22" s="250" t="s">
        <v>438</v>
      </c>
      <c r="F22" s="251" t="s">
        <v>469</v>
      </c>
      <c r="G22" s="250" t="s">
        <v>470</v>
      </c>
      <c r="H22" s="251" t="s">
        <v>468</v>
      </c>
      <c r="I22" s="252" t="s">
        <v>437</v>
      </c>
      <c r="J22" s="252" t="s">
        <v>639</v>
      </c>
    </row>
    <row r="23" spans="1:10" x14ac:dyDescent="0.2">
      <c r="A23" s="607"/>
      <c r="B23" s="253"/>
      <c r="C23" s="254"/>
      <c r="D23" s="255" t="s">
        <v>471</v>
      </c>
      <c r="E23" s="256" t="s">
        <v>571</v>
      </c>
      <c r="F23" s="257" t="s">
        <v>21</v>
      </c>
      <c r="G23" s="256" t="s">
        <v>472</v>
      </c>
      <c r="H23" s="257" t="s">
        <v>572</v>
      </c>
      <c r="I23" s="264" t="s">
        <v>255</v>
      </c>
      <c r="J23" s="264" t="s">
        <v>516</v>
      </c>
    </row>
    <row r="24" spans="1:10" ht="13.5" thickBot="1" x14ac:dyDescent="0.25">
      <c r="A24" s="608"/>
      <c r="B24" s="258"/>
      <c r="C24" s="259"/>
      <c r="D24" s="260" t="s">
        <v>473</v>
      </c>
      <c r="E24" s="261" t="s">
        <v>164</v>
      </c>
      <c r="F24" s="262" t="s">
        <v>253</v>
      </c>
      <c r="G24" s="261" t="s">
        <v>495</v>
      </c>
      <c r="H24" s="262" t="s">
        <v>495</v>
      </c>
      <c r="I24" s="263" t="s">
        <v>517</v>
      </c>
      <c r="J24" s="263" t="s">
        <v>518</v>
      </c>
    </row>
    <row r="25" spans="1:10" x14ac:dyDescent="0.2">
      <c r="A25" s="606" t="str">
        <f>Ruth!$G$2</f>
        <v>Gotham City</v>
      </c>
      <c r="B25" s="603" t="s">
        <v>692</v>
      </c>
      <c r="C25" s="604"/>
      <c r="D25" s="249" t="s">
        <v>467</v>
      </c>
      <c r="E25" s="250"/>
      <c r="F25" s="251"/>
      <c r="G25" s="250"/>
      <c r="H25" s="251"/>
      <c r="I25" s="252"/>
      <c r="J25" s="252"/>
    </row>
    <row r="26" spans="1:10" x14ac:dyDescent="0.2">
      <c r="A26" s="607"/>
      <c r="B26" s="253"/>
      <c r="C26" s="254"/>
      <c r="D26" s="255" t="s">
        <v>471</v>
      </c>
      <c r="E26" s="256" t="s">
        <v>496</v>
      </c>
      <c r="F26" s="257" t="s">
        <v>496</v>
      </c>
      <c r="G26" s="256" t="s">
        <v>496</v>
      </c>
      <c r="H26" s="257" t="s">
        <v>496</v>
      </c>
      <c r="I26" s="264" t="s">
        <v>537</v>
      </c>
      <c r="J26" s="264" t="s">
        <v>538</v>
      </c>
    </row>
    <row r="27" spans="1:10" ht="13.5" thickBot="1" x14ac:dyDescent="0.25">
      <c r="A27" s="608"/>
      <c r="B27" s="258"/>
      <c r="C27" s="259"/>
      <c r="D27" s="260" t="s">
        <v>473</v>
      </c>
      <c r="E27" s="261"/>
      <c r="F27" s="262"/>
      <c r="G27" s="261"/>
      <c r="H27" s="262"/>
      <c r="I27" s="263"/>
      <c r="J27" s="263"/>
    </row>
    <row r="28" spans="1:10" x14ac:dyDescent="0.2">
      <c r="A28" s="606" t="str">
        <f>Ruth!$M$2</f>
        <v>Hoboken</v>
      </c>
      <c r="B28" s="603" t="s">
        <v>365</v>
      </c>
      <c r="C28" s="604"/>
      <c r="D28" s="249" t="s">
        <v>467</v>
      </c>
      <c r="E28" s="250"/>
      <c r="F28" s="251"/>
      <c r="G28" s="250"/>
      <c r="H28" s="251"/>
      <c r="I28" s="252"/>
      <c r="J28" s="252"/>
    </row>
    <row r="29" spans="1:10" x14ac:dyDescent="0.2">
      <c r="A29" s="607"/>
      <c r="B29" s="253"/>
      <c r="C29" s="254"/>
      <c r="D29" s="255" t="s">
        <v>471</v>
      </c>
      <c r="E29" s="599" t="s">
        <v>364</v>
      </c>
      <c r="F29" s="600"/>
      <c r="G29" s="600"/>
      <c r="H29" s="600"/>
      <c r="I29" s="600"/>
      <c r="J29" s="601"/>
    </row>
    <row r="30" spans="1:10" ht="13.5" thickBot="1" x14ac:dyDescent="0.25">
      <c r="A30" s="608"/>
      <c r="B30" s="258"/>
      <c r="C30" s="259"/>
      <c r="D30" s="260" t="s">
        <v>473</v>
      </c>
      <c r="E30" s="261"/>
      <c r="F30" s="262"/>
      <c r="G30" s="261"/>
      <c r="H30" s="262"/>
      <c r="I30" s="263"/>
      <c r="J30" s="263"/>
    </row>
    <row r="31" spans="1:10" x14ac:dyDescent="0.2">
      <c r="A31" s="606" t="str">
        <f>Ruth!$S$2</f>
        <v>New York</v>
      </c>
      <c r="B31" s="603" t="s">
        <v>631</v>
      </c>
      <c r="C31" s="604"/>
      <c r="D31" s="249" t="s">
        <v>467</v>
      </c>
      <c r="E31" s="250"/>
      <c r="F31" s="251"/>
      <c r="G31" s="250"/>
      <c r="H31" s="251"/>
      <c r="I31" s="252"/>
      <c r="J31" s="252"/>
    </row>
    <row r="32" spans="1:10" x14ac:dyDescent="0.2">
      <c r="A32" s="607"/>
      <c r="B32" s="253"/>
      <c r="C32" s="254"/>
      <c r="D32" s="255" t="s">
        <v>471</v>
      </c>
      <c r="E32" s="599" t="s">
        <v>346</v>
      </c>
      <c r="F32" s="600"/>
      <c r="G32" s="600"/>
      <c r="H32" s="600"/>
      <c r="I32" s="600"/>
      <c r="J32" s="601"/>
    </row>
    <row r="33" spans="1:10" ht="13.5" thickBot="1" x14ac:dyDescent="0.25">
      <c r="A33" s="608"/>
      <c r="B33" s="258"/>
      <c r="C33" s="259"/>
      <c r="D33" s="260" t="s">
        <v>473</v>
      </c>
      <c r="E33" s="261"/>
      <c r="F33" s="262"/>
      <c r="G33" s="261"/>
      <c r="H33" s="262"/>
      <c r="I33" s="263"/>
      <c r="J33" s="263"/>
    </row>
    <row r="34" spans="1:10" x14ac:dyDescent="0.2">
      <c r="A34" s="606" t="str">
        <f>Ruth!$Y$2</f>
        <v xml:space="preserve">New Jersey </v>
      </c>
      <c r="B34" s="605" t="s">
        <v>1634</v>
      </c>
      <c r="C34" s="604"/>
      <c r="D34" s="249" t="s">
        <v>467</v>
      </c>
      <c r="E34" s="250"/>
      <c r="F34" s="251"/>
      <c r="G34" s="250"/>
      <c r="H34" s="251"/>
      <c r="I34" s="252"/>
      <c r="J34" s="252"/>
    </row>
    <row r="35" spans="1:10" x14ac:dyDescent="0.2">
      <c r="A35" s="607"/>
      <c r="B35" s="253"/>
      <c r="C35" s="254"/>
      <c r="D35" s="255" t="s">
        <v>471</v>
      </c>
      <c r="E35" s="602" t="s">
        <v>1635</v>
      </c>
      <c r="F35" s="600"/>
      <c r="G35" s="600"/>
      <c r="H35" s="600"/>
      <c r="I35" s="600"/>
      <c r="J35" s="601"/>
    </row>
    <row r="36" spans="1:10" ht="13.5" thickBot="1" x14ac:dyDescent="0.25">
      <c r="A36" s="608"/>
      <c r="B36" s="258"/>
      <c r="C36" s="259"/>
      <c r="D36" s="260" t="s">
        <v>473</v>
      </c>
      <c r="E36" s="261"/>
      <c r="F36" s="262"/>
      <c r="G36" s="261"/>
      <c r="H36" s="262"/>
      <c r="I36" s="263"/>
      <c r="J36" s="263"/>
    </row>
    <row r="37" spans="1:10" x14ac:dyDescent="0.2">
      <c r="A37" s="606" t="str">
        <f>Ruth!$AE$2</f>
        <v>Williamsburg</v>
      </c>
      <c r="B37" s="603" t="s">
        <v>418</v>
      </c>
      <c r="C37" s="604"/>
      <c r="D37" s="249" t="s">
        <v>467</v>
      </c>
      <c r="E37" s="250" t="s">
        <v>167</v>
      </c>
      <c r="F37" s="251" t="s">
        <v>438</v>
      </c>
      <c r="G37" s="250" t="s">
        <v>339</v>
      </c>
      <c r="H37" s="251" t="s">
        <v>22</v>
      </c>
      <c r="I37" s="252" t="s">
        <v>169</v>
      </c>
      <c r="J37" s="252" t="s">
        <v>428</v>
      </c>
    </row>
    <row r="38" spans="1:10" x14ac:dyDescent="0.2">
      <c r="A38" s="607"/>
      <c r="B38" s="253"/>
      <c r="C38" s="254"/>
      <c r="D38" s="255" t="s">
        <v>471</v>
      </c>
      <c r="E38" s="256" t="s">
        <v>168</v>
      </c>
      <c r="F38" s="257" t="s">
        <v>694</v>
      </c>
      <c r="G38" s="256" t="s">
        <v>683</v>
      </c>
      <c r="H38" s="257" t="s">
        <v>23</v>
      </c>
      <c r="I38" s="264" t="s">
        <v>170</v>
      </c>
      <c r="J38" s="264" t="s">
        <v>427</v>
      </c>
    </row>
    <row r="39" spans="1:10" ht="13.5" thickBot="1" x14ac:dyDescent="0.25">
      <c r="A39" s="608"/>
      <c r="B39" s="258"/>
      <c r="C39" s="259"/>
      <c r="D39" s="260" t="s">
        <v>473</v>
      </c>
      <c r="E39" s="261" t="s">
        <v>495</v>
      </c>
      <c r="F39" s="262" t="s">
        <v>495</v>
      </c>
      <c r="G39" s="261" t="s">
        <v>495</v>
      </c>
      <c r="H39" s="262" t="s">
        <v>254</v>
      </c>
      <c r="I39" s="263" t="s">
        <v>426</v>
      </c>
      <c r="J39" s="263" t="s">
        <v>426</v>
      </c>
    </row>
    <row r="40" spans="1:10" x14ac:dyDescent="0.2">
      <c r="A40" s="606" t="str">
        <f>Aaron!$A$2</f>
        <v>Middlesex</v>
      </c>
      <c r="B40" s="603" t="s">
        <v>337</v>
      </c>
      <c r="C40" s="604"/>
      <c r="D40" s="249" t="s">
        <v>467</v>
      </c>
      <c r="E40" s="250"/>
      <c r="F40" s="251"/>
      <c r="G40" s="250"/>
      <c r="H40" s="251"/>
      <c r="I40" s="252"/>
      <c r="J40" s="252"/>
    </row>
    <row r="41" spans="1:10" x14ac:dyDescent="0.2">
      <c r="A41" s="607"/>
      <c r="B41" s="253"/>
      <c r="C41" s="254"/>
      <c r="D41" s="255" t="s">
        <v>471</v>
      </c>
      <c r="E41" s="599" t="s">
        <v>346</v>
      </c>
      <c r="F41" s="600"/>
      <c r="G41" s="600"/>
      <c r="H41" s="600"/>
      <c r="I41" s="600"/>
      <c r="J41" s="601"/>
    </row>
    <row r="42" spans="1:10" ht="13.5" thickBot="1" x14ac:dyDescent="0.25">
      <c r="A42" s="608"/>
      <c r="B42" s="258"/>
      <c r="C42" s="259"/>
      <c r="D42" s="260" t="s">
        <v>473</v>
      </c>
      <c r="E42" s="261"/>
      <c r="F42" s="262"/>
      <c r="G42" s="261"/>
      <c r="H42" s="262"/>
      <c r="I42" s="263"/>
      <c r="J42" s="263"/>
    </row>
    <row r="43" spans="1:10" s="459" customFormat="1" x14ac:dyDescent="0.2">
      <c r="A43" s="609" t="str">
        <f>Aaron!$G$2</f>
        <v>Exeter</v>
      </c>
      <c r="B43" s="603" t="s">
        <v>363</v>
      </c>
      <c r="C43" s="604"/>
      <c r="D43" s="249" t="s">
        <v>467</v>
      </c>
      <c r="E43" s="250"/>
      <c r="F43" s="251"/>
      <c r="G43" s="250"/>
      <c r="H43" s="251"/>
      <c r="I43" s="252"/>
      <c r="J43" s="252"/>
    </row>
    <row r="44" spans="1:10" s="459" customFormat="1" x14ac:dyDescent="0.2">
      <c r="A44" s="607"/>
      <c r="B44" s="253"/>
      <c r="C44" s="254"/>
      <c r="D44" s="255" t="s">
        <v>471</v>
      </c>
      <c r="E44" s="599" t="s">
        <v>383</v>
      </c>
      <c r="F44" s="600"/>
      <c r="G44" s="600"/>
      <c r="H44" s="600"/>
      <c r="I44" s="600"/>
      <c r="J44" s="601"/>
    </row>
    <row r="45" spans="1:10" s="459" customFormat="1" ht="13.5" thickBot="1" x14ac:dyDescent="0.25">
      <c r="A45" s="608"/>
      <c r="B45" s="258"/>
      <c r="C45" s="259"/>
      <c r="D45" s="260" t="s">
        <v>473</v>
      </c>
      <c r="E45" s="261"/>
      <c r="F45" s="262"/>
      <c r="G45" s="261"/>
      <c r="H45" s="262"/>
      <c r="I45" s="263"/>
      <c r="J45" s="263"/>
    </row>
    <row r="46" spans="1:10" x14ac:dyDescent="0.2">
      <c r="A46" s="606" t="str">
        <f>Cobb!$Y$2</f>
        <v>Gateway</v>
      </c>
      <c r="B46" s="603" t="s">
        <v>15</v>
      </c>
      <c r="C46" s="604"/>
      <c r="D46" s="249" t="s">
        <v>467</v>
      </c>
      <c r="E46" s="250"/>
      <c r="F46" s="251"/>
      <c r="G46" s="250"/>
      <c r="H46" s="251"/>
      <c r="I46" s="252"/>
      <c r="J46" s="252"/>
    </row>
    <row r="47" spans="1:10" x14ac:dyDescent="0.2">
      <c r="A47" s="607"/>
      <c r="B47" s="253"/>
      <c r="C47" s="254"/>
      <c r="D47" s="255" t="s">
        <v>471</v>
      </c>
      <c r="E47" s="599" t="s">
        <v>16</v>
      </c>
      <c r="F47" s="600"/>
      <c r="G47" s="600"/>
      <c r="H47" s="600"/>
      <c r="I47" s="600"/>
      <c r="J47" s="601"/>
    </row>
    <row r="48" spans="1:10" ht="13.5" thickBot="1" x14ac:dyDescent="0.25">
      <c r="A48" s="608"/>
      <c r="B48" s="258"/>
      <c r="C48" s="259"/>
      <c r="D48" s="260" t="s">
        <v>473</v>
      </c>
      <c r="E48" s="261"/>
      <c r="F48" s="262"/>
      <c r="G48" s="261"/>
      <c r="H48" s="262"/>
      <c r="I48" s="263"/>
      <c r="J48" s="263"/>
    </row>
    <row r="49" spans="1:10" x14ac:dyDescent="0.2">
      <c r="A49" s="606" t="str">
        <f>Aaron!$M$2</f>
        <v>Virginia</v>
      </c>
      <c r="B49" s="605" t="s">
        <v>2375</v>
      </c>
      <c r="C49" s="604"/>
      <c r="D49" s="249" t="s">
        <v>467</v>
      </c>
      <c r="E49" s="460" t="s">
        <v>167</v>
      </c>
      <c r="F49" s="461" t="s">
        <v>328</v>
      </c>
      <c r="G49" s="460" t="s">
        <v>438</v>
      </c>
      <c r="H49" s="461" t="s">
        <v>439</v>
      </c>
      <c r="I49" s="462" t="s">
        <v>2381</v>
      </c>
      <c r="J49" s="462" t="s">
        <v>2382</v>
      </c>
    </row>
    <row r="50" spans="1:10" x14ac:dyDescent="0.2">
      <c r="A50" s="607"/>
      <c r="B50" s="253"/>
      <c r="C50" s="254"/>
      <c r="D50" s="255" t="s">
        <v>471</v>
      </c>
      <c r="E50" s="463" t="s">
        <v>2376</v>
      </c>
      <c r="F50" s="464" t="s">
        <v>2377</v>
      </c>
      <c r="G50" s="463" t="s">
        <v>2379</v>
      </c>
      <c r="H50" s="464" t="s">
        <v>2380</v>
      </c>
      <c r="I50" s="465" t="s">
        <v>2383</v>
      </c>
      <c r="J50" s="465" t="s">
        <v>2384</v>
      </c>
    </row>
    <row r="51" spans="1:10" ht="13.5" thickBot="1" x14ac:dyDescent="0.25">
      <c r="A51" s="608"/>
      <c r="B51" s="258"/>
      <c r="C51" s="259"/>
      <c r="D51" s="260" t="s">
        <v>473</v>
      </c>
      <c r="E51" s="466" t="s">
        <v>92</v>
      </c>
      <c r="F51" s="467" t="s">
        <v>2378</v>
      </c>
      <c r="G51" s="466" t="s">
        <v>254</v>
      </c>
      <c r="H51" s="467" t="s">
        <v>481</v>
      </c>
      <c r="I51" s="468" t="s">
        <v>255</v>
      </c>
      <c r="J51" s="468" t="s">
        <v>2385</v>
      </c>
    </row>
    <row r="52" spans="1:10" x14ac:dyDescent="0.2">
      <c r="A52" s="606" t="str">
        <f>Aaron!$S$2</f>
        <v>San Jose</v>
      </c>
      <c r="B52" s="603" t="s">
        <v>108</v>
      </c>
      <c r="C52" s="604"/>
      <c r="D52" s="249" t="s">
        <v>467</v>
      </c>
      <c r="E52" s="250" t="s">
        <v>328</v>
      </c>
      <c r="F52" s="251" t="s">
        <v>469</v>
      </c>
      <c r="G52" s="250" t="s">
        <v>339</v>
      </c>
      <c r="H52" s="251" t="s">
        <v>167</v>
      </c>
      <c r="I52" s="252" t="s">
        <v>451</v>
      </c>
      <c r="J52" s="252" t="s">
        <v>452</v>
      </c>
    </row>
    <row r="53" spans="1:10" x14ac:dyDescent="0.2">
      <c r="A53" s="607"/>
      <c r="B53" s="253"/>
      <c r="C53" s="254"/>
      <c r="D53" s="255" t="s">
        <v>471</v>
      </c>
      <c r="E53" s="256" t="s">
        <v>644</v>
      </c>
      <c r="F53" s="257" t="s">
        <v>266</v>
      </c>
      <c r="G53" s="256" t="s">
        <v>267</v>
      </c>
      <c r="H53" s="257" t="s">
        <v>91</v>
      </c>
      <c r="I53" s="264" t="s">
        <v>453</v>
      </c>
      <c r="J53" s="264" t="s">
        <v>454</v>
      </c>
    </row>
    <row r="54" spans="1:10" ht="13.5" thickBot="1" x14ac:dyDescent="0.25">
      <c r="A54" s="608"/>
      <c r="B54" s="258"/>
      <c r="C54" s="259"/>
      <c r="D54" s="260" t="s">
        <v>473</v>
      </c>
      <c r="E54" s="261" t="s">
        <v>164</v>
      </c>
      <c r="F54" s="262" t="s">
        <v>591</v>
      </c>
      <c r="G54" s="261" t="s">
        <v>92</v>
      </c>
      <c r="H54" s="262" t="s">
        <v>311</v>
      </c>
      <c r="I54" s="263" t="s">
        <v>455</v>
      </c>
      <c r="J54" s="263" t="s">
        <v>456</v>
      </c>
    </row>
    <row r="55" spans="1:10" x14ac:dyDescent="0.2">
      <c r="A55" s="606" t="str">
        <f>Aaron!$Y$2</f>
        <v>Columbus</v>
      </c>
      <c r="B55" s="605" t="s">
        <v>1073</v>
      </c>
      <c r="C55" s="604"/>
      <c r="D55" s="249" t="s">
        <v>467</v>
      </c>
      <c r="E55" s="250"/>
      <c r="F55" s="251"/>
      <c r="G55" s="250"/>
      <c r="H55" s="251"/>
      <c r="I55" s="252"/>
      <c r="J55" s="252"/>
    </row>
    <row r="56" spans="1:10" x14ac:dyDescent="0.2">
      <c r="A56" s="607"/>
      <c r="B56" s="253"/>
      <c r="C56" s="254"/>
      <c r="D56" s="255" t="s">
        <v>471</v>
      </c>
      <c r="E56" s="602" t="s">
        <v>1074</v>
      </c>
      <c r="F56" s="600"/>
      <c r="G56" s="600"/>
      <c r="H56" s="600"/>
      <c r="I56" s="600"/>
      <c r="J56" s="601"/>
    </row>
    <row r="57" spans="1:10" ht="13.5" thickBot="1" x14ac:dyDescent="0.25">
      <c r="A57" s="608"/>
      <c r="B57" s="258"/>
      <c r="C57" s="259"/>
      <c r="D57" s="260" t="s">
        <v>473</v>
      </c>
      <c r="E57" s="261"/>
      <c r="F57" s="262"/>
      <c r="G57" s="261"/>
      <c r="H57" s="262"/>
      <c r="I57" s="263"/>
      <c r="J57" s="263"/>
    </row>
    <row r="58" spans="1:10" x14ac:dyDescent="0.2">
      <c r="A58" s="606" t="str">
        <f>Mays!$A$2</f>
        <v>Aspen</v>
      </c>
      <c r="B58" s="603" t="s">
        <v>662</v>
      </c>
      <c r="C58" s="604"/>
      <c r="D58" s="249" t="s">
        <v>467</v>
      </c>
      <c r="E58" s="250"/>
      <c r="F58" s="251"/>
      <c r="G58" s="250"/>
      <c r="H58" s="251"/>
      <c r="I58" s="252"/>
      <c r="J58" s="252"/>
    </row>
    <row r="59" spans="1:10" x14ac:dyDescent="0.2">
      <c r="A59" s="607"/>
      <c r="B59" s="253"/>
      <c r="C59" s="254"/>
      <c r="D59" s="255" t="s">
        <v>471</v>
      </c>
      <c r="E59" s="599" t="s">
        <v>686</v>
      </c>
      <c r="F59" s="600"/>
      <c r="G59" s="600"/>
      <c r="H59" s="600"/>
      <c r="I59" s="600"/>
      <c r="J59" s="601"/>
    </row>
    <row r="60" spans="1:10" ht="13.5" thickBot="1" x14ac:dyDescent="0.25">
      <c r="A60" s="608"/>
      <c r="B60" s="258"/>
      <c r="C60" s="259"/>
      <c r="D60" s="260" t="s">
        <v>473</v>
      </c>
      <c r="E60" s="261"/>
      <c r="F60" s="262"/>
      <c r="G60" s="261"/>
      <c r="H60" s="262"/>
      <c r="I60" s="263"/>
      <c r="J60" s="263"/>
    </row>
    <row r="61" spans="1:10" x14ac:dyDescent="0.2">
      <c r="A61" s="606" t="str">
        <f>Mays!$G$2</f>
        <v>Palo Alto</v>
      </c>
      <c r="B61" s="603" t="s">
        <v>208</v>
      </c>
      <c r="C61" s="604"/>
      <c r="D61" s="249" t="s">
        <v>467</v>
      </c>
      <c r="E61" s="250"/>
      <c r="F61" s="251"/>
      <c r="G61" s="250"/>
      <c r="H61" s="251"/>
      <c r="I61" s="252"/>
      <c r="J61" s="252"/>
    </row>
    <row r="62" spans="1:10" x14ac:dyDescent="0.2">
      <c r="A62" s="607"/>
      <c r="B62" s="253"/>
      <c r="C62" s="254"/>
      <c r="D62" s="255" t="s">
        <v>471</v>
      </c>
      <c r="E62" s="599" t="s">
        <v>383</v>
      </c>
      <c r="F62" s="600"/>
      <c r="G62" s="600"/>
      <c r="H62" s="600"/>
      <c r="I62" s="600"/>
      <c r="J62" s="601"/>
    </row>
    <row r="63" spans="1:10" ht="13.5" thickBot="1" x14ac:dyDescent="0.25">
      <c r="A63" s="608"/>
      <c r="B63" s="258"/>
      <c r="C63" s="259"/>
      <c r="D63" s="260" t="s">
        <v>473</v>
      </c>
      <c r="E63" s="261"/>
      <c r="F63" s="262"/>
      <c r="G63" s="261"/>
      <c r="H63" s="262"/>
      <c r="I63" s="263"/>
      <c r="J63" s="263"/>
    </row>
    <row r="64" spans="1:10" x14ac:dyDescent="0.2">
      <c r="A64" s="606" t="str">
        <f>Mays!$M$2</f>
        <v>Mudville</v>
      </c>
      <c r="B64" s="603" t="s">
        <v>687</v>
      </c>
      <c r="C64" s="604"/>
      <c r="D64" s="249" t="s">
        <v>467</v>
      </c>
      <c r="E64" s="250"/>
      <c r="F64" s="251"/>
      <c r="G64" s="250"/>
      <c r="H64" s="251"/>
      <c r="I64" s="252"/>
      <c r="J64" s="252"/>
    </row>
    <row r="65" spans="1:10" x14ac:dyDescent="0.2">
      <c r="A65" s="607"/>
      <c r="B65" s="253"/>
      <c r="C65" s="254"/>
      <c r="D65" s="255" t="s">
        <v>471</v>
      </c>
      <c r="E65" s="599" t="s">
        <v>236</v>
      </c>
      <c r="F65" s="600"/>
      <c r="G65" s="600"/>
      <c r="H65" s="600"/>
      <c r="I65" s="600"/>
      <c r="J65" s="601"/>
    </row>
    <row r="66" spans="1:10" ht="13.5" thickBot="1" x14ac:dyDescent="0.25">
      <c r="A66" s="608"/>
      <c r="B66" s="258"/>
      <c r="C66" s="259"/>
      <c r="D66" s="260" t="s">
        <v>473</v>
      </c>
      <c r="E66" s="261"/>
      <c r="F66" s="262"/>
      <c r="G66" s="261"/>
      <c r="H66" s="262"/>
      <c r="I66" s="263"/>
      <c r="J66" s="263"/>
    </row>
    <row r="67" spans="1:10" x14ac:dyDescent="0.2">
      <c r="A67" s="606" t="str">
        <f>Mays!$S$2</f>
        <v>Thunder Bay</v>
      </c>
      <c r="B67" s="603" t="s">
        <v>237</v>
      </c>
      <c r="C67" s="604"/>
      <c r="D67" s="249" t="s">
        <v>467</v>
      </c>
      <c r="E67" s="250"/>
      <c r="F67" s="251"/>
      <c r="G67" s="250"/>
      <c r="H67" s="251"/>
      <c r="I67" s="252"/>
      <c r="J67" s="252"/>
    </row>
    <row r="68" spans="1:10" x14ac:dyDescent="0.2">
      <c r="A68" s="607"/>
      <c r="B68" s="253"/>
      <c r="C68" s="254"/>
      <c r="D68" s="255" t="s">
        <v>471</v>
      </c>
      <c r="E68" s="599" t="s">
        <v>236</v>
      </c>
      <c r="F68" s="600"/>
      <c r="G68" s="600"/>
      <c r="H68" s="600"/>
      <c r="I68" s="600"/>
      <c r="J68" s="601"/>
    </row>
    <row r="69" spans="1:10" ht="13.5" thickBot="1" x14ac:dyDescent="0.25">
      <c r="A69" s="608"/>
      <c r="B69" s="258"/>
      <c r="C69" s="259"/>
      <c r="D69" s="260" t="s">
        <v>473</v>
      </c>
      <c r="E69" s="261"/>
      <c r="F69" s="262"/>
      <c r="G69" s="261"/>
      <c r="H69" s="262"/>
      <c r="I69" s="263"/>
      <c r="J69" s="263"/>
    </row>
    <row r="70" spans="1:10" s="202" customFormat="1" x14ac:dyDescent="0.2">
      <c r="A70" s="606" t="str">
        <f>Mays!$Y$2</f>
        <v>Los Angeles</v>
      </c>
      <c r="B70" s="603" t="s">
        <v>684</v>
      </c>
      <c r="C70" s="604"/>
      <c r="D70" s="249" t="s">
        <v>467</v>
      </c>
      <c r="E70" s="250"/>
      <c r="F70" s="251"/>
      <c r="G70" s="250"/>
      <c r="H70" s="251"/>
      <c r="I70" s="252"/>
      <c r="J70" s="252"/>
    </row>
    <row r="71" spans="1:10" s="202" customFormat="1" x14ac:dyDescent="0.2">
      <c r="A71" s="607"/>
      <c r="B71" s="253"/>
      <c r="C71" s="254"/>
      <c r="D71" s="255" t="s">
        <v>471</v>
      </c>
      <c r="E71" s="599" t="s">
        <v>685</v>
      </c>
      <c r="F71" s="600"/>
      <c r="G71" s="600"/>
      <c r="H71" s="600"/>
      <c r="I71" s="600"/>
      <c r="J71" s="601"/>
    </row>
    <row r="72" spans="1:10" s="202" customFormat="1" ht="13.5" thickBot="1" x14ac:dyDescent="0.25">
      <c r="A72" s="608"/>
      <c r="B72" s="258"/>
      <c r="C72" s="259"/>
      <c r="D72" s="260" t="s">
        <v>473</v>
      </c>
      <c r="E72" s="261"/>
      <c r="F72" s="262"/>
      <c r="G72" s="261"/>
      <c r="H72" s="262"/>
      <c r="I72" s="263"/>
      <c r="J72" s="263"/>
    </row>
    <row r="73" spans="1:10" x14ac:dyDescent="0.2">
      <c r="A73" s="606" t="str">
        <f>Mays!$AE$2</f>
        <v>West Oakland</v>
      </c>
      <c r="B73" s="603" t="s">
        <v>555</v>
      </c>
      <c r="C73" s="604"/>
      <c r="D73" s="249" t="s">
        <v>467</v>
      </c>
      <c r="E73" s="250"/>
      <c r="F73" s="251"/>
      <c r="G73" s="250"/>
      <c r="H73" s="251"/>
      <c r="I73" s="252"/>
      <c r="J73" s="252"/>
    </row>
    <row r="74" spans="1:10" x14ac:dyDescent="0.2">
      <c r="A74" s="607"/>
      <c r="B74" s="253"/>
      <c r="C74" s="254"/>
      <c r="D74" s="255" t="s">
        <v>471</v>
      </c>
      <c r="E74" s="599" t="s">
        <v>30</v>
      </c>
      <c r="F74" s="600"/>
      <c r="G74" s="600"/>
      <c r="H74" s="600"/>
      <c r="I74" s="600"/>
      <c r="J74" s="601"/>
    </row>
    <row r="75" spans="1:10" ht="13.5" thickBot="1" x14ac:dyDescent="0.25">
      <c r="A75" s="608"/>
      <c r="B75" s="258"/>
      <c r="C75" s="259"/>
      <c r="D75" s="260" t="s">
        <v>473</v>
      </c>
      <c r="E75" s="261"/>
      <c r="F75" s="262"/>
      <c r="G75" s="261"/>
      <c r="H75" s="262"/>
      <c r="I75" s="263"/>
      <c r="J75" s="263"/>
    </row>
  </sheetData>
  <mergeCells count="68">
    <mergeCell ref="B3:C3"/>
    <mergeCell ref="B4:C4"/>
    <mergeCell ref="A13:A15"/>
    <mergeCell ref="A16:A18"/>
    <mergeCell ref="A1:J1"/>
    <mergeCell ref="E5:J5"/>
    <mergeCell ref="E74:J74"/>
    <mergeCell ref="E59:J59"/>
    <mergeCell ref="G2:H2"/>
    <mergeCell ref="A4:A6"/>
    <mergeCell ref="A7:A9"/>
    <mergeCell ref="A10:A12"/>
    <mergeCell ref="E2:F2"/>
    <mergeCell ref="B7:C7"/>
    <mergeCell ref="B10:C10"/>
    <mergeCell ref="B25:C25"/>
    <mergeCell ref="B13:C13"/>
    <mergeCell ref="B16:C16"/>
    <mergeCell ref="B19:C19"/>
    <mergeCell ref="B22:C22"/>
    <mergeCell ref="A40:A42"/>
    <mergeCell ref="A37:A39"/>
    <mergeCell ref="A55:A57"/>
    <mergeCell ref="A34:A36"/>
    <mergeCell ref="A31:A33"/>
    <mergeCell ref="A28:A30"/>
    <mergeCell ref="A25:A27"/>
    <mergeCell ref="A52:A54"/>
    <mergeCell ref="A19:A21"/>
    <mergeCell ref="A22:A24"/>
    <mergeCell ref="A49:A51"/>
    <mergeCell ref="A46:A48"/>
    <mergeCell ref="A43:A45"/>
    <mergeCell ref="A61:A63"/>
    <mergeCell ref="A58:A60"/>
    <mergeCell ref="A73:A75"/>
    <mergeCell ref="A70:A72"/>
    <mergeCell ref="A67:A69"/>
    <mergeCell ref="A64:A66"/>
    <mergeCell ref="B28:C28"/>
    <mergeCell ref="B31:C31"/>
    <mergeCell ref="B34:C34"/>
    <mergeCell ref="B37:C37"/>
    <mergeCell ref="B73:C73"/>
    <mergeCell ref="B49:C49"/>
    <mergeCell ref="B52:C52"/>
    <mergeCell ref="B55:C55"/>
    <mergeCell ref="B61:C61"/>
    <mergeCell ref="B58:C58"/>
    <mergeCell ref="B40:C40"/>
    <mergeCell ref="B43:C43"/>
    <mergeCell ref="B46:C46"/>
    <mergeCell ref="B70:C70"/>
    <mergeCell ref="B64:C64"/>
    <mergeCell ref="B67:C67"/>
    <mergeCell ref="E62:J62"/>
    <mergeCell ref="E44:J44"/>
    <mergeCell ref="E47:J47"/>
    <mergeCell ref="E71:J71"/>
    <mergeCell ref="E8:J8"/>
    <mergeCell ref="E68:J68"/>
    <mergeCell ref="E41:J41"/>
    <mergeCell ref="E65:J65"/>
    <mergeCell ref="E11:J11"/>
    <mergeCell ref="E29:J29"/>
    <mergeCell ref="E35:J35"/>
    <mergeCell ref="E56:J56"/>
    <mergeCell ref="E32:J32"/>
  </mergeCells>
  <phoneticPr fontId="0" type="noConversion"/>
  <pageMargins left="0.75" right="0.75" top="1" bottom="1" header="0.5" footer="0.5"/>
  <pageSetup orientation="landscape" r:id="rId1"/>
  <headerFooter alignWithMargins="0"/>
  <rowBreaks count="2" manualBreakCount="2">
    <brk id="27" max="9" man="1"/>
    <brk id="51"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51"/>
  <sheetViews>
    <sheetView zoomScale="75" zoomScaleNormal="75" workbookViewId="0">
      <selection activeCell="T14" sqref="T1:X1048576"/>
    </sheetView>
  </sheetViews>
  <sheetFormatPr defaultRowHeight="12.75" x14ac:dyDescent="0.2"/>
  <cols>
    <col min="1" max="1" width="8.42578125" customWidth="1"/>
    <col min="2" max="2" width="13.85546875" customWidth="1"/>
    <col min="3" max="3" width="12.7109375" customWidth="1"/>
    <col min="4" max="4" width="13.42578125" bestFit="1" customWidth="1"/>
    <col min="5" max="5" width="4.28515625" customWidth="1"/>
    <col min="6" max="6" width="4.5703125" customWidth="1"/>
    <col min="7" max="12" width="12.7109375" customWidth="1"/>
    <col min="13" max="13" width="5.7109375" customWidth="1"/>
    <col min="14" max="14" width="7.28515625" customWidth="1"/>
    <col min="15" max="18" width="5.7109375" customWidth="1"/>
    <col min="19" max="19" width="4.7109375" customWidth="1"/>
    <col min="20" max="20" width="16.5703125" hidden="1" customWidth="1"/>
    <col min="21" max="21" width="14" hidden="1" customWidth="1"/>
    <col min="22" max="24" width="14.42578125" hidden="1" customWidth="1"/>
    <col min="25" max="25" width="9.140625" customWidth="1"/>
  </cols>
  <sheetData>
    <row r="1" spans="1:19" x14ac:dyDescent="0.2">
      <c r="A1" s="628" t="s">
        <v>715</v>
      </c>
      <c r="B1" s="629"/>
      <c r="C1" s="629"/>
      <c r="D1" s="630"/>
      <c r="E1" s="25"/>
      <c r="F1" s="628" t="s">
        <v>619</v>
      </c>
      <c r="G1" s="629"/>
      <c r="H1" s="629"/>
      <c r="I1" s="629"/>
      <c r="J1" s="629"/>
      <c r="K1" s="629"/>
      <c r="L1" s="629"/>
      <c r="M1" s="629"/>
      <c r="N1" s="629"/>
      <c r="O1" s="629"/>
      <c r="P1" s="629"/>
      <c r="Q1" s="629"/>
      <c r="R1" s="629"/>
      <c r="S1" s="630"/>
    </row>
    <row r="2" spans="1:19" x14ac:dyDescent="0.2">
      <c r="A2" s="649"/>
      <c r="B2" s="650"/>
      <c r="C2" s="650"/>
      <c r="D2" s="651"/>
      <c r="E2" s="6"/>
      <c r="F2" s="631" t="s">
        <v>637</v>
      </c>
      <c r="G2" s="632"/>
      <c r="H2" s="632"/>
      <c r="I2" s="632"/>
      <c r="J2" s="632"/>
      <c r="K2" s="632"/>
      <c r="L2" s="632"/>
      <c r="M2" s="632"/>
      <c r="N2" s="632"/>
      <c r="O2" s="632"/>
      <c r="P2" s="632"/>
      <c r="Q2" s="632"/>
      <c r="R2" s="632"/>
      <c r="S2" s="633"/>
    </row>
    <row r="3" spans="1:19" x14ac:dyDescent="0.2">
      <c r="A3" s="30" t="s">
        <v>69</v>
      </c>
      <c r="B3" s="8" t="s">
        <v>215</v>
      </c>
      <c r="C3" s="8" t="s">
        <v>322</v>
      </c>
      <c r="D3" s="31" t="s">
        <v>320</v>
      </c>
      <c r="E3" s="25"/>
      <c r="F3" s="14"/>
      <c r="G3" s="19"/>
      <c r="H3" s="19"/>
      <c r="I3" s="19"/>
      <c r="J3" s="19"/>
      <c r="K3" s="19"/>
      <c r="L3" s="19"/>
      <c r="M3" s="19"/>
      <c r="N3" s="19"/>
      <c r="O3" s="19"/>
      <c r="P3" s="19"/>
      <c r="Q3" s="19"/>
      <c r="R3" s="19"/>
      <c r="S3" s="15"/>
    </row>
    <row r="4" spans="1:19" x14ac:dyDescent="0.2">
      <c r="A4" s="30" t="s">
        <v>705</v>
      </c>
      <c r="B4" s="8" t="s">
        <v>620</v>
      </c>
      <c r="C4" s="8" t="s">
        <v>321</v>
      </c>
      <c r="D4" s="31" t="s">
        <v>321</v>
      </c>
      <c r="E4" s="25"/>
      <c r="F4" s="14"/>
      <c r="G4" s="13"/>
      <c r="H4" s="541" t="s">
        <v>691</v>
      </c>
      <c r="I4" s="541"/>
      <c r="J4" s="541"/>
      <c r="K4" s="541"/>
      <c r="L4" s="541"/>
      <c r="M4" s="6"/>
      <c r="N4" s="541" t="s">
        <v>82</v>
      </c>
      <c r="O4" s="541"/>
      <c r="P4" s="541"/>
      <c r="Q4" s="541"/>
      <c r="R4" s="541"/>
      <c r="S4" s="15"/>
    </row>
    <row r="5" spans="1:19" x14ac:dyDescent="0.2">
      <c r="A5" s="34">
        <v>0</v>
      </c>
      <c r="B5" s="10" t="s">
        <v>638</v>
      </c>
      <c r="C5" s="18">
        <v>100000</v>
      </c>
      <c r="D5" s="35">
        <v>100000</v>
      </c>
      <c r="E5" s="28"/>
      <c r="F5" s="14"/>
      <c r="G5" s="8" t="s">
        <v>222</v>
      </c>
      <c r="H5" s="8" t="s">
        <v>29</v>
      </c>
      <c r="I5" s="8" t="s">
        <v>12</v>
      </c>
      <c r="J5" s="8" t="s">
        <v>11</v>
      </c>
      <c r="K5" s="8" t="s">
        <v>13</v>
      </c>
      <c r="L5" s="8" t="s">
        <v>390</v>
      </c>
      <c r="M5" s="19"/>
      <c r="N5" s="13"/>
      <c r="O5" s="541" t="s">
        <v>705</v>
      </c>
      <c r="P5" s="541"/>
      <c r="Q5" s="541"/>
      <c r="R5" s="541"/>
      <c r="S5" s="15"/>
    </row>
    <row r="6" spans="1:19" x14ac:dyDescent="0.2">
      <c r="A6" s="34">
        <v>1</v>
      </c>
      <c r="B6" s="10">
        <v>1</v>
      </c>
      <c r="C6" s="18">
        <v>200000</v>
      </c>
      <c r="D6" s="35">
        <v>200000</v>
      </c>
      <c r="E6" s="28"/>
      <c r="F6" s="14"/>
      <c r="G6" s="24" t="s">
        <v>606</v>
      </c>
      <c r="H6" s="2">
        <v>1</v>
      </c>
      <c r="I6" s="2">
        <v>1</v>
      </c>
      <c r="J6" s="2">
        <v>2</v>
      </c>
      <c r="K6" s="2">
        <v>3</v>
      </c>
      <c r="L6" s="2">
        <v>4</v>
      </c>
      <c r="M6" s="19"/>
      <c r="N6" s="8" t="s">
        <v>617</v>
      </c>
      <c r="O6" s="8">
        <v>4</v>
      </c>
      <c r="P6" s="8">
        <v>5</v>
      </c>
      <c r="Q6" s="8">
        <v>6</v>
      </c>
      <c r="R6" s="8">
        <v>7</v>
      </c>
      <c r="S6" s="15"/>
    </row>
    <row r="7" spans="1:19" x14ac:dyDescent="0.2">
      <c r="A7" s="34">
        <v>2</v>
      </c>
      <c r="B7" s="10">
        <v>1</v>
      </c>
      <c r="C7" s="18">
        <v>300000</v>
      </c>
      <c r="D7" s="35">
        <v>300000</v>
      </c>
      <c r="E7" s="28"/>
      <c r="F7" s="14"/>
      <c r="G7" s="24" t="s">
        <v>604</v>
      </c>
      <c r="H7" s="2">
        <v>1</v>
      </c>
      <c r="I7" s="2">
        <v>2</v>
      </c>
      <c r="J7" s="2">
        <v>3</v>
      </c>
      <c r="K7" s="2">
        <v>4</v>
      </c>
      <c r="L7" s="2">
        <v>4</v>
      </c>
      <c r="M7" s="19"/>
      <c r="N7" s="8">
        <v>1</v>
      </c>
      <c r="O7" s="23">
        <v>1.7</v>
      </c>
      <c r="P7" s="23">
        <v>1.25</v>
      </c>
      <c r="Q7" s="23">
        <v>1</v>
      </c>
      <c r="R7" s="23">
        <v>1</v>
      </c>
      <c r="S7" s="15"/>
    </row>
    <row r="8" spans="1:19" x14ac:dyDescent="0.2">
      <c r="A8" s="34">
        <v>3</v>
      </c>
      <c r="B8" s="10">
        <v>1</v>
      </c>
      <c r="C8" s="18">
        <v>400000</v>
      </c>
      <c r="D8" s="35">
        <v>400000</v>
      </c>
      <c r="E8" s="28"/>
      <c r="F8" s="14"/>
      <c r="G8" s="24" t="s">
        <v>607</v>
      </c>
      <c r="H8" s="2">
        <v>2</v>
      </c>
      <c r="I8" s="2">
        <v>3</v>
      </c>
      <c r="J8" s="2">
        <v>4</v>
      </c>
      <c r="K8" s="2">
        <v>4</v>
      </c>
      <c r="L8" s="2">
        <v>5</v>
      </c>
      <c r="M8" s="19"/>
      <c r="N8" s="8">
        <v>2</v>
      </c>
      <c r="O8" s="23">
        <v>1.5</v>
      </c>
      <c r="P8" s="23">
        <v>1</v>
      </c>
      <c r="Q8" s="23">
        <v>0.9</v>
      </c>
      <c r="R8" s="23">
        <v>0.8</v>
      </c>
      <c r="S8" s="15"/>
    </row>
    <row r="9" spans="1:19" x14ac:dyDescent="0.2">
      <c r="A9" s="34" t="s">
        <v>218</v>
      </c>
      <c r="B9" s="10">
        <v>5</v>
      </c>
      <c r="C9" s="18">
        <f>D9/B9</f>
        <v>2800000</v>
      </c>
      <c r="D9" s="35">
        <v>14000000</v>
      </c>
      <c r="E9" s="28"/>
      <c r="F9" s="14"/>
      <c r="G9" s="24" t="s">
        <v>1</v>
      </c>
      <c r="H9" s="2">
        <v>3</v>
      </c>
      <c r="I9" s="2">
        <v>3</v>
      </c>
      <c r="J9" s="2">
        <v>4</v>
      </c>
      <c r="K9" s="2">
        <v>5</v>
      </c>
      <c r="L9" s="2">
        <v>5</v>
      </c>
      <c r="M9" s="19"/>
      <c r="N9" s="8">
        <v>3</v>
      </c>
      <c r="O9" s="23">
        <v>1.1000000000000001</v>
      </c>
      <c r="P9" s="23">
        <v>0.8</v>
      </c>
      <c r="Q9" s="23">
        <v>0.75</v>
      </c>
      <c r="R9" s="23">
        <v>0.65</v>
      </c>
      <c r="S9" s="15"/>
    </row>
    <row r="10" spans="1:19" x14ac:dyDescent="0.2">
      <c r="A10" s="34" t="s">
        <v>217</v>
      </c>
      <c r="B10" s="10">
        <v>4</v>
      </c>
      <c r="C10" s="18">
        <f>D10/B10</f>
        <v>4000000</v>
      </c>
      <c r="D10" s="35">
        <v>16000000</v>
      </c>
      <c r="E10" s="28"/>
      <c r="F10" s="14"/>
      <c r="G10" s="24" t="s">
        <v>634</v>
      </c>
      <c r="H10" s="2">
        <v>4</v>
      </c>
      <c r="I10" s="2">
        <v>4</v>
      </c>
      <c r="J10" s="2">
        <v>5</v>
      </c>
      <c r="K10" s="2">
        <v>5</v>
      </c>
      <c r="L10" s="2">
        <v>6</v>
      </c>
      <c r="M10" s="19"/>
      <c r="N10" s="8">
        <v>4</v>
      </c>
      <c r="O10" s="23">
        <v>0.9</v>
      </c>
      <c r="P10" s="23">
        <v>0.6</v>
      </c>
      <c r="Q10" s="23">
        <v>0.55000000000000004</v>
      </c>
      <c r="R10" s="23">
        <v>0.5</v>
      </c>
      <c r="S10" s="15"/>
    </row>
    <row r="11" spans="1:19" x14ac:dyDescent="0.2">
      <c r="A11" s="34" t="s">
        <v>216</v>
      </c>
      <c r="B11" s="10">
        <v>3</v>
      </c>
      <c r="C11" s="18">
        <f>D11/B11</f>
        <v>6000000</v>
      </c>
      <c r="D11" s="35">
        <v>18000000</v>
      </c>
      <c r="E11" s="28"/>
      <c r="F11" s="14"/>
      <c r="G11" s="24" t="s">
        <v>608</v>
      </c>
      <c r="H11" s="2">
        <v>4</v>
      </c>
      <c r="I11" s="2">
        <v>5</v>
      </c>
      <c r="J11" s="2">
        <v>5</v>
      </c>
      <c r="K11" s="2">
        <v>6</v>
      </c>
      <c r="L11" s="2">
        <v>6</v>
      </c>
      <c r="M11" s="19"/>
      <c r="N11" s="8">
        <v>5</v>
      </c>
      <c r="O11" s="23">
        <v>0.75</v>
      </c>
      <c r="P11" s="23">
        <v>0.5</v>
      </c>
      <c r="Q11" s="23">
        <v>0.45</v>
      </c>
      <c r="R11" s="23">
        <v>0.4</v>
      </c>
      <c r="S11" s="15"/>
    </row>
    <row r="12" spans="1:19" x14ac:dyDescent="0.2">
      <c r="A12" s="652"/>
      <c r="B12" s="653"/>
      <c r="C12" s="653"/>
      <c r="D12" s="654"/>
      <c r="E12" s="27"/>
      <c r="F12" s="14"/>
      <c r="G12" s="19"/>
      <c r="H12" s="19"/>
      <c r="I12" s="19"/>
      <c r="J12" s="19"/>
      <c r="K12" s="19"/>
      <c r="L12" s="19"/>
      <c r="M12" s="19"/>
      <c r="N12" s="8">
        <v>6</v>
      </c>
      <c r="O12" s="23">
        <v>0.6</v>
      </c>
      <c r="P12" s="23">
        <v>0.4</v>
      </c>
      <c r="Q12" s="23">
        <v>0.35</v>
      </c>
      <c r="R12" s="23">
        <v>0.3</v>
      </c>
      <c r="S12" s="15"/>
    </row>
    <row r="13" spans="1:19" x14ac:dyDescent="0.2">
      <c r="A13" s="655" t="s">
        <v>45</v>
      </c>
      <c r="B13" s="656"/>
      <c r="C13" s="656"/>
      <c r="D13" s="657"/>
      <c r="E13" s="40"/>
      <c r="F13" s="14"/>
      <c r="G13" s="13"/>
      <c r="H13" s="541" t="s">
        <v>726</v>
      </c>
      <c r="I13" s="541"/>
      <c r="J13" s="541"/>
      <c r="K13" s="541"/>
      <c r="L13" s="541"/>
      <c r="M13" s="6"/>
      <c r="N13" s="19"/>
      <c r="O13" s="19"/>
      <c r="P13" s="19"/>
      <c r="Q13" s="19"/>
      <c r="R13" s="19"/>
      <c r="S13" s="15"/>
    </row>
    <row r="14" spans="1:19" x14ac:dyDescent="0.2">
      <c r="A14" s="658" t="s">
        <v>28</v>
      </c>
      <c r="B14" s="659"/>
      <c r="C14" s="659"/>
      <c r="D14" s="660"/>
      <c r="E14" s="41"/>
      <c r="F14" s="14"/>
      <c r="G14" s="8" t="s">
        <v>223</v>
      </c>
      <c r="H14" s="8" t="s">
        <v>229</v>
      </c>
      <c r="I14" s="8" t="s">
        <v>230</v>
      </c>
      <c r="J14" s="8" t="s">
        <v>31</v>
      </c>
      <c r="K14" s="8" t="s">
        <v>32</v>
      </c>
      <c r="L14" s="8" t="s">
        <v>33</v>
      </c>
      <c r="M14" s="19"/>
      <c r="N14" s="541" t="s">
        <v>135</v>
      </c>
      <c r="O14" s="541"/>
      <c r="P14" s="541"/>
      <c r="Q14" s="541"/>
      <c r="R14" s="541"/>
      <c r="S14" s="15"/>
    </row>
    <row r="15" spans="1:19" ht="13.5" thickBot="1" x14ac:dyDescent="0.25">
      <c r="A15" s="620" t="s">
        <v>589</v>
      </c>
      <c r="B15" s="621"/>
      <c r="C15" s="621"/>
      <c r="D15" s="622"/>
      <c r="E15" s="40"/>
      <c r="F15" s="14"/>
      <c r="G15" s="29" t="s">
        <v>36</v>
      </c>
      <c r="H15" s="2">
        <v>1</v>
      </c>
      <c r="I15" s="2">
        <v>1</v>
      </c>
      <c r="J15" s="2">
        <v>1</v>
      </c>
      <c r="K15" s="2">
        <v>2</v>
      </c>
      <c r="L15" s="2">
        <v>3</v>
      </c>
      <c r="M15" s="19"/>
      <c r="N15" s="13"/>
      <c r="O15" s="541" t="s">
        <v>705</v>
      </c>
      <c r="P15" s="541"/>
      <c r="Q15" s="541"/>
      <c r="R15" s="541"/>
      <c r="S15" s="15"/>
    </row>
    <row r="16" spans="1:19" ht="13.5" thickBot="1" x14ac:dyDescent="0.25">
      <c r="A16" s="25"/>
      <c r="B16" s="26"/>
      <c r="C16" s="19"/>
      <c r="F16" s="14"/>
      <c r="G16" s="29" t="s">
        <v>37</v>
      </c>
      <c r="H16" s="2">
        <v>1</v>
      </c>
      <c r="I16" s="2">
        <v>2</v>
      </c>
      <c r="J16" s="2">
        <v>2</v>
      </c>
      <c r="K16" s="2">
        <v>3</v>
      </c>
      <c r="L16" s="2">
        <v>4</v>
      </c>
      <c r="M16" s="19"/>
      <c r="N16" s="8" t="s">
        <v>617</v>
      </c>
      <c r="O16" s="8">
        <v>4</v>
      </c>
      <c r="P16" s="8">
        <v>5</v>
      </c>
      <c r="Q16" s="8">
        <v>6</v>
      </c>
      <c r="R16" s="8">
        <v>7</v>
      </c>
      <c r="S16" s="15"/>
    </row>
    <row r="17" spans="1:24" x14ac:dyDescent="0.2">
      <c r="A17" s="628" t="s">
        <v>65</v>
      </c>
      <c r="B17" s="629"/>
      <c r="C17" s="630"/>
      <c r="F17" s="14"/>
      <c r="G17" s="29" t="s">
        <v>513</v>
      </c>
      <c r="H17" s="2">
        <v>2</v>
      </c>
      <c r="I17" s="2">
        <v>3</v>
      </c>
      <c r="J17" s="2">
        <v>3</v>
      </c>
      <c r="K17" s="2">
        <v>4</v>
      </c>
      <c r="L17" s="2">
        <v>4</v>
      </c>
      <c r="M17" s="19"/>
      <c r="N17" s="8" t="s">
        <v>618</v>
      </c>
      <c r="O17" s="23">
        <v>0.5</v>
      </c>
      <c r="P17" s="23">
        <v>0.3</v>
      </c>
      <c r="Q17" s="23">
        <v>0.25</v>
      </c>
      <c r="R17" s="23">
        <v>0.25</v>
      </c>
      <c r="S17" s="15"/>
    </row>
    <row r="18" spans="1:24" x14ac:dyDescent="0.2">
      <c r="A18" s="631" t="s">
        <v>319</v>
      </c>
      <c r="B18" s="632"/>
      <c r="C18" s="633"/>
      <c r="F18" s="14"/>
      <c r="G18" s="29" t="s">
        <v>211</v>
      </c>
      <c r="H18" s="2">
        <v>3</v>
      </c>
      <c r="I18" s="2">
        <v>3</v>
      </c>
      <c r="J18" s="2">
        <v>4</v>
      </c>
      <c r="K18" s="2">
        <v>5</v>
      </c>
      <c r="L18" s="2">
        <v>5</v>
      </c>
      <c r="M18" s="19"/>
      <c r="N18" s="559" t="s">
        <v>26</v>
      </c>
      <c r="O18" s="559"/>
      <c r="P18" s="559"/>
      <c r="Q18" s="559"/>
      <c r="R18" s="559"/>
      <c r="S18" s="15"/>
    </row>
    <row r="19" spans="1:24" x14ac:dyDescent="0.2">
      <c r="A19" s="44"/>
      <c r="B19" s="42"/>
      <c r="C19" s="43"/>
      <c r="F19" s="14"/>
      <c r="G19" s="29" t="s">
        <v>212</v>
      </c>
      <c r="H19" s="2">
        <v>4</v>
      </c>
      <c r="I19" s="2">
        <v>4</v>
      </c>
      <c r="J19" s="2">
        <v>5</v>
      </c>
      <c r="K19" s="2">
        <v>6</v>
      </c>
      <c r="L19" s="2">
        <v>6</v>
      </c>
      <c r="M19" s="19"/>
      <c r="N19" s="19"/>
      <c r="O19" s="19"/>
      <c r="P19" s="19"/>
      <c r="Q19" s="19"/>
      <c r="R19" s="19"/>
      <c r="S19" s="15"/>
      <c r="W19" s="19"/>
    </row>
    <row r="20" spans="1:24" x14ac:dyDescent="0.2">
      <c r="A20" s="30" t="s">
        <v>621</v>
      </c>
      <c r="B20" s="8" t="s">
        <v>322</v>
      </c>
      <c r="C20" s="31" t="s">
        <v>320</v>
      </c>
      <c r="F20" s="14"/>
      <c r="G20" s="29" t="s">
        <v>605</v>
      </c>
      <c r="H20" s="2">
        <v>4</v>
      </c>
      <c r="I20" s="2">
        <v>5</v>
      </c>
      <c r="J20" s="2">
        <v>6</v>
      </c>
      <c r="K20" s="2">
        <v>6</v>
      </c>
      <c r="L20" s="2">
        <v>6</v>
      </c>
      <c r="M20" s="19"/>
      <c r="N20" s="541" t="s">
        <v>616</v>
      </c>
      <c r="O20" s="541"/>
      <c r="P20" s="541"/>
      <c r="Q20" s="541"/>
      <c r="R20" s="541"/>
      <c r="S20" s="15"/>
      <c r="W20" s="19"/>
    </row>
    <row r="21" spans="1:24" x14ac:dyDescent="0.2">
      <c r="A21" s="30" t="s">
        <v>620</v>
      </c>
      <c r="B21" s="8" t="s">
        <v>321</v>
      </c>
      <c r="C21" s="31" t="s">
        <v>321</v>
      </c>
      <c r="F21" s="14"/>
      <c r="G21" s="19"/>
      <c r="H21" s="19"/>
      <c r="I21" s="19"/>
      <c r="J21" s="19"/>
      <c r="K21" s="19"/>
      <c r="L21" s="19"/>
      <c r="M21" s="19"/>
      <c r="N21" s="13"/>
      <c r="O21" s="541" t="s">
        <v>602</v>
      </c>
      <c r="P21" s="541"/>
      <c r="Q21" s="541"/>
      <c r="R21" s="541"/>
      <c r="S21" s="15"/>
      <c r="W21" s="19"/>
    </row>
    <row r="22" spans="1:24" x14ac:dyDescent="0.2">
      <c r="A22" s="30">
        <v>1</v>
      </c>
      <c r="B22" s="20">
        <f>C22/A22</f>
        <v>200000</v>
      </c>
      <c r="C22" s="36">
        <v>200000</v>
      </c>
      <c r="F22" s="14"/>
      <c r="G22" s="643" t="s">
        <v>727</v>
      </c>
      <c r="H22" s="644"/>
      <c r="I22" s="644"/>
      <c r="J22" s="644"/>
      <c r="K22" s="644"/>
      <c r="L22" s="645"/>
      <c r="M22" s="19"/>
      <c r="N22" s="8" t="s">
        <v>617</v>
      </c>
      <c r="O22" s="541" t="s">
        <v>69</v>
      </c>
      <c r="P22" s="541"/>
      <c r="Q22" s="541" t="s">
        <v>136</v>
      </c>
      <c r="R22" s="541"/>
      <c r="S22" s="15"/>
      <c r="W22" s="19"/>
    </row>
    <row r="23" spans="1:24" x14ac:dyDescent="0.2">
      <c r="A23" s="30">
        <v>2</v>
      </c>
      <c r="B23" s="20">
        <f>C23/A23</f>
        <v>250000</v>
      </c>
      <c r="C23" s="36">
        <v>500000</v>
      </c>
      <c r="F23" s="14"/>
      <c r="G23" s="646"/>
      <c r="H23" s="647"/>
      <c r="I23" s="647"/>
      <c r="J23" s="647"/>
      <c r="K23" s="647"/>
      <c r="L23" s="648"/>
      <c r="M23" s="19"/>
      <c r="N23" s="8">
        <v>1</v>
      </c>
      <c r="O23" s="619" t="s">
        <v>142</v>
      </c>
      <c r="P23" s="619"/>
      <c r="Q23" s="619" t="s">
        <v>143</v>
      </c>
      <c r="R23" s="619"/>
      <c r="S23" s="15"/>
      <c r="W23" s="19"/>
    </row>
    <row r="24" spans="1:24" x14ac:dyDescent="0.2">
      <c r="A24" s="30">
        <v>3</v>
      </c>
      <c r="B24" s="20">
        <f>C24/A24</f>
        <v>333333.33333333331</v>
      </c>
      <c r="C24" s="36">
        <v>1000000</v>
      </c>
      <c r="F24" s="14"/>
      <c r="G24" s="19"/>
      <c r="H24" s="19"/>
      <c r="I24" s="19"/>
      <c r="J24" s="19"/>
      <c r="K24" s="19"/>
      <c r="L24" s="19"/>
      <c r="M24" s="19"/>
      <c r="N24" s="8">
        <v>2</v>
      </c>
      <c r="O24" s="619" t="s">
        <v>141</v>
      </c>
      <c r="P24" s="619"/>
      <c r="Q24" s="619" t="s">
        <v>144</v>
      </c>
      <c r="R24" s="619"/>
      <c r="S24" s="15"/>
      <c r="W24" s="19"/>
    </row>
    <row r="25" spans="1:24" x14ac:dyDescent="0.2">
      <c r="A25" s="30">
        <v>4</v>
      </c>
      <c r="B25" s="20">
        <f>C25/A25</f>
        <v>1000000</v>
      </c>
      <c r="C25" s="36">
        <v>4000000</v>
      </c>
      <c r="F25" s="14"/>
      <c r="G25" s="19"/>
      <c r="H25" s="19"/>
      <c r="I25" s="19"/>
      <c r="J25" s="19"/>
      <c r="K25" s="19"/>
      <c r="L25" s="19"/>
      <c r="M25" s="19"/>
      <c r="N25" s="8">
        <v>3</v>
      </c>
      <c r="O25" s="619" t="s">
        <v>140</v>
      </c>
      <c r="P25" s="619"/>
      <c r="Q25" s="619" t="s">
        <v>145</v>
      </c>
      <c r="R25" s="619"/>
      <c r="S25" s="15"/>
      <c r="W25" s="19"/>
    </row>
    <row r="26" spans="1:24" ht="13.5" thickBot="1" x14ac:dyDescent="0.25">
      <c r="A26" s="11">
        <v>5</v>
      </c>
      <c r="B26" s="37">
        <f>C26/A26</f>
        <v>1600000</v>
      </c>
      <c r="C26" s="38">
        <v>8000000</v>
      </c>
      <c r="F26" s="14"/>
      <c r="G26" s="19"/>
      <c r="H26" s="19"/>
      <c r="I26" s="19"/>
      <c r="J26" s="19"/>
      <c r="K26" s="19"/>
      <c r="L26" s="19"/>
      <c r="M26" s="19"/>
      <c r="N26" s="8">
        <v>4</v>
      </c>
      <c r="O26" s="619" t="s">
        <v>139</v>
      </c>
      <c r="P26" s="619"/>
      <c r="Q26" s="619" t="s">
        <v>146</v>
      </c>
      <c r="R26" s="619"/>
      <c r="S26" s="15"/>
      <c r="W26" s="19"/>
    </row>
    <row r="27" spans="1:24" ht="13.5" thickBot="1" x14ac:dyDescent="0.25">
      <c r="A27" s="19"/>
      <c r="B27" s="19"/>
      <c r="C27" s="19"/>
      <c r="F27" s="14"/>
      <c r="G27" s="19"/>
      <c r="H27" s="19"/>
      <c r="I27" s="19"/>
      <c r="J27" s="19"/>
      <c r="K27" s="19"/>
      <c r="L27" s="19"/>
      <c r="M27" s="19"/>
      <c r="N27" s="8">
        <v>5</v>
      </c>
      <c r="O27" s="619" t="s">
        <v>138</v>
      </c>
      <c r="P27" s="619"/>
      <c r="Q27" s="619" t="s">
        <v>147</v>
      </c>
      <c r="R27" s="619"/>
      <c r="S27" s="15"/>
      <c r="W27" s="19"/>
    </row>
    <row r="28" spans="1:24" x14ac:dyDescent="0.2">
      <c r="A28" s="641" t="s">
        <v>695</v>
      </c>
      <c r="B28" s="642"/>
      <c r="C28" s="67"/>
      <c r="F28" s="14"/>
      <c r="G28" s="19"/>
      <c r="H28" s="19"/>
      <c r="I28" s="19"/>
      <c r="J28" s="19"/>
      <c r="K28" s="19"/>
      <c r="L28" s="19"/>
      <c r="M28" s="19"/>
      <c r="N28" s="8">
        <v>6</v>
      </c>
      <c r="O28" s="619" t="s">
        <v>137</v>
      </c>
      <c r="P28" s="619"/>
      <c r="Q28" s="619" t="s">
        <v>148</v>
      </c>
      <c r="R28" s="619"/>
      <c r="S28" s="15"/>
      <c r="W28" s="19"/>
    </row>
    <row r="29" spans="1:24" ht="13.5" thickBot="1" x14ac:dyDescent="0.25">
      <c r="A29" s="639" t="s">
        <v>490</v>
      </c>
      <c r="B29" s="640"/>
      <c r="C29" s="68"/>
      <c r="F29" s="12"/>
      <c r="G29" s="32"/>
      <c r="H29" s="32"/>
      <c r="I29" s="32"/>
      <c r="J29" s="32"/>
      <c r="K29" s="32"/>
      <c r="L29" s="32"/>
      <c r="M29" s="32"/>
      <c r="N29" s="32"/>
      <c r="O29" s="32"/>
      <c r="P29" s="32"/>
      <c r="Q29" s="32"/>
      <c r="R29" s="32"/>
      <c r="S29" s="33"/>
      <c r="W29" s="19"/>
    </row>
    <row r="30" spans="1:24" x14ac:dyDescent="0.2">
      <c r="A30" s="639"/>
      <c r="B30" s="640"/>
      <c r="C30" s="68"/>
      <c r="N30" s="19"/>
      <c r="W30" s="19"/>
    </row>
    <row r="31" spans="1:24" ht="13.5" thickBot="1" x14ac:dyDescent="0.25">
      <c r="A31" s="30" t="s">
        <v>620</v>
      </c>
      <c r="B31" s="31" t="s">
        <v>489</v>
      </c>
      <c r="C31" s="19"/>
      <c r="D31" s="19"/>
      <c r="E31" s="19"/>
      <c r="K31" s="19"/>
      <c r="L31" s="19"/>
      <c r="M31" s="19"/>
      <c r="T31" s="152"/>
      <c r="U31" s="152"/>
      <c r="V31" s="153"/>
      <c r="W31" s="152"/>
      <c r="X31" s="152"/>
    </row>
    <row r="32" spans="1:24" x14ac:dyDescent="0.2">
      <c r="A32" s="66">
        <v>1</v>
      </c>
      <c r="B32" s="22">
        <v>1</v>
      </c>
      <c r="C32" s="19"/>
      <c r="D32" s="19"/>
      <c r="E32" s="19"/>
      <c r="F32" s="628" t="s">
        <v>931</v>
      </c>
      <c r="G32" s="629"/>
      <c r="H32" s="629"/>
      <c r="I32" s="629"/>
      <c r="J32" s="630"/>
      <c r="K32" s="19"/>
      <c r="L32" s="19"/>
      <c r="M32" s="19"/>
      <c r="T32" s="152">
        <v>400000</v>
      </c>
      <c r="U32" s="152"/>
      <c r="V32" s="153"/>
      <c r="W32" s="152"/>
      <c r="X32" s="152"/>
    </row>
    <row r="33" spans="1:24" x14ac:dyDescent="0.2">
      <c r="A33" s="21">
        <v>2</v>
      </c>
      <c r="B33" s="22">
        <v>1.33</v>
      </c>
      <c r="C33" s="19"/>
      <c r="D33" s="19"/>
      <c r="F33" s="14"/>
      <c r="G33" s="128" t="s">
        <v>932</v>
      </c>
      <c r="H33" s="135">
        <v>1</v>
      </c>
      <c r="I33" s="19"/>
      <c r="J33" s="15" t="s">
        <v>1845</v>
      </c>
      <c r="K33" s="19"/>
      <c r="L33" s="19"/>
      <c r="M33" s="19"/>
      <c r="T33" s="152"/>
      <c r="U33" s="152">
        <v>4</v>
      </c>
      <c r="V33" s="153">
        <v>5</v>
      </c>
      <c r="W33" s="152">
        <v>6</v>
      </c>
      <c r="X33" s="152">
        <v>7</v>
      </c>
    </row>
    <row r="34" spans="1:24" x14ac:dyDescent="0.2">
      <c r="A34" s="21">
        <v>3</v>
      </c>
      <c r="B34" s="22">
        <v>1.66</v>
      </c>
      <c r="C34" s="19"/>
      <c r="D34" s="19"/>
      <c r="F34" s="14"/>
      <c r="G34" s="128" t="s">
        <v>933</v>
      </c>
      <c r="H34" s="136">
        <v>0.83330000000000004</v>
      </c>
      <c r="I34" s="19"/>
      <c r="J34" s="315">
        <v>166660</v>
      </c>
      <c r="M34" s="19"/>
      <c r="T34" s="152" t="s">
        <v>950</v>
      </c>
      <c r="U34" s="152">
        <f>T32 + T32 *(1.7)</f>
        <v>1080000</v>
      </c>
      <c r="V34" s="153">
        <f>U34 + U34 * 1.25</f>
        <v>2430000</v>
      </c>
      <c r="W34" s="152">
        <f>V34 + V34 * 1</f>
        <v>4860000</v>
      </c>
      <c r="X34" s="152">
        <f>W34 + W34</f>
        <v>9720000</v>
      </c>
    </row>
    <row r="35" spans="1:24" x14ac:dyDescent="0.2">
      <c r="A35" s="21">
        <v>4</v>
      </c>
      <c r="B35" s="22">
        <v>2</v>
      </c>
      <c r="C35" s="19"/>
      <c r="D35" s="19"/>
      <c r="F35" s="14"/>
      <c r="G35" s="128" t="s">
        <v>934</v>
      </c>
      <c r="H35" s="136">
        <v>0.66669999999999996</v>
      </c>
      <c r="I35" s="19"/>
      <c r="J35" s="315">
        <v>133340</v>
      </c>
      <c r="M35" s="19"/>
      <c r="T35" s="152" t="s">
        <v>951</v>
      </c>
      <c r="U35" s="152">
        <f>T32 + T32 * 1.5</f>
        <v>1000000</v>
      </c>
      <c r="V35" s="153">
        <f>U35 + U35</f>
        <v>2000000</v>
      </c>
      <c r="W35" s="152">
        <f>V35 + V35 * 0.9</f>
        <v>3800000</v>
      </c>
      <c r="X35" s="152">
        <f>W35 + W35 * 0.8</f>
        <v>6840000</v>
      </c>
    </row>
    <row r="36" spans="1:24" x14ac:dyDescent="0.2">
      <c r="A36" s="21">
        <v>5</v>
      </c>
      <c r="B36" s="22">
        <v>2.25</v>
      </c>
      <c r="C36" s="19"/>
      <c r="D36" s="19"/>
      <c r="F36" s="14"/>
      <c r="G36" s="128" t="s">
        <v>935</v>
      </c>
      <c r="H36" s="135">
        <v>0.5</v>
      </c>
      <c r="I36" s="19"/>
      <c r="J36" s="15" t="s">
        <v>1846</v>
      </c>
      <c r="M36" s="19"/>
      <c r="T36" s="152" t="s">
        <v>952</v>
      </c>
      <c r="U36" s="152">
        <f xml:space="preserve"> T32 + T32 * 1.1</f>
        <v>840000</v>
      </c>
      <c r="V36" s="153">
        <f xml:space="preserve"> U36 + U36 * 0.8</f>
        <v>1512000</v>
      </c>
      <c r="W36" s="152">
        <f>V36 + V36 * 0.75</f>
        <v>2646000</v>
      </c>
      <c r="X36" s="152">
        <f>W36 + W36 * 0.65</f>
        <v>4365900</v>
      </c>
    </row>
    <row r="37" spans="1:24" ht="13.5" thickBot="1" x14ac:dyDescent="0.25">
      <c r="A37" s="637"/>
      <c r="B37" s="638"/>
      <c r="C37" s="69"/>
      <c r="F37" s="14"/>
      <c r="G37" s="128" t="s">
        <v>936</v>
      </c>
      <c r="H37" s="136">
        <v>0.33329999999999999</v>
      </c>
      <c r="I37" s="19"/>
      <c r="J37" s="315">
        <v>66660</v>
      </c>
      <c r="N37" s="19"/>
      <c r="T37" s="152"/>
      <c r="U37" s="152"/>
      <c r="V37" s="152"/>
      <c r="W37" s="153"/>
      <c r="X37" s="152"/>
    </row>
    <row r="38" spans="1:24" ht="13.5" thickBot="1" x14ac:dyDescent="0.25">
      <c r="F38" s="14"/>
      <c r="G38" s="128" t="s">
        <v>937</v>
      </c>
      <c r="H38" s="136">
        <v>0.16669999999999999</v>
      </c>
      <c r="I38" s="19"/>
      <c r="J38" s="315">
        <v>33340</v>
      </c>
      <c r="N38" s="19"/>
      <c r="T38" s="152" t="s">
        <v>958</v>
      </c>
      <c r="U38" t="s">
        <v>959</v>
      </c>
      <c r="W38" s="19"/>
    </row>
    <row r="39" spans="1:24" ht="13.5" thickBot="1" x14ac:dyDescent="0.25">
      <c r="A39" s="628" t="s">
        <v>83</v>
      </c>
      <c r="B39" s="629"/>
      <c r="C39" s="630"/>
      <c r="F39" s="12"/>
      <c r="G39" s="32"/>
      <c r="H39" s="32"/>
      <c r="I39" s="32"/>
      <c r="J39" s="33"/>
      <c r="N39" s="19"/>
      <c r="T39" s="157">
        <v>1890000</v>
      </c>
      <c r="U39" s="155">
        <f>T39 * 1.05</f>
        <v>1984500</v>
      </c>
    </row>
    <row r="40" spans="1:24" x14ac:dyDescent="0.2">
      <c r="A40" s="631" t="s">
        <v>131</v>
      </c>
      <c r="B40" s="632"/>
      <c r="C40" s="633"/>
      <c r="N40" s="19"/>
    </row>
    <row r="41" spans="1:24" x14ac:dyDescent="0.2">
      <c r="A41" s="634"/>
      <c r="B41" s="635"/>
      <c r="C41" s="636"/>
      <c r="N41" s="19"/>
      <c r="T41" s="154" t="s">
        <v>960</v>
      </c>
      <c r="U41" s="154" t="s">
        <v>961</v>
      </c>
      <c r="V41" s="154" t="s">
        <v>962</v>
      </c>
      <c r="W41" s="154" t="s">
        <v>963</v>
      </c>
      <c r="X41" s="154" t="s">
        <v>964</v>
      </c>
    </row>
    <row r="42" spans="1:24" x14ac:dyDescent="0.2">
      <c r="A42" s="30" t="s">
        <v>620</v>
      </c>
      <c r="B42" s="8" t="s">
        <v>603</v>
      </c>
      <c r="C42" s="31" t="s">
        <v>493</v>
      </c>
      <c r="N42" s="19"/>
      <c r="T42" s="156">
        <f>U39</f>
        <v>1984500</v>
      </c>
      <c r="U42" s="156">
        <f>U39 / 1.33</f>
        <v>1492105.2631578946</v>
      </c>
      <c r="V42" s="156">
        <f>U39 / 1.66</f>
        <v>1195481.9277108435</v>
      </c>
      <c r="W42" s="156">
        <f xml:space="preserve"> U39 / 2</f>
        <v>992250</v>
      </c>
      <c r="X42" s="156">
        <f xml:space="preserve"> U39 / 2.25</f>
        <v>882000</v>
      </c>
    </row>
    <row r="43" spans="1:24" x14ac:dyDescent="0.2">
      <c r="A43" s="39" t="s">
        <v>107</v>
      </c>
      <c r="B43" s="20">
        <v>5000000</v>
      </c>
      <c r="C43" s="22" t="s">
        <v>261</v>
      </c>
      <c r="N43" s="19"/>
    </row>
    <row r="44" spans="1:24" x14ac:dyDescent="0.2">
      <c r="A44" s="21">
        <v>4</v>
      </c>
      <c r="B44" s="20">
        <v>6000000</v>
      </c>
      <c r="C44" s="22" t="s">
        <v>491</v>
      </c>
      <c r="N44" s="19"/>
      <c r="S44" s="106"/>
    </row>
    <row r="45" spans="1:24" x14ac:dyDescent="0.2">
      <c r="A45" s="21">
        <v>5</v>
      </c>
      <c r="B45" s="20">
        <v>7000000</v>
      </c>
      <c r="C45" s="22" t="s">
        <v>492</v>
      </c>
      <c r="N45" s="19"/>
    </row>
    <row r="46" spans="1:24" x14ac:dyDescent="0.2">
      <c r="A46" s="626"/>
      <c r="B46" s="576"/>
      <c r="C46" s="627"/>
      <c r="D46" s="19"/>
      <c r="N46" s="19"/>
    </row>
    <row r="47" spans="1:24" ht="13.5" thickBot="1" x14ac:dyDescent="0.25">
      <c r="A47" s="623" t="s">
        <v>573</v>
      </c>
      <c r="B47" s="624"/>
      <c r="C47" s="625"/>
      <c r="D47" s="19"/>
      <c r="N47" s="19"/>
    </row>
    <row r="48" spans="1:24" x14ac:dyDescent="0.2">
      <c r="A48" s="19"/>
      <c r="B48" s="19"/>
      <c r="C48" s="19"/>
      <c r="D48" s="19"/>
      <c r="N48" s="19"/>
    </row>
    <row r="49" spans="1:4" x14ac:dyDescent="0.2">
      <c r="A49" s="19"/>
      <c r="B49" s="19"/>
      <c r="C49" s="19"/>
      <c r="D49" s="19"/>
    </row>
    <row r="50" spans="1:4" x14ac:dyDescent="0.2">
      <c r="A50" s="19"/>
      <c r="B50" s="19"/>
      <c r="C50" s="19"/>
      <c r="D50" s="19"/>
    </row>
    <row r="51" spans="1:4" x14ac:dyDescent="0.2">
      <c r="A51" s="19"/>
      <c r="B51" s="19"/>
      <c r="C51" s="19"/>
      <c r="D51" s="19"/>
    </row>
  </sheetData>
  <mergeCells count="44">
    <mergeCell ref="F32:J32"/>
    <mergeCell ref="G22:L23"/>
    <mergeCell ref="Q24:R24"/>
    <mergeCell ref="Q25:R25"/>
    <mergeCell ref="A1:D1"/>
    <mergeCell ref="A2:D2"/>
    <mergeCell ref="A12:D12"/>
    <mergeCell ref="H4:L4"/>
    <mergeCell ref="F1:S1"/>
    <mergeCell ref="F2:S2"/>
    <mergeCell ref="N4:R4"/>
    <mergeCell ref="O5:R5"/>
    <mergeCell ref="O25:P25"/>
    <mergeCell ref="O24:P24"/>
    <mergeCell ref="A13:D13"/>
    <mergeCell ref="A14:D14"/>
    <mergeCell ref="A15:D15"/>
    <mergeCell ref="H13:L13"/>
    <mergeCell ref="N14:R14"/>
    <mergeCell ref="N20:R20"/>
    <mergeCell ref="A47:C47"/>
    <mergeCell ref="A46:C46"/>
    <mergeCell ref="A17:C17"/>
    <mergeCell ref="A18:C18"/>
    <mergeCell ref="A39:C39"/>
    <mergeCell ref="A40:C40"/>
    <mergeCell ref="A41:C41"/>
    <mergeCell ref="A37:B37"/>
    <mergeCell ref="A30:B30"/>
    <mergeCell ref="A29:B29"/>
    <mergeCell ref="A28:B28"/>
    <mergeCell ref="Q23:R23"/>
    <mergeCell ref="O22:P22"/>
    <mergeCell ref="Q22:R22"/>
    <mergeCell ref="O15:R15"/>
    <mergeCell ref="O21:R21"/>
    <mergeCell ref="O23:P23"/>
    <mergeCell ref="N18:R18"/>
    <mergeCell ref="Q26:R26"/>
    <mergeCell ref="Q27:R27"/>
    <mergeCell ref="Q28:R28"/>
    <mergeCell ref="O28:P28"/>
    <mergeCell ref="O27:P27"/>
    <mergeCell ref="O26:P26"/>
  </mergeCells>
  <phoneticPr fontId="0" type="noConversion"/>
  <pageMargins left="0.75" right="0.75" top="1" bottom="1" header="0.5" footer="0.5"/>
  <pageSetup scale="7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0"/>
  <sheetViews>
    <sheetView zoomScale="75" workbookViewId="0">
      <selection activeCell="A20" sqref="A20"/>
    </sheetView>
  </sheetViews>
  <sheetFormatPr defaultRowHeight="12.75" x14ac:dyDescent="0.2"/>
  <cols>
    <col min="1" max="1" width="34.42578125" customWidth="1"/>
    <col min="2" max="2" width="26" customWidth="1"/>
    <col min="3" max="3" width="22.140625" style="93" customWidth="1"/>
  </cols>
  <sheetData>
    <row r="1" spans="1:3" ht="13.5" thickBot="1" x14ac:dyDescent="0.25">
      <c r="A1" s="661" t="s">
        <v>475</v>
      </c>
      <c r="B1" s="662"/>
      <c r="C1" s="663"/>
    </row>
    <row r="2" spans="1:3" ht="13.5" thickBot="1" x14ac:dyDescent="0.25">
      <c r="A2" s="661"/>
      <c r="B2" s="662"/>
      <c r="C2" s="663"/>
    </row>
    <row r="3" spans="1:3" ht="13.5" thickBot="1" x14ac:dyDescent="0.25">
      <c r="A3" s="122" t="s">
        <v>720</v>
      </c>
      <c r="B3" s="123" t="s">
        <v>721</v>
      </c>
      <c r="C3" s="123" t="s">
        <v>920</v>
      </c>
    </row>
    <row r="4" spans="1:3" ht="13.5" thickBot="1" x14ac:dyDescent="0.25">
      <c r="A4" s="208" t="s">
        <v>921</v>
      </c>
      <c r="B4" s="209" t="s">
        <v>641</v>
      </c>
      <c r="C4" s="210">
        <v>4500000</v>
      </c>
    </row>
    <row r="5" spans="1:3" ht="13.5" thickBot="1" x14ac:dyDescent="0.25">
      <c r="A5" s="208" t="s">
        <v>722</v>
      </c>
      <c r="B5" s="209" t="s">
        <v>239</v>
      </c>
      <c r="C5" s="210">
        <v>4000000</v>
      </c>
    </row>
    <row r="6" spans="1:3" ht="13.5" thickBot="1" x14ac:dyDescent="0.25">
      <c r="A6" s="208" t="s">
        <v>723</v>
      </c>
      <c r="B6" s="209" t="s">
        <v>89</v>
      </c>
      <c r="C6" s="210">
        <v>3750000</v>
      </c>
    </row>
    <row r="7" spans="1:3" ht="13.5" thickBot="1" x14ac:dyDescent="0.25">
      <c r="A7" s="208" t="s">
        <v>47</v>
      </c>
      <c r="B7" s="209" t="s">
        <v>641</v>
      </c>
      <c r="C7" s="268"/>
    </row>
    <row r="8" spans="1:3" ht="13.5" thickBot="1" x14ac:dyDescent="0.25">
      <c r="A8" s="124" t="s">
        <v>48</v>
      </c>
      <c r="B8" s="125" t="s">
        <v>623</v>
      </c>
      <c r="C8" s="205">
        <v>2000000</v>
      </c>
    </row>
    <row r="9" spans="1:3" ht="13.5" thickBot="1" x14ac:dyDescent="0.25">
      <c r="A9" s="208" t="s">
        <v>49</v>
      </c>
      <c r="B9" s="209" t="s">
        <v>580</v>
      </c>
      <c r="C9" s="210">
        <v>2000000</v>
      </c>
    </row>
    <row r="10" spans="1:3" ht="13.5" thickBot="1" x14ac:dyDescent="0.25">
      <c r="A10" s="208" t="s">
        <v>719</v>
      </c>
      <c r="B10" s="209" t="s">
        <v>125</v>
      </c>
      <c r="C10" s="210">
        <v>1500000</v>
      </c>
    </row>
    <row r="11" spans="1:3" ht="13.5" thickBot="1" x14ac:dyDescent="0.25">
      <c r="A11" s="208" t="s">
        <v>263</v>
      </c>
      <c r="B11" s="431" t="s">
        <v>1218</v>
      </c>
      <c r="C11" s="211">
        <v>1500000</v>
      </c>
    </row>
    <row r="12" spans="1:3" ht="13.5" thickBot="1" x14ac:dyDescent="0.25">
      <c r="A12" s="208" t="s">
        <v>1192</v>
      </c>
      <c r="B12" s="209" t="s">
        <v>20</v>
      </c>
      <c r="C12" s="211">
        <v>1500000</v>
      </c>
    </row>
    <row r="13" spans="1:3" ht="13.5" thickBot="1" x14ac:dyDescent="0.25">
      <c r="A13" s="208" t="s">
        <v>1224</v>
      </c>
      <c r="B13" s="449" t="s">
        <v>946</v>
      </c>
      <c r="C13" s="211">
        <v>2000000</v>
      </c>
    </row>
    <row r="14" spans="1:3" ht="13.5" thickBot="1" x14ac:dyDescent="0.25">
      <c r="A14" s="124" t="s">
        <v>64</v>
      </c>
      <c r="B14" s="125" t="s">
        <v>922</v>
      </c>
      <c r="C14" s="33"/>
    </row>
    <row r="15" spans="1:3" ht="13.5" thickBot="1" x14ac:dyDescent="0.25">
      <c r="C15"/>
    </row>
    <row r="16" spans="1:3" ht="13.5" thickBot="1" x14ac:dyDescent="0.25">
      <c r="A16" s="126" t="s">
        <v>24</v>
      </c>
      <c r="B16" s="127" t="s">
        <v>1375</v>
      </c>
      <c r="C16"/>
    </row>
    <row r="19" spans="1:1" x14ac:dyDescent="0.2">
      <c r="A19" s="206" t="s">
        <v>3201</v>
      </c>
    </row>
    <row r="20" spans="1:1" x14ac:dyDescent="0.2">
      <c r="A20" s="206" t="s">
        <v>1193</v>
      </c>
    </row>
  </sheetData>
  <mergeCells count="2">
    <mergeCell ref="A1:C1"/>
    <mergeCell ref="A2:C2"/>
  </mergeCells>
  <phoneticPr fontId="0" type="noConversion"/>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86"/>
  <sheetViews>
    <sheetView tabSelected="1" topLeftCell="D1" zoomScale="75" zoomScaleNormal="75" zoomScaleSheetLayoutView="50" workbookViewId="0">
      <pane ySplit="4" topLeftCell="A9" activePane="bottomLeft" state="frozen"/>
      <selection pane="bottomLeft" activeCell="H13" sqref="H13:L13"/>
    </sheetView>
  </sheetViews>
  <sheetFormatPr defaultRowHeight="12.75" x14ac:dyDescent="0.2"/>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customWidth="1"/>
    <col min="32" max="32" width="30.42578125" customWidth="1"/>
    <col min="33" max="34" width="14.28515625" customWidth="1"/>
    <col min="35" max="35" width="16" customWidth="1"/>
    <col min="36" max="36" width="16.5703125" customWidth="1"/>
    <col min="37" max="37" width="5.28515625" customWidth="1"/>
    <col min="38" max="38" width="33.7109375" customWidth="1"/>
    <col min="39" max="40" width="12.7109375" bestFit="1" customWidth="1"/>
    <col min="41" max="41" width="13.28515625" customWidth="1"/>
    <col min="42" max="42" width="13.5703125" customWidth="1"/>
  </cols>
  <sheetData>
    <row r="1" spans="1:36" ht="18" x14ac:dyDescent="0.25">
      <c r="A1" s="555"/>
      <c r="B1" s="555"/>
      <c r="C1" s="555"/>
      <c r="D1" s="555"/>
      <c r="E1" s="555"/>
      <c r="F1" s="555"/>
      <c r="G1" s="555" t="s">
        <v>693</v>
      </c>
      <c r="H1" s="555"/>
      <c r="I1" s="555"/>
      <c r="J1" s="555"/>
      <c r="K1" s="555"/>
      <c r="L1" s="555"/>
      <c r="M1" s="555"/>
      <c r="N1" s="555"/>
      <c r="O1" s="555"/>
      <c r="P1" s="555"/>
      <c r="Q1" s="555"/>
      <c r="R1" s="555"/>
      <c r="S1" s="550" t="s">
        <v>693</v>
      </c>
      <c r="T1" s="551"/>
      <c r="U1" s="551"/>
      <c r="V1" s="551"/>
      <c r="W1" s="551"/>
      <c r="X1" s="551"/>
      <c r="Y1" s="551"/>
      <c r="Z1" s="551"/>
      <c r="AA1" s="551"/>
      <c r="AB1" s="551"/>
      <c r="AC1" s="551"/>
      <c r="AD1" s="551"/>
      <c r="AE1" s="552"/>
      <c r="AF1" s="552"/>
      <c r="AG1" s="552"/>
      <c r="AH1" s="552"/>
      <c r="AI1" s="552"/>
      <c r="AJ1" s="552"/>
    </row>
    <row r="2" spans="1:36" ht="18" x14ac:dyDescent="0.25">
      <c r="A2" s="556" t="s">
        <v>640</v>
      </c>
      <c r="B2" s="556"/>
      <c r="C2" s="556"/>
      <c r="D2" s="556"/>
      <c r="E2" s="556"/>
      <c r="F2" s="556"/>
      <c r="G2" s="556" t="s">
        <v>340</v>
      </c>
      <c r="H2" s="556"/>
      <c r="I2" s="556"/>
      <c r="J2" s="556"/>
      <c r="K2" s="556"/>
      <c r="L2" s="556"/>
      <c r="M2" s="556" t="s">
        <v>352</v>
      </c>
      <c r="N2" s="556"/>
      <c r="O2" s="556"/>
      <c r="P2" s="556"/>
      <c r="Q2" s="556"/>
      <c r="R2" s="556"/>
      <c r="S2" s="556" t="s">
        <v>226</v>
      </c>
      <c r="T2" s="556"/>
      <c r="U2" s="556"/>
      <c r="V2" s="556"/>
      <c r="W2" s="556"/>
      <c r="X2" s="556"/>
      <c r="Y2" s="557" t="s">
        <v>2417</v>
      </c>
      <c r="Z2" s="557"/>
      <c r="AA2" s="557"/>
      <c r="AB2" s="557"/>
      <c r="AC2" s="557"/>
      <c r="AD2" s="557"/>
      <c r="AE2" s="556" t="s">
        <v>1636</v>
      </c>
      <c r="AF2" s="556"/>
      <c r="AG2" s="556"/>
      <c r="AH2" s="556"/>
      <c r="AI2" s="556"/>
      <c r="AJ2" s="556"/>
    </row>
    <row r="3" spans="1:36" ht="18" x14ac:dyDescent="0.25">
      <c r="A3" s="556" t="s">
        <v>579</v>
      </c>
      <c r="B3" s="556"/>
      <c r="C3" s="556"/>
      <c r="D3" s="556"/>
      <c r="E3" s="556"/>
      <c r="F3" s="556"/>
      <c r="G3" s="556" t="s">
        <v>341</v>
      </c>
      <c r="H3" s="556"/>
      <c r="I3" s="556"/>
      <c r="J3" s="556"/>
      <c r="K3" s="556"/>
      <c r="L3" s="556"/>
      <c r="M3" s="556" t="s">
        <v>353</v>
      </c>
      <c r="N3" s="556"/>
      <c r="O3" s="556"/>
      <c r="P3" s="556"/>
      <c r="Q3" s="556"/>
      <c r="R3" s="556"/>
      <c r="S3" s="556" t="s">
        <v>227</v>
      </c>
      <c r="T3" s="556"/>
      <c r="U3" s="556"/>
      <c r="V3" s="556"/>
      <c r="W3" s="556"/>
      <c r="X3" s="556"/>
      <c r="Y3" s="557" t="s">
        <v>2418</v>
      </c>
      <c r="Z3" s="557"/>
      <c r="AA3" s="557"/>
      <c r="AB3" s="557"/>
      <c r="AC3" s="557"/>
      <c r="AD3" s="557"/>
      <c r="AE3" s="556" t="s">
        <v>1637</v>
      </c>
      <c r="AF3" s="556"/>
      <c r="AG3" s="556"/>
      <c r="AH3" s="556"/>
      <c r="AI3" s="556"/>
      <c r="AJ3" s="556"/>
    </row>
    <row r="4" spans="1:36" ht="15" x14ac:dyDescent="0.2">
      <c r="A4" s="561" t="s">
        <v>580</v>
      </c>
      <c r="B4" s="561"/>
      <c r="C4" s="561"/>
      <c r="D4" s="561"/>
      <c r="E4" s="561"/>
      <c r="F4" s="561"/>
      <c r="G4" s="561" t="s">
        <v>239</v>
      </c>
      <c r="H4" s="561"/>
      <c r="I4" s="561"/>
      <c r="J4" s="561"/>
      <c r="K4" s="561"/>
      <c r="L4" s="561"/>
      <c r="M4" s="561" t="s">
        <v>815</v>
      </c>
      <c r="N4" s="561"/>
      <c r="O4" s="561"/>
      <c r="P4" s="561"/>
      <c r="Q4" s="561"/>
      <c r="R4" s="561"/>
      <c r="S4" s="561" t="s">
        <v>125</v>
      </c>
      <c r="T4" s="561"/>
      <c r="U4" s="561"/>
      <c r="V4" s="561"/>
      <c r="W4" s="561"/>
      <c r="X4" s="561"/>
      <c r="Y4" s="558" t="s">
        <v>2419</v>
      </c>
      <c r="Z4" s="558"/>
      <c r="AA4" s="558"/>
      <c r="AB4" s="558"/>
      <c r="AC4" s="558"/>
      <c r="AD4" s="558"/>
      <c r="AE4" s="561" t="s">
        <v>1877</v>
      </c>
      <c r="AF4" s="561"/>
      <c r="AG4" s="561"/>
      <c r="AH4" s="561"/>
      <c r="AI4" s="561"/>
      <c r="AJ4" s="561"/>
    </row>
    <row r="5" spans="1:36" ht="15" x14ac:dyDescent="0.25">
      <c r="A5" s="553" t="s">
        <v>654</v>
      </c>
      <c r="B5" s="553"/>
      <c r="C5" s="554">
        <f>VLOOKUP(A2,'Bank Detail'!$A$4:$B$27,2)</f>
        <v>32843790.75</v>
      </c>
      <c r="D5" s="554"/>
      <c r="E5" s="554"/>
      <c r="F5" s="554"/>
      <c r="G5" s="553" t="s">
        <v>654</v>
      </c>
      <c r="H5" s="553"/>
      <c r="I5" s="554">
        <f>VLOOKUP(G2,'Bank Detail'!$A$4:$B$27,2)</f>
        <v>49406867</v>
      </c>
      <c r="J5" s="554"/>
      <c r="K5" s="554"/>
      <c r="L5" s="554"/>
      <c r="M5" s="553" t="s">
        <v>654</v>
      </c>
      <c r="N5" s="553"/>
      <c r="O5" s="554">
        <f>VLOOKUP(M2,'Bank Detail'!$A$4:$B$27,2)</f>
        <v>27617325</v>
      </c>
      <c r="P5" s="554"/>
      <c r="Q5" s="554"/>
      <c r="R5" s="554"/>
      <c r="S5" s="553" t="s">
        <v>654</v>
      </c>
      <c r="T5" s="553"/>
      <c r="U5" s="554">
        <f>VLOOKUP(S2,'Bank Detail'!$A$4:$B$27,2)</f>
        <v>67610762</v>
      </c>
      <c r="V5" s="554"/>
      <c r="W5" s="554"/>
      <c r="X5" s="554"/>
      <c r="Y5" s="563" t="s">
        <v>654</v>
      </c>
      <c r="Z5" s="564"/>
      <c r="AA5" s="565">
        <f>VLOOKUP(Y2,'Bank Detail'!$A$4:$B$27,2)</f>
        <v>15868269</v>
      </c>
      <c r="AB5" s="565"/>
      <c r="AC5" s="565"/>
      <c r="AD5" s="565"/>
      <c r="AE5" s="553" t="s">
        <v>654</v>
      </c>
      <c r="AF5" s="553"/>
      <c r="AG5" s="554">
        <f>VLOOKUP(AE2,'Bank Detail'!$A$4:$B$27,2)</f>
        <v>25359851</v>
      </c>
      <c r="AH5" s="554"/>
      <c r="AI5" s="554"/>
      <c r="AJ5" s="554"/>
    </row>
    <row r="6" spans="1:36" x14ac:dyDescent="0.2">
      <c r="A6" s="559"/>
      <c r="B6" s="559"/>
      <c r="C6" s="559"/>
      <c r="D6" s="559"/>
      <c r="E6" s="559"/>
      <c r="F6" s="559"/>
      <c r="G6" s="559"/>
      <c r="H6" s="559"/>
      <c r="I6" s="559"/>
      <c r="J6" s="559"/>
      <c r="K6" s="559"/>
      <c r="L6" s="559"/>
      <c r="M6" s="559"/>
      <c r="N6" s="559"/>
      <c r="O6" s="559"/>
      <c r="P6" s="559"/>
      <c r="Q6" s="559"/>
      <c r="R6" s="559"/>
      <c r="S6" s="559"/>
      <c r="T6" s="559"/>
      <c r="U6" s="559"/>
      <c r="V6" s="559"/>
      <c r="W6" s="559"/>
      <c r="X6" s="559"/>
      <c r="Y6" s="562"/>
      <c r="Z6" s="562"/>
      <c r="AA6" s="562"/>
      <c r="AB6" s="562"/>
      <c r="AC6" s="562"/>
      <c r="AD6" s="562"/>
      <c r="AE6" s="559"/>
      <c r="AF6" s="559"/>
      <c r="AG6" s="559"/>
      <c r="AH6" s="559"/>
      <c r="AI6" s="559"/>
      <c r="AJ6" s="559"/>
    </row>
    <row r="7" spans="1:36" x14ac:dyDescent="0.2">
      <c r="A7" s="110"/>
      <c r="B7" s="111"/>
      <c r="C7" s="109">
        <v>2018</v>
      </c>
      <c r="D7" s="328">
        <v>2019</v>
      </c>
      <c r="E7" s="328">
        <v>2020</v>
      </c>
      <c r="F7" s="328">
        <v>2021</v>
      </c>
      <c r="G7" s="110"/>
      <c r="H7" s="111"/>
      <c r="I7" s="445">
        <v>2018</v>
      </c>
      <c r="J7" s="445">
        <v>2019</v>
      </c>
      <c r="K7" s="445">
        <v>2020</v>
      </c>
      <c r="L7" s="445">
        <v>2021</v>
      </c>
      <c r="M7" s="110"/>
      <c r="N7" s="111"/>
      <c r="O7" s="445">
        <v>2018</v>
      </c>
      <c r="P7" s="445">
        <v>2019</v>
      </c>
      <c r="Q7" s="445">
        <v>2020</v>
      </c>
      <c r="R7" s="445">
        <v>2021</v>
      </c>
      <c r="S7" s="110"/>
      <c r="T7" s="111"/>
      <c r="U7" s="445">
        <v>2018</v>
      </c>
      <c r="V7" s="445">
        <v>2019</v>
      </c>
      <c r="W7" s="445">
        <v>2020</v>
      </c>
      <c r="X7" s="445">
        <v>2021</v>
      </c>
      <c r="Y7" s="212"/>
      <c r="Z7" s="204"/>
      <c r="AA7" s="445">
        <v>2018</v>
      </c>
      <c r="AB7" s="445">
        <v>2019</v>
      </c>
      <c r="AC7" s="445">
        <v>2020</v>
      </c>
      <c r="AD7" s="445">
        <v>2021</v>
      </c>
      <c r="AE7" s="110"/>
      <c r="AF7" s="111"/>
      <c r="AG7" s="445">
        <v>2018</v>
      </c>
      <c r="AH7" s="445">
        <v>2019</v>
      </c>
      <c r="AI7" s="445">
        <v>2020</v>
      </c>
      <c r="AJ7" s="445">
        <v>2021</v>
      </c>
    </row>
    <row r="8" spans="1:36" x14ac:dyDescent="0.2">
      <c r="A8" s="560" t="s">
        <v>594</v>
      </c>
      <c r="B8" s="560"/>
      <c r="C8" s="9">
        <f>SUM(C12:C58)</f>
        <v>45138656</v>
      </c>
      <c r="D8" s="9">
        <f>SUM(D12:D58)</f>
        <v>30322723</v>
      </c>
      <c r="E8" s="9">
        <f>SUM(E12:E58)</f>
        <v>15330000</v>
      </c>
      <c r="F8" s="9">
        <f>SUM(F12:F58)</f>
        <v>2800000</v>
      </c>
      <c r="G8" s="560" t="s">
        <v>594</v>
      </c>
      <c r="H8" s="560"/>
      <c r="I8" s="9">
        <f>SUM(I12:I37)</f>
        <v>28023000</v>
      </c>
      <c r="J8" s="9">
        <f>SUM(J12:J37)</f>
        <v>27552000</v>
      </c>
      <c r="K8" s="9">
        <f>SUM(K12:K37)</f>
        <v>14287000</v>
      </c>
      <c r="L8" s="9">
        <f>SUM(L12:L37)</f>
        <v>7860000</v>
      </c>
      <c r="M8" s="560" t="s">
        <v>594</v>
      </c>
      <c r="N8" s="560"/>
      <c r="O8" s="9">
        <f>SUM(O12:O36)</f>
        <v>24405251</v>
      </c>
      <c r="P8" s="9">
        <f>SUM(P12:P36)</f>
        <v>22824251</v>
      </c>
      <c r="Q8" s="9">
        <f>SUM(Q12:Q36)</f>
        <v>12971750</v>
      </c>
      <c r="R8" s="9">
        <f>SUM(R12:R36)</f>
        <v>6003000</v>
      </c>
      <c r="S8" s="560" t="s">
        <v>594</v>
      </c>
      <c r="T8" s="560"/>
      <c r="U8" s="9">
        <f>SUM(U12:U62)</f>
        <v>44424000</v>
      </c>
      <c r="V8" s="9">
        <f>SUM(V12:V62)</f>
        <v>18275000</v>
      </c>
      <c r="W8" s="9">
        <f>SUM(W12:W62)</f>
        <v>7200000</v>
      </c>
      <c r="X8" s="9">
        <f>SUM(X12:X62)</f>
        <v>2800000</v>
      </c>
      <c r="Y8" s="566" t="s">
        <v>594</v>
      </c>
      <c r="Z8" s="566"/>
      <c r="AA8" s="213">
        <f>SUM(AA12:AA63)</f>
        <v>43618099</v>
      </c>
      <c r="AB8" s="213">
        <f>SUM(AB12:AB63)</f>
        <v>29885349</v>
      </c>
      <c r="AC8" s="213">
        <f>SUM(AC12:AC63)</f>
        <v>27541417</v>
      </c>
      <c r="AD8" s="213">
        <f>SUM(AD12:AD63)</f>
        <v>14971417</v>
      </c>
      <c r="AE8" s="560" t="s">
        <v>594</v>
      </c>
      <c r="AF8" s="560"/>
      <c r="AG8" s="9">
        <f>SUM(AG12:AG44)</f>
        <v>41874500</v>
      </c>
      <c r="AH8" s="9">
        <f>SUM(AH14:AH44)</f>
        <v>21765000</v>
      </c>
      <c r="AI8" s="9">
        <f>SUM(AI14:AI44)</f>
        <v>14615000</v>
      </c>
      <c r="AJ8" s="9">
        <f>SUM(AJ14:AJ44)</f>
        <v>2800000</v>
      </c>
    </row>
    <row r="9" spans="1:36" x14ac:dyDescent="0.2">
      <c r="A9" s="559"/>
      <c r="B9" s="559"/>
      <c r="C9" s="61"/>
      <c r="D9" s="61"/>
      <c r="E9" s="61"/>
      <c r="F9" s="61"/>
      <c r="G9" s="559"/>
      <c r="H9" s="559"/>
      <c r="I9" s="61"/>
      <c r="J9" s="61"/>
      <c r="K9" s="61"/>
      <c r="L9" s="61"/>
      <c r="M9" s="559"/>
      <c r="N9" s="559"/>
      <c r="O9" s="61"/>
      <c r="P9" s="61"/>
      <c r="Q9" s="61"/>
      <c r="R9" s="61"/>
      <c r="S9" s="559"/>
      <c r="T9" s="559"/>
      <c r="U9" s="61"/>
      <c r="V9" s="61"/>
      <c r="W9" s="61"/>
      <c r="X9" s="61"/>
      <c r="Y9" s="562"/>
      <c r="Z9" s="562"/>
      <c r="AA9" s="214"/>
      <c r="AB9" s="214"/>
      <c r="AC9" s="214"/>
      <c r="AD9" s="214"/>
      <c r="AE9" s="559"/>
      <c r="AF9" s="559"/>
      <c r="AG9" s="61"/>
      <c r="AH9" s="61"/>
      <c r="AI9" s="61"/>
      <c r="AJ9" s="61"/>
    </row>
    <row r="10" spans="1:36" x14ac:dyDescent="0.2">
      <c r="A10" s="560" t="s">
        <v>66</v>
      </c>
      <c r="B10" s="560"/>
      <c r="C10" s="2">
        <f>COUNT(C12:C68)</f>
        <v>38</v>
      </c>
      <c r="D10" s="62"/>
      <c r="E10" s="62"/>
      <c r="F10" s="62"/>
      <c r="G10" s="560" t="s">
        <v>66</v>
      </c>
      <c r="H10" s="560"/>
      <c r="I10" s="2">
        <f>COUNT(I12:I68)</f>
        <v>38</v>
      </c>
      <c r="J10" s="62"/>
      <c r="K10" s="62"/>
      <c r="L10" s="62"/>
      <c r="M10" s="560" t="s">
        <v>66</v>
      </c>
      <c r="N10" s="560"/>
      <c r="O10" s="2">
        <f>COUNT(O12:O61)</f>
        <v>39</v>
      </c>
      <c r="P10" s="62"/>
      <c r="Q10" s="62"/>
      <c r="R10" s="62"/>
      <c r="S10" s="560" t="s">
        <v>66</v>
      </c>
      <c r="T10" s="560"/>
      <c r="U10" s="2">
        <f>COUNT(U12:U61)</f>
        <v>42</v>
      </c>
      <c r="V10" s="62"/>
      <c r="W10" s="62"/>
      <c r="X10" s="62"/>
      <c r="Y10" s="566" t="s">
        <v>66</v>
      </c>
      <c r="Z10" s="566"/>
      <c r="AA10" s="49">
        <f>COUNT(AA12:AA69)</f>
        <v>33</v>
      </c>
      <c r="AB10" s="215"/>
      <c r="AC10" s="215"/>
      <c r="AD10" s="215"/>
      <c r="AE10" s="560" t="s">
        <v>66</v>
      </c>
      <c r="AF10" s="560"/>
      <c r="AG10" s="2">
        <f>COUNT(AG12:AG68)</f>
        <v>35</v>
      </c>
      <c r="AH10" s="62"/>
      <c r="AI10" s="62"/>
      <c r="AJ10" s="62"/>
    </row>
    <row r="11" spans="1:36" x14ac:dyDescent="0.2">
      <c r="A11" s="559"/>
      <c r="B11" s="559"/>
      <c r="C11" s="13"/>
      <c r="D11" s="62"/>
      <c r="E11" s="62"/>
      <c r="F11" s="62"/>
      <c r="G11" s="559"/>
      <c r="H11" s="559"/>
      <c r="I11" s="13"/>
      <c r="J11" s="62"/>
      <c r="K11" s="62"/>
      <c r="L11" s="62"/>
      <c r="M11" s="559"/>
      <c r="N11" s="559"/>
      <c r="O11" s="13"/>
      <c r="P11" s="62"/>
      <c r="Q11" s="62"/>
      <c r="R11" s="62"/>
      <c r="S11" s="559"/>
      <c r="T11" s="559"/>
      <c r="U11" s="13"/>
      <c r="V11" s="62"/>
      <c r="W11" s="62"/>
      <c r="X11" s="62"/>
      <c r="Y11" s="562"/>
      <c r="Z11" s="562"/>
      <c r="AA11" s="54"/>
      <c r="AB11" s="215"/>
      <c r="AC11" s="215"/>
      <c r="AD11" s="215"/>
      <c r="AE11" s="559"/>
      <c r="AF11" s="559"/>
      <c r="AG11" s="13"/>
      <c r="AH11" s="62"/>
      <c r="AI11" s="62"/>
      <c r="AJ11" s="62"/>
    </row>
    <row r="12" spans="1:36" s="47" customFormat="1" ht="12.75" customHeight="1" x14ac:dyDescent="0.2">
      <c r="A12" s="547" t="s">
        <v>635</v>
      </c>
      <c r="B12" s="178" t="s">
        <v>2482</v>
      </c>
      <c r="C12" s="139">
        <v>300000</v>
      </c>
      <c r="D12" s="139">
        <v>400000</v>
      </c>
      <c r="E12" s="139" t="s">
        <v>622</v>
      </c>
      <c r="F12" s="231" t="s">
        <v>622</v>
      </c>
      <c r="G12" s="547" t="s">
        <v>635</v>
      </c>
      <c r="H12" s="178" t="s">
        <v>2512</v>
      </c>
      <c r="I12" s="139">
        <v>2850000</v>
      </c>
      <c r="J12" s="139">
        <v>2850000</v>
      </c>
      <c r="K12" s="139" t="s">
        <v>622</v>
      </c>
      <c r="L12" s="231" t="s">
        <v>622</v>
      </c>
      <c r="M12" s="547" t="s">
        <v>635</v>
      </c>
      <c r="N12" s="178" t="s">
        <v>3386</v>
      </c>
      <c r="O12" s="139">
        <v>2100000</v>
      </c>
      <c r="P12" s="231">
        <v>2100000</v>
      </c>
      <c r="Q12" s="231">
        <v>2100000</v>
      </c>
      <c r="R12" s="231">
        <v>2100000</v>
      </c>
      <c r="S12" s="547" t="s">
        <v>635</v>
      </c>
      <c r="T12" s="178" t="s">
        <v>2573</v>
      </c>
      <c r="U12" s="139">
        <v>200000</v>
      </c>
      <c r="V12" s="139">
        <v>300000</v>
      </c>
      <c r="W12" s="139">
        <v>400000</v>
      </c>
      <c r="X12" s="231" t="s">
        <v>622</v>
      </c>
      <c r="Y12" s="542" t="s">
        <v>635</v>
      </c>
      <c r="Z12" s="178" t="s">
        <v>2607</v>
      </c>
      <c r="AA12" s="139">
        <v>100000</v>
      </c>
      <c r="AB12" s="139" t="s">
        <v>622</v>
      </c>
      <c r="AC12" s="139" t="s">
        <v>622</v>
      </c>
      <c r="AD12" s="231" t="s">
        <v>622</v>
      </c>
      <c r="AE12" s="547" t="s">
        <v>635</v>
      </c>
      <c r="AF12" s="178" t="s">
        <v>3384</v>
      </c>
      <c r="AG12" s="139">
        <v>225000</v>
      </c>
      <c r="AH12" s="139" t="s">
        <v>622</v>
      </c>
      <c r="AI12" s="139" t="s">
        <v>622</v>
      </c>
      <c r="AJ12" s="231" t="s">
        <v>622</v>
      </c>
    </row>
    <row r="13" spans="1:36" s="47" customFormat="1" x14ac:dyDescent="0.2">
      <c r="A13" s="543"/>
      <c r="B13" s="178" t="s">
        <v>2483</v>
      </c>
      <c r="C13" s="139">
        <v>1000000</v>
      </c>
      <c r="D13" s="139">
        <v>1000000</v>
      </c>
      <c r="E13" s="139">
        <v>1000000</v>
      </c>
      <c r="F13" s="231" t="s">
        <v>622</v>
      </c>
      <c r="G13" s="543"/>
      <c r="H13" s="178" t="s">
        <v>2513</v>
      </c>
      <c r="I13" s="139">
        <v>371000</v>
      </c>
      <c r="J13" s="139" t="s">
        <v>622</v>
      </c>
      <c r="K13" s="139" t="s">
        <v>622</v>
      </c>
      <c r="L13" s="231" t="s">
        <v>622</v>
      </c>
      <c r="M13" s="543"/>
      <c r="N13" s="178" t="s">
        <v>2545</v>
      </c>
      <c r="O13" s="139">
        <v>300000</v>
      </c>
      <c r="P13" s="231">
        <v>400000</v>
      </c>
      <c r="Q13" s="231" t="s">
        <v>622</v>
      </c>
      <c r="R13" s="231" t="s">
        <v>622</v>
      </c>
      <c r="S13" s="543"/>
      <c r="T13" s="178" t="s">
        <v>2574</v>
      </c>
      <c r="U13" s="139">
        <v>2800000</v>
      </c>
      <c r="V13" s="139">
        <v>2800000</v>
      </c>
      <c r="W13" s="139" t="s">
        <v>622</v>
      </c>
      <c r="X13" s="231" t="s">
        <v>622</v>
      </c>
      <c r="Y13" s="543"/>
      <c r="Z13" s="178" t="s">
        <v>3390</v>
      </c>
      <c r="AA13" s="139">
        <v>1890000</v>
      </c>
      <c r="AB13" s="231">
        <v>1890000</v>
      </c>
      <c r="AC13" s="231">
        <v>1890000</v>
      </c>
      <c r="AD13" s="231">
        <v>1890000</v>
      </c>
      <c r="AE13" s="543"/>
      <c r="AF13" s="178" t="s">
        <v>3183</v>
      </c>
      <c r="AG13" s="139">
        <v>2800000</v>
      </c>
      <c r="AH13" s="139">
        <v>2800000</v>
      </c>
      <c r="AI13" s="139">
        <v>2800000</v>
      </c>
      <c r="AJ13" s="231">
        <v>2800000</v>
      </c>
    </row>
    <row r="14" spans="1:36" s="47" customFormat="1" x14ac:dyDescent="0.2">
      <c r="A14" s="543"/>
      <c r="B14" s="178" t="s">
        <v>3423</v>
      </c>
      <c r="C14" s="139">
        <v>1676000</v>
      </c>
      <c r="D14" s="139" t="s">
        <v>622</v>
      </c>
      <c r="E14" s="139" t="s">
        <v>622</v>
      </c>
      <c r="F14" s="231" t="s">
        <v>622</v>
      </c>
      <c r="G14" s="543"/>
      <c r="H14" s="178" t="s">
        <v>2514</v>
      </c>
      <c r="I14" s="139">
        <v>2500000</v>
      </c>
      <c r="J14" s="139">
        <v>2500000</v>
      </c>
      <c r="K14" s="139" t="s">
        <v>622</v>
      </c>
      <c r="L14" s="231" t="s">
        <v>622</v>
      </c>
      <c r="M14" s="543"/>
      <c r="N14" s="178" t="s">
        <v>2546</v>
      </c>
      <c r="O14" s="139">
        <v>300000</v>
      </c>
      <c r="P14" s="231">
        <v>400000</v>
      </c>
      <c r="Q14" s="231" t="s">
        <v>622</v>
      </c>
      <c r="R14" s="231" t="s">
        <v>622</v>
      </c>
      <c r="S14" s="543"/>
      <c r="T14" s="178" t="s">
        <v>3397</v>
      </c>
      <c r="U14" s="139">
        <v>475000</v>
      </c>
      <c r="V14" s="139" t="s">
        <v>622</v>
      </c>
      <c r="W14" s="139" t="s">
        <v>622</v>
      </c>
      <c r="X14" s="231" t="s">
        <v>622</v>
      </c>
      <c r="Y14" s="543"/>
      <c r="Z14" s="178" t="s">
        <v>3164</v>
      </c>
      <c r="AA14" s="139">
        <v>5000000</v>
      </c>
      <c r="AB14" s="139">
        <v>5000000</v>
      </c>
      <c r="AC14" s="139">
        <v>5000000</v>
      </c>
      <c r="AD14" s="231" t="s">
        <v>622</v>
      </c>
      <c r="AE14" s="543"/>
      <c r="AF14" s="178" t="s">
        <v>2633</v>
      </c>
      <c r="AG14" s="139">
        <v>840000</v>
      </c>
      <c r="AH14" s="139" t="s">
        <v>622</v>
      </c>
      <c r="AI14" s="139" t="s">
        <v>622</v>
      </c>
      <c r="AJ14" s="231" t="s">
        <v>622</v>
      </c>
    </row>
    <row r="15" spans="1:36" s="47" customFormat="1" x14ac:dyDescent="0.2">
      <c r="A15" s="543"/>
      <c r="B15" s="178" t="s">
        <v>2484</v>
      </c>
      <c r="C15" s="139">
        <v>400000</v>
      </c>
      <c r="D15" s="139" t="s">
        <v>622</v>
      </c>
      <c r="E15" s="139" t="s">
        <v>622</v>
      </c>
      <c r="F15" s="231" t="s">
        <v>622</v>
      </c>
      <c r="G15" s="543"/>
      <c r="H15" s="178" t="s">
        <v>2515</v>
      </c>
      <c r="I15" s="139">
        <v>300000</v>
      </c>
      <c r="J15" s="139">
        <v>400000</v>
      </c>
      <c r="K15" s="139" t="s">
        <v>622</v>
      </c>
      <c r="L15" s="231" t="s">
        <v>622</v>
      </c>
      <c r="M15" s="543"/>
      <c r="N15" s="178" t="s">
        <v>2547</v>
      </c>
      <c r="O15" s="139">
        <v>518000</v>
      </c>
      <c r="P15" s="231" t="s">
        <v>622</v>
      </c>
      <c r="Q15" s="231" t="s">
        <v>622</v>
      </c>
      <c r="R15" s="231" t="s">
        <v>622</v>
      </c>
      <c r="S15" s="543"/>
      <c r="T15" s="178" t="s">
        <v>2575</v>
      </c>
      <c r="U15" s="139">
        <v>345000</v>
      </c>
      <c r="V15" s="139" t="s">
        <v>622</v>
      </c>
      <c r="W15" s="139" t="s">
        <v>622</v>
      </c>
      <c r="X15" s="231" t="s">
        <v>622</v>
      </c>
      <c r="Y15" s="543"/>
      <c r="Z15" s="178" t="s">
        <v>2608</v>
      </c>
      <c r="AA15" s="139">
        <v>400000</v>
      </c>
      <c r="AB15" s="139" t="s">
        <v>622</v>
      </c>
      <c r="AC15" s="139" t="s">
        <v>622</v>
      </c>
      <c r="AD15" s="231" t="s">
        <v>622</v>
      </c>
      <c r="AE15" s="543"/>
      <c r="AF15" s="178" t="s">
        <v>2634</v>
      </c>
      <c r="AG15" s="139">
        <v>500000</v>
      </c>
      <c r="AH15" s="139" t="s">
        <v>622</v>
      </c>
      <c r="AI15" s="139" t="s">
        <v>622</v>
      </c>
      <c r="AJ15" s="231" t="s">
        <v>622</v>
      </c>
    </row>
    <row r="16" spans="1:36" s="47" customFormat="1" x14ac:dyDescent="0.2">
      <c r="A16" s="543"/>
      <c r="B16" s="178" t="s">
        <v>2485</v>
      </c>
      <c r="C16" s="139">
        <v>333333</v>
      </c>
      <c r="D16" s="139" t="s">
        <v>622</v>
      </c>
      <c r="E16" s="139" t="s">
        <v>622</v>
      </c>
      <c r="F16" s="231" t="s">
        <v>622</v>
      </c>
      <c r="G16" s="543"/>
      <c r="H16" s="178" t="s">
        <v>2516</v>
      </c>
      <c r="I16" s="139">
        <v>300000</v>
      </c>
      <c r="J16" s="139">
        <v>400000</v>
      </c>
      <c r="K16" s="139" t="s">
        <v>622</v>
      </c>
      <c r="L16" s="231" t="s">
        <v>622</v>
      </c>
      <c r="M16" s="543"/>
      <c r="N16" s="178" t="s">
        <v>2548</v>
      </c>
      <c r="O16" s="139">
        <v>300000</v>
      </c>
      <c r="P16" s="231">
        <v>400000</v>
      </c>
      <c r="Q16" s="231" t="s">
        <v>622</v>
      </c>
      <c r="R16" s="231" t="s">
        <v>622</v>
      </c>
      <c r="S16" s="543"/>
      <c r="T16" s="178" t="s">
        <v>2576</v>
      </c>
      <c r="U16" s="139">
        <v>100000</v>
      </c>
      <c r="V16" s="139" t="s">
        <v>622</v>
      </c>
      <c r="W16" s="139" t="s">
        <v>622</v>
      </c>
      <c r="X16" s="231" t="s">
        <v>622</v>
      </c>
      <c r="Y16" s="543"/>
      <c r="Z16" s="178" t="s">
        <v>2609</v>
      </c>
      <c r="AA16" s="139">
        <v>300000</v>
      </c>
      <c r="AB16" s="139">
        <v>400000</v>
      </c>
      <c r="AC16" s="139" t="s">
        <v>622</v>
      </c>
      <c r="AD16" s="231" t="s">
        <v>622</v>
      </c>
      <c r="AE16" s="543"/>
      <c r="AF16" s="178" t="s">
        <v>3400</v>
      </c>
      <c r="AG16" s="139">
        <v>900000</v>
      </c>
      <c r="AH16" s="139">
        <v>900000</v>
      </c>
      <c r="AI16" s="139">
        <v>900000</v>
      </c>
      <c r="AJ16" s="231" t="s">
        <v>622</v>
      </c>
    </row>
    <row r="17" spans="1:36" s="47" customFormat="1" x14ac:dyDescent="0.2">
      <c r="A17" s="543"/>
      <c r="B17" s="178" t="s">
        <v>2486</v>
      </c>
      <c r="C17" s="139">
        <v>400000</v>
      </c>
      <c r="D17" s="139">
        <v>400000</v>
      </c>
      <c r="E17" s="139" t="s">
        <v>622</v>
      </c>
      <c r="F17" s="231" t="s">
        <v>622</v>
      </c>
      <c r="G17" s="543"/>
      <c r="H17" s="178" t="s">
        <v>2517</v>
      </c>
      <c r="I17" s="139">
        <v>1710000</v>
      </c>
      <c r="J17" s="139">
        <v>1710000</v>
      </c>
      <c r="K17" s="139">
        <v>1710000</v>
      </c>
      <c r="L17" s="231">
        <v>1710000</v>
      </c>
      <c r="M17" s="543"/>
      <c r="N17" s="178" t="s">
        <v>3413</v>
      </c>
      <c r="O17" s="139">
        <v>263000</v>
      </c>
      <c r="P17" s="231" t="s">
        <v>622</v>
      </c>
      <c r="Q17" s="231" t="s">
        <v>622</v>
      </c>
      <c r="R17" s="231" t="s">
        <v>622</v>
      </c>
      <c r="S17" s="543"/>
      <c r="T17" s="178" t="s">
        <v>2578</v>
      </c>
      <c r="U17" s="139">
        <v>400000</v>
      </c>
      <c r="V17" s="139" t="s">
        <v>622</v>
      </c>
      <c r="W17" s="139" t="s">
        <v>622</v>
      </c>
      <c r="X17" s="231" t="s">
        <v>622</v>
      </c>
      <c r="Y17" s="543"/>
      <c r="Z17" s="178" t="s">
        <v>3406</v>
      </c>
      <c r="AA17" s="139">
        <v>1225000</v>
      </c>
      <c r="AB17" s="139">
        <v>1225000</v>
      </c>
      <c r="AC17" s="139">
        <v>1225000</v>
      </c>
      <c r="AD17" s="231">
        <v>1225000</v>
      </c>
      <c r="AE17" s="543"/>
      <c r="AF17" s="178" t="s">
        <v>2635</v>
      </c>
      <c r="AG17" s="139">
        <v>300000</v>
      </c>
      <c r="AH17" s="139">
        <v>400000</v>
      </c>
      <c r="AI17" s="139" t="s">
        <v>622</v>
      </c>
      <c r="AJ17" s="231" t="s">
        <v>622</v>
      </c>
    </row>
    <row r="18" spans="1:36" s="47" customFormat="1" x14ac:dyDescent="0.2">
      <c r="A18" s="543"/>
      <c r="B18" s="178" t="s">
        <v>2487</v>
      </c>
      <c r="C18" s="139">
        <v>3950000</v>
      </c>
      <c r="D18" s="139">
        <v>3950000</v>
      </c>
      <c r="E18" s="139">
        <v>3950000</v>
      </c>
      <c r="F18" s="231" t="s">
        <v>622</v>
      </c>
      <c r="G18" s="543"/>
      <c r="H18" s="178" t="s">
        <v>2518</v>
      </c>
      <c r="I18" s="139">
        <v>200000</v>
      </c>
      <c r="J18" s="139">
        <v>300000</v>
      </c>
      <c r="K18" s="139">
        <v>400000</v>
      </c>
      <c r="L18" s="231" t="s">
        <v>622</v>
      </c>
      <c r="M18" s="543"/>
      <c r="N18" s="178" t="s">
        <v>1861</v>
      </c>
      <c r="O18" s="139">
        <v>100000</v>
      </c>
      <c r="P18" s="231" t="s">
        <v>622</v>
      </c>
      <c r="Q18" s="231" t="s">
        <v>622</v>
      </c>
      <c r="R18" s="231" t="s">
        <v>622</v>
      </c>
      <c r="S18" s="543"/>
      <c r="T18" s="178" t="s">
        <v>3418</v>
      </c>
      <c r="U18" s="139">
        <v>200000</v>
      </c>
      <c r="V18" s="139" t="s">
        <v>622</v>
      </c>
      <c r="W18" s="231" t="s">
        <v>622</v>
      </c>
      <c r="X18" s="231" t="s">
        <v>622</v>
      </c>
      <c r="Y18" s="543"/>
      <c r="Z18" s="178" t="s">
        <v>2610</v>
      </c>
      <c r="AA18" s="139">
        <v>420001</v>
      </c>
      <c r="AB18" s="139">
        <v>420001</v>
      </c>
      <c r="AC18" s="139" t="s">
        <v>622</v>
      </c>
      <c r="AD18" s="231" t="s">
        <v>622</v>
      </c>
      <c r="AE18" s="543"/>
      <c r="AF18" s="178" t="s">
        <v>3402</v>
      </c>
      <c r="AG18" s="139">
        <v>702000</v>
      </c>
      <c r="AH18" s="231">
        <v>702000</v>
      </c>
      <c r="AI18" s="231">
        <v>702000</v>
      </c>
      <c r="AJ18" s="231" t="s">
        <v>622</v>
      </c>
    </row>
    <row r="19" spans="1:36" s="47" customFormat="1" x14ac:dyDescent="0.2">
      <c r="A19" s="543"/>
      <c r="B19" s="178" t="s">
        <v>2488</v>
      </c>
      <c r="C19" s="139">
        <v>300000</v>
      </c>
      <c r="D19" s="139">
        <v>400000</v>
      </c>
      <c r="E19" s="139" t="s">
        <v>622</v>
      </c>
      <c r="F19" s="231" t="s">
        <v>622</v>
      </c>
      <c r="G19" s="543"/>
      <c r="H19" s="178" t="s">
        <v>3433</v>
      </c>
      <c r="I19" s="139">
        <v>509000</v>
      </c>
      <c r="J19" s="139">
        <v>509000</v>
      </c>
      <c r="K19" s="139">
        <v>509000</v>
      </c>
      <c r="L19" s="231" t="s">
        <v>622</v>
      </c>
      <c r="M19" s="543"/>
      <c r="N19" s="178" t="s">
        <v>3187</v>
      </c>
      <c r="O19" s="139">
        <v>2800000</v>
      </c>
      <c r="P19" s="231">
        <v>2800000</v>
      </c>
      <c r="Q19" s="231">
        <v>2800000</v>
      </c>
      <c r="R19" s="231">
        <v>2800000</v>
      </c>
      <c r="S19" s="543"/>
      <c r="T19" s="178" t="s">
        <v>3422</v>
      </c>
      <c r="U19" s="139">
        <v>430000</v>
      </c>
      <c r="V19" s="139" t="s">
        <v>622</v>
      </c>
      <c r="W19" s="139" t="s">
        <v>622</v>
      </c>
      <c r="X19" s="231" t="s">
        <v>622</v>
      </c>
      <c r="Y19" s="543"/>
      <c r="Z19" s="178" t="s">
        <v>2611</v>
      </c>
      <c r="AA19" s="139">
        <v>200000</v>
      </c>
      <c r="AB19" s="139">
        <v>300000</v>
      </c>
      <c r="AC19" s="139">
        <v>400000</v>
      </c>
      <c r="AD19" s="231" t="s">
        <v>622</v>
      </c>
      <c r="AE19" s="543"/>
      <c r="AF19" s="178" t="s">
        <v>2636</v>
      </c>
      <c r="AG19" s="139">
        <v>4550000</v>
      </c>
      <c r="AH19" s="139" t="s">
        <v>622</v>
      </c>
      <c r="AI19" s="139" t="s">
        <v>622</v>
      </c>
      <c r="AJ19" s="231" t="s">
        <v>622</v>
      </c>
    </row>
    <row r="20" spans="1:36" s="47" customFormat="1" ht="12.75" customHeight="1" x14ac:dyDescent="0.2">
      <c r="A20" s="543"/>
      <c r="B20" s="178" t="s">
        <v>2489</v>
      </c>
      <c r="C20" s="139">
        <v>3255000</v>
      </c>
      <c r="D20" s="139" t="s">
        <v>622</v>
      </c>
      <c r="E20" s="139" t="s">
        <v>622</v>
      </c>
      <c r="F20" s="231" t="s">
        <v>622</v>
      </c>
      <c r="G20" s="543"/>
      <c r="H20" s="178" t="s">
        <v>2519</v>
      </c>
      <c r="I20" s="139">
        <v>750000</v>
      </c>
      <c r="J20" s="139">
        <v>750000</v>
      </c>
      <c r="K20" s="139" t="s">
        <v>622</v>
      </c>
      <c r="L20" s="231" t="s">
        <v>622</v>
      </c>
      <c r="M20" s="543"/>
      <c r="N20" s="178" t="s">
        <v>2549</v>
      </c>
      <c r="O20" s="139">
        <v>100000</v>
      </c>
      <c r="P20" s="231" t="s">
        <v>622</v>
      </c>
      <c r="Q20" s="231" t="s">
        <v>622</v>
      </c>
      <c r="R20" s="231" t="s">
        <v>622</v>
      </c>
      <c r="S20" s="543"/>
      <c r="T20" s="178" t="s">
        <v>3424</v>
      </c>
      <c r="U20" s="139">
        <v>1285000</v>
      </c>
      <c r="V20" s="139" t="s">
        <v>622</v>
      </c>
      <c r="W20" s="139" t="s">
        <v>622</v>
      </c>
      <c r="X20" s="231" t="s">
        <v>622</v>
      </c>
      <c r="Y20" s="543"/>
      <c r="Z20" s="178" t="s">
        <v>2612</v>
      </c>
      <c r="AA20" s="139">
        <v>400000</v>
      </c>
      <c r="AB20" s="139" t="s">
        <v>622</v>
      </c>
      <c r="AC20" s="139" t="s">
        <v>622</v>
      </c>
      <c r="AD20" s="231" t="s">
        <v>622</v>
      </c>
      <c r="AE20" s="543"/>
      <c r="AF20" s="178" t="s">
        <v>3421</v>
      </c>
      <c r="AG20" s="139">
        <v>3500000</v>
      </c>
      <c r="AH20" s="139">
        <v>3500000</v>
      </c>
      <c r="AI20" s="139" t="s">
        <v>622</v>
      </c>
      <c r="AJ20" s="231" t="s">
        <v>622</v>
      </c>
    </row>
    <row r="21" spans="1:36" s="47" customFormat="1" ht="12.75" customHeight="1" x14ac:dyDescent="0.2">
      <c r="A21" s="543"/>
      <c r="B21" s="178" t="s">
        <v>2491</v>
      </c>
      <c r="C21" s="139">
        <v>300000</v>
      </c>
      <c r="D21" s="139">
        <v>400000</v>
      </c>
      <c r="E21" s="139" t="s">
        <v>622</v>
      </c>
      <c r="F21" s="231" t="s">
        <v>622</v>
      </c>
      <c r="G21" s="543"/>
      <c r="H21" s="178" t="s">
        <v>2520</v>
      </c>
      <c r="I21" s="139">
        <v>620000</v>
      </c>
      <c r="J21" s="139">
        <v>620000</v>
      </c>
      <c r="K21" s="139" t="s">
        <v>622</v>
      </c>
      <c r="L21" s="231" t="s">
        <v>622</v>
      </c>
      <c r="M21" s="543"/>
      <c r="N21" s="178" t="s">
        <v>2550</v>
      </c>
      <c r="O21" s="139">
        <v>600000</v>
      </c>
      <c r="P21" s="231" t="s">
        <v>622</v>
      </c>
      <c r="Q21" s="231" t="s">
        <v>622</v>
      </c>
      <c r="R21" s="231" t="s">
        <v>622</v>
      </c>
      <c r="S21" s="543"/>
      <c r="T21" s="178" t="s">
        <v>2580</v>
      </c>
      <c r="U21" s="139">
        <v>200000</v>
      </c>
      <c r="V21" s="139">
        <v>300000</v>
      </c>
      <c r="W21" s="139">
        <v>400000</v>
      </c>
      <c r="X21" s="231" t="s">
        <v>622</v>
      </c>
      <c r="Y21" s="543"/>
      <c r="Z21" s="178" t="s">
        <v>2614</v>
      </c>
      <c r="AA21" s="139">
        <v>400000</v>
      </c>
      <c r="AB21" s="139" t="s">
        <v>622</v>
      </c>
      <c r="AC21" s="139" t="s">
        <v>622</v>
      </c>
      <c r="AD21" s="231" t="s">
        <v>622</v>
      </c>
      <c r="AE21" s="543"/>
      <c r="AF21" s="178" t="s">
        <v>3151</v>
      </c>
      <c r="AG21" s="139">
        <v>5750000</v>
      </c>
      <c r="AH21" s="139">
        <v>5750000</v>
      </c>
      <c r="AI21" s="139">
        <v>5750000</v>
      </c>
      <c r="AJ21" s="231" t="s">
        <v>622</v>
      </c>
    </row>
    <row r="22" spans="1:36" s="47" customFormat="1" ht="12.75" customHeight="1" x14ac:dyDescent="0.2">
      <c r="A22" s="543"/>
      <c r="B22" s="178" t="s">
        <v>1484</v>
      </c>
      <c r="C22" s="139">
        <v>100000</v>
      </c>
      <c r="D22" s="139" t="s">
        <v>622</v>
      </c>
      <c r="E22" s="139" t="s">
        <v>622</v>
      </c>
      <c r="F22" s="231" t="s">
        <v>622</v>
      </c>
      <c r="G22" s="543"/>
      <c r="H22" s="178" t="s">
        <v>2521</v>
      </c>
      <c r="I22" s="139">
        <v>4845000</v>
      </c>
      <c r="J22" s="139">
        <v>4845000</v>
      </c>
      <c r="K22" s="139" t="s">
        <v>622</v>
      </c>
      <c r="L22" s="231" t="s">
        <v>622</v>
      </c>
      <c r="M22" s="543"/>
      <c r="N22" s="178" t="s">
        <v>2551</v>
      </c>
      <c r="O22" s="139">
        <v>300000</v>
      </c>
      <c r="P22" s="231">
        <v>400000</v>
      </c>
      <c r="Q22" s="231" t="s">
        <v>622</v>
      </c>
      <c r="R22" s="231" t="s">
        <v>622</v>
      </c>
      <c r="S22" s="543"/>
      <c r="T22" s="178" t="s">
        <v>2582</v>
      </c>
      <c r="U22" s="139">
        <v>300000</v>
      </c>
      <c r="V22" s="139">
        <v>400000</v>
      </c>
      <c r="W22" s="139" t="s">
        <v>622</v>
      </c>
      <c r="X22" s="231" t="s">
        <v>622</v>
      </c>
      <c r="Y22" s="543"/>
      <c r="Z22" s="178" t="s">
        <v>2615</v>
      </c>
      <c r="AA22" s="139">
        <v>662680</v>
      </c>
      <c r="AB22" s="139">
        <v>662680</v>
      </c>
      <c r="AC22" s="139" t="s">
        <v>622</v>
      </c>
      <c r="AD22" s="231" t="s">
        <v>622</v>
      </c>
      <c r="AE22" s="543"/>
      <c r="AF22" s="178" t="s">
        <v>3439</v>
      </c>
      <c r="AG22" s="139">
        <v>2000000</v>
      </c>
      <c r="AH22" s="139">
        <v>2000000</v>
      </c>
      <c r="AI22" s="139">
        <v>2000000</v>
      </c>
      <c r="AJ22" s="231" t="s">
        <v>622</v>
      </c>
    </row>
    <row r="23" spans="1:36" s="47" customFormat="1" ht="12.75" customHeight="1" x14ac:dyDescent="0.2">
      <c r="A23" s="543"/>
      <c r="B23" s="178" t="s">
        <v>2492</v>
      </c>
      <c r="C23" s="139">
        <v>475000</v>
      </c>
      <c r="D23" s="139">
        <v>475000</v>
      </c>
      <c r="E23" s="139" t="s">
        <v>622</v>
      </c>
      <c r="F23" s="231" t="s">
        <v>622</v>
      </c>
      <c r="G23" s="543"/>
      <c r="H23" s="178" t="s">
        <v>3464</v>
      </c>
      <c r="I23" s="139">
        <v>607000</v>
      </c>
      <c r="J23" s="139">
        <v>607000</v>
      </c>
      <c r="K23" s="139">
        <v>607000</v>
      </c>
      <c r="L23" s="231" t="s">
        <v>622</v>
      </c>
      <c r="M23" s="543"/>
      <c r="N23" s="178" t="s">
        <v>2552</v>
      </c>
      <c r="O23" s="139">
        <v>3543750</v>
      </c>
      <c r="P23" s="231">
        <v>3543750</v>
      </c>
      <c r="Q23" s="231">
        <v>3543750</v>
      </c>
      <c r="R23" s="231" t="s">
        <v>622</v>
      </c>
      <c r="S23" s="543"/>
      <c r="T23" s="178" t="s">
        <v>2679</v>
      </c>
      <c r="U23" s="139">
        <v>2800000</v>
      </c>
      <c r="V23" s="139" t="s">
        <v>622</v>
      </c>
      <c r="W23" s="139" t="s">
        <v>622</v>
      </c>
      <c r="X23" s="231" t="s">
        <v>622</v>
      </c>
      <c r="Y23" s="543"/>
      <c r="Z23" s="178" t="s">
        <v>2616</v>
      </c>
      <c r="AA23" s="139">
        <v>780000</v>
      </c>
      <c r="AB23" s="139" t="s">
        <v>622</v>
      </c>
      <c r="AC23" s="139" t="s">
        <v>622</v>
      </c>
      <c r="AD23" s="231" t="s">
        <v>622</v>
      </c>
      <c r="AE23" s="543"/>
      <c r="AF23" s="178" t="s">
        <v>2584</v>
      </c>
      <c r="AG23" s="139">
        <v>765000</v>
      </c>
      <c r="AH23" s="139" t="s">
        <v>622</v>
      </c>
      <c r="AI23" s="139" t="s">
        <v>622</v>
      </c>
      <c r="AJ23" s="231" t="s">
        <v>622</v>
      </c>
    </row>
    <row r="24" spans="1:36" s="47" customFormat="1" ht="12.75" customHeight="1" x14ac:dyDescent="0.2">
      <c r="A24" s="543"/>
      <c r="B24" s="178" t="s">
        <v>3462</v>
      </c>
      <c r="C24" s="139">
        <v>1284000</v>
      </c>
      <c r="D24" s="139" t="s">
        <v>622</v>
      </c>
      <c r="E24" s="139" t="s">
        <v>622</v>
      </c>
      <c r="F24" s="231" t="s">
        <v>622</v>
      </c>
      <c r="G24" s="543"/>
      <c r="H24" s="178" t="s">
        <v>3467</v>
      </c>
      <c r="I24" s="139">
        <v>425000</v>
      </c>
      <c r="J24" s="139">
        <v>425000</v>
      </c>
      <c r="K24" s="231">
        <v>425000</v>
      </c>
      <c r="L24" s="231" t="s">
        <v>622</v>
      </c>
      <c r="M24" s="543"/>
      <c r="N24" s="178" t="s">
        <v>2553</v>
      </c>
      <c r="O24" s="139">
        <v>300000</v>
      </c>
      <c r="P24" s="231">
        <v>400000</v>
      </c>
      <c r="Q24" s="231" t="s">
        <v>622</v>
      </c>
      <c r="R24" s="231" t="s">
        <v>622</v>
      </c>
      <c r="S24" s="543"/>
      <c r="T24" s="178" t="s">
        <v>3455</v>
      </c>
      <c r="U24" s="139">
        <v>2350000</v>
      </c>
      <c r="V24" s="139" t="s">
        <v>622</v>
      </c>
      <c r="W24" s="139" t="s">
        <v>622</v>
      </c>
      <c r="X24" s="231" t="s">
        <v>622</v>
      </c>
      <c r="Y24" s="543"/>
      <c r="Z24" s="178" t="s">
        <v>2617</v>
      </c>
      <c r="AA24" s="139">
        <v>1000000</v>
      </c>
      <c r="AB24" s="139">
        <v>1000000</v>
      </c>
      <c r="AC24" s="139">
        <v>1000000</v>
      </c>
      <c r="AD24" s="231" t="s">
        <v>622</v>
      </c>
      <c r="AE24" s="543"/>
      <c r="AF24" s="178" t="s">
        <v>2637</v>
      </c>
      <c r="AG24" s="139">
        <v>1150000</v>
      </c>
      <c r="AH24" s="139">
        <v>1150000</v>
      </c>
      <c r="AI24" s="139" t="s">
        <v>622</v>
      </c>
      <c r="AJ24" s="231" t="s">
        <v>622</v>
      </c>
    </row>
    <row r="25" spans="1:36" s="47" customFormat="1" ht="12.75" customHeight="1" x14ac:dyDescent="0.2">
      <c r="A25" s="543"/>
      <c r="B25" s="178" t="s">
        <v>2493</v>
      </c>
      <c r="C25" s="139">
        <v>200000</v>
      </c>
      <c r="D25" s="139">
        <v>300000</v>
      </c>
      <c r="E25" s="139">
        <v>400000</v>
      </c>
      <c r="F25" s="231" t="s">
        <v>622</v>
      </c>
      <c r="G25" s="543"/>
      <c r="H25" s="178" t="s">
        <v>2522</v>
      </c>
      <c r="I25" s="139">
        <v>1600000</v>
      </c>
      <c r="J25" s="139">
        <v>1600000</v>
      </c>
      <c r="K25" s="139">
        <v>1600000</v>
      </c>
      <c r="L25" s="231">
        <v>1600000</v>
      </c>
      <c r="M25" s="543"/>
      <c r="N25" s="178" t="s">
        <v>3468</v>
      </c>
      <c r="O25" s="139">
        <v>1103000</v>
      </c>
      <c r="P25" s="231">
        <v>1103000</v>
      </c>
      <c r="Q25" s="231">
        <v>1103000</v>
      </c>
      <c r="R25" s="231">
        <v>1103000</v>
      </c>
      <c r="S25" s="543"/>
      <c r="T25" s="178" t="s">
        <v>3456</v>
      </c>
      <c r="U25" s="139">
        <v>2320000</v>
      </c>
      <c r="V25" s="139" t="s">
        <v>622</v>
      </c>
      <c r="W25" s="139" t="s">
        <v>622</v>
      </c>
      <c r="X25" s="231" t="s">
        <v>622</v>
      </c>
      <c r="Y25" s="543"/>
      <c r="Z25" s="178" t="s">
        <v>2618</v>
      </c>
      <c r="AA25" s="139">
        <v>400000</v>
      </c>
      <c r="AB25" s="139" t="s">
        <v>622</v>
      </c>
      <c r="AC25" s="139" t="s">
        <v>622</v>
      </c>
      <c r="AD25" s="231" t="s">
        <v>622</v>
      </c>
      <c r="AE25" s="543"/>
      <c r="AF25" s="178" t="s">
        <v>2585</v>
      </c>
      <c r="AG25" s="139">
        <v>310000</v>
      </c>
      <c r="AH25" s="139" t="s">
        <v>622</v>
      </c>
      <c r="AI25" s="139" t="s">
        <v>622</v>
      </c>
      <c r="AJ25" s="231" t="s">
        <v>622</v>
      </c>
    </row>
    <row r="26" spans="1:36" s="47" customFormat="1" ht="12.75" customHeight="1" x14ac:dyDescent="0.2">
      <c r="A26" s="543"/>
      <c r="B26" s="178" t="s">
        <v>2494</v>
      </c>
      <c r="C26" s="139">
        <v>400000</v>
      </c>
      <c r="D26" s="139" t="s">
        <v>622</v>
      </c>
      <c r="E26" s="139" t="s">
        <v>622</v>
      </c>
      <c r="F26" s="231" t="s">
        <v>622</v>
      </c>
      <c r="G26" s="543"/>
      <c r="H26" s="178" t="s">
        <v>2524</v>
      </c>
      <c r="I26" s="139">
        <v>400000</v>
      </c>
      <c r="J26" s="139" t="s">
        <v>622</v>
      </c>
      <c r="K26" s="139" t="s">
        <v>622</v>
      </c>
      <c r="L26" s="231" t="s">
        <v>622</v>
      </c>
      <c r="M26" s="543"/>
      <c r="N26" s="178" t="s">
        <v>2554</v>
      </c>
      <c r="O26" s="139">
        <v>2835000</v>
      </c>
      <c r="P26" s="231">
        <v>2835000</v>
      </c>
      <c r="Q26" s="231" t="s">
        <v>622</v>
      </c>
      <c r="R26" s="231" t="s">
        <v>622</v>
      </c>
      <c r="S26" s="543"/>
      <c r="T26" s="178" t="s">
        <v>1814</v>
      </c>
      <c r="U26" s="139">
        <v>100000</v>
      </c>
      <c r="V26" s="139" t="s">
        <v>622</v>
      </c>
      <c r="W26" s="139" t="s">
        <v>622</v>
      </c>
      <c r="X26" s="231" t="s">
        <v>622</v>
      </c>
      <c r="Y26" s="543"/>
      <c r="Z26" s="178" t="s">
        <v>3538</v>
      </c>
      <c r="AA26" s="139">
        <v>2295000</v>
      </c>
      <c r="AB26" s="139">
        <v>2295000</v>
      </c>
      <c r="AC26" s="139">
        <v>2295000</v>
      </c>
      <c r="AD26" s="231">
        <v>2295000</v>
      </c>
      <c r="AE26" s="544"/>
      <c r="AF26" s="178" t="s">
        <v>2638</v>
      </c>
      <c r="AG26" s="139">
        <v>340000</v>
      </c>
      <c r="AH26" s="139" t="s">
        <v>622</v>
      </c>
      <c r="AI26" s="139" t="s">
        <v>622</v>
      </c>
      <c r="AJ26" s="231" t="s">
        <v>622</v>
      </c>
    </row>
    <row r="27" spans="1:36" s="47" customFormat="1" ht="12.75" customHeight="1" x14ac:dyDescent="0.2">
      <c r="A27" s="543"/>
      <c r="B27" s="178" t="s">
        <v>2495</v>
      </c>
      <c r="C27" s="139">
        <v>1331723</v>
      </c>
      <c r="D27" s="139">
        <v>1331723</v>
      </c>
      <c r="E27" s="139" t="s">
        <v>622</v>
      </c>
      <c r="F27" s="231" t="s">
        <v>622</v>
      </c>
      <c r="G27" s="543"/>
      <c r="H27" s="178" t="s">
        <v>2525</v>
      </c>
      <c r="I27" s="139">
        <v>1750000</v>
      </c>
      <c r="J27" s="139">
        <v>1750000</v>
      </c>
      <c r="K27" s="139">
        <v>1750000</v>
      </c>
      <c r="L27" s="231">
        <v>1750000</v>
      </c>
      <c r="M27" s="543"/>
      <c r="N27" s="178" t="s">
        <v>3488</v>
      </c>
      <c r="O27" s="139">
        <v>200000</v>
      </c>
      <c r="P27" s="231" t="s">
        <v>622</v>
      </c>
      <c r="Q27" s="231" t="s">
        <v>622</v>
      </c>
      <c r="R27" s="231" t="s">
        <v>622</v>
      </c>
      <c r="S27" s="543"/>
      <c r="T27" s="178" t="s">
        <v>3474</v>
      </c>
      <c r="U27" s="139">
        <v>240000</v>
      </c>
      <c r="V27" s="139" t="s">
        <v>622</v>
      </c>
      <c r="W27" s="139" t="s">
        <v>622</v>
      </c>
      <c r="X27" s="231" t="s">
        <v>622</v>
      </c>
      <c r="Y27" s="543"/>
      <c r="Z27" s="178" t="s">
        <v>2619</v>
      </c>
      <c r="AA27" s="139">
        <v>7466667</v>
      </c>
      <c r="AB27" s="139">
        <v>7466667</v>
      </c>
      <c r="AC27" s="139">
        <v>7466667</v>
      </c>
      <c r="AD27" s="231">
        <v>7466667</v>
      </c>
      <c r="AE27" s="548" t="s">
        <v>636</v>
      </c>
      <c r="AF27" s="178" t="s">
        <v>2639</v>
      </c>
      <c r="AG27" s="139">
        <v>100000</v>
      </c>
      <c r="AH27" s="139" t="s">
        <v>622</v>
      </c>
      <c r="AI27" s="139" t="s">
        <v>622</v>
      </c>
      <c r="AJ27" s="231" t="s">
        <v>622</v>
      </c>
    </row>
    <row r="28" spans="1:36" s="47" customFormat="1" ht="12.75" customHeight="1" x14ac:dyDescent="0.2">
      <c r="A28" s="543"/>
      <c r="B28" s="178" t="s">
        <v>2496</v>
      </c>
      <c r="C28" s="139">
        <v>4490000</v>
      </c>
      <c r="D28" s="139">
        <v>4490000</v>
      </c>
      <c r="E28" s="139" t="s">
        <v>622</v>
      </c>
      <c r="F28" s="231" t="s">
        <v>622</v>
      </c>
      <c r="G28" s="543"/>
      <c r="H28" s="178" t="s">
        <v>2526</v>
      </c>
      <c r="I28" s="139">
        <v>400000</v>
      </c>
      <c r="J28" s="139" t="s">
        <v>622</v>
      </c>
      <c r="K28" s="139" t="s">
        <v>622</v>
      </c>
      <c r="L28" s="231" t="s">
        <v>622</v>
      </c>
      <c r="M28" s="543"/>
      <c r="N28" s="178" t="s">
        <v>2555</v>
      </c>
      <c r="O28" s="139">
        <v>200000</v>
      </c>
      <c r="P28" s="231">
        <v>300000</v>
      </c>
      <c r="Q28" s="231">
        <v>400000</v>
      </c>
      <c r="R28" s="231" t="s">
        <v>622</v>
      </c>
      <c r="S28" s="543"/>
      <c r="T28" s="374" t="s">
        <v>3045</v>
      </c>
      <c r="U28" s="139">
        <v>2800000</v>
      </c>
      <c r="V28" s="139" t="s">
        <v>622</v>
      </c>
      <c r="W28" s="139" t="s">
        <v>622</v>
      </c>
      <c r="X28" s="231" t="s">
        <v>622</v>
      </c>
      <c r="Y28" s="544"/>
      <c r="Z28" s="178" t="s">
        <v>2620</v>
      </c>
      <c r="AA28" s="139">
        <v>1088000</v>
      </c>
      <c r="AB28" s="139" t="s">
        <v>622</v>
      </c>
      <c r="AC28" s="139" t="s">
        <v>622</v>
      </c>
      <c r="AD28" s="231" t="s">
        <v>622</v>
      </c>
      <c r="AE28" s="543"/>
      <c r="AF28" s="178" t="s">
        <v>3387</v>
      </c>
      <c r="AG28" s="139">
        <v>1663000</v>
      </c>
      <c r="AH28" s="139">
        <v>1663000</v>
      </c>
      <c r="AI28" s="139">
        <v>1663000</v>
      </c>
      <c r="AJ28" s="231" t="s">
        <v>622</v>
      </c>
    </row>
    <row r="29" spans="1:36" s="47" customFormat="1" ht="12.75" customHeight="1" x14ac:dyDescent="0.2">
      <c r="A29" s="543"/>
      <c r="B29" s="178" t="s">
        <v>2497</v>
      </c>
      <c r="C29" s="139">
        <v>300000</v>
      </c>
      <c r="D29" s="139">
        <v>400000</v>
      </c>
      <c r="E29" s="139" t="s">
        <v>622</v>
      </c>
      <c r="F29" s="231" t="s">
        <v>622</v>
      </c>
      <c r="G29" s="543"/>
      <c r="H29" s="178" t="s">
        <v>3532</v>
      </c>
      <c r="I29" s="139">
        <v>350000</v>
      </c>
      <c r="J29" s="139">
        <v>350000</v>
      </c>
      <c r="K29" s="139">
        <v>350000</v>
      </c>
      <c r="L29" s="231" t="s">
        <v>622</v>
      </c>
      <c r="M29" s="543"/>
      <c r="N29" s="178" t="s">
        <v>2556</v>
      </c>
      <c r="O29" s="139">
        <v>300000</v>
      </c>
      <c r="P29" s="231">
        <v>400000</v>
      </c>
      <c r="Q29" s="231" t="s">
        <v>622</v>
      </c>
      <c r="R29" s="231" t="s">
        <v>622</v>
      </c>
      <c r="S29" s="543"/>
      <c r="T29" s="178" t="s">
        <v>3481</v>
      </c>
      <c r="U29" s="139">
        <v>2095000</v>
      </c>
      <c r="V29" s="139" t="s">
        <v>622</v>
      </c>
      <c r="W29" s="139" t="s">
        <v>622</v>
      </c>
      <c r="X29" s="231" t="s">
        <v>622</v>
      </c>
      <c r="Y29" s="545" t="s">
        <v>636</v>
      </c>
      <c r="Z29" s="178" t="s">
        <v>2621</v>
      </c>
      <c r="AA29" s="139">
        <v>300000</v>
      </c>
      <c r="AB29" s="139">
        <v>400000</v>
      </c>
      <c r="AC29" s="139" t="s">
        <v>622</v>
      </c>
      <c r="AD29" s="231" t="s">
        <v>622</v>
      </c>
      <c r="AE29" s="543"/>
      <c r="AF29" s="178" t="s">
        <v>3186</v>
      </c>
      <c r="AG29" s="139">
        <v>2800000</v>
      </c>
      <c r="AH29" s="139">
        <v>2800000</v>
      </c>
      <c r="AI29" s="139">
        <v>2800000</v>
      </c>
      <c r="AJ29" s="231">
        <v>2800000</v>
      </c>
    </row>
    <row r="30" spans="1:36" s="47" customFormat="1" ht="12.75" customHeight="1" x14ac:dyDescent="0.2">
      <c r="A30" s="543"/>
      <c r="B30" s="178" t="s">
        <v>2498</v>
      </c>
      <c r="C30" s="139">
        <v>400000</v>
      </c>
      <c r="D30" s="139" t="s">
        <v>622</v>
      </c>
      <c r="E30" s="139" t="s">
        <v>622</v>
      </c>
      <c r="F30" s="231" t="s">
        <v>622</v>
      </c>
      <c r="G30" s="543"/>
      <c r="H30" s="178" t="s">
        <v>2527</v>
      </c>
      <c r="I30" s="139">
        <v>300000</v>
      </c>
      <c r="J30" s="139">
        <v>400000</v>
      </c>
      <c r="K30" s="139" t="s">
        <v>622</v>
      </c>
      <c r="L30" s="231" t="s">
        <v>622</v>
      </c>
      <c r="M30" s="543"/>
      <c r="N30" s="178" t="s">
        <v>3524</v>
      </c>
      <c r="O30" s="139">
        <v>200000</v>
      </c>
      <c r="P30" s="231" t="s">
        <v>622</v>
      </c>
      <c r="Q30" s="231" t="s">
        <v>622</v>
      </c>
      <c r="R30" s="231" t="s">
        <v>622</v>
      </c>
      <c r="S30" s="543"/>
      <c r="T30" s="178" t="s">
        <v>2763</v>
      </c>
      <c r="U30" s="139">
        <v>1944000</v>
      </c>
      <c r="V30" s="139" t="s">
        <v>622</v>
      </c>
      <c r="W30" s="139" t="s">
        <v>622</v>
      </c>
      <c r="X30" s="231" t="s">
        <v>622</v>
      </c>
      <c r="Y30" s="543"/>
      <c r="Z30" s="178" t="s">
        <v>2622</v>
      </c>
      <c r="AA30" s="139">
        <v>1512000</v>
      </c>
      <c r="AB30" s="139" t="s">
        <v>622</v>
      </c>
      <c r="AC30" s="139" t="s">
        <v>622</v>
      </c>
      <c r="AD30" s="231" t="s">
        <v>622</v>
      </c>
      <c r="AE30" s="543"/>
      <c r="AF30" s="178" t="s">
        <v>3399</v>
      </c>
      <c r="AG30" s="139">
        <v>333000</v>
      </c>
      <c r="AH30" s="139" t="s">
        <v>622</v>
      </c>
      <c r="AI30" s="139" t="s">
        <v>622</v>
      </c>
      <c r="AJ30" s="231" t="s">
        <v>622</v>
      </c>
    </row>
    <row r="31" spans="1:36" s="47" customFormat="1" ht="12.75" customHeight="1" x14ac:dyDescent="0.2">
      <c r="A31" s="543"/>
      <c r="B31" s="178" t="s">
        <v>3516</v>
      </c>
      <c r="C31" s="139">
        <v>289000</v>
      </c>
      <c r="D31" s="139">
        <v>289000</v>
      </c>
      <c r="E31" s="139" t="s">
        <v>622</v>
      </c>
      <c r="F31" s="231" t="s">
        <v>622</v>
      </c>
      <c r="G31" s="543"/>
      <c r="H31" s="178" t="s">
        <v>2528</v>
      </c>
      <c r="I31" s="139">
        <v>200000</v>
      </c>
      <c r="J31" s="139">
        <v>300000</v>
      </c>
      <c r="K31" s="139">
        <v>400000</v>
      </c>
      <c r="L31" s="231" t="s">
        <v>622</v>
      </c>
      <c r="M31" s="544"/>
      <c r="N31" s="178" t="s">
        <v>2557</v>
      </c>
      <c r="O31" s="139">
        <v>400000</v>
      </c>
      <c r="P31" s="231" t="s">
        <v>622</v>
      </c>
      <c r="Q31" s="231" t="s">
        <v>622</v>
      </c>
      <c r="R31" s="231" t="s">
        <v>622</v>
      </c>
      <c r="S31" s="543"/>
      <c r="T31" s="178" t="s">
        <v>2587</v>
      </c>
      <c r="U31" s="139">
        <v>400000</v>
      </c>
      <c r="V31" s="139" t="s">
        <v>622</v>
      </c>
      <c r="W31" s="139" t="s">
        <v>622</v>
      </c>
      <c r="X31" s="231" t="s">
        <v>622</v>
      </c>
      <c r="Y31" s="543"/>
      <c r="Z31" s="178" t="s">
        <v>2623</v>
      </c>
      <c r="AA31" s="139">
        <v>2208750</v>
      </c>
      <c r="AB31" s="139" t="s">
        <v>622</v>
      </c>
      <c r="AC31" s="139" t="s">
        <v>622</v>
      </c>
      <c r="AD31" s="231" t="s">
        <v>622</v>
      </c>
      <c r="AE31" s="543"/>
      <c r="AF31" s="178" t="s">
        <v>3403</v>
      </c>
      <c r="AG31" s="139">
        <v>713000</v>
      </c>
      <c r="AH31" s="139" t="s">
        <v>622</v>
      </c>
      <c r="AI31" s="139" t="s">
        <v>622</v>
      </c>
      <c r="AJ31" s="231" t="s">
        <v>622</v>
      </c>
    </row>
    <row r="32" spans="1:36" s="47" customFormat="1" ht="12.75" customHeight="1" x14ac:dyDescent="0.2">
      <c r="A32" s="543"/>
      <c r="B32" s="178" t="s">
        <v>3526</v>
      </c>
      <c r="C32" s="139">
        <v>760000</v>
      </c>
      <c r="D32" s="139" t="s">
        <v>622</v>
      </c>
      <c r="E32" s="139" t="s">
        <v>622</v>
      </c>
      <c r="F32" s="231" t="s">
        <v>622</v>
      </c>
      <c r="G32" s="543"/>
      <c r="H32" s="178" t="s">
        <v>2529</v>
      </c>
      <c r="I32" s="139">
        <v>300000</v>
      </c>
      <c r="J32" s="139">
        <v>400000</v>
      </c>
      <c r="K32" s="139" t="s">
        <v>622</v>
      </c>
      <c r="L32" s="231" t="s">
        <v>622</v>
      </c>
      <c r="M32" s="548" t="s">
        <v>636</v>
      </c>
      <c r="N32" s="178" t="s">
        <v>2558</v>
      </c>
      <c r="O32" s="139">
        <v>945001</v>
      </c>
      <c r="P32" s="231">
        <v>945001</v>
      </c>
      <c r="Q32" s="231" t="s">
        <v>622</v>
      </c>
      <c r="R32" s="231" t="s">
        <v>622</v>
      </c>
      <c r="S32" s="543"/>
      <c r="T32" s="178" t="s">
        <v>3502</v>
      </c>
      <c r="U32" s="139">
        <v>710000</v>
      </c>
      <c r="V32" s="139" t="s">
        <v>622</v>
      </c>
      <c r="W32" s="139" t="s">
        <v>622</v>
      </c>
      <c r="X32" s="231" t="s">
        <v>622</v>
      </c>
      <c r="Y32" s="543"/>
      <c r="Z32" s="178" t="s">
        <v>2624</v>
      </c>
      <c r="AA32" s="139">
        <v>200000</v>
      </c>
      <c r="AB32" s="139">
        <v>300000</v>
      </c>
      <c r="AC32" s="139">
        <v>400000</v>
      </c>
      <c r="AD32" s="231" t="s">
        <v>622</v>
      </c>
      <c r="AE32" s="543"/>
      <c r="AF32" s="178" t="s">
        <v>2640</v>
      </c>
      <c r="AG32" s="139">
        <v>1674000</v>
      </c>
      <c r="AH32" s="139" t="s">
        <v>622</v>
      </c>
      <c r="AI32" s="139" t="s">
        <v>622</v>
      </c>
      <c r="AJ32" s="231" t="s">
        <v>622</v>
      </c>
    </row>
    <row r="33" spans="1:36" s="47" customFormat="1" ht="12.75" customHeight="1" x14ac:dyDescent="0.2">
      <c r="A33" s="544"/>
      <c r="B33" s="178" t="s">
        <v>3535</v>
      </c>
      <c r="C33" s="139">
        <v>250000</v>
      </c>
      <c r="D33" s="139">
        <v>250000</v>
      </c>
      <c r="E33" s="139" t="s">
        <v>622</v>
      </c>
      <c r="F33" s="231" t="s">
        <v>622</v>
      </c>
      <c r="G33" s="544"/>
      <c r="H33" s="178" t="s">
        <v>2530</v>
      </c>
      <c r="I33" s="139">
        <v>300000</v>
      </c>
      <c r="J33" s="139">
        <v>400000</v>
      </c>
      <c r="K33" s="139" t="s">
        <v>622</v>
      </c>
      <c r="L33" s="231" t="s">
        <v>622</v>
      </c>
      <c r="M33" s="543"/>
      <c r="N33" s="178" t="s">
        <v>2559</v>
      </c>
      <c r="O33" s="139">
        <v>2625000</v>
      </c>
      <c r="P33" s="231">
        <v>2625000</v>
      </c>
      <c r="Q33" s="231">
        <v>2625000</v>
      </c>
      <c r="R33" s="231" t="s">
        <v>622</v>
      </c>
      <c r="S33" s="543"/>
      <c r="T33" s="178" t="s">
        <v>2588</v>
      </c>
      <c r="U33" s="139">
        <v>555000</v>
      </c>
      <c r="V33" s="139" t="s">
        <v>622</v>
      </c>
      <c r="W33" s="139" t="s">
        <v>622</v>
      </c>
      <c r="X33" s="231" t="s">
        <v>622</v>
      </c>
      <c r="Y33" s="543"/>
      <c r="Z33" s="178" t="s">
        <v>2625</v>
      </c>
      <c r="AA33" s="139">
        <v>760000</v>
      </c>
      <c r="AB33" s="139" t="s">
        <v>622</v>
      </c>
      <c r="AC33" s="139" t="s">
        <v>622</v>
      </c>
      <c r="AD33" s="231" t="s">
        <v>622</v>
      </c>
      <c r="AE33" s="543"/>
      <c r="AF33" s="178" t="s">
        <v>2641</v>
      </c>
      <c r="AG33" s="139">
        <v>2327500</v>
      </c>
      <c r="AH33" s="139" t="s">
        <v>622</v>
      </c>
      <c r="AI33" s="139" t="s">
        <v>622</v>
      </c>
      <c r="AJ33" s="231" t="s">
        <v>622</v>
      </c>
    </row>
    <row r="34" spans="1:36" s="47" customFormat="1" ht="12.75" customHeight="1" x14ac:dyDescent="0.2">
      <c r="A34" s="548" t="s">
        <v>636</v>
      </c>
      <c r="B34" s="178" t="s">
        <v>2499</v>
      </c>
      <c r="C34" s="139">
        <v>300000</v>
      </c>
      <c r="D34" s="139">
        <v>400000</v>
      </c>
      <c r="E34" s="139" t="s">
        <v>622</v>
      </c>
      <c r="F34" s="231" t="s">
        <v>622</v>
      </c>
      <c r="G34" s="548" t="s">
        <v>636</v>
      </c>
      <c r="H34" s="178" t="s">
        <v>2531</v>
      </c>
      <c r="I34" s="139">
        <v>200000</v>
      </c>
      <c r="J34" s="139">
        <v>300000</v>
      </c>
      <c r="K34" s="139">
        <v>400000</v>
      </c>
      <c r="L34" s="231" t="s">
        <v>622</v>
      </c>
      <c r="M34" s="543"/>
      <c r="N34" s="178" t="s">
        <v>2560</v>
      </c>
      <c r="O34" s="139">
        <v>200000</v>
      </c>
      <c r="P34" s="231">
        <v>300000</v>
      </c>
      <c r="Q34" s="231">
        <v>400000</v>
      </c>
      <c r="R34" s="231" t="s">
        <v>622</v>
      </c>
      <c r="S34" s="543"/>
      <c r="T34" s="178" t="s">
        <v>3506</v>
      </c>
      <c r="U34" s="139">
        <v>250000</v>
      </c>
      <c r="V34" s="139">
        <v>250000</v>
      </c>
      <c r="W34" s="139" t="s">
        <v>622</v>
      </c>
      <c r="X34" s="231" t="s">
        <v>622</v>
      </c>
      <c r="Y34" s="543"/>
      <c r="Z34" s="178" t="s">
        <v>2626</v>
      </c>
      <c r="AA34" s="139">
        <v>5250000</v>
      </c>
      <c r="AB34" s="139" t="s">
        <v>622</v>
      </c>
      <c r="AC34" s="139" t="s">
        <v>622</v>
      </c>
      <c r="AD34" s="231" t="s">
        <v>622</v>
      </c>
      <c r="AE34" s="543"/>
      <c r="AF34" s="178" t="s">
        <v>2642</v>
      </c>
      <c r="AG34" s="139">
        <v>300000</v>
      </c>
      <c r="AH34" s="139">
        <v>400000</v>
      </c>
      <c r="AI34" s="139" t="s">
        <v>622</v>
      </c>
      <c r="AJ34" s="231" t="s">
        <v>622</v>
      </c>
    </row>
    <row r="35" spans="1:36" s="47" customFormat="1" ht="12.75" customHeight="1" x14ac:dyDescent="0.2">
      <c r="A35" s="543"/>
      <c r="B35" s="178" t="s">
        <v>2500</v>
      </c>
      <c r="C35" s="139">
        <v>200000</v>
      </c>
      <c r="D35" s="139">
        <v>300000</v>
      </c>
      <c r="E35" s="139">
        <v>400000</v>
      </c>
      <c r="F35" s="231" t="s">
        <v>622</v>
      </c>
      <c r="G35" s="543"/>
      <c r="H35" s="178" t="s">
        <v>3185</v>
      </c>
      <c r="I35" s="139">
        <v>2800000</v>
      </c>
      <c r="J35" s="139">
        <v>2800000</v>
      </c>
      <c r="K35" s="139">
        <v>2800000</v>
      </c>
      <c r="L35" s="231">
        <v>2800000</v>
      </c>
      <c r="M35" s="543"/>
      <c r="N35" s="178" t="s">
        <v>3398</v>
      </c>
      <c r="O35" s="139">
        <v>250000</v>
      </c>
      <c r="P35" s="231">
        <v>250000</v>
      </c>
      <c r="Q35" s="231" t="s">
        <v>622</v>
      </c>
      <c r="R35" s="231" t="s">
        <v>622</v>
      </c>
      <c r="S35" s="543"/>
      <c r="T35" s="178" t="s">
        <v>2818</v>
      </c>
      <c r="U35" s="139">
        <v>300000</v>
      </c>
      <c r="V35" s="139">
        <v>400000</v>
      </c>
      <c r="W35" s="139" t="s">
        <v>622</v>
      </c>
      <c r="X35" s="231" t="s">
        <v>622</v>
      </c>
      <c r="Y35" s="543"/>
      <c r="Z35" s="178" t="s">
        <v>2627</v>
      </c>
      <c r="AA35" s="139">
        <v>2470000</v>
      </c>
      <c r="AB35" s="139">
        <v>2470000</v>
      </c>
      <c r="AC35" s="139">
        <v>2470000</v>
      </c>
      <c r="AD35" s="231" t="s">
        <v>622</v>
      </c>
      <c r="AE35" s="543"/>
      <c r="AF35" s="178" t="s">
        <v>2643</v>
      </c>
      <c r="AG35" s="139">
        <v>200000</v>
      </c>
      <c r="AH35" s="139">
        <v>300000</v>
      </c>
      <c r="AI35" s="139">
        <v>400000</v>
      </c>
      <c r="AJ35" s="231" t="s">
        <v>622</v>
      </c>
    </row>
    <row r="36" spans="1:36" s="47" customFormat="1" ht="12.75" customHeight="1" x14ac:dyDescent="0.2">
      <c r="A36" s="543"/>
      <c r="B36" s="178" t="s">
        <v>2501</v>
      </c>
      <c r="C36" s="139">
        <v>200000</v>
      </c>
      <c r="D36" s="139">
        <v>300000</v>
      </c>
      <c r="E36" s="139">
        <v>400000</v>
      </c>
      <c r="F36" s="231" t="s">
        <v>622</v>
      </c>
      <c r="G36" s="543"/>
      <c r="H36" s="178" t="s">
        <v>2532</v>
      </c>
      <c r="I36" s="139">
        <v>3336000</v>
      </c>
      <c r="J36" s="139">
        <v>3336000</v>
      </c>
      <c r="K36" s="139">
        <v>3336000</v>
      </c>
      <c r="L36" s="231" t="s">
        <v>622</v>
      </c>
      <c r="M36" s="543"/>
      <c r="N36" s="178" t="s">
        <v>2561</v>
      </c>
      <c r="O36" s="139">
        <v>3622500</v>
      </c>
      <c r="P36" s="231">
        <v>3622500</v>
      </c>
      <c r="Q36" s="231" t="s">
        <v>622</v>
      </c>
      <c r="R36" s="231" t="s">
        <v>622</v>
      </c>
      <c r="S36" s="543"/>
      <c r="T36" s="178" t="s">
        <v>2766</v>
      </c>
      <c r="U36" s="139">
        <v>2000000</v>
      </c>
      <c r="V36" s="139" t="s">
        <v>622</v>
      </c>
      <c r="W36" s="139" t="s">
        <v>622</v>
      </c>
      <c r="X36" s="231" t="s">
        <v>622</v>
      </c>
      <c r="Y36" s="543"/>
      <c r="Z36" s="178" t="s">
        <v>1377</v>
      </c>
      <c r="AA36" s="139">
        <v>200000</v>
      </c>
      <c r="AB36" s="139">
        <v>300000</v>
      </c>
      <c r="AC36" s="139">
        <v>400000</v>
      </c>
      <c r="AD36" s="231" t="s">
        <v>622</v>
      </c>
      <c r="AE36" s="543"/>
      <c r="AF36" s="178" t="s">
        <v>2644</v>
      </c>
      <c r="AG36" s="139">
        <v>1100000</v>
      </c>
      <c r="AH36" s="139">
        <v>1100000</v>
      </c>
      <c r="AI36" s="139" t="s">
        <v>622</v>
      </c>
      <c r="AJ36" s="231" t="s">
        <v>622</v>
      </c>
    </row>
    <row r="37" spans="1:36" s="47" customFormat="1" ht="12.75" customHeight="1" x14ac:dyDescent="0.2">
      <c r="A37" s="543"/>
      <c r="B37" s="178" t="s">
        <v>2502</v>
      </c>
      <c r="C37" s="139">
        <v>2800000</v>
      </c>
      <c r="D37" s="139">
        <v>2800000</v>
      </c>
      <c r="E37" s="139" t="s">
        <v>622</v>
      </c>
      <c r="F37" s="231" t="s">
        <v>622</v>
      </c>
      <c r="G37" s="543"/>
      <c r="H37" s="178" t="s">
        <v>1872</v>
      </c>
      <c r="I37" s="139">
        <v>100000</v>
      </c>
      <c r="J37" s="139" t="s">
        <v>622</v>
      </c>
      <c r="K37" s="139" t="s">
        <v>622</v>
      </c>
      <c r="L37" s="231" t="s">
        <v>622</v>
      </c>
      <c r="M37" s="543"/>
      <c r="N37" s="178" t="s">
        <v>3401</v>
      </c>
      <c r="O37" s="139">
        <v>291000</v>
      </c>
      <c r="P37" s="231">
        <v>291000</v>
      </c>
      <c r="Q37" s="231" t="s">
        <v>622</v>
      </c>
      <c r="R37" s="231" t="s">
        <v>622</v>
      </c>
      <c r="S37" s="543"/>
      <c r="T37" s="374" t="s">
        <v>3049</v>
      </c>
      <c r="U37" s="139">
        <v>400000</v>
      </c>
      <c r="V37" s="139"/>
      <c r="W37" s="139"/>
      <c r="X37" s="231"/>
      <c r="Y37" s="543"/>
      <c r="Z37" s="178" t="s">
        <v>3460</v>
      </c>
      <c r="AA37" s="139">
        <v>2335000</v>
      </c>
      <c r="AB37" s="139">
        <v>2335000</v>
      </c>
      <c r="AC37" s="139">
        <v>2335000</v>
      </c>
      <c r="AD37" s="231" t="s">
        <v>622</v>
      </c>
      <c r="AE37" s="543"/>
      <c r="AF37" s="178" t="s">
        <v>2645</v>
      </c>
      <c r="AG37" s="139">
        <v>200000</v>
      </c>
      <c r="AH37" s="139">
        <v>300000</v>
      </c>
      <c r="AI37" s="139">
        <v>400000</v>
      </c>
      <c r="AJ37" s="231" t="s">
        <v>622</v>
      </c>
    </row>
    <row r="38" spans="1:36" s="47" customFormat="1" ht="12.75" customHeight="1" x14ac:dyDescent="0.2">
      <c r="A38" s="543"/>
      <c r="B38" s="178" t="s">
        <v>2504</v>
      </c>
      <c r="C38" s="139">
        <v>840000</v>
      </c>
      <c r="D38" s="139" t="s">
        <v>622</v>
      </c>
      <c r="E38" s="139" t="s">
        <v>622</v>
      </c>
      <c r="F38" s="231" t="s">
        <v>622</v>
      </c>
      <c r="G38" s="543"/>
      <c r="H38" s="178" t="s">
        <v>2533</v>
      </c>
      <c r="I38" s="139">
        <v>2575000</v>
      </c>
      <c r="J38" s="139">
        <v>2575000</v>
      </c>
      <c r="K38" s="139">
        <v>2575000</v>
      </c>
      <c r="L38" s="231" t="s">
        <v>622</v>
      </c>
      <c r="M38" s="543"/>
      <c r="N38" s="178" t="s">
        <v>3432</v>
      </c>
      <c r="O38" s="139">
        <v>200000</v>
      </c>
      <c r="P38" s="231" t="s">
        <v>622</v>
      </c>
      <c r="Q38" s="231" t="s">
        <v>622</v>
      </c>
      <c r="R38" s="231" t="s">
        <v>622</v>
      </c>
      <c r="S38" s="543"/>
      <c r="T38" s="178" t="s">
        <v>2589</v>
      </c>
      <c r="U38" s="139">
        <v>300000</v>
      </c>
      <c r="V38" s="139">
        <v>400000</v>
      </c>
      <c r="W38" s="139" t="s">
        <v>622</v>
      </c>
      <c r="X38" s="231" t="s">
        <v>622</v>
      </c>
      <c r="Y38" s="543"/>
      <c r="Z38" s="178" t="s">
        <v>3465</v>
      </c>
      <c r="AA38" s="139">
        <v>565000</v>
      </c>
      <c r="AB38" s="139">
        <v>565000</v>
      </c>
      <c r="AC38" s="139">
        <v>565000</v>
      </c>
      <c r="AD38" s="231" t="s">
        <v>622</v>
      </c>
      <c r="AE38" s="543"/>
      <c r="AF38" s="178" t="s">
        <v>2646</v>
      </c>
      <c r="AG38" s="139">
        <v>3399000</v>
      </c>
      <c r="AH38" s="139" t="s">
        <v>622</v>
      </c>
      <c r="AI38" s="139" t="s">
        <v>622</v>
      </c>
      <c r="AJ38" s="231" t="s">
        <v>622</v>
      </c>
    </row>
    <row r="39" spans="1:36" s="47" customFormat="1" ht="12.75" customHeight="1" x14ac:dyDescent="0.2">
      <c r="A39" s="543"/>
      <c r="B39" s="178" t="s">
        <v>2505</v>
      </c>
      <c r="C39" s="139">
        <v>1432600</v>
      </c>
      <c r="D39" s="139" t="s">
        <v>622</v>
      </c>
      <c r="E39" s="139" t="s">
        <v>622</v>
      </c>
      <c r="F39" s="231" t="s">
        <v>622</v>
      </c>
      <c r="G39" s="543"/>
      <c r="H39" s="178" t="s">
        <v>2534</v>
      </c>
      <c r="I39" s="139">
        <v>300000</v>
      </c>
      <c r="J39" s="139">
        <v>400000</v>
      </c>
      <c r="K39" s="139" t="s">
        <v>622</v>
      </c>
      <c r="L39" s="231" t="s">
        <v>622</v>
      </c>
      <c r="M39" s="543"/>
      <c r="N39" s="178" t="s">
        <v>3442</v>
      </c>
      <c r="O39" s="139">
        <v>263000</v>
      </c>
      <c r="P39" s="231" t="s">
        <v>622</v>
      </c>
      <c r="Q39" s="231" t="s">
        <v>622</v>
      </c>
      <c r="R39" s="231" t="s">
        <v>622</v>
      </c>
      <c r="S39" s="544"/>
      <c r="T39" s="178" t="s">
        <v>2590</v>
      </c>
      <c r="U39" s="139">
        <v>2800000</v>
      </c>
      <c r="V39" s="139">
        <v>2800000</v>
      </c>
      <c r="W39" s="139">
        <v>2800000</v>
      </c>
      <c r="X39" s="231">
        <v>2800000</v>
      </c>
      <c r="Y39" s="543"/>
      <c r="Z39" s="178" t="s">
        <v>2628</v>
      </c>
      <c r="AA39" s="139">
        <v>100000</v>
      </c>
      <c r="AB39" s="139" t="s">
        <v>622</v>
      </c>
      <c r="AC39" s="139" t="s">
        <v>622</v>
      </c>
      <c r="AD39" s="231" t="s">
        <v>622</v>
      </c>
      <c r="AE39" s="543"/>
      <c r="AF39" s="178" t="s">
        <v>2647</v>
      </c>
      <c r="AG39" s="139">
        <v>633000</v>
      </c>
      <c r="AH39" s="139" t="s">
        <v>622</v>
      </c>
      <c r="AI39" s="139" t="s">
        <v>622</v>
      </c>
      <c r="AJ39" s="231" t="s">
        <v>622</v>
      </c>
    </row>
    <row r="40" spans="1:36" s="47" customFormat="1" ht="12.75" customHeight="1" x14ac:dyDescent="0.2">
      <c r="A40" s="543"/>
      <c r="B40" s="178" t="s">
        <v>2506</v>
      </c>
      <c r="C40" s="139">
        <v>2800000</v>
      </c>
      <c r="D40" s="139">
        <v>2800000</v>
      </c>
      <c r="E40" s="139">
        <v>2800000</v>
      </c>
      <c r="F40" s="231" t="s">
        <v>622</v>
      </c>
      <c r="G40" s="543"/>
      <c r="H40" s="178" t="s">
        <v>2535</v>
      </c>
      <c r="I40" s="139">
        <v>2800000</v>
      </c>
      <c r="J40" s="139">
        <v>2800000</v>
      </c>
      <c r="K40" s="139" t="s">
        <v>622</v>
      </c>
      <c r="L40" s="231" t="s">
        <v>622</v>
      </c>
      <c r="M40" s="543"/>
      <c r="N40" s="178" t="s">
        <v>2562</v>
      </c>
      <c r="O40" s="139">
        <v>2887500</v>
      </c>
      <c r="P40" s="231">
        <v>2887500</v>
      </c>
      <c r="Q40" s="231">
        <v>2887500</v>
      </c>
      <c r="R40" s="231">
        <v>2887500</v>
      </c>
      <c r="S40" s="548" t="s">
        <v>636</v>
      </c>
      <c r="T40" s="178" t="s">
        <v>2591</v>
      </c>
      <c r="U40" s="139">
        <v>200000</v>
      </c>
      <c r="V40" s="139">
        <v>300000</v>
      </c>
      <c r="W40" s="139">
        <v>400000</v>
      </c>
      <c r="X40" s="231" t="s">
        <v>622</v>
      </c>
      <c r="Y40" s="543"/>
      <c r="Z40" s="178" t="s">
        <v>2629</v>
      </c>
      <c r="AA40" s="139">
        <v>2094750</v>
      </c>
      <c r="AB40" s="139">
        <v>2094750</v>
      </c>
      <c r="AC40" s="139">
        <v>2094750</v>
      </c>
      <c r="AD40" s="231">
        <v>2094750</v>
      </c>
      <c r="AE40" s="543"/>
      <c r="AF40" s="178" t="s">
        <v>2648</v>
      </c>
      <c r="AG40" s="139">
        <v>300000</v>
      </c>
      <c r="AH40" s="139">
        <v>400000</v>
      </c>
      <c r="AI40" s="139" t="s">
        <v>622</v>
      </c>
      <c r="AJ40" s="231" t="s">
        <v>622</v>
      </c>
    </row>
    <row r="41" spans="1:36" s="47" customFormat="1" ht="12.75" customHeight="1" x14ac:dyDescent="0.2">
      <c r="A41" s="543"/>
      <c r="B41" s="178" t="s">
        <v>2507</v>
      </c>
      <c r="C41" s="139">
        <v>3180000</v>
      </c>
      <c r="D41" s="139">
        <v>3180000</v>
      </c>
      <c r="E41" s="139">
        <v>3180000</v>
      </c>
      <c r="F41" s="231" t="s">
        <v>622</v>
      </c>
      <c r="G41" s="543"/>
      <c r="H41" s="178" t="s">
        <v>2536</v>
      </c>
      <c r="I41" s="139">
        <v>2800000</v>
      </c>
      <c r="J41" s="139">
        <v>2800000</v>
      </c>
      <c r="K41" s="139">
        <v>2800000</v>
      </c>
      <c r="L41" s="231">
        <v>2800000</v>
      </c>
      <c r="M41" s="543"/>
      <c r="N41" s="178" t="s">
        <v>2563</v>
      </c>
      <c r="O41" s="139">
        <v>200000</v>
      </c>
      <c r="P41" s="231">
        <v>300000</v>
      </c>
      <c r="Q41" s="231">
        <v>400000</v>
      </c>
      <c r="R41" s="231" t="s">
        <v>622</v>
      </c>
      <c r="S41" s="543"/>
      <c r="T41" s="178" t="s">
        <v>2770</v>
      </c>
      <c r="U41" s="139">
        <v>2800000</v>
      </c>
      <c r="V41" s="139">
        <v>2800000</v>
      </c>
      <c r="W41" s="139">
        <v>2800000</v>
      </c>
      <c r="X41" s="231" t="s">
        <v>622</v>
      </c>
      <c r="Y41" s="543"/>
      <c r="Z41" s="178" t="s">
        <v>2630</v>
      </c>
      <c r="AA41" s="139">
        <v>761251</v>
      </c>
      <c r="AB41" s="139">
        <v>761251</v>
      </c>
      <c r="AC41" s="139" t="s">
        <v>622</v>
      </c>
      <c r="AD41" s="231" t="s">
        <v>622</v>
      </c>
      <c r="AE41" s="543"/>
      <c r="AF41" s="178" t="s">
        <v>3507</v>
      </c>
      <c r="AG41" s="139">
        <v>200000</v>
      </c>
      <c r="AH41" s="139" t="s">
        <v>622</v>
      </c>
      <c r="AI41" s="139" t="s">
        <v>622</v>
      </c>
      <c r="AJ41" s="231" t="s">
        <v>622</v>
      </c>
    </row>
    <row r="42" spans="1:36" s="47" customFormat="1" ht="12.75" customHeight="1" x14ac:dyDescent="0.2">
      <c r="A42" s="543"/>
      <c r="B42" s="178" t="s">
        <v>2689</v>
      </c>
      <c r="C42" s="139">
        <v>300000</v>
      </c>
      <c r="D42" s="139">
        <v>400000</v>
      </c>
      <c r="E42" s="139" t="s">
        <v>622</v>
      </c>
      <c r="F42" s="231" t="s">
        <v>622</v>
      </c>
      <c r="G42" s="543"/>
      <c r="H42" s="178" t="s">
        <v>2537</v>
      </c>
      <c r="I42" s="139">
        <v>1512000</v>
      </c>
      <c r="J42" s="139" t="s">
        <v>622</v>
      </c>
      <c r="K42" s="139" t="s">
        <v>622</v>
      </c>
      <c r="L42" s="231" t="s">
        <v>622</v>
      </c>
      <c r="M42" s="543"/>
      <c r="N42" s="178" t="s">
        <v>3463</v>
      </c>
      <c r="O42" s="139">
        <v>200000</v>
      </c>
      <c r="P42" s="231" t="s">
        <v>622</v>
      </c>
      <c r="Q42" s="231" t="s">
        <v>622</v>
      </c>
      <c r="R42" s="231" t="s">
        <v>622</v>
      </c>
      <c r="S42" s="543"/>
      <c r="T42" s="178" t="s">
        <v>2593</v>
      </c>
      <c r="U42" s="139">
        <v>2800000</v>
      </c>
      <c r="V42" s="139">
        <v>2800000</v>
      </c>
      <c r="W42" s="139" t="s">
        <v>622</v>
      </c>
      <c r="X42" s="231" t="s">
        <v>622</v>
      </c>
      <c r="Y42" s="543"/>
      <c r="Z42" s="178" t="s">
        <v>2631</v>
      </c>
      <c r="AA42" s="139">
        <v>400000</v>
      </c>
      <c r="AB42" s="139" t="s">
        <v>622</v>
      </c>
      <c r="AC42" s="139" t="s">
        <v>622</v>
      </c>
      <c r="AD42" s="231" t="s">
        <v>622</v>
      </c>
      <c r="AE42" s="543"/>
      <c r="AF42" s="178" t="s">
        <v>2649</v>
      </c>
      <c r="AG42" s="139">
        <v>600000</v>
      </c>
      <c r="AH42" s="139" t="s">
        <v>622</v>
      </c>
      <c r="AI42" s="139" t="s">
        <v>622</v>
      </c>
      <c r="AJ42" s="231" t="s">
        <v>622</v>
      </c>
    </row>
    <row r="43" spans="1:36" s="47" customFormat="1" ht="12.75" customHeight="1" x14ac:dyDescent="0.2">
      <c r="A43" s="543"/>
      <c r="B43" s="178" t="s">
        <v>1860</v>
      </c>
      <c r="C43" s="139">
        <v>100000</v>
      </c>
      <c r="D43" s="139" t="s">
        <v>622</v>
      </c>
      <c r="E43" s="139" t="s">
        <v>622</v>
      </c>
      <c r="F43" s="231" t="s">
        <v>622</v>
      </c>
      <c r="G43" s="543"/>
      <c r="H43" s="178" t="s">
        <v>2538</v>
      </c>
      <c r="I43" s="164">
        <v>2800000</v>
      </c>
      <c r="J43" s="139" t="s">
        <v>622</v>
      </c>
      <c r="K43" s="231" t="s">
        <v>622</v>
      </c>
      <c r="L43" s="231" t="s">
        <v>622</v>
      </c>
      <c r="M43" s="543"/>
      <c r="N43" s="178" t="s">
        <v>2564</v>
      </c>
      <c r="O43" s="139">
        <v>300000</v>
      </c>
      <c r="P43" s="231">
        <v>400000</v>
      </c>
      <c r="Q43" s="231" t="s">
        <v>622</v>
      </c>
      <c r="R43" s="231" t="s">
        <v>622</v>
      </c>
      <c r="S43" s="543"/>
      <c r="T43" s="107" t="s">
        <v>2594</v>
      </c>
      <c r="U43" s="201">
        <v>200000</v>
      </c>
      <c r="V43" s="201">
        <v>300000</v>
      </c>
      <c r="W43" s="201">
        <v>400000</v>
      </c>
      <c r="X43" s="201" t="s">
        <v>622</v>
      </c>
      <c r="Y43" s="543"/>
      <c r="Z43" s="178" t="s">
        <v>2632</v>
      </c>
      <c r="AA43" s="139">
        <v>334000</v>
      </c>
      <c r="AB43" s="139" t="s">
        <v>622</v>
      </c>
      <c r="AC43" s="139" t="s">
        <v>622</v>
      </c>
      <c r="AD43" s="231" t="s">
        <v>622</v>
      </c>
      <c r="AE43" s="543"/>
      <c r="AF43" s="178" t="s">
        <v>2650</v>
      </c>
      <c r="AG43" s="139">
        <v>300000</v>
      </c>
      <c r="AH43" s="139">
        <v>400000</v>
      </c>
      <c r="AI43" s="139" t="s">
        <v>622</v>
      </c>
      <c r="AJ43" s="231" t="s">
        <v>622</v>
      </c>
    </row>
    <row r="44" spans="1:36" s="47" customFormat="1" ht="12.75" customHeight="1" x14ac:dyDescent="0.2">
      <c r="A44" s="543"/>
      <c r="B44" s="178" t="s">
        <v>3193</v>
      </c>
      <c r="C44" s="139">
        <v>2800000</v>
      </c>
      <c r="D44" s="139">
        <v>2800000</v>
      </c>
      <c r="E44" s="139">
        <v>2800000</v>
      </c>
      <c r="F44" s="231">
        <v>2800000</v>
      </c>
      <c r="G44" s="543"/>
      <c r="H44" s="374" t="s">
        <v>3131</v>
      </c>
      <c r="I44" s="139">
        <v>100000</v>
      </c>
      <c r="J44" s="139" t="s">
        <v>622</v>
      </c>
      <c r="K44" s="139" t="s">
        <v>622</v>
      </c>
      <c r="L44" s="231" t="s">
        <v>622</v>
      </c>
      <c r="M44" s="543"/>
      <c r="N44" s="178" t="s">
        <v>2565</v>
      </c>
      <c r="O44" s="139">
        <v>4410000</v>
      </c>
      <c r="P44" s="231">
        <v>4410000</v>
      </c>
      <c r="Q44" s="231" t="s">
        <v>622</v>
      </c>
      <c r="R44" s="231" t="s">
        <v>622</v>
      </c>
      <c r="S44" s="543"/>
      <c r="T44" s="107" t="s">
        <v>3438</v>
      </c>
      <c r="U44" s="46">
        <v>825000</v>
      </c>
      <c r="V44" s="46">
        <v>825000</v>
      </c>
      <c r="W44" s="46" t="s">
        <v>622</v>
      </c>
      <c r="X44" s="46" t="s">
        <v>622</v>
      </c>
      <c r="Y44" s="543"/>
      <c r="Z44" s="178" t="s">
        <v>2366</v>
      </c>
      <c r="AA44" s="139">
        <v>100000</v>
      </c>
      <c r="AB44" s="139" t="s">
        <v>622</v>
      </c>
      <c r="AC44" s="139" t="s">
        <v>622</v>
      </c>
      <c r="AD44" s="231" t="s">
        <v>622</v>
      </c>
      <c r="AE44" s="543"/>
      <c r="AF44" s="178" t="s">
        <v>2651</v>
      </c>
      <c r="AG44" s="139">
        <v>400000</v>
      </c>
      <c r="AH44" s="139" t="s">
        <v>622</v>
      </c>
      <c r="AI44" s="139" t="s">
        <v>622</v>
      </c>
      <c r="AJ44" s="231" t="s">
        <v>622</v>
      </c>
    </row>
    <row r="45" spans="1:36" s="47" customFormat="1" ht="12.75" customHeight="1" x14ac:dyDescent="0.2">
      <c r="A45" s="543"/>
      <c r="B45" s="178" t="s">
        <v>2508</v>
      </c>
      <c r="C45" s="139">
        <v>2707000</v>
      </c>
      <c r="D45" s="139">
        <v>2707000</v>
      </c>
      <c r="E45" s="139" t="s">
        <v>622</v>
      </c>
      <c r="F45" s="231" t="s">
        <v>622</v>
      </c>
      <c r="G45" s="543"/>
      <c r="H45" s="178" t="s">
        <v>2539</v>
      </c>
      <c r="I45" s="139">
        <v>1512000</v>
      </c>
      <c r="J45" s="139" t="s">
        <v>622</v>
      </c>
      <c r="K45" s="139" t="s">
        <v>622</v>
      </c>
      <c r="L45" s="231" t="s">
        <v>622</v>
      </c>
      <c r="M45" s="543"/>
      <c r="N45" s="178" t="s">
        <v>2566</v>
      </c>
      <c r="O45" s="139">
        <v>1262000</v>
      </c>
      <c r="P45" s="231" t="s">
        <v>622</v>
      </c>
      <c r="Q45" s="231" t="s">
        <v>622</v>
      </c>
      <c r="R45" s="231" t="s">
        <v>622</v>
      </c>
      <c r="S45" s="543"/>
      <c r="T45" s="509" t="s">
        <v>2595</v>
      </c>
      <c r="U45" s="46">
        <v>300000</v>
      </c>
      <c r="V45" s="46">
        <v>400000</v>
      </c>
      <c r="W45" s="46" t="s">
        <v>622</v>
      </c>
      <c r="X45" s="46" t="s">
        <v>622</v>
      </c>
      <c r="Y45" s="543"/>
      <c r="Z45" s="178" t="s">
        <v>3562</v>
      </c>
      <c r="AA45" s="139" t="s">
        <v>622</v>
      </c>
      <c r="AB45" s="139" t="s">
        <v>622</v>
      </c>
      <c r="AC45" s="139" t="s">
        <v>622</v>
      </c>
      <c r="AD45" s="231" t="s">
        <v>622</v>
      </c>
      <c r="AE45" s="543"/>
      <c r="AF45" s="178" t="s">
        <v>3525</v>
      </c>
      <c r="AG45" s="139">
        <v>250000</v>
      </c>
      <c r="AH45" s="139">
        <v>250000</v>
      </c>
      <c r="AI45" s="139" t="s">
        <v>622</v>
      </c>
      <c r="AJ45" s="231" t="s">
        <v>622</v>
      </c>
    </row>
    <row r="46" spans="1:36" s="47" customFormat="1" ht="12.75" customHeight="1" x14ac:dyDescent="0.2">
      <c r="A46" s="543"/>
      <c r="B46" s="178" t="s">
        <v>2509</v>
      </c>
      <c r="C46" s="139">
        <v>200000</v>
      </c>
      <c r="D46" s="139">
        <v>300000</v>
      </c>
      <c r="E46" s="139">
        <v>400000</v>
      </c>
      <c r="F46" s="231" t="s">
        <v>622</v>
      </c>
      <c r="G46" s="543"/>
      <c r="H46" s="178" t="s">
        <v>3522</v>
      </c>
      <c r="I46" s="139">
        <v>2500000</v>
      </c>
      <c r="J46" s="139">
        <v>2500000</v>
      </c>
      <c r="K46" s="139">
        <v>2500000</v>
      </c>
      <c r="L46" s="231">
        <v>2500000</v>
      </c>
      <c r="M46" s="543"/>
      <c r="N46" s="178" t="s">
        <v>2567</v>
      </c>
      <c r="O46" s="139">
        <v>200000</v>
      </c>
      <c r="P46" s="231">
        <v>300000</v>
      </c>
      <c r="Q46" s="231">
        <v>400000</v>
      </c>
      <c r="R46" s="231" t="s">
        <v>622</v>
      </c>
      <c r="S46" s="543"/>
      <c r="T46" s="300" t="s">
        <v>2596</v>
      </c>
      <c r="U46" s="308">
        <v>300000</v>
      </c>
      <c r="V46" s="308">
        <v>400000</v>
      </c>
      <c r="W46" s="308" t="s">
        <v>622</v>
      </c>
      <c r="X46" s="46" t="s">
        <v>622</v>
      </c>
      <c r="Y46" s="544"/>
      <c r="Z46" s="178" t="s">
        <v>3563</v>
      </c>
      <c r="AA46" s="139" t="s">
        <v>622</v>
      </c>
      <c r="AB46" s="139" t="s">
        <v>622</v>
      </c>
      <c r="AC46" s="139" t="s">
        <v>622</v>
      </c>
      <c r="AD46" s="231" t="s">
        <v>622</v>
      </c>
      <c r="AE46" s="544"/>
      <c r="AF46" s="178" t="s">
        <v>2652</v>
      </c>
      <c r="AG46" s="139">
        <v>490000</v>
      </c>
      <c r="AH46" s="139" t="s">
        <v>622</v>
      </c>
      <c r="AI46" s="139" t="s">
        <v>622</v>
      </c>
      <c r="AJ46" s="231" t="s">
        <v>622</v>
      </c>
    </row>
    <row r="47" spans="1:36" s="47" customFormat="1" ht="12.75" customHeight="1" x14ac:dyDescent="0.2">
      <c r="A47" s="543"/>
      <c r="B47" s="178" t="s">
        <v>3501</v>
      </c>
      <c r="C47" s="139">
        <v>250000</v>
      </c>
      <c r="D47" s="139">
        <v>250000</v>
      </c>
      <c r="E47" s="139" t="s">
        <v>622</v>
      </c>
      <c r="F47" s="231" t="s">
        <v>622</v>
      </c>
      <c r="G47" s="543"/>
      <c r="H47" s="178" t="s">
        <v>2542</v>
      </c>
      <c r="I47" s="139">
        <v>300000</v>
      </c>
      <c r="J47" s="139">
        <v>400000</v>
      </c>
      <c r="K47" s="139" t="s">
        <v>622</v>
      </c>
      <c r="L47" s="231" t="s">
        <v>622</v>
      </c>
      <c r="M47" s="543"/>
      <c r="N47" s="178" t="s">
        <v>2568</v>
      </c>
      <c r="O47" s="139">
        <v>760000</v>
      </c>
      <c r="P47" s="231" t="s">
        <v>622</v>
      </c>
      <c r="Q47" s="231" t="s">
        <v>622</v>
      </c>
      <c r="R47" s="231" t="s">
        <v>622</v>
      </c>
      <c r="S47" s="543"/>
      <c r="T47" s="509" t="s">
        <v>2597</v>
      </c>
      <c r="U47" s="46">
        <v>400000</v>
      </c>
      <c r="V47" s="46" t="s">
        <v>622</v>
      </c>
      <c r="W47" s="46" t="s">
        <v>622</v>
      </c>
      <c r="X47" s="46" t="s">
        <v>622</v>
      </c>
      <c r="Y47" s="546" t="s">
        <v>561</v>
      </c>
      <c r="Z47" s="178" t="s">
        <v>3564</v>
      </c>
      <c r="AA47" s="139" t="s">
        <v>622</v>
      </c>
      <c r="AB47" s="139" t="s">
        <v>622</v>
      </c>
      <c r="AC47" s="139" t="s">
        <v>622</v>
      </c>
      <c r="AD47" s="231" t="s">
        <v>622</v>
      </c>
      <c r="AE47" s="549" t="s">
        <v>561</v>
      </c>
      <c r="AF47" s="178" t="s">
        <v>3569</v>
      </c>
      <c r="AG47" s="139" t="s">
        <v>622</v>
      </c>
      <c r="AH47" s="139" t="s">
        <v>622</v>
      </c>
      <c r="AI47" s="139" t="s">
        <v>622</v>
      </c>
      <c r="AJ47" s="231" t="s">
        <v>622</v>
      </c>
    </row>
    <row r="48" spans="1:36" s="47" customFormat="1" ht="12.75" customHeight="1" x14ac:dyDescent="0.2">
      <c r="A48" s="543"/>
      <c r="B48" s="178" t="s">
        <v>2510</v>
      </c>
      <c r="C48" s="139">
        <v>3160000</v>
      </c>
      <c r="D48" s="139" t="s">
        <v>622</v>
      </c>
      <c r="E48" s="139" t="s">
        <v>622</v>
      </c>
      <c r="F48" s="231" t="s">
        <v>622</v>
      </c>
      <c r="G48" s="543"/>
      <c r="H48" s="178" t="s">
        <v>2543</v>
      </c>
      <c r="I48" s="139">
        <v>200000</v>
      </c>
      <c r="J48" s="139">
        <v>300000</v>
      </c>
      <c r="K48" s="139">
        <v>400000</v>
      </c>
      <c r="L48" s="231" t="s">
        <v>622</v>
      </c>
      <c r="M48" s="543"/>
      <c r="N48" s="178" t="s">
        <v>2569</v>
      </c>
      <c r="O48" s="139">
        <v>1600000</v>
      </c>
      <c r="P48" s="231">
        <v>1600000</v>
      </c>
      <c r="Q48" s="231">
        <v>1600000</v>
      </c>
      <c r="R48" s="231">
        <v>1600000</v>
      </c>
      <c r="S48" s="543"/>
      <c r="T48" s="509" t="s">
        <v>2598</v>
      </c>
      <c r="U48" s="46">
        <v>400000</v>
      </c>
      <c r="V48" s="46" t="s">
        <v>622</v>
      </c>
      <c r="W48" s="46" t="s">
        <v>622</v>
      </c>
      <c r="X48" s="46" t="s">
        <v>622</v>
      </c>
      <c r="Y48" s="543"/>
      <c r="Z48" s="178" t="s">
        <v>3565</v>
      </c>
      <c r="AA48" s="139" t="s">
        <v>622</v>
      </c>
      <c r="AB48" s="139" t="s">
        <v>622</v>
      </c>
      <c r="AC48" s="139" t="s">
        <v>622</v>
      </c>
      <c r="AD48" s="231" t="s">
        <v>622</v>
      </c>
      <c r="AE48" s="543"/>
      <c r="AF48" s="178" t="s">
        <v>3570</v>
      </c>
      <c r="AG48" s="139" t="s">
        <v>622</v>
      </c>
      <c r="AH48" s="139" t="s">
        <v>622</v>
      </c>
      <c r="AI48" s="139" t="s">
        <v>622</v>
      </c>
      <c r="AJ48" s="231" t="s">
        <v>622</v>
      </c>
    </row>
    <row r="49" spans="1:36" s="47" customFormat="1" ht="12.75" customHeight="1" x14ac:dyDescent="0.2">
      <c r="A49" s="544"/>
      <c r="B49" s="178" t="s">
        <v>2511</v>
      </c>
      <c r="C49" s="139">
        <v>1675000</v>
      </c>
      <c r="D49" s="139" t="s">
        <v>622</v>
      </c>
      <c r="E49" s="139" t="s">
        <v>622</v>
      </c>
      <c r="F49" s="231" t="s">
        <v>622</v>
      </c>
      <c r="G49" s="544"/>
      <c r="H49" s="178" t="s">
        <v>2544</v>
      </c>
      <c r="I49" s="139">
        <v>200000</v>
      </c>
      <c r="J49" s="139">
        <v>300000</v>
      </c>
      <c r="K49" s="139">
        <v>400000</v>
      </c>
      <c r="L49" s="231" t="s">
        <v>622</v>
      </c>
      <c r="M49" s="543"/>
      <c r="N49" s="178" t="s">
        <v>2570</v>
      </c>
      <c r="O49" s="139">
        <v>400000</v>
      </c>
      <c r="P49" s="231" t="s">
        <v>622</v>
      </c>
      <c r="Q49" s="231" t="s">
        <v>622</v>
      </c>
      <c r="R49" s="231" t="s">
        <v>622</v>
      </c>
      <c r="S49" s="543"/>
      <c r="T49" s="509" t="s">
        <v>2830</v>
      </c>
      <c r="U49" s="46">
        <v>1000000</v>
      </c>
      <c r="V49" s="46" t="s">
        <v>622</v>
      </c>
      <c r="W49" s="46" t="s">
        <v>622</v>
      </c>
      <c r="X49" s="46" t="s">
        <v>622</v>
      </c>
      <c r="Y49" s="543"/>
      <c r="Z49" s="178" t="s">
        <v>3566</v>
      </c>
      <c r="AA49" s="139" t="s">
        <v>622</v>
      </c>
      <c r="AB49" s="139" t="s">
        <v>622</v>
      </c>
      <c r="AC49" s="139" t="s">
        <v>622</v>
      </c>
      <c r="AD49" s="231" t="s">
        <v>622</v>
      </c>
      <c r="AE49" s="543"/>
      <c r="AF49" s="178" t="s">
        <v>3571</v>
      </c>
      <c r="AG49" s="139" t="s">
        <v>622</v>
      </c>
      <c r="AH49" s="139" t="s">
        <v>622</v>
      </c>
      <c r="AI49" s="139" t="s">
        <v>622</v>
      </c>
      <c r="AJ49" s="231" t="s">
        <v>622</v>
      </c>
    </row>
    <row r="50" spans="1:36" s="47" customFormat="1" ht="12.75" customHeight="1" x14ac:dyDescent="0.2">
      <c r="A50" s="549" t="s">
        <v>561</v>
      </c>
      <c r="B50" s="107" t="s">
        <v>3540</v>
      </c>
      <c r="C50" s="200" t="s">
        <v>622</v>
      </c>
      <c r="D50" s="201" t="s">
        <v>622</v>
      </c>
      <c r="E50" s="201" t="s">
        <v>622</v>
      </c>
      <c r="F50" s="201" t="s">
        <v>622</v>
      </c>
      <c r="G50" s="549" t="s">
        <v>561</v>
      </c>
      <c r="H50" s="107" t="s">
        <v>3546</v>
      </c>
      <c r="I50" s="46" t="s">
        <v>622</v>
      </c>
      <c r="J50" s="46" t="s">
        <v>622</v>
      </c>
      <c r="K50" s="46" t="s">
        <v>622</v>
      </c>
      <c r="L50" s="46" t="s">
        <v>622</v>
      </c>
      <c r="M50" s="544"/>
      <c r="N50" s="178" t="s">
        <v>2572</v>
      </c>
      <c r="O50" s="139">
        <v>6384000</v>
      </c>
      <c r="P50" s="231" t="s">
        <v>622</v>
      </c>
      <c r="Q50" s="231" t="s">
        <v>622</v>
      </c>
      <c r="R50" s="231" t="s">
        <v>622</v>
      </c>
      <c r="S50" s="543"/>
      <c r="T50" s="509" t="s">
        <v>2599</v>
      </c>
      <c r="U50" s="46">
        <v>100000</v>
      </c>
      <c r="V50" s="46" t="s">
        <v>622</v>
      </c>
      <c r="W50" s="46" t="s">
        <v>622</v>
      </c>
      <c r="X50" s="46" t="s">
        <v>622</v>
      </c>
      <c r="Y50" s="543"/>
      <c r="Z50" s="178" t="s">
        <v>3567</v>
      </c>
      <c r="AA50" s="139" t="s">
        <v>622</v>
      </c>
      <c r="AB50" s="139" t="s">
        <v>622</v>
      </c>
      <c r="AC50" s="139" t="s">
        <v>622</v>
      </c>
      <c r="AD50" s="231" t="s">
        <v>622</v>
      </c>
      <c r="AE50" s="543"/>
      <c r="AF50" s="178" t="s">
        <v>3572</v>
      </c>
      <c r="AG50" s="139" t="s">
        <v>622</v>
      </c>
      <c r="AH50" s="139" t="s">
        <v>622</v>
      </c>
      <c r="AI50" s="139" t="s">
        <v>622</v>
      </c>
      <c r="AJ50" s="231" t="s">
        <v>622</v>
      </c>
    </row>
    <row r="51" spans="1:36" s="47" customFormat="1" ht="12.75" customHeight="1" x14ac:dyDescent="0.2">
      <c r="A51" s="543"/>
      <c r="B51" s="107" t="s">
        <v>3541</v>
      </c>
      <c r="C51" s="201" t="s">
        <v>622</v>
      </c>
      <c r="D51" s="201" t="s">
        <v>622</v>
      </c>
      <c r="E51" s="201" t="s">
        <v>622</v>
      </c>
      <c r="F51" s="201" t="s">
        <v>622</v>
      </c>
      <c r="G51" s="543"/>
      <c r="H51" s="48" t="s">
        <v>3547</v>
      </c>
      <c r="I51" s="46" t="s">
        <v>622</v>
      </c>
      <c r="J51" s="46" t="s">
        <v>622</v>
      </c>
      <c r="K51" s="46" t="s">
        <v>622</v>
      </c>
      <c r="L51" s="46" t="s">
        <v>622</v>
      </c>
      <c r="M51" s="549" t="s">
        <v>561</v>
      </c>
      <c r="N51" s="178" t="s">
        <v>3550</v>
      </c>
      <c r="O51" s="139" t="s">
        <v>622</v>
      </c>
      <c r="P51" s="231" t="s">
        <v>622</v>
      </c>
      <c r="Q51" s="231" t="s">
        <v>622</v>
      </c>
      <c r="R51" s="231" t="s">
        <v>622</v>
      </c>
      <c r="S51" s="543"/>
      <c r="T51" s="509" t="s">
        <v>2600</v>
      </c>
      <c r="U51" s="46">
        <v>400000</v>
      </c>
      <c r="V51" s="46" t="s">
        <v>622</v>
      </c>
      <c r="W51" s="46" t="s">
        <v>622</v>
      </c>
      <c r="X51" s="46" t="s">
        <v>622</v>
      </c>
      <c r="Y51" s="543"/>
      <c r="Z51" s="178" t="s">
        <v>3568</v>
      </c>
      <c r="AA51" s="139" t="s">
        <v>622</v>
      </c>
      <c r="AB51" s="139" t="s">
        <v>622</v>
      </c>
      <c r="AC51" s="139" t="s">
        <v>622</v>
      </c>
      <c r="AD51" s="231" t="s">
        <v>622</v>
      </c>
      <c r="AE51" s="543"/>
      <c r="AF51" s="178" t="s">
        <v>3573</v>
      </c>
      <c r="AG51" s="139" t="s">
        <v>622</v>
      </c>
      <c r="AH51" s="139" t="s">
        <v>622</v>
      </c>
      <c r="AI51" s="139" t="s">
        <v>622</v>
      </c>
      <c r="AJ51" s="231" t="s">
        <v>622</v>
      </c>
    </row>
    <row r="52" spans="1:36" s="47" customFormat="1" ht="12.75" customHeight="1" x14ac:dyDescent="0.2">
      <c r="A52" s="543"/>
      <c r="B52" s="383" t="s">
        <v>3542</v>
      </c>
      <c r="C52" s="201" t="s">
        <v>622</v>
      </c>
      <c r="D52" s="201" t="s">
        <v>622</v>
      </c>
      <c r="E52" s="201" t="s">
        <v>622</v>
      </c>
      <c r="F52" s="201" t="s">
        <v>622</v>
      </c>
      <c r="G52" s="543"/>
      <c r="H52" s="48" t="s">
        <v>3548</v>
      </c>
      <c r="I52" s="292" t="s">
        <v>622</v>
      </c>
      <c r="J52" s="292" t="s">
        <v>622</v>
      </c>
      <c r="K52" s="292" t="s">
        <v>622</v>
      </c>
      <c r="L52" s="292" t="s">
        <v>622</v>
      </c>
      <c r="M52" s="543"/>
      <c r="N52" s="178" t="s">
        <v>3551</v>
      </c>
      <c r="O52" s="139" t="s">
        <v>622</v>
      </c>
      <c r="P52" s="231" t="s">
        <v>622</v>
      </c>
      <c r="Q52" s="231" t="s">
        <v>622</v>
      </c>
      <c r="R52" s="231" t="s">
        <v>622</v>
      </c>
      <c r="S52" s="543"/>
      <c r="T52" s="509" t="s">
        <v>2601</v>
      </c>
      <c r="U52" s="46">
        <v>2800000</v>
      </c>
      <c r="V52" s="46" t="s">
        <v>622</v>
      </c>
      <c r="W52" s="46" t="s">
        <v>622</v>
      </c>
      <c r="X52" s="46" t="s">
        <v>622</v>
      </c>
      <c r="Y52" s="543"/>
      <c r="Z52" s="107"/>
      <c r="AA52" s="201"/>
      <c r="AB52" s="201"/>
      <c r="AC52" s="201"/>
      <c r="AD52" s="201"/>
      <c r="AE52" s="543"/>
      <c r="AG52" s="139" t="s">
        <v>622</v>
      </c>
      <c r="AH52" s="139" t="s">
        <v>622</v>
      </c>
      <c r="AI52" s="139" t="s">
        <v>622</v>
      </c>
      <c r="AJ52" s="231" t="s">
        <v>622</v>
      </c>
    </row>
    <row r="53" spans="1:36" s="47" customFormat="1" ht="12.75" customHeight="1" x14ac:dyDescent="0.2">
      <c r="A53" s="543"/>
      <c r="B53" s="107" t="s">
        <v>3543</v>
      </c>
      <c r="C53" s="201" t="s">
        <v>622</v>
      </c>
      <c r="D53" s="201" t="s">
        <v>622</v>
      </c>
      <c r="E53" s="201" t="s">
        <v>622</v>
      </c>
      <c r="F53" s="201" t="s">
        <v>622</v>
      </c>
      <c r="G53" s="543"/>
      <c r="H53" s="97" t="s">
        <v>3549</v>
      </c>
      <c r="I53" s="294" t="s">
        <v>622</v>
      </c>
      <c r="J53" s="294" t="s">
        <v>622</v>
      </c>
      <c r="K53" s="294" t="s">
        <v>622</v>
      </c>
      <c r="L53" s="294" t="s">
        <v>622</v>
      </c>
      <c r="M53" s="543"/>
      <c r="N53" s="178" t="s">
        <v>3552</v>
      </c>
      <c r="O53" s="139" t="s">
        <v>622</v>
      </c>
      <c r="P53" s="231" t="s">
        <v>622</v>
      </c>
      <c r="Q53" s="231" t="s">
        <v>622</v>
      </c>
      <c r="R53" s="231" t="s">
        <v>622</v>
      </c>
      <c r="S53" s="543"/>
      <c r="T53" s="509" t="s">
        <v>2605</v>
      </c>
      <c r="U53" s="506">
        <v>2800000</v>
      </c>
      <c r="V53" s="506">
        <v>2800000</v>
      </c>
      <c r="W53" s="508" t="s">
        <v>622</v>
      </c>
      <c r="X53" s="508" t="s">
        <v>622</v>
      </c>
      <c r="Y53" s="543"/>
      <c r="Z53" s="446"/>
      <c r="AA53" s="201"/>
      <c r="AB53" s="201"/>
      <c r="AC53" s="201"/>
      <c r="AD53" s="201"/>
      <c r="AE53" s="543"/>
      <c r="AF53" s="178"/>
      <c r="AG53" s="139"/>
      <c r="AH53" s="139"/>
      <c r="AI53" s="139"/>
      <c r="AJ53" s="231"/>
    </row>
    <row r="54" spans="1:36" s="47" customFormat="1" ht="12.75" customHeight="1" x14ac:dyDescent="0.2">
      <c r="A54" s="543"/>
      <c r="B54" s="107" t="s">
        <v>3544</v>
      </c>
      <c r="C54" s="201" t="s">
        <v>622</v>
      </c>
      <c r="D54" s="201" t="s">
        <v>622</v>
      </c>
      <c r="E54" s="201" t="s">
        <v>622</v>
      </c>
      <c r="F54" s="201" t="s">
        <v>622</v>
      </c>
      <c r="G54" s="543"/>
      <c r="H54" s="48"/>
      <c r="I54" s="294"/>
      <c r="J54" s="294"/>
      <c r="K54" s="294"/>
      <c r="L54" s="294"/>
      <c r="M54" s="543"/>
      <c r="N54" s="383" t="s">
        <v>3553</v>
      </c>
      <c r="O54" s="383" t="s">
        <v>622</v>
      </c>
      <c r="P54" s="383" t="s">
        <v>622</v>
      </c>
      <c r="Q54" s="383" t="s">
        <v>622</v>
      </c>
      <c r="R54" s="383" t="s">
        <v>622</v>
      </c>
      <c r="S54" s="543"/>
      <c r="T54" s="509" t="s">
        <v>3556</v>
      </c>
      <c r="U54" s="509" t="s">
        <v>622</v>
      </c>
      <c r="V54" s="509" t="s">
        <v>622</v>
      </c>
      <c r="W54" s="509" t="s">
        <v>622</v>
      </c>
      <c r="X54" s="509" t="s">
        <v>622</v>
      </c>
      <c r="Y54" s="543"/>
      <c r="Z54" s="446"/>
      <c r="AA54" s="201"/>
      <c r="AB54" s="201"/>
      <c r="AC54" s="201"/>
      <c r="AD54" s="201"/>
      <c r="AE54" s="543"/>
      <c r="AF54" s="178"/>
      <c r="AG54" s="139"/>
      <c r="AH54" s="139"/>
      <c r="AI54" s="139"/>
      <c r="AJ54" s="231"/>
    </row>
    <row r="55" spans="1:36" s="47" customFormat="1" ht="12.75" customHeight="1" x14ac:dyDescent="0.2">
      <c r="A55" s="543"/>
      <c r="B55" s="107" t="s">
        <v>3545</v>
      </c>
      <c r="C55" s="201" t="s">
        <v>622</v>
      </c>
      <c r="D55" s="201" t="s">
        <v>622</v>
      </c>
      <c r="E55" s="201" t="s">
        <v>622</v>
      </c>
      <c r="F55" s="201" t="s">
        <v>622</v>
      </c>
      <c r="G55" s="543"/>
      <c r="H55" s="319"/>
      <c r="I55" s="294"/>
      <c r="J55" s="294"/>
      <c r="K55" s="294"/>
      <c r="L55" s="294"/>
      <c r="M55" s="543"/>
      <c r="N55" s="383" t="s">
        <v>3554</v>
      </c>
      <c r="O55" s="383" t="s">
        <v>622</v>
      </c>
      <c r="P55" s="383" t="s">
        <v>622</v>
      </c>
      <c r="Q55" s="383" t="s">
        <v>622</v>
      </c>
      <c r="R55" s="383" t="s">
        <v>622</v>
      </c>
      <c r="S55" s="543"/>
      <c r="T55" s="509" t="s">
        <v>3557</v>
      </c>
      <c r="U55" s="509" t="s">
        <v>622</v>
      </c>
      <c r="V55" s="509" t="s">
        <v>622</v>
      </c>
      <c r="W55" s="509" t="s">
        <v>622</v>
      </c>
      <c r="X55" s="509" t="s">
        <v>622</v>
      </c>
      <c r="Y55" s="543"/>
      <c r="Z55" s="446"/>
      <c r="AA55" s="201"/>
      <c r="AB55" s="201"/>
      <c r="AC55" s="201"/>
      <c r="AD55" s="201"/>
      <c r="AE55" s="543"/>
      <c r="AF55" s="178"/>
      <c r="AG55" s="139"/>
      <c r="AH55" s="139"/>
      <c r="AI55" s="139"/>
      <c r="AJ55" s="231"/>
    </row>
    <row r="56" spans="1:36" s="47" customFormat="1" ht="12.75" customHeight="1" x14ac:dyDescent="0.2">
      <c r="A56" s="543"/>
      <c r="B56" s="107"/>
      <c r="C56" s="201"/>
      <c r="D56" s="201"/>
      <c r="E56" s="201"/>
      <c r="F56" s="201"/>
      <c r="G56" s="543"/>
      <c r="H56" s="319"/>
      <c r="I56" s="294"/>
      <c r="J56" s="294"/>
      <c r="K56" s="294"/>
      <c r="L56" s="294"/>
      <c r="M56" s="543"/>
      <c r="N56" s="383" t="s">
        <v>3555</v>
      </c>
      <c r="O56" s="383" t="s">
        <v>622</v>
      </c>
      <c r="P56" s="383" t="s">
        <v>622</v>
      </c>
      <c r="Q56" s="383" t="s">
        <v>622</v>
      </c>
      <c r="R56" s="383" t="s">
        <v>622</v>
      </c>
      <c r="S56" s="544"/>
      <c r="T56" s="121" t="s">
        <v>3558</v>
      </c>
      <c r="U56" s="509" t="s">
        <v>622</v>
      </c>
      <c r="V56" s="509" t="s">
        <v>622</v>
      </c>
      <c r="W56" s="509" t="s">
        <v>622</v>
      </c>
      <c r="X56" s="509" t="s">
        <v>622</v>
      </c>
      <c r="Y56" s="544"/>
      <c r="Z56" s="420"/>
      <c r="AA56" s="201"/>
      <c r="AB56" s="201"/>
      <c r="AC56" s="201"/>
      <c r="AD56" s="201"/>
      <c r="AE56" s="544"/>
      <c r="AF56" s="178"/>
      <c r="AG56" s="139"/>
      <c r="AH56" s="139"/>
      <c r="AI56" s="139"/>
      <c r="AJ56" s="231"/>
    </row>
    <row r="57" spans="1:36" s="47" customFormat="1" ht="12.75" customHeight="1" x14ac:dyDescent="0.2">
      <c r="A57" s="543"/>
      <c r="B57" s="107"/>
      <c r="C57" s="201"/>
      <c r="D57" s="201"/>
      <c r="E57" s="201"/>
      <c r="F57" s="201"/>
      <c r="G57" s="543"/>
      <c r="H57" s="319"/>
      <c r="I57" s="270"/>
      <c r="J57" s="270"/>
      <c r="K57" s="270"/>
      <c r="L57" s="270"/>
      <c r="M57" s="543"/>
      <c r="N57" s="383"/>
      <c r="O57" s="383"/>
      <c r="P57" s="383"/>
      <c r="Q57" s="383"/>
      <c r="R57" s="383"/>
      <c r="S57" s="549" t="s">
        <v>561</v>
      </c>
      <c r="T57" s="509" t="s">
        <v>3559</v>
      </c>
      <c r="U57" s="509" t="s">
        <v>622</v>
      </c>
      <c r="V57" s="509" t="s">
        <v>622</v>
      </c>
      <c r="W57" s="509" t="s">
        <v>622</v>
      </c>
      <c r="X57" s="509" t="s">
        <v>622</v>
      </c>
      <c r="Y57" s="394"/>
      <c r="Z57" s="420"/>
      <c r="AA57" s="46"/>
      <c r="AB57" s="46"/>
      <c r="AC57" s="46"/>
      <c r="AD57" s="46"/>
      <c r="AE57" s="394"/>
      <c r="AF57" s="107"/>
      <c r="AG57" s="46"/>
      <c r="AH57" s="46"/>
      <c r="AI57" s="46"/>
      <c r="AJ57" s="46"/>
    </row>
    <row r="58" spans="1:36" s="47" customFormat="1" ht="12.75" customHeight="1" x14ac:dyDescent="0.2">
      <c r="A58" s="543"/>
      <c r="B58" s="107"/>
      <c r="C58" s="201"/>
      <c r="D58" s="201"/>
      <c r="E58" s="201"/>
      <c r="F58" s="201"/>
      <c r="G58" s="543"/>
      <c r="H58" s="319"/>
      <c r="I58" s="270"/>
      <c r="J58" s="270"/>
      <c r="K58" s="270"/>
      <c r="L58" s="270"/>
      <c r="M58" s="543"/>
      <c r="N58" s="383"/>
      <c r="O58" s="383"/>
      <c r="P58" s="383"/>
      <c r="Q58" s="383"/>
      <c r="R58" s="383"/>
      <c r="S58" s="543"/>
      <c r="T58" s="107" t="s">
        <v>3561</v>
      </c>
      <c r="U58" s="509" t="s">
        <v>622</v>
      </c>
      <c r="V58" s="509" t="s">
        <v>622</v>
      </c>
      <c r="W58" s="509" t="s">
        <v>622</v>
      </c>
      <c r="X58" s="509" t="s">
        <v>622</v>
      </c>
      <c r="Y58" s="394"/>
      <c r="Z58" s="420"/>
      <c r="AA58" s="46"/>
      <c r="AB58" s="46"/>
      <c r="AC58" s="46"/>
      <c r="AD58" s="46"/>
      <c r="AE58" s="394"/>
      <c r="AF58" s="107"/>
      <c r="AG58" s="46"/>
      <c r="AH58" s="46"/>
      <c r="AI58" s="46"/>
      <c r="AJ58" s="46"/>
    </row>
    <row r="59" spans="1:36" s="47" customFormat="1" x14ac:dyDescent="0.2">
      <c r="A59" s="544"/>
      <c r="B59" s="383"/>
      <c r="C59" s="46"/>
      <c r="D59" s="46"/>
      <c r="E59" s="46"/>
      <c r="F59" s="46"/>
      <c r="G59" s="544"/>
      <c r="H59" s="270"/>
      <c r="I59" s="270"/>
      <c r="J59" s="270"/>
      <c r="K59" s="270"/>
      <c r="L59" s="270"/>
      <c r="M59" s="543"/>
      <c r="N59" s="48"/>
      <c r="O59" s="288"/>
      <c r="P59" s="288"/>
      <c r="Q59" s="288"/>
      <c r="R59" s="288"/>
      <c r="S59" s="543"/>
      <c r="T59" s="178" t="s">
        <v>3574</v>
      </c>
      <c r="U59" s="509" t="s">
        <v>622</v>
      </c>
      <c r="V59" s="509" t="s">
        <v>622</v>
      </c>
      <c r="W59" s="509" t="s">
        <v>622</v>
      </c>
      <c r="X59" s="509" t="s">
        <v>622</v>
      </c>
      <c r="Y59" s="394"/>
      <c r="Z59" s="420"/>
      <c r="AA59" s="46"/>
      <c r="AB59" s="46"/>
      <c r="AC59" s="46"/>
      <c r="AD59" s="46"/>
      <c r="AE59" s="394"/>
      <c r="AF59" s="107"/>
      <c r="AG59" s="419"/>
      <c r="AH59" s="419"/>
      <c r="AI59" s="419"/>
      <c r="AJ59" s="419"/>
    </row>
    <row r="60" spans="1:36" s="47" customFormat="1" x14ac:dyDescent="0.2">
      <c r="A60" s="394"/>
      <c r="B60" s="13"/>
      <c r="C60" s="18"/>
      <c r="D60" s="18"/>
      <c r="E60" s="18"/>
      <c r="F60" s="18"/>
      <c r="G60" s="394"/>
      <c r="H60" s="270"/>
      <c r="I60" s="270"/>
      <c r="J60" s="270"/>
      <c r="K60" s="270"/>
      <c r="L60" s="270"/>
      <c r="M60" s="544"/>
      <c r="N60" s="48"/>
      <c r="O60" s="288"/>
      <c r="P60" s="288"/>
      <c r="Q60" s="288"/>
      <c r="R60" s="288"/>
      <c r="S60" s="543"/>
      <c r="T60" s="489"/>
      <c r="U60" s="509"/>
      <c r="V60" s="509"/>
      <c r="W60" s="509"/>
      <c r="X60" s="509"/>
      <c r="Y60" s="394"/>
      <c r="Z60" s="420"/>
      <c r="AA60" s="46"/>
      <c r="AB60" s="46"/>
      <c r="AC60" s="46"/>
      <c r="AD60" s="46"/>
      <c r="AE60" s="394"/>
      <c r="AF60" s="420"/>
      <c r="AG60" s="420"/>
      <c r="AH60" s="420"/>
      <c r="AI60" s="420"/>
      <c r="AJ60" s="420"/>
    </row>
    <row r="61" spans="1:36" s="47" customFormat="1" x14ac:dyDescent="0.2">
      <c r="A61" s="394"/>
      <c r="B61" s="13"/>
      <c r="C61" s="18"/>
      <c r="D61" s="18"/>
      <c r="E61" s="18"/>
      <c r="F61" s="18"/>
      <c r="G61" s="394"/>
      <c r="H61" s="270"/>
      <c r="I61" s="270"/>
      <c r="J61" s="270"/>
      <c r="K61" s="270"/>
      <c r="L61" s="270"/>
      <c r="M61" s="394"/>
      <c r="N61" s="288"/>
      <c r="O61" s="288"/>
      <c r="P61" s="288"/>
      <c r="Q61" s="288"/>
      <c r="R61" s="288"/>
      <c r="S61" s="543"/>
      <c r="T61" s="489"/>
      <c r="U61" s="489"/>
      <c r="V61" s="489"/>
      <c r="W61" s="489"/>
      <c r="X61" s="489"/>
      <c r="Y61" s="394"/>
      <c r="Z61" s="287"/>
      <c r="AA61" s="46"/>
      <c r="AB61" s="46"/>
      <c r="AC61" s="46"/>
      <c r="AD61" s="46"/>
      <c r="AE61" s="394"/>
      <c r="AF61" s="178"/>
      <c r="AG61" s="420"/>
      <c r="AH61" s="420"/>
      <c r="AI61" s="420"/>
      <c r="AJ61" s="420"/>
    </row>
    <row r="62" spans="1:36" s="47" customFormat="1" x14ac:dyDescent="0.2">
      <c r="A62" s="313"/>
      <c r="B62" s="13"/>
      <c r="C62" s="18"/>
      <c r="D62" s="18"/>
      <c r="E62" s="18"/>
      <c r="F62" s="18"/>
      <c r="G62" s="313"/>
      <c r="H62" s="270"/>
      <c r="I62" s="270"/>
      <c r="J62" s="270"/>
      <c r="K62" s="270"/>
      <c r="L62" s="270"/>
      <c r="M62" s="310"/>
      <c r="N62" s="288"/>
      <c r="O62" s="288"/>
      <c r="P62" s="288"/>
      <c r="Q62" s="288"/>
      <c r="R62" s="288"/>
      <c r="S62" s="543"/>
      <c r="T62" s="489"/>
      <c r="U62" s="489"/>
      <c r="V62" s="489"/>
      <c r="W62" s="489"/>
      <c r="X62" s="489"/>
      <c r="Y62" s="499"/>
      <c r="Z62" s="287"/>
      <c r="AA62" s="46"/>
      <c r="AB62" s="46"/>
      <c r="AC62" s="46"/>
      <c r="AD62" s="46"/>
      <c r="AE62" s="313"/>
      <c r="AF62" s="420"/>
      <c r="AG62" s="420"/>
      <c r="AH62" s="420"/>
      <c r="AI62" s="420"/>
      <c r="AJ62" s="420"/>
    </row>
    <row r="63" spans="1:36" s="47" customFormat="1" ht="12.75" customHeight="1" x14ac:dyDescent="0.2">
      <c r="A63" s="313"/>
      <c r="B63" s="13"/>
      <c r="C63" s="18"/>
      <c r="D63" s="18"/>
      <c r="E63" s="18"/>
      <c r="F63" s="18"/>
      <c r="G63" s="310"/>
      <c r="H63" s="270"/>
      <c r="I63" s="270"/>
      <c r="J63" s="270"/>
      <c r="K63" s="270"/>
      <c r="L63" s="270"/>
      <c r="M63" s="310"/>
      <c r="N63" s="288"/>
      <c r="O63" s="288"/>
      <c r="P63" s="288"/>
      <c r="Q63" s="288"/>
      <c r="R63" s="288"/>
      <c r="S63" s="543"/>
      <c r="T63" s="489"/>
      <c r="U63" s="489"/>
      <c r="V63" s="489"/>
      <c r="W63" s="489"/>
      <c r="X63" s="489"/>
      <c r="Y63" s="499"/>
      <c r="Z63" s="287"/>
      <c r="AA63" s="46"/>
      <c r="AB63" s="46"/>
      <c r="AC63" s="46"/>
      <c r="AD63" s="46"/>
      <c r="AE63" s="313"/>
      <c r="AF63" s="288"/>
      <c r="AG63" s="288"/>
      <c r="AH63" s="288"/>
      <c r="AI63" s="288"/>
      <c r="AJ63" s="288"/>
    </row>
    <row r="64" spans="1:36" s="47" customFormat="1" x14ac:dyDescent="0.2">
      <c r="A64" s="238"/>
      <c r="B64" s="13"/>
      <c r="C64" s="18"/>
      <c r="D64" s="18"/>
      <c r="E64" s="18"/>
      <c r="F64" s="18"/>
      <c r="G64" s="301"/>
      <c r="H64" s="270"/>
      <c r="I64" s="270"/>
      <c r="J64" s="270"/>
      <c r="K64" s="270"/>
      <c r="L64" s="270"/>
      <c r="M64" s="310"/>
      <c r="N64" s="288"/>
      <c r="O64" s="288"/>
      <c r="P64" s="288"/>
      <c r="Q64" s="288"/>
      <c r="R64" s="288"/>
      <c r="S64" s="543"/>
      <c r="T64" s="489"/>
      <c r="U64" s="489"/>
      <c r="V64" s="489"/>
      <c r="W64" s="489"/>
      <c r="X64" s="489"/>
      <c r="Y64" s="499"/>
      <c r="Z64" s="287"/>
      <c r="AA64" s="46"/>
      <c r="AB64" s="46"/>
      <c r="AC64" s="46"/>
      <c r="AD64" s="46"/>
      <c r="AE64" s="313"/>
      <c r="AF64" s="288"/>
      <c r="AG64" s="288"/>
      <c r="AH64" s="288"/>
      <c r="AI64" s="288"/>
      <c r="AJ64" s="288"/>
    </row>
    <row r="65" spans="1:36" s="47" customFormat="1" x14ac:dyDescent="0.2">
      <c r="A65" s="65"/>
      <c r="B65" s="13"/>
      <c r="C65" s="18"/>
      <c r="D65" s="18"/>
      <c r="E65" s="18"/>
      <c r="F65" s="18"/>
      <c r="G65" s="301"/>
      <c r="H65" s="270"/>
      <c r="I65" s="270"/>
      <c r="J65" s="270"/>
      <c r="K65" s="270"/>
      <c r="L65" s="270"/>
      <c r="M65" s="310"/>
      <c r="N65" s="288"/>
      <c r="O65" s="288"/>
      <c r="P65" s="288"/>
      <c r="Q65" s="288"/>
      <c r="R65" s="288"/>
      <c r="S65" s="543"/>
      <c r="T65" s="489"/>
      <c r="U65" s="489"/>
      <c r="V65" s="489"/>
      <c r="W65" s="489"/>
      <c r="X65" s="489"/>
      <c r="Y65" s="499"/>
      <c r="Z65" s="287"/>
      <c r="AA65" s="46"/>
      <c r="AB65" s="46"/>
      <c r="AC65" s="46"/>
      <c r="AD65" s="46"/>
      <c r="AE65" s="313"/>
      <c r="AF65" s="288"/>
      <c r="AG65" s="288"/>
      <c r="AH65" s="288"/>
      <c r="AI65" s="288"/>
      <c r="AJ65" s="288"/>
    </row>
    <row r="66" spans="1:36" s="47" customFormat="1" x14ac:dyDescent="0.2">
      <c r="A66" s="65"/>
      <c r="B66" s="13"/>
      <c r="C66" s="18"/>
      <c r="D66" s="18"/>
      <c r="E66" s="18"/>
      <c r="F66" s="18"/>
      <c r="G66" s="45"/>
      <c r="H66" s="270"/>
      <c r="I66" s="270"/>
      <c r="J66" s="270"/>
      <c r="K66" s="270"/>
      <c r="L66" s="270"/>
      <c r="M66" s="310"/>
      <c r="N66"/>
      <c r="O66"/>
      <c r="P66"/>
      <c r="Q66"/>
      <c r="R66"/>
      <c r="S66" s="544"/>
      <c r="T66" s="489"/>
      <c r="U66" s="489"/>
      <c r="V66" s="489"/>
      <c r="W66" s="489"/>
      <c r="X66" s="489"/>
      <c r="Y66" s="500"/>
      <c r="Z66" s="287"/>
      <c r="AA66" s="46"/>
      <c r="AB66" s="46"/>
      <c r="AC66" s="46"/>
      <c r="AD66" s="46"/>
      <c r="AE66" s="45"/>
      <c r="AF66" s="288"/>
      <c r="AG66" s="288"/>
      <c r="AH66" s="288"/>
      <c r="AI66" s="288"/>
      <c r="AJ66" s="288"/>
    </row>
    <row r="67" spans="1:36" s="47" customFormat="1" x14ac:dyDescent="0.2">
      <c r="A67" s="65"/>
      <c r="B67" s="13"/>
      <c r="C67" s="18"/>
      <c r="D67" s="18"/>
      <c r="E67" s="18"/>
      <c r="F67" s="18"/>
      <c r="G67" s="45"/>
      <c r="H67" s="270"/>
      <c r="I67" s="270"/>
      <c r="J67" s="270"/>
      <c r="K67" s="270"/>
      <c r="L67" s="270"/>
      <c r="M67" s="310"/>
      <c r="N67"/>
      <c r="O67"/>
      <c r="P67"/>
      <c r="Q67"/>
      <c r="R67"/>
      <c r="S67" s="45"/>
      <c r="T67" s="489"/>
      <c r="U67" s="489"/>
      <c r="V67" s="489"/>
      <c r="W67" s="489"/>
      <c r="X67" s="489"/>
      <c r="Y67" s="501"/>
      <c r="Z67" s="286"/>
      <c r="AA67" s="46"/>
      <c r="AB67" s="46"/>
      <c r="AC67" s="46"/>
      <c r="AD67" s="46"/>
      <c r="AE67" s="45"/>
      <c r="AF67" s="288"/>
      <c r="AG67" s="288"/>
      <c r="AH67" s="288"/>
      <c r="AI67" s="288"/>
      <c r="AJ67" s="288"/>
    </row>
    <row r="68" spans="1:36" s="47" customFormat="1" x14ac:dyDescent="0.2">
      <c r="A68" s="65"/>
      <c r="B68" s="13"/>
      <c r="C68" s="46"/>
      <c r="D68" s="46"/>
      <c r="E68" s="46"/>
      <c r="F68" s="46"/>
      <c r="G68" s="45"/>
      <c r="H68" s="270"/>
      <c r="I68" s="270"/>
      <c r="J68" s="270"/>
      <c r="K68" s="270"/>
      <c r="L68" s="270"/>
      <c r="M68" s="310"/>
      <c r="N68"/>
      <c r="O68"/>
      <c r="P68"/>
      <c r="Q68"/>
      <c r="R68"/>
      <c r="S68" s="45"/>
      <c r="T68" s="489"/>
      <c r="U68" s="489"/>
      <c r="V68" s="489"/>
      <c r="W68" s="489"/>
      <c r="X68" s="489"/>
      <c r="Y68" s="501"/>
      <c r="Z68" s="45"/>
      <c r="AA68" s="45"/>
      <c r="AB68" s="45"/>
      <c r="AC68" s="45"/>
      <c r="AD68" s="45"/>
      <c r="AE68" s="45"/>
      <c r="AF68" s="288"/>
      <c r="AG68" s="288"/>
      <c r="AH68" s="288"/>
      <c r="AI68" s="288"/>
      <c r="AJ68" s="288"/>
    </row>
    <row r="69" spans="1:36" s="47" customFormat="1" x14ac:dyDescent="0.2">
      <c r="A69" s="65"/>
      <c r="B69" s="13"/>
      <c r="C69" s="46"/>
      <c r="D69" s="46"/>
      <c r="E69" s="46"/>
      <c r="F69" s="46"/>
      <c r="G69" s="45"/>
      <c r="H69" s="270"/>
      <c r="I69" s="270"/>
      <c r="J69" s="270"/>
      <c r="K69" s="270"/>
      <c r="L69" s="270"/>
      <c r="M69" s="45"/>
      <c r="N69"/>
      <c r="O69"/>
      <c r="P69"/>
      <c r="Q69"/>
      <c r="R69"/>
      <c r="S69" s="45"/>
      <c r="T69" s="489"/>
      <c r="U69" s="489"/>
      <c r="V69" s="489"/>
      <c r="W69" s="489"/>
      <c r="X69" s="489"/>
      <c r="Y69" s="501"/>
      <c r="Z69" s="45"/>
      <c r="AA69" s="45"/>
      <c r="AB69" s="45"/>
      <c r="AC69" s="45"/>
      <c r="AD69" s="45"/>
      <c r="AE69" s="45"/>
      <c r="AF69" s="288"/>
      <c r="AG69" s="288"/>
      <c r="AH69" s="288"/>
      <c r="AI69" s="288"/>
      <c r="AJ69" s="288"/>
    </row>
    <row r="70" spans="1:36" s="47" customFormat="1" x14ac:dyDescent="0.2">
      <c r="A70" s="65"/>
      <c r="B70" s="13"/>
      <c r="C70" s="46"/>
      <c r="D70" s="46"/>
      <c r="E70" s="46"/>
      <c r="F70" s="46"/>
      <c r="G70" s="45"/>
      <c r="H70" s="270"/>
      <c r="I70" s="270"/>
      <c r="J70" s="270"/>
      <c r="K70" s="270"/>
      <c r="L70" s="270"/>
      <c r="M70" s="45"/>
      <c r="N70"/>
      <c r="O70"/>
      <c r="P70"/>
      <c r="Q70"/>
      <c r="R70"/>
      <c r="S70" s="45"/>
      <c r="T70" s="489"/>
      <c r="U70" s="489"/>
      <c r="V70" s="489"/>
      <c r="W70" s="489"/>
      <c r="X70" s="489"/>
      <c r="Y70" s="501"/>
      <c r="Z70" s="45"/>
      <c r="AA70" s="45"/>
      <c r="AB70" s="45"/>
      <c r="AC70" s="45"/>
      <c r="AD70" s="45"/>
      <c r="AE70" s="45"/>
      <c r="AF70" s="288"/>
      <c r="AG70" s="288"/>
      <c r="AH70" s="288"/>
      <c r="AI70" s="288"/>
      <c r="AJ70" s="288"/>
    </row>
    <row r="71" spans="1:36" s="47" customFormat="1" x14ac:dyDescent="0.2">
      <c r="A71" s="63"/>
      <c r="B71" s="270"/>
      <c r="C71" s="46"/>
      <c r="D71" s="46"/>
      <c r="E71" s="46"/>
      <c r="F71" s="46"/>
      <c r="G71" s="45"/>
      <c r="H71" s="270"/>
      <c r="I71" s="270"/>
      <c r="J71" s="270"/>
      <c r="K71" s="270"/>
      <c r="L71" s="270"/>
      <c r="M71" s="45"/>
      <c r="N71"/>
      <c r="O71"/>
      <c r="P71"/>
      <c r="Q71"/>
      <c r="R71"/>
      <c r="S71" s="45"/>
      <c r="T71" s="489"/>
      <c r="U71" s="489"/>
      <c r="V71" s="489"/>
      <c r="W71" s="489"/>
      <c r="X71" s="489"/>
      <c r="Y71" s="501"/>
      <c r="Z71" s="45"/>
      <c r="AA71" s="45"/>
      <c r="AB71" s="45"/>
      <c r="AC71" s="45"/>
      <c r="AD71" s="45"/>
      <c r="AE71" s="45"/>
      <c r="AF71"/>
      <c r="AG71" s="288"/>
      <c r="AH71" s="288"/>
      <c r="AI71" s="288"/>
      <c r="AJ71" s="288"/>
    </row>
    <row r="72" spans="1:36" s="47" customFormat="1" x14ac:dyDescent="0.2">
      <c r="A72" s="63"/>
      <c r="B72" s="269"/>
      <c r="C72" s="269"/>
      <c r="D72" s="269"/>
      <c r="E72" s="269"/>
      <c r="F72" s="269"/>
      <c r="G72" s="45"/>
      <c r="H72" s="270"/>
      <c r="I72" s="270"/>
      <c r="J72" s="270"/>
      <c r="K72" s="270"/>
      <c r="L72" s="270"/>
      <c r="M72" s="45"/>
      <c r="N72"/>
      <c r="O72"/>
      <c r="P72"/>
      <c r="Q72"/>
      <c r="R72"/>
      <c r="S72" s="45"/>
      <c r="T72" s="489"/>
      <c r="U72" s="489"/>
      <c r="V72" s="489"/>
      <c r="W72" s="489"/>
      <c r="X72" s="489"/>
      <c r="Y72" s="501"/>
      <c r="Z72" s="45"/>
      <c r="AA72" s="45"/>
      <c r="AB72" s="45"/>
      <c r="AC72" s="45"/>
      <c r="AD72" s="45"/>
      <c r="AE72" s="45"/>
      <c r="AF72"/>
      <c r="AG72" s="288"/>
      <c r="AH72" s="288"/>
      <c r="AI72" s="288"/>
      <c r="AJ72" s="288"/>
    </row>
    <row r="73" spans="1:36" s="47" customFormat="1" x14ac:dyDescent="0.2">
      <c r="A73" s="63"/>
      <c r="B73" s="270"/>
      <c r="C73" s="270"/>
      <c r="D73" s="270"/>
      <c r="E73" s="270"/>
      <c r="F73" s="270"/>
      <c r="G73" s="45"/>
      <c r="H73" s="270"/>
      <c r="I73" s="270"/>
      <c r="J73" s="270"/>
      <c r="K73" s="270"/>
      <c r="L73" s="270"/>
      <c r="M73" s="45"/>
      <c r="N73"/>
      <c r="O73"/>
      <c r="P73"/>
      <c r="Q73"/>
      <c r="R73"/>
      <c r="S73" s="45"/>
      <c r="T73"/>
      <c r="U73" s="489"/>
      <c r="V73" s="489"/>
      <c r="W73" s="489"/>
      <c r="X73" s="489"/>
      <c r="Y73" s="501"/>
      <c r="AE73" s="45"/>
      <c r="AF73"/>
      <c r="AG73"/>
      <c r="AH73"/>
      <c r="AI73"/>
      <c r="AJ73"/>
    </row>
    <row r="74" spans="1:36" s="47" customFormat="1" x14ac:dyDescent="0.2">
      <c r="A74" s="45"/>
      <c r="B74" s="270"/>
      <c r="C74" s="270"/>
      <c r="D74" s="270"/>
      <c r="E74" s="270"/>
      <c r="F74" s="270"/>
      <c r="G74" s="45"/>
      <c r="H74" s="270"/>
      <c r="I74" s="270"/>
      <c r="J74" s="270"/>
      <c r="K74" s="270"/>
      <c r="L74" s="270"/>
      <c r="M74" s="45"/>
      <c r="N74"/>
      <c r="O74"/>
      <c r="P74"/>
      <c r="Q74"/>
      <c r="R74"/>
      <c r="S74" s="45"/>
      <c r="T74"/>
      <c r="U74"/>
      <c r="V74"/>
      <c r="W74"/>
      <c r="X74"/>
      <c r="Y74" s="501"/>
      <c r="AE74" s="45"/>
      <c r="AF74"/>
      <c r="AG74"/>
      <c r="AH74"/>
      <c r="AI74"/>
      <c r="AJ74"/>
    </row>
    <row r="75" spans="1:36" s="47" customFormat="1" x14ac:dyDescent="0.2">
      <c r="A75" s="45"/>
      <c r="B75" s="270"/>
      <c r="C75" s="270"/>
      <c r="D75" s="270"/>
      <c r="E75" s="270"/>
      <c r="F75" s="270"/>
      <c r="G75" s="45"/>
      <c r="H75" s="270"/>
      <c r="I75" s="270"/>
      <c r="J75" s="270"/>
      <c r="K75" s="270"/>
      <c r="L75" s="270"/>
      <c r="M75" s="45"/>
      <c r="N75"/>
      <c r="O75"/>
      <c r="P75"/>
      <c r="Q75"/>
      <c r="R75"/>
      <c r="S75" s="45"/>
      <c r="T75"/>
      <c r="U75"/>
      <c r="V75"/>
      <c r="W75"/>
      <c r="X75"/>
      <c r="Y75" s="501"/>
      <c r="AE75" s="45"/>
      <c r="AF75"/>
      <c r="AG75"/>
      <c r="AH75"/>
      <c r="AI75"/>
      <c r="AJ75"/>
    </row>
    <row r="76" spans="1:36" s="47" customFormat="1" x14ac:dyDescent="0.2">
      <c r="A76" s="45"/>
      <c r="B76" s="270"/>
      <c r="C76" s="270"/>
      <c r="D76" s="270"/>
      <c r="E76" s="270"/>
      <c r="F76" s="270"/>
      <c r="G76" s="45"/>
      <c r="H76" s="270"/>
      <c r="I76" s="270"/>
      <c r="J76" s="270"/>
      <c r="K76" s="270"/>
      <c r="L76" s="270"/>
      <c r="M76" s="45"/>
      <c r="N76"/>
      <c r="O76"/>
      <c r="P76"/>
      <c r="Q76"/>
      <c r="R76"/>
      <c r="S76" s="289"/>
      <c r="T76"/>
      <c r="U76"/>
      <c r="V76"/>
      <c r="W76"/>
      <c r="X76"/>
      <c r="AE76" s="289"/>
      <c r="AF76"/>
      <c r="AG76"/>
      <c r="AH76"/>
      <c r="AI76"/>
      <c r="AJ76"/>
    </row>
    <row r="77" spans="1:36" s="47" customFormat="1" x14ac:dyDescent="0.2">
      <c r="A77" s="271"/>
      <c r="B77" s="270"/>
      <c r="C77" s="270"/>
      <c r="D77" s="270"/>
      <c r="E77" s="270"/>
      <c r="F77" s="270"/>
      <c r="G77" s="272"/>
      <c r="H77"/>
      <c r="I77"/>
      <c r="J77"/>
      <c r="K77"/>
      <c r="L77"/>
      <c r="M77" s="45"/>
      <c r="N77"/>
      <c r="O77"/>
      <c r="P77"/>
      <c r="Q77"/>
      <c r="R77"/>
      <c r="S77" s="45"/>
      <c r="T77"/>
      <c r="U77"/>
      <c r="V77"/>
      <c r="W77"/>
      <c r="X77"/>
      <c r="Z77"/>
      <c r="AA77"/>
      <c r="AB77"/>
      <c r="AC77"/>
      <c r="AD77"/>
      <c r="AE77" s="45"/>
      <c r="AF77"/>
      <c r="AG77"/>
      <c r="AH77"/>
      <c r="AI77"/>
      <c r="AJ77"/>
    </row>
    <row r="78" spans="1:36" s="47" customFormat="1" x14ac:dyDescent="0.2">
      <c r="A78" s="271"/>
      <c r="B78" s="270"/>
      <c r="C78" s="270"/>
      <c r="D78" s="270"/>
      <c r="E78" s="270"/>
      <c r="F78" s="270"/>
      <c r="G78" s="272"/>
      <c r="H78"/>
      <c r="I78"/>
      <c r="J78"/>
      <c r="K78"/>
      <c r="L78"/>
      <c r="M78" s="45"/>
      <c r="N78"/>
      <c r="O78"/>
      <c r="P78"/>
      <c r="Q78"/>
      <c r="R78"/>
      <c r="S78" s="45"/>
      <c r="T78"/>
      <c r="U78"/>
      <c r="V78"/>
      <c r="W78"/>
      <c r="X78"/>
      <c r="Z78"/>
      <c r="AA78"/>
      <c r="AB78"/>
      <c r="AC78"/>
      <c r="AD78"/>
      <c r="AE78" s="45"/>
      <c r="AF78"/>
      <c r="AG78"/>
      <c r="AH78"/>
      <c r="AI78"/>
      <c r="AJ78"/>
    </row>
    <row r="79" spans="1:36" s="47" customFormat="1" x14ac:dyDescent="0.2">
      <c r="A79" s="271"/>
      <c r="B79" s="270"/>
      <c r="C79" s="270"/>
      <c r="D79" s="270"/>
      <c r="E79" s="270"/>
      <c r="F79" s="270"/>
      <c r="G79" s="272"/>
      <c r="H79"/>
      <c r="I79"/>
      <c r="J79"/>
      <c r="K79"/>
      <c r="L79"/>
      <c r="M79" s="45"/>
      <c r="N79"/>
      <c r="O79"/>
      <c r="P79"/>
      <c r="Q79"/>
      <c r="R79"/>
      <c r="S79" s="45"/>
      <c r="T79"/>
      <c r="U79"/>
      <c r="V79"/>
      <c r="W79"/>
      <c r="X79"/>
      <c r="Z79"/>
      <c r="AA79"/>
      <c r="AB79"/>
      <c r="AC79"/>
      <c r="AD79"/>
      <c r="AE79" s="45"/>
      <c r="AF79"/>
      <c r="AG79"/>
      <c r="AH79"/>
      <c r="AI79"/>
      <c r="AJ79"/>
    </row>
    <row r="80" spans="1:36" s="47" customFormat="1" x14ac:dyDescent="0.2">
      <c r="A80" s="271"/>
      <c r="B80" s="270"/>
      <c r="C80" s="270"/>
      <c r="D80" s="270"/>
      <c r="E80" s="270"/>
      <c r="F80" s="270"/>
      <c r="G80" s="272"/>
      <c r="H80"/>
      <c r="I80"/>
      <c r="J80"/>
      <c r="K80"/>
      <c r="L80"/>
      <c r="M80" s="45"/>
      <c r="N80"/>
      <c r="O80"/>
      <c r="P80"/>
      <c r="Q80"/>
      <c r="R80"/>
      <c r="S80" s="45"/>
      <c r="T80"/>
      <c r="U80"/>
      <c r="V80"/>
      <c r="W80"/>
      <c r="X80"/>
      <c r="Z80"/>
      <c r="AA80"/>
      <c r="AB80"/>
      <c r="AC80"/>
      <c r="AD80"/>
      <c r="AE80" s="45"/>
      <c r="AF80"/>
      <c r="AG80"/>
      <c r="AH80"/>
      <c r="AI80"/>
      <c r="AJ80"/>
    </row>
    <row r="81" spans="1:36" s="47" customFormat="1" x14ac:dyDescent="0.2">
      <c r="A81" s="271"/>
      <c r="B81"/>
      <c r="C81" s="270"/>
      <c r="D81" s="270"/>
      <c r="E81" s="270"/>
      <c r="F81" s="270"/>
      <c r="G81" s="272"/>
      <c r="H81"/>
      <c r="I81"/>
      <c r="J81"/>
      <c r="K81"/>
      <c r="L81"/>
      <c r="M81" s="45"/>
      <c r="N81"/>
      <c r="O81"/>
      <c r="P81"/>
      <c r="Q81"/>
      <c r="R81"/>
      <c r="S81" s="45"/>
      <c r="T81"/>
      <c r="U81"/>
      <c r="V81"/>
      <c r="W81"/>
      <c r="X81"/>
      <c r="Z81"/>
      <c r="AA81"/>
      <c r="AB81"/>
      <c r="AC81"/>
      <c r="AD81"/>
      <c r="AE81" s="45"/>
      <c r="AF81"/>
      <c r="AG81"/>
      <c r="AH81"/>
      <c r="AI81"/>
      <c r="AJ81"/>
    </row>
    <row r="82" spans="1:36" s="47" customFormat="1" x14ac:dyDescent="0.2">
      <c r="A82" s="271"/>
      <c r="B82"/>
      <c r="C82"/>
      <c r="D82"/>
      <c r="E82"/>
      <c r="F82"/>
      <c r="G82" s="272"/>
      <c r="H82"/>
      <c r="I82"/>
      <c r="J82"/>
      <c r="K82"/>
      <c r="L82"/>
      <c r="M82" s="45"/>
      <c r="N82"/>
      <c r="O82"/>
      <c r="P82"/>
      <c r="Q82"/>
      <c r="R82"/>
      <c r="S82" s="45"/>
      <c r="T82"/>
      <c r="U82"/>
      <c r="V82"/>
      <c r="W82"/>
      <c r="X82"/>
      <c r="Z82"/>
      <c r="AA82"/>
      <c r="AB82"/>
      <c r="AC82"/>
      <c r="AD82"/>
      <c r="AE82" s="45"/>
      <c r="AF82"/>
      <c r="AG82"/>
      <c r="AH82"/>
      <c r="AI82"/>
      <c r="AJ82"/>
    </row>
    <row r="83" spans="1:36" s="47" customFormat="1" x14ac:dyDescent="0.2">
      <c r="A83" s="271"/>
      <c r="B83"/>
      <c r="C83"/>
      <c r="D83"/>
      <c r="E83"/>
      <c r="F83"/>
      <c r="G83" s="272"/>
      <c r="H83"/>
      <c r="I83"/>
      <c r="J83"/>
      <c r="K83"/>
      <c r="L83"/>
      <c r="M83" s="45"/>
      <c r="N83"/>
      <c r="O83"/>
      <c r="P83"/>
      <c r="Q83"/>
      <c r="R83"/>
      <c r="S83" s="45"/>
      <c r="T83"/>
      <c r="U83"/>
      <c r="V83"/>
      <c r="W83"/>
      <c r="X83"/>
      <c r="Z83"/>
      <c r="AA83"/>
      <c r="AB83"/>
      <c r="AC83"/>
      <c r="AD83"/>
      <c r="AE83" s="45"/>
      <c r="AF83"/>
      <c r="AG83"/>
      <c r="AH83"/>
      <c r="AI83"/>
      <c r="AJ83"/>
    </row>
    <row r="84" spans="1:36" s="47" customFormat="1" x14ac:dyDescent="0.2">
      <c r="A84" s="271"/>
      <c r="B84"/>
      <c r="C84"/>
      <c r="D84"/>
      <c r="E84"/>
      <c r="F84"/>
      <c r="G84" s="272"/>
      <c r="H84"/>
      <c r="I84"/>
      <c r="J84"/>
      <c r="K84"/>
      <c r="L84"/>
      <c r="M84" s="45"/>
      <c r="N84"/>
      <c r="O84"/>
      <c r="P84"/>
      <c r="Q84"/>
      <c r="R84"/>
      <c r="S84" s="45"/>
      <c r="T84"/>
      <c r="U84"/>
      <c r="V84"/>
      <c r="W84"/>
      <c r="X84"/>
      <c r="Z84"/>
      <c r="AA84"/>
      <c r="AB84"/>
      <c r="AC84"/>
      <c r="AD84"/>
      <c r="AE84" s="45"/>
      <c r="AF84"/>
      <c r="AG84"/>
      <c r="AH84"/>
      <c r="AI84"/>
      <c r="AJ84"/>
    </row>
    <row r="85" spans="1:36" x14ac:dyDescent="0.2">
      <c r="A85" s="235"/>
      <c r="G85" s="273"/>
      <c r="M85" s="13"/>
      <c r="S85" s="13"/>
      <c r="AE85" s="13"/>
    </row>
    <row r="86" spans="1:36" x14ac:dyDescent="0.2">
      <c r="A86" s="117"/>
      <c r="G86" s="117"/>
      <c r="M86" s="117" t="e">
        <f>General!#REF!</f>
        <v>#REF!</v>
      </c>
      <c r="S86" s="117"/>
      <c r="AE86" s="117" t="e">
        <f>General!#REF!</f>
        <v>#REF!</v>
      </c>
    </row>
  </sheetData>
  <sortState ref="T31:X54">
    <sortCondition ref="T31"/>
  </sortState>
  <mergeCells count="81">
    <mergeCell ref="S10:T10"/>
    <mergeCell ref="G10:H10"/>
    <mergeCell ref="M10:N10"/>
    <mergeCell ref="G11:H11"/>
    <mergeCell ref="S11:T11"/>
    <mergeCell ref="M11:N11"/>
    <mergeCell ref="G9:H9"/>
    <mergeCell ref="M9:N9"/>
    <mergeCell ref="S9:T9"/>
    <mergeCell ref="AE8:AF8"/>
    <mergeCell ref="Y8:Z8"/>
    <mergeCell ref="G8:H8"/>
    <mergeCell ref="Y11:Z11"/>
    <mergeCell ref="Y10:Z10"/>
    <mergeCell ref="Y9:Z9"/>
    <mergeCell ref="A6:F6"/>
    <mergeCell ref="G4:L4"/>
    <mergeCell ref="S5:T5"/>
    <mergeCell ref="S8:T8"/>
    <mergeCell ref="S6:X6"/>
    <mergeCell ref="M6:R6"/>
    <mergeCell ref="M5:N5"/>
    <mergeCell ref="O5:R5"/>
    <mergeCell ref="U5:X5"/>
    <mergeCell ref="I5:L5"/>
    <mergeCell ref="A8:B8"/>
    <mergeCell ref="G6:L6"/>
    <mergeCell ref="M8:N8"/>
    <mergeCell ref="A1:F1"/>
    <mergeCell ref="A2:F2"/>
    <mergeCell ref="A3:F3"/>
    <mergeCell ref="A4:F4"/>
    <mergeCell ref="C5:F5"/>
    <mergeCell ref="A5:B5"/>
    <mergeCell ref="A11:B11"/>
    <mergeCell ref="A10:B10"/>
    <mergeCell ref="AE10:AF10"/>
    <mergeCell ref="AE11:AF11"/>
    <mergeCell ref="AE2:AJ2"/>
    <mergeCell ref="AE3:AJ3"/>
    <mergeCell ref="AE6:AJ6"/>
    <mergeCell ref="AE4:AJ4"/>
    <mergeCell ref="Y6:AD6"/>
    <mergeCell ref="Y5:Z5"/>
    <mergeCell ref="AA5:AD5"/>
    <mergeCell ref="M4:R4"/>
    <mergeCell ref="S4:X4"/>
    <mergeCell ref="G2:L2"/>
    <mergeCell ref="A9:B9"/>
    <mergeCell ref="AE9:AF9"/>
    <mergeCell ref="S1:AJ1"/>
    <mergeCell ref="AE5:AF5"/>
    <mergeCell ref="AG5:AJ5"/>
    <mergeCell ref="G5:H5"/>
    <mergeCell ref="G1:R1"/>
    <mergeCell ref="S2:X2"/>
    <mergeCell ref="S3:X3"/>
    <mergeCell ref="M2:R2"/>
    <mergeCell ref="M3:R3"/>
    <mergeCell ref="Y2:AD2"/>
    <mergeCell ref="Y3:AD3"/>
    <mergeCell ref="Y4:AD4"/>
    <mergeCell ref="G3:L3"/>
    <mergeCell ref="M51:M60"/>
    <mergeCell ref="M32:M50"/>
    <mergeCell ref="M12:M31"/>
    <mergeCell ref="S57:S66"/>
    <mergeCell ref="S40:S56"/>
    <mergeCell ref="S12:S39"/>
    <mergeCell ref="G12:G33"/>
    <mergeCell ref="A50:A59"/>
    <mergeCell ref="A34:A49"/>
    <mergeCell ref="A12:A33"/>
    <mergeCell ref="G34:G49"/>
    <mergeCell ref="G50:G59"/>
    <mergeCell ref="Y12:Y28"/>
    <mergeCell ref="Y29:Y46"/>
    <mergeCell ref="Y47:Y56"/>
    <mergeCell ref="AE12:AE26"/>
    <mergeCell ref="AE27:AE46"/>
    <mergeCell ref="AE47:AE56"/>
  </mergeCells>
  <phoneticPr fontId="0" type="noConversion"/>
  <printOptions horizontalCentered="1"/>
  <pageMargins left="0.75" right="0.75" top="1" bottom="0.25" header="0.5" footer="0.5"/>
  <pageSetup scale="46" fitToWidth="3" orientation="portrait" horizontalDpi="300" verticalDpi="300" r:id="rId1"/>
  <headerFooter alignWithMargins="0">
    <oddHeader xml:space="preserve">&amp;C&amp;"Arial,Bold"&amp;14Brassworld Rosters&amp;12
</oddHeader>
  </headerFooter>
  <colBreaks count="2" manualBreakCount="2">
    <brk id="6"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93"/>
  <sheetViews>
    <sheetView topLeftCell="M1" zoomScale="75" zoomScaleNormal="75" zoomScaleSheetLayoutView="50" workbookViewId="0">
      <pane ySplit="4" topLeftCell="A9" activePane="bottomLeft" state="frozen"/>
      <selection pane="bottomLeft" activeCell="N13" sqref="N13:R13"/>
    </sheetView>
  </sheetViews>
  <sheetFormatPr defaultRowHeight="12.75" x14ac:dyDescent="0.2"/>
  <cols>
    <col min="1" max="1" width="4.5703125" style="19" customWidth="1"/>
    <col min="2" max="2" width="28.7109375" customWidth="1"/>
    <col min="3" max="6" width="15.140625" customWidth="1"/>
    <col min="7" max="7" width="4.5703125" style="19" bestFit="1" customWidth="1"/>
    <col min="8" max="8" width="28.7109375" customWidth="1"/>
    <col min="9" max="12" width="15.140625" customWidth="1"/>
    <col min="13" max="13" width="4.5703125" style="19" bestFit="1" customWidth="1"/>
    <col min="14" max="14" width="28.7109375" customWidth="1"/>
    <col min="15" max="18" width="15.140625" customWidth="1"/>
    <col min="19" max="19" width="4.5703125" style="19" bestFit="1" customWidth="1"/>
    <col min="20" max="20" width="28.7109375" customWidth="1"/>
    <col min="21" max="24" width="15.140625" customWidth="1"/>
    <col min="25" max="25" width="4.5703125" style="19" bestFit="1" customWidth="1"/>
    <col min="26" max="26" width="28.7109375" customWidth="1"/>
    <col min="27" max="30" width="15.140625" customWidth="1"/>
    <col min="31" max="31" width="4.5703125" style="19" bestFit="1" customWidth="1"/>
    <col min="32" max="32" width="28.7109375" customWidth="1"/>
    <col min="33" max="36" width="15.140625" customWidth="1"/>
  </cols>
  <sheetData>
    <row r="1" spans="1:36" ht="18" x14ac:dyDescent="0.25">
      <c r="A1" s="555" t="s">
        <v>419</v>
      </c>
      <c r="B1" s="555"/>
      <c r="C1" s="555"/>
      <c r="D1" s="555"/>
      <c r="E1" s="555"/>
      <c r="F1" s="555"/>
      <c r="G1" s="555"/>
      <c r="H1" s="555"/>
      <c r="I1" s="555"/>
      <c r="J1" s="555"/>
      <c r="K1" s="555"/>
      <c r="L1" s="555"/>
      <c r="M1" s="555" t="s">
        <v>419</v>
      </c>
      <c r="N1" s="555"/>
      <c r="O1" s="555"/>
      <c r="P1" s="555"/>
      <c r="Q1" s="555"/>
      <c r="R1" s="555"/>
      <c r="S1" s="555"/>
      <c r="T1" s="555"/>
      <c r="U1" s="555"/>
      <c r="V1" s="555"/>
      <c r="W1" s="555"/>
      <c r="X1" s="555"/>
      <c r="Y1" s="555" t="s">
        <v>419</v>
      </c>
      <c r="Z1" s="555"/>
      <c r="AA1" s="555"/>
      <c r="AB1" s="555"/>
      <c r="AC1" s="555"/>
      <c r="AD1" s="555"/>
      <c r="AE1" s="555"/>
      <c r="AF1" s="555"/>
      <c r="AG1" s="555"/>
      <c r="AH1" s="555"/>
      <c r="AI1" s="555"/>
      <c r="AJ1" s="555"/>
    </row>
    <row r="2" spans="1:36" ht="18" x14ac:dyDescent="0.25">
      <c r="A2" s="556" t="s">
        <v>224</v>
      </c>
      <c r="B2" s="556"/>
      <c r="C2" s="556"/>
      <c r="D2" s="556"/>
      <c r="E2" s="556"/>
      <c r="F2" s="556"/>
      <c r="G2" s="556" t="s">
        <v>642</v>
      </c>
      <c r="H2" s="556"/>
      <c r="I2" s="556"/>
      <c r="J2" s="556"/>
      <c r="K2" s="556"/>
      <c r="L2" s="556"/>
      <c r="M2" s="556" t="s">
        <v>429</v>
      </c>
      <c r="N2" s="556"/>
      <c r="O2" s="556"/>
      <c r="P2" s="556"/>
      <c r="Q2" s="556"/>
      <c r="R2" s="556"/>
      <c r="S2" s="556" t="s">
        <v>388</v>
      </c>
      <c r="T2" s="556"/>
      <c r="U2" s="556"/>
      <c r="V2" s="556"/>
      <c r="W2" s="556"/>
      <c r="X2" s="556"/>
      <c r="Y2" s="556" t="s">
        <v>3688</v>
      </c>
      <c r="Z2" s="556"/>
      <c r="AA2" s="556"/>
      <c r="AB2" s="556"/>
      <c r="AC2" s="556"/>
      <c r="AD2" s="556"/>
      <c r="AE2" s="556" t="s">
        <v>460</v>
      </c>
      <c r="AF2" s="556"/>
      <c r="AG2" s="556"/>
      <c r="AH2" s="556"/>
      <c r="AI2" s="556"/>
      <c r="AJ2" s="556"/>
    </row>
    <row r="3" spans="1:36" ht="18" x14ac:dyDescent="0.25">
      <c r="A3" s="556" t="s">
        <v>225</v>
      </c>
      <c r="B3" s="556"/>
      <c r="C3" s="556"/>
      <c r="D3" s="556"/>
      <c r="E3" s="556"/>
      <c r="F3" s="556"/>
      <c r="G3" s="556" t="s">
        <v>577</v>
      </c>
      <c r="H3" s="556"/>
      <c r="I3" s="556"/>
      <c r="J3" s="556"/>
      <c r="K3" s="556"/>
      <c r="L3" s="556"/>
      <c r="M3" s="556" t="s">
        <v>430</v>
      </c>
      <c r="N3" s="556"/>
      <c r="O3" s="556"/>
      <c r="P3" s="556"/>
      <c r="Q3" s="556"/>
      <c r="R3" s="556"/>
      <c r="S3" s="556" t="s">
        <v>389</v>
      </c>
      <c r="T3" s="556"/>
      <c r="U3" s="556"/>
      <c r="V3" s="556"/>
      <c r="W3" s="556"/>
      <c r="X3" s="556"/>
      <c r="Y3" s="556" t="s">
        <v>575</v>
      </c>
      <c r="Z3" s="556"/>
      <c r="AA3" s="556"/>
      <c r="AB3" s="556"/>
      <c r="AC3" s="556"/>
      <c r="AD3" s="556"/>
      <c r="AE3" s="556" t="s">
        <v>578</v>
      </c>
      <c r="AF3" s="556"/>
      <c r="AG3" s="556"/>
      <c r="AH3" s="556"/>
      <c r="AI3" s="556"/>
      <c r="AJ3" s="556"/>
    </row>
    <row r="4" spans="1:36" ht="15" x14ac:dyDescent="0.2">
      <c r="A4" s="561" t="s">
        <v>641</v>
      </c>
      <c r="B4" s="561"/>
      <c r="C4" s="561"/>
      <c r="D4" s="561"/>
      <c r="E4" s="561"/>
      <c r="F4" s="561"/>
      <c r="G4" s="561" t="s">
        <v>25</v>
      </c>
      <c r="H4" s="561"/>
      <c r="I4" s="561"/>
      <c r="J4" s="561"/>
      <c r="K4" s="561"/>
      <c r="L4" s="561"/>
      <c r="M4" s="561" t="s">
        <v>248</v>
      </c>
      <c r="N4" s="561"/>
      <c r="O4" s="561"/>
      <c r="P4" s="561"/>
      <c r="Q4" s="561"/>
      <c r="R4" s="561"/>
      <c r="S4" s="561" t="s">
        <v>519</v>
      </c>
      <c r="T4" s="561"/>
      <c r="U4" s="561"/>
      <c r="V4" s="561"/>
      <c r="W4" s="561"/>
      <c r="X4" s="561"/>
      <c r="Y4" s="567" t="s">
        <v>3687</v>
      </c>
      <c r="Z4" s="567"/>
      <c r="AA4" s="567"/>
      <c r="AB4" s="567"/>
      <c r="AC4" s="567"/>
      <c r="AD4" s="567"/>
      <c r="AE4" s="561" t="s">
        <v>20</v>
      </c>
      <c r="AF4" s="561"/>
      <c r="AG4" s="561"/>
      <c r="AH4" s="561"/>
      <c r="AI4" s="561"/>
      <c r="AJ4" s="561"/>
    </row>
    <row r="5" spans="1:36" ht="15" x14ac:dyDescent="0.25">
      <c r="A5" s="553" t="s">
        <v>654</v>
      </c>
      <c r="B5" s="568"/>
      <c r="C5" s="554">
        <f>VLOOKUP(A2,'Bank Detail'!$A$4:$B$27,2)</f>
        <v>53010196</v>
      </c>
      <c r="D5" s="554"/>
      <c r="E5" s="554"/>
      <c r="F5" s="554"/>
      <c r="G5" s="553" t="s">
        <v>654</v>
      </c>
      <c r="H5" s="553"/>
      <c r="I5" s="554">
        <f>VLOOKUP(G2,'Bank Detail'!$A$4:$B$27,2)</f>
        <v>46804461</v>
      </c>
      <c r="J5" s="554"/>
      <c r="K5" s="554"/>
      <c r="L5" s="554"/>
      <c r="M5" s="553" t="s">
        <v>654</v>
      </c>
      <c r="N5" s="553"/>
      <c r="O5" s="554">
        <f>VLOOKUP(M2,'Bank Detail'!$A$4:$B$27,2)</f>
        <v>14629998</v>
      </c>
      <c r="P5" s="554"/>
      <c r="Q5" s="554"/>
      <c r="R5" s="554"/>
      <c r="S5" s="553" t="s">
        <v>654</v>
      </c>
      <c r="T5" s="568"/>
      <c r="U5" s="554">
        <f>VLOOKUP(S2,'Bank Detail'!$A$4:$B$27,2)</f>
        <v>53010196</v>
      </c>
      <c r="V5" s="554"/>
      <c r="W5" s="554"/>
      <c r="X5" s="554"/>
      <c r="Y5" s="553" t="s">
        <v>654</v>
      </c>
      <c r="Z5" s="553"/>
      <c r="AA5" s="554">
        <f>VLOOKUP(Y2,'Bank Detail'!$A$4:$B$27,2)</f>
        <v>53010196</v>
      </c>
      <c r="AB5" s="554"/>
      <c r="AC5" s="554"/>
      <c r="AD5" s="554"/>
      <c r="AE5" s="553" t="s">
        <v>654</v>
      </c>
      <c r="AF5" s="553"/>
      <c r="AG5" s="554">
        <f>VLOOKUP(AE2,'Bank Detail'!$A$4:$B$27,2)</f>
        <v>98671058.950000003</v>
      </c>
      <c r="AH5" s="554"/>
      <c r="AI5" s="554"/>
      <c r="AJ5" s="554"/>
    </row>
    <row r="6" spans="1:36" x14ac:dyDescent="0.2">
      <c r="A6" s="559"/>
      <c r="B6" s="559"/>
      <c r="C6" s="559"/>
      <c r="D6" s="559"/>
      <c r="E6" s="559"/>
      <c r="F6" s="559"/>
      <c r="G6" s="559"/>
      <c r="H6" s="559"/>
      <c r="I6" s="559"/>
      <c r="J6" s="559"/>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row>
    <row r="7" spans="1:36" x14ac:dyDescent="0.2">
      <c r="A7" s="145"/>
      <c r="B7" s="146"/>
      <c r="C7" s="445">
        <v>2018</v>
      </c>
      <c r="D7" s="445">
        <v>2019</v>
      </c>
      <c r="E7" s="445">
        <v>2020</v>
      </c>
      <c r="F7" s="445">
        <v>2021</v>
      </c>
      <c r="G7" s="145"/>
      <c r="H7" s="146"/>
      <c r="I7" s="445">
        <v>2018</v>
      </c>
      <c r="J7" s="445">
        <v>2019</v>
      </c>
      <c r="K7" s="445">
        <v>2020</v>
      </c>
      <c r="L7" s="445">
        <v>2021</v>
      </c>
      <c r="M7" s="145"/>
      <c r="N7" s="146"/>
      <c r="O7" s="445">
        <v>2018</v>
      </c>
      <c r="P7" s="445">
        <v>2019</v>
      </c>
      <c r="Q7" s="445">
        <v>2020</v>
      </c>
      <c r="R7" s="445">
        <v>2021</v>
      </c>
      <c r="S7" s="145"/>
      <c r="T7" s="146"/>
      <c r="U7" s="445">
        <v>2018</v>
      </c>
      <c r="V7" s="445">
        <v>2019</v>
      </c>
      <c r="W7" s="445">
        <v>2020</v>
      </c>
      <c r="X7" s="445">
        <v>2021</v>
      </c>
      <c r="Y7" s="145"/>
      <c r="Z7" s="146"/>
      <c r="AA7" s="445">
        <v>2018</v>
      </c>
      <c r="AB7" s="445">
        <v>2019</v>
      </c>
      <c r="AC7" s="445">
        <v>2020</v>
      </c>
      <c r="AD7" s="445">
        <v>2021</v>
      </c>
      <c r="AE7" s="145"/>
      <c r="AF7" s="146"/>
      <c r="AG7" s="445">
        <v>2018</v>
      </c>
      <c r="AH7" s="445">
        <v>2019</v>
      </c>
      <c r="AI7" s="445">
        <v>2020</v>
      </c>
      <c r="AJ7" s="445">
        <v>2021</v>
      </c>
    </row>
    <row r="8" spans="1:36" x14ac:dyDescent="0.2">
      <c r="A8" s="560" t="s">
        <v>594</v>
      </c>
      <c r="B8" s="560"/>
      <c r="C8" s="9">
        <f>SUM(C12:C57)</f>
        <v>57215000</v>
      </c>
      <c r="D8" s="9">
        <f>SUM(D12:D57)</f>
        <v>27750000</v>
      </c>
      <c r="E8" s="9">
        <f>SUM(E12:E57)</f>
        <v>20280000</v>
      </c>
      <c r="F8" s="9">
        <f>SUM(F12:F57)</f>
        <v>15475000</v>
      </c>
      <c r="G8" s="560" t="s">
        <v>594</v>
      </c>
      <c r="H8" s="560"/>
      <c r="I8" s="9">
        <f>SUM(I13:I63)</f>
        <v>19907000</v>
      </c>
      <c r="J8" s="9">
        <f>SUM(J13:J63)</f>
        <v>9515000</v>
      </c>
      <c r="K8" s="9">
        <f>SUM(K13:K63)</f>
        <v>4140000</v>
      </c>
      <c r="L8" s="9">
        <f>SUM(L13:L63)</f>
        <v>400000</v>
      </c>
      <c r="M8" s="560" t="s">
        <v>594</v>
      </c>
      <c r="N8" s="560"/>
      <c r="O8" s="9">
        <f>SUM(O14:O62)</f>
        <v>52542000</v>
      </c>
      <c r="P8" s="9">
        <f>SUM(P14:P62)</f>
        <v>26836000</v>
      </c>
      <c r="Q8" s="9">
        <f>SUM(Q14:Q62)</f>
        <v>23536000</v>
      </c>
      <c r="R8" s="9">
        <f>SUM(R14:R62)</f>
        <v>12094000</v>
      </c>
      <c r="S8" s="560" t="s">
        <v>594</v>
      </c>
      <c r="T8" s="560"/>
      <c r="U8" s="9">
        <f>SUM(U12:U48)</f>
        <v>43660000</v>
      </c>
      <c r="V8" s="9">
        <f>SUM(V12:V48)</f>
        <v>35050000</v>
      </c>
      <c r="W8" s="9">
        <f>SUM(W12:W48)</f>
        <v>28000000</v>
      </c>
      <c r="X8" s="9">
        <f>SUM(X12:X48)</f>
        <v>14600000</v>
      </c>
      <c r="Y8" s="560" t="s">
        <v>594</v>
      </c>
      <c r="Z8" s="560"/>
      <c r="AA8" s="9">
        <f>SUM(AA12:AA77)</f>
        <v>43458000</v>
      </c>
      <c r="AB8" s="9">
        <f>SUM(AB13:AB77)</f>
        <v>18675000</v>
      </c>
      <c r="AC8" s="9">
        <f>SUM(AC13:AC77)</f>
        <v>12400000</v>
      </c>
      <c r="AD8" s="9">
        <f>SUM(AD13:AD77)</f>
        <v>11600000</v>
      </c>
      <c r="AE8" s="560" t="s">
        <v>594</v>
      </c>
      <c r="AF8" s="560"/>
      <c r="AG8" s="9">
        <f>SUM(AG12:AG59)</f>
        <v>30461266</v>
      </c>
      <c r="AH8" s="9">
        <f>SUM(AH12:AH59)</f>
        <v>11023266</v>
      </c>
      <c r="AI8" s="9">
        <f>SUM(AI12:AI59)</f>
        <v>6100000</v>
      </c>
      <c r="AJ8" s="9">
        <f>SUM(AJ12:AJ59)</f>
        <v>2800000</v>
      </c>
    </row>
    <row r="9" spans="1:36" x14ac:dyDescent="0.2">
      <c r="A9" s="559"/>
      <c r="B9" s="559"/>
      <c r="C9" s="61"/>
      <c r="D9" s="61"/>
      <c r="E9" s="61"/>
      <c r="F9" s="61"/>
      <c r="G9" s="559"/>
      <c r="H9" s="559"/>
      <c r="I9" s="61"/>
      <c r="J9" s="61"/>
      <c r="K9" s="61"/>
      <c r="L9" s="61"/>
      <c r="M9" s="559"/>
      <c r="N9" s="559"/>
      <c r="O9" s="61"/>
      <c r="P9" s="61"/>
      <c r="Q9" s="61"/>
      <c r="R9" s="61"/>
      <c r="S9" s="559"/>
      <c r="T9" s="559"/>
      <c r="U9" s="61"/>
      <c r="V9" s="61"/>
      <c r="W9" s="61"/>
      <c r="X9" s="61"/>
      <c r="Y9" s="559"/>
      <c r="Z9" s="559"/>
      <c r="AA9" s="61"/>
      <c r="AB9" s="61"/>
      <c r="AC9" s="61"/>
      <c r="AD9" s="61"/>
      <c r="AE9" s="559"/>
      <c r="AF9" s="559"/>
      <c r="AG9" s="61"/>
      <c r="AH9" s="61"/>
      <c r="AI9" s="61"/>
      <c r="AJ9" s="61"/>
    </row>
    <row r="10" spans="1:36" x14ac:dyDescent="0.2">
      <c r="A10" s="560" t="s">
        <v>66</v>
      </c>
      <c r="B10" s="560"/>
      <c r="C10" s="2">
        <f>COUNT(C12:C71)</f>
        <v>39</v>
      </c>
      <c r="D10" s="62"/>
      <c r="E10" s="62"/>
      <c r="F10" s="62"/>
      <c r="G10" s="560" t="s">
        <v>66</v>
      </c>
      <c r="H10" s="560"/>
      <c r="I10" s="2">
        <f>COUNT(I12:I73)</f>
        <v>28</v>
      </c>
      <c r="J10" s="62"/>
      <c r="K10" s="62"/>
      <c r="L10" s="62"/>
      <c r="M10" s="560" t="s">
        <v>66</v>
      </c>
      <c r="N10" s="560"/>
      <c r="O10" s="2">
        <f>COUNT(O12:O72)</f>
        <v>37</v>
      </c>
      <c r="P10" s="62"/>
      <c r="Q10" s="62"/>
      <c r="R10" s="62"/>
      <c r="S10" s="560" t="s">
        <v>66</v>
      </c>
      <c r="T10" s="560"/>
      <c r="U10" s="2">
        <f>COUNT(U12:U70)</f>
        <v>48</v>
      </c>
      <c r="V10" s="62"/>
      <c r="W10" s="62"/>
      <c r="X10" s="62"/>
      <c r="Y10" s="560" t="s">
        <v>66</v>
      </c>
      <c r="Z10" s="560"/>
      <c r="AA10" s="2">
        <f>COUNT(AA12:AA87)</f>
        <v>28</v>
      </c>
      <c r="AB10" s="62"/>
      <c r="AC10" s="62"/>
      <c r="AD10" s="62"/>
      <c r="AE10" s="560" t="s">
        <v>66</v>
      </c>
      <c r="AF10" s="560"/>
      <c r="AG10" s="2">
        <f>COUNT(AG12:AG69)</f>
        <v>39</v>
      </c>
      <c r="AH10" s="62"/>
      <c r="AI10" s="62"/>
      <c r="AJ10" s="62"/>
    </row>
    <row r="11" spans="1:36" x14ac:dyDescent="0.2">
      <c r="A11" s="559"/>
      <c r="B11" s="559"/>
      <c r="C11" s="13"/>
      <c r="D11" s="62"/>
      <c r="E11" s="62"/>
      <c r="F11" s="62"/>
      <c r="G11" s="559"/>
      <c r="H11" s="559"/>
      <c r="I11" s="13"/>
      <c r="J11" s="62"/>
      <c r="K11" s="62"/>
      <c r="L11" s="62"/>
      <c r="M11" s="559"/>
      <c r="N11" s="559"/>
      <c r="O11" s="13"/>
      <c r="P11" s="62"/>
      <c r="Q11" s="62"/>
      <c r="R11" s="62"/>
      <c r="S11" s="559"/>
      <c r="T11" s="559"/>
      <c r="U11" s="13"/>
      <c r="V11" s="62"/>
      <c r="W11" s="62"/>
      <c r="X11" s="62"/>
      <c r="Y11" s="559"/>
      <c r="Z11" s="559"/>
      <c r="AA11" s="13"/>
      <c r="AB11" s="62"/>
      <c r="AC11" s="62"/>
      <c r="AD11" s="62"/>
      <c r="AE11" s="559"/>
      <c r="AF11" s="559"/>
      <c r="AG11" s="13"/>
      <c r="AH11" s="62"/>
      <c r="AI11" s="62"/>
      <c r="AJ11" s="62"/>
    </row>
    <row r="12" spans="1:36" ht="12.75" customHeight="1" x14ac:dyDescent="0.2">
      <c r="A12" s="547" t="s">
        <v>635</v>
      </c>
      <c r="B12" s="178" t="s">
        <v>2653</v>
      </c>
      <c r="C12" s="139">
        <v>400000</v>
      </c>
      <c r="D12" s="139" t="s">
        <v>622</v>
      </c>
      <c r="E12" s="139" t="s">
        <v>622</v>
      </c>
      <c r="F12" s="231" t="s">
        <v>622</v>
      </c>
      <c r="G12" s="547" t="s">
        <v>635</v>
      </c>
      <c r="H12" s="178" t="s">
        <v>2677</v>
      </c>
      <c r="I12" s="139">
        <v>400000</v>
      </c>
      <c r="J12" s="139" t="s">
        <v>622</v>
      </c>
      <c r="K12" s="139" t="s">
        <v>622</v>
      </c>
      <c r="L12" s="231" t="s">
        <v>622</v>
      </c>
      <c r="M12" s="547" t="s">
        <v>635</v>
      </c>
      <c r="N12" s="178" t="s">
        <v>2695</v>
      </c>
      <c r="O12" s="139">
        <v>200000</v>
      </c>
      <c r="P12" s="139">
        <v>300000</v>
      </c>
      <c r="Q12" s="139">
        <v>400000</v>
      </c>
      <c r="R12" s="231" t="s">
        <v>622</v>
      </c>
      <c r="S12" s="547" t="s">
        <v>635</v>
      </c>
      <c r="T12" s="178" t="s">
        <v>3385</v>
      </c>
      <c r="U12" s="139">
        <v>2700000</v>
      </c>
      <c r="V12" s="139" t="s">
        <v>622</v>
      </c>
      <c r="W12" s="139" t="s">
        <v>622</v>
      </c>
      <c r="X12" s="231" t="s">
        <v>622</v>
      </c>
      <c r="Y12" s="547" t="s">
        <v>635</v>
      </c>
      <c r="Z12" s="178" t="s">
        <v>1868</v>
      </c>
      <c r="AA12" s="139">
        <v>100000</v>
      </c>
      <c r="AB12" s="139" t="s">
        <v>622</v>
      </c>
      <c r="AC12" s="139" t="s">
        <v>622</v>
      </c>
      <c r="AD12" s="231" t="s">
        <v>622</v>
      </c>
      <c r="AE12" s="547" t="s">
        <v>635</v>
      </c>
      <c r="AF12" s="178" t="s">
        <v>2780</v>
      </c>
      <c r="AG12" s="139">
        <v>290000</v>
      </c>
      <c r="AH12" s="139" t="s">
        <v>622</v>
      </c>
      <c r="AI12" s="139" t="s">
        <v>622</v>
      </c>
      <c r="AJ12" s="231" t="s">
        <v>622</v>
      </c>
    </row>
    <row r="13" spans="1:36" s="47" customFormat="1" x14ac:dyDescent="0.2">
      <c r="A13" s="543"/>
      <c r="B13" s="178" t="s">
        <v>3184</v>
      </c>
      <c r="C13" s="139">
        <v>2800000</v>
      </c>
      <c r="D13" s="139">
        <v>2800000</v>
      </c>
      <c r="E13" s="139">
        <v>2800000</v>
      </c>
      <c r="F13" s="231">
        <v>2800000</v>
      </c>
      <c r="G13" s="543"/>
      <c r="H13" s="178" t="s">
        <v>2678</v>
      </c>
      <c r="I13" s="139">
        <v>300000</v>
      </c>
      <c r="J13" s="139">
        <v>400000</v>
      </c>
      <c r="K13" s="139" t="s">
        <v>622</v>
      </c>
      <c r="L13" s="231" t="s">
        <v>622</v>
      </c>
      <c r="M13" s="543"/>
      <c r="N13" s="178" t="s">
        <v>2696</v>
      </c>
      <c r="O13" s="139">
        <v>400000</v>
      </c>
      <c r="P13" s="139" t="s">
        <v>622</v>
      </c>
      <c r="Q13" s="139" t="s">
        <v>622</v>
      </c>
      <c r="R13" s="231" t="s">
        <v>622</v>
      </c>
      <c r="S13" s="543"/>
      <c r="T13" s="178" t="s">
        <v>2724</v>
      </c>
      <c r="U13" s="139">
        <v>2800000</v>
      </c>
      <c r="V13" s="139">
        <v>2800000</v>
      </c>
      <c r="W13" s="139">
        <v>2800000</v>
      </c>
      <c r="X13" s="231">
        <v>2800000</v>
      </c>
      <c r="Y13" s="543"/>
      <c r="Z13" s="178" t="s">
        <v>2758</v>
      </c>
      <c r="AA13" s="139">
        <v>515000</v>
      </c>
      <c r="AB13" s="139" t="s">
        <v>622</v>
      </c>
      <c r="AC13" s="139" t="s">
        <v>622</v>
      </c>
      <c r="AD13" s="231" t="s">
        <v>622</v>
      </c>
      <c r="AE13" s="543"/>
      <c r="AF13" s="178" t="s">
        <v>2781</v>
      </c>
      <c r="AG13" s="139">
        <v>931000</v>
      </c>
      <c r="AH13" s="139" t="s">
        <v>622</v>
      </c>
      <c r="AI13" s="139" t="s">
        <v>622</v>
      </c>
      <c r="AJ13" s="231" t="s">
        <v>622</v>
      </c>
    </row>
    <row r="14" spans="1:36" s="47" customFormat="1" x14ac:dyDescent="0.2">
      <c r="A14" s="543"/>
      <c r="B14" s="178" t="s">
        <v>2654</v>
      </c>
      <c r="C14" s="139">
        <v>840000</v>
      </c>
      <c r="D14" s="139" t="s">
        <v>622</v>
      </c>
      <c r="E14" s="139" t="s">
        <v>622</v>
      </c>
      <c r="F14" s="231" t="s">
        <v>622</v>
      </c>
      <c r="G14" s="543"/>
      <c r="H14" s="178" t="s">
        <v>3584</v>
      </c>
      <c r="I14" s="139">
        <v>100000</v>
      </c>
      <c r="J14" s="139">
        <v>200000</v>
      </c>
      <c r="K14" s="231">
        <v>300000</v>
      </c>
      <c r="L14" s="231">
        <v>400000</v>
      </c>
      <c r="M14" s="543"/>
      <c r="N14" s="178" t="s">
        <v>2697</v>
      </c>
      <c r="O14" s="139">
        <v>1680000</v>
      </c>
      <c r="P14" s="139" t="s">
        <v>622</v>
      </c>
      <c r="Q14" s="139" t="s">
        <v>622</v>
      </c>
      <c r="R14" s="231" t="s">
        <v>622</v>
      </c>
      <c r="S14" s="543"/>
      <c r="T14" s="178" t="s">
        <v>3396</v>
      </c>
      <c r="U14" s="139">
        <v>1500000</v>
      </c>
      <c r="V14" s="139" t="s">
        <v>622</v>
      </c>
      <c r="W14" s="139" t="s">
        <v>622</v>
      </c>
      <c r="X14" s="231" t="s">
        <v>622</v>
      </c>
      <c r="Y14" s="543"/>
      <c r="Z14" s="178" t="s">
        <v>2759</v>
      </c>
      <c r="AA14" s="139">
        <v>2800000</v>
      </c>
      <c r="AB14" s="139">
        <v>2800000</v>
      </c>
      <c r="AC14" s="139">
        <v>2800000</v>
      </c>
      <c r="AD14" s="231">
        <v>2800000</v>
      </c>
      <c r="AE14" s="543"/>
      <c r="AF14" s="178" t="s">
        <v>3416</v>
      </c>
      <c r="AG14" s="139">
        <v>1045000</v>
      </c>
      <c r="AH14" s="139">
        <v>1045000</v>
      </c>
      <c r="AI14" s="139" t="s">
        <v>622</v>
      </c>
      <c r="AJ14" s="231" t="s">
        <v>622</v>
      </c>
    </row>
    <row r="15" spans="1:36" s="47" customFormat="1" x14ac:dyDescent="0.2">
      <c r="A15" s="543"/>
      <c r="B15" s="178" t="s">
        <v>2655</v>
      </c>
      <c r="C15" s="139">
        <v>2800000</v>
      </c>
      <c r="D15" s="139">
        <v>2800000</v>
      </c>
      <c r="E15" s="139" t="s">
        <v>622</v>
      </c>
      <c r="F15" s="231" t="s">
        <v>622</v>
      </c>
      <c r="G15" s="543"/>
      <c r="H15" s="178" t="s">
        <v>1865</v>
      </c>
      <c r="I15" s="139">
        <v>200000</v>
      </c>
      <c r="J15" s="139">
        <v>300000</v>
      </c>
      <c r="K15" s="231">
        <v>400000</v>
      </c>
      <c r="L15" s="231" t="s">
        <v>622</v>
      </c>
      <c r="M15" s="543"/>
      <c r="N15" s="178" t="s">
        <v>2698</v>
      </c>
      <c r="O15" s="139">
        <v>4000000</v>
      </c>
      <c r="P15" s="139" t="s">
        <v>622</v>
      </c>
      <c r="Q15" s="139" t="s">
        <v>622</v>
      </c>
      <c r="R15" s="231" t="s">
        <v>622</v>
      </c>
      <c r="S15" s="543"/>
      <c r="T15" s="178" t="s">
        <v>2725</v>
      </c>
      <c r="U15" s="139">
        <v>200000</v>
      </c>
      <c r="V15" s="139">
        <v>300000</v>
      </c>
      <c r="W15" s="139">
        <v>400000</v>
      </c>
      <c r="X15" s="231" t="s">
        <v>622</v>
      </c>
      <c r="Y15" s="543"/>
      <c r="Z15" s="178" t="s">
        <v>2581</v>
      </c>
      <c r="AA15" s="139">
        <v>1404000</v>
      </c>
      <c r="AB15" s="139" t="s">
        <v>622</v>
      </c>
      <c r="AC15" s="139" t="s">
        <v>622</v>
      </c>
      <c r="AD15" s="231" t="s">
        <v>622</v>
      </c>
      <c r="AE15" s="543"/>
      <c r="AF15" s="178" t="s">
        <v>2782</v>
      </c>
      <c r="AG15" s="139">
        <v>400000</v>
      </c>
      <c r="AH15" s="139" t="s">
        <v>622</v>
      </c>
      <c r="AI15" s="139" t="s">
        <v>622</v>
      </c>
      <c r="AJ15" s="231" t="s">
        <v>622</v>
      </c>
    </row>
    <row r="16" spans="1:36" s="47" customFormat="1" x14ac:dyDescent="0.2">
      <c r="A16" s="543"/>
      <c r="B16" s="178" t="s">
        <v>2656</v>
      </c>
      <c r="C16" s="139">
        <v>1875000</v>
      </c>
      <c r="D16" s="139">
        <v>1875000</v>
      </c>
      <c r="E16" s="139">
        <v>1875000</v>
      </c>
      <c r="F16" s="231">
        <v>1875000</v>
      </c>
      <c r="G16" s="543"/>
      <c r="H16" s="178" t="s">
        <v>3440</v>
      </c>
      <c r="I16" s="139">
        <v>340000</v>
      </c>
      <c r="J16" s="139">
        <v>340000</v>
      </c>
      <c r="K16" s="231">
        <v>340000</v>
      </c>
      <c r="L16" s="231" t="s">
        <v>622</v>
      </c>
      <c r="M16" s="543"/>
      <c r="N16" s="178" t="s">
        <v>2699</v>
      </c>
      <c r="O16" s="139">
        <v>600000</v>
      </c>
      <c r="P16" s="139" t="s">
        <v>622</v>
      </c>
      <c r="Q16" s="139" t="s">
        <v>622</v>
      </c>
      <c r="R16" s="231" t="s">
        <v>622</v>
      </c>
      <c r="S16" s="543"/>
      <c r="T16" s="178" t="s">
        <v>2726</v>
      </c>
      <c r="U16" s="139">
        <v>300000</v>
      </c>
      <c r="V16" s="139">
        <v>400000</v>
      </c>
      <c r="W16" s="139" t="s">
        <v>622</v>
      </c>
      <c r="X16" s="231" t="s">
        <v>622</v>
      </c>
      <c r="Y16" s="543"/>
      <c r="Z16" s="178" t="s">
        <v>2760</v>
      </c>
      <c r="AA16" s="139">
        <v>840000</v>
      </c>
      <c r="AB16" s="139" t="s">
        <v>622</v>
      </c>
      <c r="AC16" s="139" t="s">
        <v>622</v>
      </c>
      <c r="AD16" s="231" t="s">
        <v>622</v>
      </c>
      <c r="AE16" s="543"/>
      <c r="AF16" s="178" t="s">
        <v>2783</v>
      </c>
      <c r="AG16" s="139">
        <v>100000</v>
      </c>
      <c r="AH16" s="139" t="s">
        <v>622</v>
      </c>
      <c r="AI16" s="139" t="s">
        <v>622</v>
      </c>
      <c r="AJ16" s="231" t="s">
        <v>622</v>
      </c>
    </row>
    <row r="17" spans="1:36" s="47" customFormat="1" x14ac:dyDescent="0.2">
      <c r="A17" s="543"/>
      <c r="B17" s="178" t="s">
        <v>3412</v>
      </c>
      <c r="C17" s="139">
        <v>5000000</v>
      </c>
      <c r="D17" s="139" t="s">
        <v>622</v>
      </c>
      <c r="E17" s="139" t="s">
        <v>622</v>
      </c>
      <c r="F17" s="231" t="s">
        <v>622</v>
      </c>
      <c r="G17" s="543"/>
      <c r="H17" s="178" t="s">
        <v>2680</v>
      </c>
      <c r="I17" s="139">
        <v>300000</v>
      </c>
      <c r="J17" s="139" t="s">
        <v>622</v>
      </c>
      <c r="K17" s="139" t="s">
        <v>622</v>
      </c>
      <c r="L17" s="231" t="s">
        <v>622</v>
      </c>
      <c r="M17" s="543"/>
      <c r="N17" s="178" t="s">
        <v>3188</v>
      </c>
      <c r="O17" s="139">
        <v>4000000</v>
      </c>
      <c r="P17" s="139">
        <v>4000000</v>
      </c>
      <c r="Q17" s="139">
        <v>4000000</v>
      </c>
      <c r="R17" s="231">
        <v>4000000</v>
      </c>
      <c r="S17" s="543"/>
      <c r="T17" s="178" t="s">
        <v>2727</v>
      </c>
      <c r="U17" s="139">
        <v>2800000</v>
      </c>
      <c r="V17" s="139">
        <v>2800000</v>
      </c>
      <c r="W17" s="139">
        <v>2800000</v>
      </c>
      <c r="X17" s="231">
        <v>2800000</v>
      </c>
      <c r="Y17" s="543"/>
      <c r="Z17" s="178" t="s">
        <v>2761</v>
      </c>
      <c r="AA17" s="139">
        <v>1600000</v>
      </c>
      <c r="AB17" s="139" t="s">
        <v>622</v>
      </c>
      <c r="AC17" s="139" t="s">
        <v>622</v>
      </c>
      <c r="AD17" s="231" t="s">
        <v>622</v>
      </c>
      <c r="AE17" s="543"/>
      <c r="AF17" s="178" t="s">
        <v>3443</v>
      </c>
      <c r="AG17" s="139">
        <v>440000</v>
      </c>
      <c r="AH17" s="139">
        <v>440000</v>
      </c>
      <c r="AI17" s="139" t="s">
        <v>622</v>
      </c>
      <c r="AJ17" s="231" t="s">
        <v>622</v>
      </c>
    </row>
    <row r="18" spans="1:36" s="47" customFormat="1" x14ac:dyDescent="0.2">
      <c r="A18" s="543"/>
      <c r="B18" s="178" t="s">
        <v>2657</v>
      </c>
      <c r="C18" s="139">
        <v>300000</v>
      </c>
      <c r="D18" s="139">
        <v>400000</v>
      </c>
      <c r="E18" s="139" t="s">
        <v>622</v>
      </c>
      <c r="F18" s="231" t="s">
        <v>622</v>
      </c>
      <c r="G18" s="543"/>
      <c r="H18" s="178" t="s">
        <v>2681</v>
      </c>
      <c r="I18" s="139">
        <v>300000</v>
      </c>
      <c r="J18" s="139">
        <v>400000</v>
      </c>
      <c r="K18" s="139" t="s">
        <v>622</v>
      </c>
      <c r="L18" s="231" t="s">
        <v>622</v>
      </c>
      <c r="M18" s="543"/>
      <c r="N18" s="178" t="s">
        <v>3435</v>
      </c>
      <c r="O18" s="139">
        <v>3800000</v>
      </c>
      <c r="P18" s="139">
        <v>3800000</v>
      </c>
      <c r="Q18" s="139">
        <v>3800000</v>
      </c>
      <c r="R18" s="231" t="s">
        <v>622</v>
      </c>
      <c r="S18" s="543"/>
      <c r="T18" s="178" t="s">
        <v>2728</v>
      </c>
      <c r="U18" s="139">
        <v>100000</v>
      </c>
      <c r="V18" s="139" t="s">
        <v>622</v>
      </c>
      <c r="W18" s="139" t="s">
        <v>622</v>
      </c>
      <c r="X18" s="231" t="s">
        <v>622</v>
      </c>
      <c r="Y18" s="543"/>
      <c r="Z18" s="178" t="s">
        <v>2762</v>
      </c>
      <c r="AA18" s="139">
        <v>2100000</v>
      </c>
      <c r="AB18" s="139" t="s">
        <v>622</v>
      </c>
      <c r="AC18" s="139" t="s">
        <v>622</v>
      </c>
      <c r="AD18" s="231" t="s">
        <v>622</v>
      </c>
      <c r="AE18" s="543"/>
      <c r="AF18" s="178" t="s">
        <v>2784</v>
      </c>
      <c r="AG18" s="139">
        <v>1030000</v>
      </c>
      <c r="AH18" s="139" t="s">
        <v>622</v>
      </c>
      <c r="AI18" s="139" t="s">
        <v>622</v>
      </c>
      <c r="AJ18" s="231" t="s">
        <v>622</v>
      </c>
    </row>
    <row r="19" spans="1:36" s="47" customFormat="1" x14ac:dyDescent="0.2">
      <c r="A19" s="543"/>
      <c r="B19" s="178" t="s">
        <v>2658</v>
      </c>
      <c r="C19" s="139">
        <v>200000</v>
      </c>
      <c r="D19" s="139">
        <v>300000</v>
      </c>
      <c r="E19" s="139">
        <v>400000</v>
      </c>
      <c r="F19" s="231" t="s">
        <v>622</v>
      </c>
      <c r="G19" s="543"/>
      <c r="H19" s="178" t="s">
        <v>2586</v>
      </c>
      <c r="I19" s="139">
        <v>780000</v>
      </c>
      <c r="J19" s="139" t="s">
        <v>622</v>
      </c>
      <c r="K19" s="139" t="s">
        <v>622</v>
      </c>
      <c r="L19" s="231" t="s">
        <v>622</v>
      </c>
      <c r="M19" s="543"/>
      <c r="N19" s="178" t="s">
        <v>2700</v>
      </c>
      <c r="O19" s="139">
        <v>2500000</v>
      </c>
      <c r="P19" s="139">
        <v>2500000</v>
      </c>
      <c r="Q19" s="139" t="s">
        <v>622</v>
      </c>
      <c r="R19" s="231" t="s">
        <v>622</v>
      </c>
      <c r="S19" s="543"/>
      <c r="T19" s="178" t="s">
        <v>1378</v>
      </c>
      <c r="U19" s="139">
        <v>100000</v>
      </c>
      <c r="V19" s="139" t="s">
        <v>622</v>
      </c>
      <c r="W19" s="139" t="s">
        <v>622</v>
      </c>
      <c r="X19" s="231" t="s">
        <v>622</v>
      </c>
      <c r="Y19" s="543"/>
      <c r="Z19" s="178" t="s">
        <v>2764</v>
      </c>
      <c r="AA19" s="139">
        <v>1000000</v>
      </c>
      <c r="AB19" s="139" t="s">
        <v>622</v>
      </c>
      <c r="AC19" s="139" t="s">
        <v>622</v>
      </c>
      <c r="AD19" s="231" t="s">
        <v>622</v>
      </c>
      <c r="AE19" s="543"/>
      <c r="AF19" s="178" t="s">
        <v>2785</v>
      </c>
      <c r="AG19" s="139">
        <v>300000</v>
      </c>
      <c r="AH19" s="139">
        <v>400000</v>
      </c>
      <c r="AI19" s="139" t="s">
        <v>622</v>
      </c>
      <c r="AJ19" s="231" t="s">
        <v>622</v>
      </c>
    </row>
    <row r="20" spans="1:36" s="47" customFormat="1" x14ac:dyDescent="0.2">
      <c r="A20" s="543"/>
      <c r="B20" s="178" t="s">
        <v>2659</v>
      </c>
      <c r="C20" s="139">
        <v>400000</v>
      </c>
      <c r="D20" s="139" t="s">
        <v>622</v>
      </c>
      <c r="E20" s="139" t="s">
        <v>622</v>
      </c>
      <c r="F20" s="231" t="s">
        <v>622</v>
      </c>
      <c r="G20" s="543"/>
      <c r="H20" s="178" t="s">
        <v>3478</v>
      </c>
      <c r="I20" s="139">
        <v>2500000</v>
      </c>
      <c r="J20" s="139">
        <v>2500000</v>
      </c>
      <c r="K20" s="139" t="s">
        <v>622</v>
      </c>
      <c r="L20" s="231" t="s">
        <v>622</v>
      </c>
      <c r="M20" s="543"/>
      <c r="N20" s="178" t="s">
        <v>2701</v>
      </c>
      <c r="O20" s="139">
        <v>2500000</v>
      </c>
      <c r="P20" s="139" t="s">
        <v>622</v>
      </c>
      <c r="Q20" s="139" t="s">
        <v>622</v>
      </c>
      <c r="R20" s="231" t="s">
        <v>622</v>
      </c>
      <c r="S20" s="543"/>
      <c r="T20" s="178" t="s">
        <v>2729</v>
      </c>
      <c r="U20" s="139">
        <v>200000</v>
      </c>
      <c r="V20" s="139">
        <v>300000</v>
      </c>
      <c r="W20" s="231">
        <v>400000</v>
      </c>
      <c r="X20" s="231" t="s">
        <v>622</v>
      </c>
      <c r="Y20" s="543"/>
      <c r="Z20" s="178" t="s">
        <v>2765</v>
      </c>
      <c r="AA20" s="139">
        <v>400000</v>
      </c>
      <c r="AB20" s="139" t="s">
        <v>622</v>
      </c>
      <c r="AC20" s="139" t="s">
        <v>622</v>
      </c>
      <c r="AD20" s="231" t="s">
        <v>622</v>
      </c>
      <c r="AE20" s="543"/>
      <c r="AF20" s="178" t="s">
        <v>3189</v>
      </c>
      <c r="AG20" s="139">
        <v>2800000</v>
      </c>
      <c r="AH20" s="139">
        <v>2800000</v>
      </c>
      <c r="AI20" s="139">
        <v>2800000</v>
      </c>
      <c r="AJ20" s="231">
        <v>2800000</v>
      </c>
    </row>
    <row r="21" spans="1:36" s="47" customFormat="1" x14ac:dyDescent="0.2">
      <c r="A21" s="543"/>
      <c r="B21" s="178" t="s">
        <v>3441</v>
      </c>
      <c r="C21" s="139">
        <v>1475000</v>
      </c>
      <c r="D21" s="139">
        <v>1475000</v>
      </c>
      <c r="E21" s="139" t="s">
        <v>622</v>
      </c>
      <c r="F21" s="231" t="s">
        <v>622</v>
      </c>
      <c r="G21" s="543"/>
      <c r="H21" s="178" t="s">
        <v>2682</v>
      </c>
      <c r="I21" s="139">
        <v>300000</v>
      </c>
      <c r="J21" s="139">
        <v>400000</v>
      </c>
      <c r="K21" s="139" t="s">
        <v>622</v>
      </c>
      <c r="L21" s="231" t="s">
        <v>622</v>
      </c>
      <c r="M21" s="543"/>
      <c r="N21" s="178" t="s">
        <v>2702</v>
      </c>
      <c r="O21" s="139">
        <v>400000</v>
      </c>
      <c r="P21" s="139" t="s">
        <v>622</v>
      </c>
      <c r="Q21" s="139" t="s">
        <v>622</v>
      </c>
      <c r="R21" s="231" t="s">
        <v>622</v>
      </c>
      <c r="S21" s="543"/>
      <c r="T21" s="178" t="s">
        <v>2730</v>
      </c>
      <c r="U21" s="139">
        <v>1050000</v>
      </c>
      <c r="V21" s="139" t="s">
        <v>622</v>
      </c>
      <c r="W21" s="139" t="s">
        <v>622</v>
      </c>
      <c r="X21" s="231" t="s">
        <v>622</v>
      </c>
      <c r="Y21" s="543"/>
      <c r="Z21" s="178" t="s">
        <v>2767</v>
      </c>
      <c r="AA21" s="139">
        <v>5775000</v>
      </c>
      <c r="AB21" s="139">
        <v>5775000</v>
      </c>
      <c r="AC21" s="139" t="s">
        <v>622</v>
      </c>
      <c r="AD21" s="231" t="s">
        <v>622</v>
      </c>
      <c r="AE21" s="543"/>
      <c r="AF21" s="178" t="s">
        <v>2786</v>
      </c>
      <c r="AG21" s="139">
        <v>400000</v>
      </c>
      <c r="AH21" s="139" t="s">
        <v>622</v>
      </c>
      <c r="AI21" s="139" t="s">
        <v>622</v>
      </c>
      <c r="AJ21" s="231" t="s">
        <v>622</v>
      </c>
    </row>
    <row r="22" spans="1:36" s="47" customFormat="1" ht="12.75" customHeight="1" x14ac:dyDescent="0.2">
      <c r="A22" s="543"/>
      <c r="B22" s="178" t="s">
        <v>2660</v>
      </c>
      <c r="C22" s="139">
        <v>2800000</v>
      </c>
      <c r="D22" s="139" t="s">
        <v>622</v>
      </c>
      <c r="E22" s="139" t="s">
        <v>622</v>
      </c>
      <c r="F22" s="231" t="s">
        <v>622</v>
      </c>
      <c r="G22" s="543"/>
      <c r="H22" s="178" t="s">
        <v>3511</v>
      </c>
      <c r="I22" s="139">
        <v>250000</v>
      </c>
      <c r="J22" s="139">
        <v>250000</v>
      </c>
      <c r="K22" s="139" t="s">
        <v>622</v>
      </c>
      <c r="L22" s="231" t="s">
        <v>622</v>
      </c>
      <c r="M22" s="543"/>
      <c r="N22" s="178" t="s">
        <v>2703</v>
      </c>
      <c r="O22" s="139">
        <v>300000</v>
      </c>
      <c r="P22" s="139">
        <v>400000</v>
      </c>
      <c r="Q22" s="139" t="s">
        <v>622</v>
      </c>
      <c r="R22" s="231" t="s">
        <v>622</v>
      </c>
      <c r="S22" s="543"/>
      <c r="T22" s="178" t="s">
        <v>3470</v>
      </c>
      <c r="U22" s="139">
        <v>1700000</v>
      </c>
      <c r="V22" s="139">
        <v>1700000</v>
      </c>
      <c r="W22" s="139">
        <v>1700000</v>
      </c>
      <c r="X22" s="231">
        <v>1700000</v>
      </c>
      <c r="Y22" s="544"/>
      <c r="Z22" s="178" t="s">
        <v>2768</v>
      </c>
      <c r="AA22" s="139">
        <v>1368000</v>
      </c>
      <c r="AB22" s="139" t="s">
        <v>622</v>
      </c>
      <c r="AC22" s="139" t="s">
        <v>622</v>
      </c>
      <c r="AD22" s="231" t="s">
        <v>622</v>
      </c>
      <c r="AE22" s="543"/>
      <c r="AF22" s="178" t="s">
        <v>2787</v>
      </c>
      <c r="AG22" s="139">
        <v>425000</v>
      </c>
      <c r="AH22" s="139">
        <v>425000</v>
      </c>
      <c r="AI22" s="139" t="s">
        <v>622</v>
      </c>
      <c r="AJ22" s="231" t="s">
        <v>622</v>
      </c>
    </row>
    <row r="23" spans="1:36" s="47" customFormat="1" ht="12.75" customHeight="1" x14ac:dyDescent="0.2">
      <c r="A23" s="543"/>
      <c r="B23" s="178" t="s">
        <v>2661</v>
      </c>
      <c r="C23" s="139">
        <v>200000</v>
      </c>
      <c r="D23" s="139">
        <v>300000</v>
      </c>
      <c r="E23" s="139">
        <v>400000</v>
      </c>
      <c r="F23" s="231" t="s">
        <v>622</v>
      </c>
      <c r="G23" s="544"/>
      <c r="H23" s="178" t="s">
        <v>3537</v>
      </c>
      <c r="I23" s="139">
        <v>250000</v>
      </c>
      <c r="J23" s="139" t="s">
        <v>622</v>
      </c>
      <c r="K23" s="139" t="s">
        <v>622</v>
      </c>
      <c r="L23" s="231" t="s">
        <v>622</v>
      </c>
      <c r="M23" s="543"/>
      <c r="N23" s="178" t="s">
        <v>2704</v>
      </c>
      <c r="O23" s="139">
        <v>750000</v>
      </c>
      <c r="P23" s="139" t="s">
        <v>622</v>
      </c>
      <c r="Q23" s="139" t="s">
        <v>622</v>
      </c>
      <c r="R23" s="231" t="s">
        <v>622</v>
      </c>
      <c r="S23" s="543"/>
      <c r="T23" s="178" t="s">
        <v>2731</v>
      </c>
      <c r="U23" s="139">
        <v>1080000</v>
      </c>
      <c r="V23" s="139" t="s">
        <v>622</v>
      </c>
      <c r="W23" s="139" t="s">
        <v>622</v>
      </c>
      <c r="X23" s="231" t="s">
        <v>622</v>
      </c>
      <c r="Y23" s="548" t="s">
        <v>636</v>
      </c>
      <c r="Z23" s="178" t="s">
        <v>3388</v>
      </c>
      <c r="AA23" s="139">
        <v>300000</v>
      </c>
      <c r="AB23" s="139">
        <v>300000</v>
      </c>
      <c r="AC23" s="139" t="s">
        <v>622</v>
      </c>
      <c r="AD23" s="231" t="s">
        <v>622</v>
      </c>
      <c r="AE23" s="543"/>
      <c r="AF23" s="178" t="s">
        <v>2788</v>
      </c>
      <c r="AG23" s="139">
        <v>200000</v>
      </c>
      <c r="AH23" s="139">
        <v>300000</v>
      </c>
      <c r="AI23" s="139">
        <v>400000</v>
      </c>
      <c r="AJ23" s="231" t="s">
        <v>622</v>
      </c>
    </row>
    <row r="24" spans="1:36" s="47" customFormat="1" ht="12.75" customHeight="1" x14ac:dyDescent="0.2">
      <c r="A24" s="543"/>
      <c r="B24" s="178" t="s">
        <v>3191</v>
      </c>
      <c r="C24" s="139">
        <v>4000000</v>
      </c>
      <c r="D24" s="139">
        <v>4000000</v>
      </c>
      <c r="E24" s="139">
        <v>4000000</v>
      </c>
      <c r="F24" s="231">
        <v>4000000</v>
      </c>
      <c r="G24" s="548" t="s">
        <v>636</v>
      </c>
      <c r="H24" s="178" t="s">
        <v>3392</v>
      </c>
      <c r="I24" s="139">
        <v>275000</v>
      </c>
      <c r="J24" s="139">
        <v>275000</v>
      </c>
      <c r="K24" s="139" t="s">
        <v>622</v>
      </c>
      <c r="L24" s="231" t="s">
        <v>622</v>
      </c>
      <c r="M24" s="543"/>
      <c r="N24" s="178" t="s">
        <v>3482</v>
      </c>
      <c r="O24" s="139">
        <v>1987000</v>
      </c>
      <c r="P24" s="139">
        <v>1987000</v>
      </c>
      <c r="Q24" s="139">
        <v>1987000</v>
      </c>
      <c r="R24" s="231" t="s">
        <v>622</v>
      </c>
      <c r="S24" s="543"/>
      <c r="T24" s="178" t="s">
        <v>2732</v>
      </c>
      <c r="U24" s="139">
        <v>400000</v>
      </c>
      <c r="V24" s="139" t="s">
        <v>622</v>
      </c>
      <c r="W24" s="139" t="s">
        <v>622</v>
      </c>
      <c r="X24" s="231" t="s">
        <v>622</v>
      </c>
      <c r="Y24" s="543"/>
      <c r="Z24" s="178" t="s">
        <v>3156</v>
      </c>
      <c r="AA24" s="139">
        <v>6000000</v>
      </c>
      <c r="AB24" s="139">
        <v>6000000</v>
      </c>
      <c r="AC24" s="139">
        <v>6000000</v>
      </c>
      <c r="AD24" s="231">
        <v>6000000</v>
      </c>
      <c r="AE24" s="543"/>
      <c r="AF24" s="178" t="s">
        <v>2369</v>
      </c>
      <c r="AG24" s="139">
        <v>100000</v>
      </c>
      <c r="AH24" s="139" t="s">
        <v>622</v>
      </c>
      <c r="AI24" s="139" t="s">
        <v>622</v>
      </c>
      <c r="AJ24" s="231" t="s">
        <v>622</v>
      </c>
    </row>
    <row r="25" spans="1:36" s="47" customFormat="1" ht="12.75" customHeight="1" x14ac:dyDescent="0.2">
      <c r="A25" s="543"/>
      <c r="B25" s="178" t="s">
        <v>2662</v>
      </c>
      <c r="C25" s="139">
        <v>300000</v>
      </c>
      <c r="D25" s="139">
        <v>400000</v>
      </c>
      <c r="E25" s="139" t="s">
        <v>622</v>
      </c>
      <c r="F25" s="231" t="s">
        <v>622</v>
      </c>
      <c r="G25" s="543"/>
      <c r="H25" s="178" t="s">
        <v>2683</v>
      </c>
      <c r="I25" s="139">
        <v>400000</v>
      </c>
      <c r="J25" s="139" t="s">
        <v>622</v>
      </c>
      <c r="K25" s="139" t="s">
        <v>622</v>
      </c>
      <c r="L25" s="231" t="s">
        <v>622</v>
      </c>
      <c r="M25" s="543"/>
      <c r="N25" s="178" t="s">
        <v>2705</v>
      </c>
      <c r="O25" s="139">
        <v>475000</v>
      </c>
      <c r="P25" s="139" t="s">
        <v>622</v>
      </c>
      <c r="Q25" s="139" t="s">
        <v>622</v>
      </c>
      <c r="R25" s="231" t="s">
        <v>622</v>
      </c>
      <c r="S25" s="543"/>
      <c r="T25" s="178" t="s">
        <v>3190</v>
      </c>
      <c r="U25" s="139">
        <v>2800000</v>
      </c>
      <c r="V25" s="139">
        <v>2800000</v>
      </c>
      <c r="W25" s="231">
        <v>2800000</v>
      </c>
      <c r="X25" s="231">
        <v>2800000</v>
      </c>
      <c r="Y25" s="543"/>
      <c r="Z25" s="178" t="s">
        <v>2769</v>
      </c>
      <c r="AA25" s="139">
        <v>600000</v>
      </c>
      <c r="AB25" s="139" t="s">
        <v>622</v>
      </c>
      <c r="AC25" s="139" t="s">
        <v>622</v>
      </c>
      <c r="AD25" s="231" t="s">
        <v>622</v>
      </c>
      <c r="AE25" s="543"/>
      <c r="AF25" s="178" t="s">
        <v>2789</v>
      </c>
      <c r="AG25" s="139">
        <v>1671000</v>
      </c>
      <c r="AH25" s="139" t="s">
        <v>622</v>
      </c>
      <c r="AI25" s="139" t="s">
        <v>622</v>
      </c>
      <c r="AJ25" s="231" t="s">
        <v>622</v>
      </c>
    </row>
    <row r="26" spans="1:36" s="47" customFormat="1" ht="12.75" customHeight="1" x14ac:dyDescent="0.2">
      <c r="A26" s="543"/>
      <c r="B26" s="178" t="s">
        <v>2663</v>
      </c>
      <c r="C26" s="139">
        <v>1500000</v>
      </c>
      <c r="D26" s="139" t="s">
        <v>622</v>
      </c>
      <c r="E26" s="139" t="s">
        <v>622</v>
      </c>
      <c r="F26" s="231" t="s">
        <v>622</v>
      </c>
      <c r="G26" s="543"/>
      <c r="H26" s="178" t="s">
        <v>2684</v>
      </c>
      <c r="I26" s="139">
        <v>200000</v>
      </c>
      <c r="J26" s="139">
        <v>300000</v>
      </c>
      <c r="K26" s="139">
        <v>400000</v>
      </c>
      <c r="L26" s="231" t="s">
        <v>622</v>
      </c>
      <c r="M26" s="543"/>
      <c r="N26" s="178" t="s">
        <v>2706</v>
      </c>
      <c r="O26" s="139">
        <v>2800000</v>
      </c>
      <c r="P26" s="139" t="s">
        <v>622</v>
      </c>
      <c r="Q26" s="139" t="s">
        <v>622</v>
      </c>
      <c r="R26" s="231" t="s">
        <v>622</v>
      </c>
      <c r="S26" s="543"/>
      <c r="T26" s="178" t="s">
        <v>2733</v>
      </c>
      <c r="U26" s="139">
        <v>300000</v>
      </c>
      <c r="V26" s="139" t="s">
        <v>622</v>
      </c>
      <c r="W26" s="231" t="s">
        <v>622</v>
      </c>
      <c r="X26" s="231" t="s">
        <v>622</v>
      </c>
      <c r="Y26" s="543"/>
      <c r="Z26" s="178" t="s">
        <v>2592</v>
      </c>
      <c r="AA26" s="139">
        <v>3100000</v>
      </c>
      <c r="AB26" s="139" t="s">
        <v>622</v>
      </c>
      <c r="AC26" s="139" t="s">
        <v>622</v>
      </c>
      <c r="AD26" s="231" t="s">
        <v>622</v>
      </c>
      <c r="AE26" s="543"/>
      <c r="AF26" s="178" t="s">
        <v>3486</v>
      </c>
      <c r="AG26" s="139">
        <v>536000</v>
      </c>
      <c r="AH26" s="139" t="s">
        <v>622</v>
      </c>
      <c r="AI26" s="139" t="s">
        <v>622</v>
      </c>
      <c r="AJ26" s="231" t="s">
        <v>622</v>
      </c>
    </row>
    <row r="27" spans="1:36" s="47" customFormat="1" ht="12.75" customHeight="1" x14ac:dyDescent="0.2">
      <c r="A27" s="543"/>
      <c r="B27" s="178" t="s">
        <v>2664</v>
      </c>
      <c r="C27" s="139">
        <v>2800000</v>
      </c>
      <c r="D27" s="139" t="s">
        <v>622</v>
      </c>
      <c r="E27" s="139" t="s">
        <v>622</v>
      </c>
      <c r="F27" s="231" t="s">
        <v>622</v>
      </c>
      <c r="G27" s="543"/>
      <c r="H27" s="178" t="s">
        <v>2685</v>
      </c>
      <c r="I27" s="139">
        <v>300000</v>
      </c>
      <c r="J27" s="139">
        <v>400000</v>
      </c>
      <c r="K27" s="231" t="s">
        <v>622</v>
      </c>
      <c r="L27" s="231" t="s">
        <v>622</v>
      </c>
      <c r="M27" s="543"/>
      <c r="N27" s="178" t="s">
        <v>2707</v>
      </c>
      <c r="O27" s="139">
        <v>200000</v>
      </c>
      <c r="P27" s="139">
        <v>300000</v>
      </c>
      <c r="Q27" s="139">
        <v>400000</v>
      </c>
      <c r="R27" s="231" t="s">
        <v>622</v>
      </c>
      <c r="S27" s="543"/>
      <c r="T27" s="178" t="s">
        <v>2734</v>
      </c>
      <c r="U27" s="139">
        <v>250000</v>
      </c>
      <c r="V27" s="139" t="s">
        <v>622</v>
      </c>
      <c r="W27" s="139" t="s">
        <v>622</v>
      </c>
      <c r="X27" s="231" t="s">
        <v>622</v>
      </c>
      <c r="Y27" s="543"/>
      <c r="Z27" s="178" t="s">
        <v>2771</v>
      </c>
      <c r="AA27" s="139">
        <v>200000</v>
      </c>
      <c r="AB27" s="139">
        <v>300000</v>
      </c>
      <c r="AC27" s="139">
        <v>400000</v>
      </c>
      <c r="AD27" s="231" t="s">
        <v>622</v>
      </c>
      <c r="AE27" s="543"/>
      <c r="AF27" s="178" t="s">
        <v>2790</v>
      </c>
      <c r="AG27" s="139">
        <v>841266</v>
      </c>
      <c r="AH27" s="139">
        <v>841266</v>
      </c>
      <c r="AI27" s="139" t="s">
        <v>622</v>
      </c>
      <c r="AJ27" s="231" t="s">
        <v>622</v>
      </c>
    </row>
    <row r="28" spans="1:36" s="47" customFormat="1" ht="12.75" customHeight="1" x14ac:dyDescent="0.2">
      <c r="A28" s="543"/>
      <c r="B28" s="178" t="s">
        <v>1863</v>
      </c>
      <c r="C28" s="139">
        <v>200000</v>
      </c>
      <c r="D28" s="139">
        <v>300000</v>
      </c>
      <c r="E28" s="139">
        <v>400000</v>
      </c>
      <c r="F28" s="231" t="s">
        <v>622</v>
      </c>
      <c r="G28" s="543"/>
      <c r="H28" s="178" t="s">
        <v>3426</v>
      </c>
      <c r="I28" s="139">
        <v>700000</v>
      </c>
      <c r="J28" s="139">
        <v>700000</v>
      </c>
      <c r="K28" s="139">
        <v>700000</v>
      </c>
      <c r="L28" s="231" t="s">
        <v>622</v>
      </c>
      <c r="M28" s="543"/>
      <c r="N28" s="178" t="s">
        <v>3512</v>
      </c>
      <c r="O28" s="139">
        <v>1800000</v>
      </c>
      <c r="P28" s="139">
        <v>1800000</v>
      </c>
      <c r="Q28" s="139">
        <v>1800000</v>
      </c>
      <c r="R28" s="231" t="s">
        <v>622</v>
      </c>
      <c r="S28" s="543"/>
      <c r="T28" s="178" t="s">
        <v>2735</v>
      </c>
      <c r="U28" s="139">
        <v>300000</v>
      </c>
      <c r="V28" s="139">
        <v>400000</v>
      </c>
      <c r="W28" s="139" t="s">
        <v>622</v>
      </c>
      <c r="X28" s="231" t="s">
        <v>622</v>
      </c>
      <c r="Y28" s="543"/>
      <c r="Z28" s="178" t="s">
        <v>2368</v>
      </c>
      <c r="AA28" s="139">
        <v>100000</v>
      </c>
      <c r="AB28" s="139" t="s">
        <v>622</v>
      </c>
      <c r="AC28" s="139" t="s">
        <v>622</v>
      </c>
      <c r="AD28" s="231" t="s">
        <v>622</v>
      </c>
      <c r="AE28" s="543"/>
      <c r="AF28" s="178" t="s">
        <v>2791</v>
      </c>
      <c r="AG28" s="139">
        <v>675000</v>
      </c>
      <c r="AH28" s="139">
        <v>675000</v>
      </c>
      <c r="AI28" s="139" t="s">
        <v>622</v>
      </c>
      <c r="AJ28" s="231" t="s">
        <v>622</v>
      </c>
    </row>
    <row r="29" spans="1:36" s="47" customFormat="1" ht="12.75" customHeight="1" x14ac:dyDescent="0.2">
      <c r="A29" s="543"/>
      <c r="B29" s="178" t="s">
        <v>3198</v>
      </c>
      <c r="C29" s="139">
        <v>2800000</v>
      </c>
      <c r="D29" s="139">
        <v>2800000</v>
      </c>
      <c r="E29" s="139">
        <v>2800000</v>
      </c>
      <c r="F29" s="231">
        <v>2800000</v>
      </c>
      <c r="G29" s="543"/>
      <c r="H29" s="178" t="s">
        <v>2503</v>
      </c>
      <c r="I29" s="139">
        <v>3360000</v>
      </c>
      <c r="J29" s="139" t="s">
        <v>622</v>
      </c>
      <c r="K29" s="139" t="s">
        <v>622</v>
      </c>
      <c r="L29" s="231" t="s">
        <v>622</v>
      </c>
      <c r="M29" s="544"/>
      <c r="N29" s="178" t="s">
        <v>2708</v>
      </c>
      <c r="O29" s="139">
        <v>760000</v>
      </c>
      <c r="P29" s="139" t="s">
        <v>622</v>
      </c>
      <c r="Q29" s="139" t="s">
        <v>622</v>
      </c>
      <c r="R29" s="231" t="s">
        <v>622</v>
      </c>
      <c r="S29" s="543"/>
      <c r="T29" s="178" t="s">
        <v>2736</v>
      </c>
      <c r="U29" s="139">
        <v>200000</v>
      </c>
      <c r="V29" s="139">
        <v>300000</v>
      </c>
      <c r="W29" s="139">
        <v>400000</v>
      </c>
      <c r="X29" s="231" t="s">
        <v>622</v>
      </c>
      <c r="Y29" s="543"/>
      <c r="Z29" s="178" t="s">
        <v>2772</v>
      </c>
      <c r="AA29" s="139">
        <v>2800000</v>
      </c>
      <c r="AB29" s="231">
        <v>2800000</v>
      </c>
      <c r="AC29" s="231">
        <v>2800000</v>
      </c>
      <c r="AD29" s="231">
        <v>2800000</v>
      </c>
      <c r="AE29" s="543"/>
      <c r="AF29" s="178" t="s">
        <v>3508</v>
      </c>
      <c r="AG29" s="139">
        <v>772000</v>
      </c>
      <c r="AH29" s="139">
        <v>772000</v>
      </c>
      <c r="AI29" s="139" t="s">
        <v>622</v>
      </c>
      <c r="AJ29" s="231" t="s">
        <v>622</v>
      </c>
    </row>
    <row r="30" spans="1:36" s="47" customFormat="1" ht="12.75" customHeight="1" x14ac:dyDescent="0.2">
      <c r="A30" s="544"/>
      <c r="B30" s="178" t="s">
        <v>2367</v>
      </c>
      <c r="C30" s="139">
        <v>100000</v>
      </c>
      <c r="D30" s="139" t="s">
        <v>622</v>
      </c>
      <c r="E30" s="139" t="s">
        <v>622</v>
      </c>
      <c r="F30" s="231" t="s">
        <v>622</v>
      </c>
      <c r="G30" s="543"/>
      <c r="H30" s="178" t="s">
        <v>2686</v>
      </c>
      <c r="I30" s="139">
        <v>850000</v>
      </c>
      <c r="J30" s="139" t="s">
        <v>622</v>
      </c>
      <c r="K30" s="139" t="s">
        <v>622</v>
      </c>
      <c r="L30" s="231" t="s">
        <v>622</v>
      </c>
      <c r="M30" s="548" t="s">
        <v>636</v>
      </c>
      <c r="N30" s="178" t="s">
        <v>2709</v>
      </c>
      <c r="O30" s="139">
        <v>200000</v>
      </c>
      <c r="P30" s="139">
        <v>300000</v>
      </c>
      <c r="Q30" s="139">
        <v>400000</v>
      </c>
      <c r="R30" s="231" t="s">
        <v>622</v>
      </c>
      <c r="S30" s="543"/>
      <c r="T30" s="178" t="s">
        <v>2737</v>
      </c>
      <c r="U30" s="139">
        <v>2800000</v>
      </c>
      <c r="V30" s="139">
        <v>2800000</v>
      </c>
      <c r="W30" s="139" t="s">
        <v>622</v>
      </c>
      <c r="X30" s="231" t="s">
        <v>622</v>
      </c>
      <c r="Y30" s="543"/>
      <c r="Z30" s="178" t="s">
        <v>2773</v>
      </c>
      <c r="AA30" s="139">
        <v>4387000</v>
      </c>
      <c r="AB30" s="139" t="s">
        <v>622</v>
      </c>
      <c r="AC30" s="139" t="s">
        <v>622</v>
      </c>
      <c r="AD30" s="231" t="s">
        <v>622</v>
      </c>
      <c r="AE30" s="543"/>
      <c r="AF30" s="178" t="s">
        <v>2792</v>
      </c>
      <c r="AG30" s="139">
        <v>200000</v>
      </c>
      <c r="AH30" s="139">
        <v>300000</v>
      </c>
      <c r="AI30" s="139">
        <v>400000</v>
      </c>
      <c r="AJ30" s="231" t="s">
        <v>622</v>
      </c>
    </row>
    <row r="31" spans="1:36" s="47" customFormat="1" ht="12.75" customHeight="1" x14ac:dyDescent="0.2">
      <c r="A31" s="548" t="s">
        <v>636</v>
      </c>
      <c r="B31" s="178" t="s">
        <v>3383</v>
      </c>
      <c r="C31" s="139">
        <v>405000</v>
      </c>
      <c r="D31" s="139">
        <v>405000</v>
      </c>
      <c r="E31" s="139">
        <v>405000</v>
      </c>
      <c r="F31" s="231" t="s">
        <v>622</v>
      </c>
      <c r="G31" s="543"/>
      <c r="H31" s="178" t="s">
        <v>2687</v>
      </c>
      <c r="I31" s="139">
        <v>2400000</v>
      </c>
      <c r="J31" s="139" t="s">
        <v>622</v>
      </c>
      <c r="K31" s="139" t="s">
        <v>622</v>
      </c>
      <c r="L31" s="231" t="s">
        <v>622</v>
      </c>
      <c r="M31" s="543"/>
      <c r="N31" s="178" t="s">
        <v>2710</v>
      </c>
      <c r="O31" s="139">
        <v>2800000</v>
      </c>
      <c r="P31" s="139">
        <v>2800000</v>
      </c>
      <c r="Q31" s="139">
        <v>2800000</v>
      </c>
      <c r="R31" s="231">
        <v>2800000</v>
      </c>
      <c r="S31" s="543"/>
      <c r="T31" s="178" t="s">
        <v>2738</v>
      </c>
      <c r="U31" s="164">
        <v>300000</v>
      </c>
      <c r="V31" s="139">
        <v>400000</v>
      </c>
      <c r="W31" s="231" t="s">
        <v>622</v>
      </c>
      <c r="X31" s="231" t="s">
        <v>622</v>
      </c>
      <c r="Y31" s="543"/>
      <c r="Z31" s="178" t="s">
        <v>2774</v>
      </c>
      <c r="AA31" s="139">
        <v>1890000</v>
      </c>
      <c r="AB31" s="139" t="s">
        <v>622</v>
      </c>
      <c r="AC31" s="139" t="s">
        <v>622</v>
      </c>
      <c r="AD31" s="231" t="s">
        <v>622</v>
      </c>
      <c r="AE31" s="544"/>
      <c r="AF31" s="178" t="s">
        <v>2793</v>
      </c>
      <c r="AG31" s="139">
        <v>200000</v>
      </c>
      <c r="AH31" s="139">
        <v>300000</v>
      </c>
      <c r="AI31" s="139">
        <v>400000</v>
      </c>
      <c r="AJ31" s="231" t="s">
        <v>622</v>
      </c>
    </row>
    <row r="32" spans="1:36" s="47" customFormat="1" ht="12.75" customHeight="1" x14ac:dyDescent="0.2">
      <c r="A32" s="543"/>
      <c r="B32" s="178" t="s">
        <v>2665</v>
      </c>
      <c r="C32" s="139">
        <v>400000</v>
      </c>
      <c r="D32" s="139" t="s">
        <v>622</v>
      </c>
      <c r="E32" s="139" t="s">
        <v>622</v>
      </c>
      <c r="F32" s="231" t="s">
        <v>622</v>
      </c>
      <c r="G32" s="543"/>
      <c r="H32" s="178" t="s">
        <v>3458</v>
      </c>
      <c r="I32" s="139">
        <v>2000000</v>
      </c>
      <c r="J32" s="139">
        <v>2000000</v>
      </c>
      <c r="K32" s="139">
        <v>2000000</v>
      </c>
      <c r="L32" s="231" t="s">
        <v>622</v>
      </c>
      <c r="M32" s="543"/>
      <c r="N32" s="178" t="s">
        <v>2711</v>
      </c>
      <c r="O32" s="139">
        <v>400000</v>
      </c>
      <c r="P32" s="139" t="s">
        <v>622</v>
      </c>
      <c r="Q32" s="139" t="s">
        <v>622</v>
      </c>
      <c r="R32" s="231" t="s">
        <v>622</v>
      </c>
      <c r="S32" s="544"/>
      <c r="T32" s="178" t="s">
        <v>2740</v>
      </c>
      <c r="U32" s="139">
        <v>100000</v>
      </c>
      <c r="V32" s="139" t="s">
        <v>622</v>
      </c>
      <c r="W32" s="139" t="s">
        <v>622</v>
      </c>
      <c r="X32" s="231" t="s">
        <v>622</v>
      </c>
      <c r="Y32" s="543"/>
      <c r="Z32" s="178" t="s">
        <v>2775</v>
      </c>
      <c r="AA32" s="139">
        <v>400000</v>
      </c>
      <c r="AB32" s="139" t="s">
        <v>622</v>
      </c>
      <c r="AC32" s="139" t="s">
        <v>622</v>
      </c>
      <c r="AD32" s="231" t="s">
        <v>622</v>
      </c>
      <c r="AE32" s="545" t="s">
        <v>636</v>
      </c>
      <c r="AF32" s="178" t="s">
        <v>2794</v>
      </c>
      <c r="AG32" s="139">
        <v>100000</v>
      </c>
      <c r="AH32" s="139" t="s">
        <v>622</v>
      </c>
      <c r="AI32" s="139" t="s">
        <v>622</v>
      </c>
      <c r="AJ32" s="231" t="s">
        <v>622</v>
      </c>
    </row>
    <row r="33" spans="1:36" s="47" customFormat="1" ht="12.75" customHeight="1" x14ac:dyDescent="0.2">
      <c r="A33" s="543"/>
      <c r="B33" s="178" t="s">
        <v>3158</v>
      </c>
      <c r="C33" s="139">
        <v>8250000</v>
      </c>
      <c r="D33" s="231" t="s">
        <v>622</v>
      </c>
      <c r="E33" s="231" t="s">
        <v>622</v>
      </c>
      <c r="F33" s="231" t="s">
        <v>622</v>
      </c>
      <c r="G33" s="543"/>
      <c r="H33" s="178" t="s">
        <v>2688</v>
      </c>
      <c r="I33" s="139">
        <v>400000</v>
      </c>
      <c r="J33" s="139" t="s">
        <v>622</v>
      </c>
      <c r="K33" s="139" t="s">
        <v>622</v>
      </c>
      <c r="L33" s="231" t="s">
        <v>622</v>
      </c>
      <c r="M33" s="543"/>
      <c r="N33" s="178" t="s">
        <v>2712</v>
      </c>
      <c r="O33" s="139">
        <v>1200000</v>
      </c>
      <c r="P33" s="139" t="s">
        <v>622</v>
      </c>
      <c r="Q33" s="139" t="s">
        <v>622</v>
      </c>
      <c r="R33" s="231" t="s">
        <v>622</v>
      </c>
      <c r="S33" s="548" t="s">
        <v>636</v>
      </c>
      <c r="T33" s="178" t="s">
        <v>2741</v>
      </c>
      <c r="U33" s="139">
        <v>200000</v>
      </c>
      <c r="V33" s="139">
        <v>300000</v>
      </c>
      <c r="W33" s="139">
        <v>400000</v>
      </c>
      <c r="X33" s="231" t="s">
        <v>622</v>
      </c>
      <c r="Y33" s="543"/>
      <c r="Z33" s="178" t="s">
        <v>1869</v>
      </c>
      <c r="AA33" s="139">
        <v>100000</v>
      </c>
      <c r="AB33" s="139" t="s">
        <v>622</v>
      </c>
      <c r="AC33" s="139" t="s">
        <v>622</v>
      </c>
      <c r="AD33" s="231" t="s">
        <v>622</v>
      </c>
      <c r="AE33" s="543"/>
      <c r="AF33" s="178" t="s">
        <v>2795</v>
      </c>
      <c r="AG33" s="139">
        <v>2755000</v>
      </c>
      <c r="AH33" s="139" t="s">
        <v>622</v>
      </c>
      <c r="AI33" s="139" t="s">
        <v>622</v>
      </c>
      <c r="AJ33" s="231" t="s">
        <v>622</v>
      </c>
    </row>
    <row r="34" spans="1:36" s="47" customFormat="1" ht="12.75" customHeight="1" x14ac:dyDescent="0.2">
      <c r="A34" s="543"/>
      <c r="B34" s="178" t="s">
        <v>2666</v>
      </c>
      <c r="C34" s="139">
        <v>375000</v>
      </c>
      <c r="D34" s="139" t="s">
        <v>622</v>
      </c>
      <c r="E34" s="139" t="s">
        <v>622</v>
      </c>
      <c r="F34" s="231" t="s">
        <v>622</v>
      </c>
      <c r="G34" s="543"/>
      <c r="H34" s="178" t="s">
        <v>2690</v>
      </c>
      <c r="I34" s="139">
        <v>840000</v>
      </c>
      <c r="J34" s="139" t="s">
        <v>622</v>
      </c>
      <c r="K34" s="139" t="s">
        <v>622</v>
      </c>
      <c r="L34" s="231" t="s">
        <v>622</v>
      </c>
      <c r="M34" s="543"/>
      <c r="N34" s="178" t="s">
        <v>3405</v>
      </c>
      <c r="O34" s="139">
        <v>2494000</v>
      </c>
      <c r="P34" s="139">
        <v>2494000</v>
      </c>
      <c r="Q34" s="139">
        <v>2494000</v>
      </c>
      <c r="R34" s="231">
        <v>2494000</v>
      </c>
      <c r="S34" s="543"/>
      <c r="T34" s="178" t="s">
        <v>2742</v>
      </c>
      <c r="U34" s="139">
        <v>3400000</v>
      </c>
      <c r="V34" s="139">
        <v>3400000</v>
      </c>
      <c r="W34" s="139">
        <v>3400000</v>
      </c>
      <c r="X34" s="231" t="s">
        <v>622</v>
      </c>
      <c r="Y34" s="543"/>
      <c r="Z34" s="178" t="s">
        <v>2776</v>
      </c>
      <c r="AA34" s="139">
        <v>400000</v>
      </c>
      <c r="AB34" s="139" t="s">
        <v>622</v>
      </c>
      <c r="AC34" s="139" t="s">
        <v>622</v>
      </c>
      <c r="AD34" s="231" t="s">
        <v>622</v>
      </c>
      <c r="AE34" s="543"/>
      <c r="AF34" s="178" t="s">
        <v>2796</v>
      </c>
      <c r="AG34" s="139">
        <v>3465000</v>
      </c>
      <c r="AH34" s="139" t="s">
        <v>622</v>
      </c>
      <c r="AI34" s="139" t="s">
        <v>622</v>
      </c>
      <c r="AJ34" s="231" t="s">
        <v>622</v>
      </c>
    </row>
    <row r="35" spans="1:36" s="47" customFormat="1" ht="12.75" customHeight="1" x14ac:dyDescent="0.2">
      <c r="A35" s="543"/>
      <c r="B35" s="178" t="s">
        <v>2667</v>
      </c>
      <c r="C35" s="139">
        <v>100000</v>
      </c>
      <c r="D35" s="139" t="s">
        <v>622</v>
      </c>
      <c r="E35" s="139" t="s">
        <v>622</v>
      </c>
      <c r="F35" s="231" t="s">
        <v>622</v>
      </c>
      <c r="G35" s="543"/>
      <c r="H35" s="178" t="s">
        <v>3485</v>
      </c>
      <c r="I35" s="139">
        <v>250000</v>
      </c>
      <c r="J35" s="139">
        <v>250000</v>
      </c>
      <c r="K35" s="139" t="s">
        <v>622</v>
      </c>
      <c r="L35" s="231" t="s">
        <v>622</v>
      </c>
      <c r="M35" s="543"/>
      <c r="N35" s="178" t="s">
        <v>2713</v>
      </c>
      <c r="O35" s="139">
        <v>1200000</v>
      </c>
      <c r="P35" s="139" t="s">
        <v>622</v>
      </c>
      <c r="Q35" s="139" t="s">
        <v>622</v>
      </c>
      <c r="R35" s="231" t="s">
        <v>622</v>
      </c>
      <c r="S35" s="543"/>
      <c r="T35" s="178" t="s">
        <v>3407</v>
      </c>
      <c r="U35" s="139">
        <v>2500000</v>
      </c>
      <c r="V35" s="139">
        <v>2500000</v>
      </c>
      <c r="W35" s="139">
        <v>2500000</v>
      </c>
      <c r="X35" s="231" t="s">
        <v>622</v>
      </c>
      <c r="Y35" s="543"/>
      <c r="Z35" s="509" t="s">
        <v>2777</v>
      </c>
      <c r="AA35" s="46">
        <v>2800000</v>
      </c>
      <c r="AB35" s="46" t="s">
        <v>622</v>
      </c>
      <c r="AC35" s="46" t="s">
        <v>622</v>
      </c>
      <c r="AD35" s="46" t="s">
        <v>622</v>
      </c>
      <c r="AE35" s="543"/>
      <c r="AF35" s="178" t="s">
        <v>2797</v>
      </c>
      <c r="AG35" s="139">
        <v>1800000</v>
      </c>
      <c r="AH35" s="139" t="s">
        <v>622</v>
      </c>
      <c r="AI35" s="139" t="s">
        <v>622</v>
      </c>
      <c r="AJ35" s="231" t="s">
        <v>622</v>
      </c>
    </row>
    <row r="36" spans="1:36" s="47" customFormat="1" ht="12.75" customHeight="1" x14ac:dyDescent="0.2">
      <c r="A36" s="543"/>
      <c r="B36" s="178" t="s">
        <v>2668</v>
      </c>
      <c r="C36" s="139">
        <v>1875000</v>
      </c>
      <c r="D36" s="139" t="s">
        <v>622</v>
      </c>
      <c r="E36" s="139" t="s">
        <v>622</v>
      </c>
      <c r="F36" s="231" t="s">
        <v>622</v>
      </c>
      <c r="G36" s="543"/>
      <c r="H36" s="509" t="s">
        <v>2691</v>
      </c>
      <c r="I36" s="201">
        <v>250000</v>
      </c>
      <c r="J36" s="201" t="s">
        <v>622</v>
      </c>
      <c r="K36" s="201" t="s">
        <v>622</v>
      </c>
      <c r="L36" s="201" t="s">
        <v>622</v>
      </c>
      <c r="M36" s="543"/>
      <c r="N36" s="178" t="s">
        <v>2714</v>
      </c>
      <c r="O36" s="139">
        <v>710000</v>
      </c>
      <c r="P36" s="139" t="s">
        <v>622</v>
      </c>
      <c r="Q36" s="139" t="s">
        <v>622</v>
      </c>
      <c r="R36" s="231" t="s">
        <v>622</v>
      </c>
      <c r="S36" s="543"/>
      <c r="T36" s="178" t="s">
        <v>2743</v>
      </c>
      <c r="U36" s="139">
        <v>200000</v>
      </c>
      <c r="V36" s="139">
        <v>300000</v>
      </c>
      <c r="W36" s="139">
        <v>400000</v>
      </c>
      <c r="X36" s="231" t="s">
        <v>622</v>
      </c>
      <c r="Y36" s="543"/>
      <c r="Z36" s="178" t="s">
        <v>2606</v>
      </c>
      <c r="AA36" s="139">
        <v>1729000</v>
      </c>
      <c r="AB36" s="139" t="s">
        <v>622</v>
      </c>
      <c r="AC36" s="139" t="s">
        <v>622</v>
      </c>
      <c r="AD36" s="231" t="s">
        <v>622</v>
      </c>
      <c r="AE36" s="543"/>
      <c r="AF36" s="178" t="s">
        <v>2798</v>
      </c>
      <c r="AG36" s="139">
        <v>200000</v>
      </c>
      <c r="AH36" s="139">
        <v>300000</v>
      </c>
      <c r="AI36" s="139">
        <v>400000</v>
      </c>
      <c r="AJ36" s="231" t="s">
        <v>622</v>
      </c>
    </row>
    <row r="37" spans="1:36" s="47" customFormat="1" ht="12.75" customHeight="1" x14ac:dyDescent="0.2">
      <c r="A37" s="543"/>
      <c r="B37" s="178" t="s">
        <v>3425</v>
      </c>
      <c r="C37" s="139">
        <v>210000</v>
      </c>
      <c r="D37" s="139" t="s">
        <v>622</v>
      </c>
      <c r="E37" s="139" t="s">
        <v>622</v>
      </c>
      <c r="F37" s="231" t="s">
        <v>622</v>
      </c>
      <c r="G37" s="543"/>
      <c r="H37" s="178" t="s">
        <v>2603</v>
      </c>
      <c r="I37" s="139">
        <v>300000</v>
      </c>
      <c r="J37" s="139">
        <v>400000</v>
      </c>
      <c r="K37" s="139" t="s">
        <v>622</v>
      </c>
      <c r="L37" s="231" t="s">
        <v>622</v>
      </c>
      <c r="M37" s="543"/>
      <c r="N37" s="178" t="s">
        <v>2715</v>
      </c>
      <c r="O37" s="139">
        <v>4863000</v>
      </c>
      <c r="P37" s="139" t="s">
        <v>622</v>
      </c>
      <c r="Q37" s="139" t="s">
        <v>622</v>
      </c>
      <c r="R37" s="231" t="s">
        <v>622</v>
      </c>
      <c r="S37" s="543"/>
      <c r="T37" s="178" t="s">
        <v>2744</v>
      </c>
      <c r="U37" s="139">
        <v>200000</v>
      </c>
      <c r="V37" s="139">
        <v>300000</v>
      </c>
      <c r="W37" s="139">
        <v>400000</v>
      </c>
      <c r="X37" s="231" t="s">
        <v>622</v>
      </c>
      <c r="Y37" s="543"/>
      <c r="Z37" s="178" t="s">
        <v>2778</v>
      </c>
      <c r="AA37" s="139">
        <v>300000</v>
      </c>
      <c r="AB37" s="139">
        <v>400000</v>
      </c>
      <c r="AC37" s="139" t="s">
        <v>622</v>
      </c>
      <c r="AD37" s="231" t="s">
        <v>622</v>
      </c>
      <c r="AE37" s="543"/>
      <c r="AF37" s="178" t="s">
        <v>2799</v>
      </c>
      <c r="AG37" s="139">
        <v>1680000</v>
      </c>
      <c r="AH37" s="139" t="s">
        <v>622</v>
      </c>
      <c r="AI37" s="139" t="s">
        <v>622</v>
      </c>
      <c r="AJ37" s="231" t="s">
        <v>622</v>
      </c>
    </row>
    <row r="38" spans="1:36" s="47" customFormat="1" ht="12.75" customHeight="1" x14ac:dyDescent="0.2">
      <c r="A38" s="543"/>
      <c r="B38" s="178" t="s">
        <v>2669</v>
      </c>
      <c r="C38" s="139">
        <v>1890000</v>
      </c>
      <c r="D38" s="139" t="s">
        <v>622</v>
      </c>
      <c r="E38" s="139" t="s">
        <v>622</v>
      </c>
      <c r="F38" s="231" t="s">
        <v>622</v>
      </c>
      <c r="G38" s="543"/>
      <c r="H38" s="178" t="s">
        <v>2692</v>
      </c>
      <c r="I38" s="139">
        <v>300000</v>
      </c>
      <c r="J38" s="139">
        <v>400000</v>
      </c>
      <c r="K38" s="139" t="s">
        <v>622</v>
      </c>
      <c r="L38" s="231" t="s">
        <v>622</v>
      </c>
      <c r="M38" s="543"/>
      <c r="N38" s="178" t="s">
        <v>2716</v>
      </c>
      <c r="O38" s="139">
        <v>200000</v>
      </c>
      <c r="P38" s="139">
        <v>300000</v>
      </c>
      <c r="Q38" s="139">
        <v>400000</v>
      </c>
      <c r="R38" s="231" t="s">
        <v>622</v>
      </c>
      <c r="S38" s="543"/>
      <c r="T38" s="178" t="s">
        <v>2745</v>
      </c>
      <c r="U38" s="139">
        <v>3100000</v>
      </c>
      <c r="V38" s="139">
        <v>3100000</v>
      </c>
      <c r="W38" s="139" t="s">
        <v>622</v>
      </c>
      <c r="X38" s="231" t="s">
        <v>622</v>
      </c>
      <c r="Y38" s="543"/>
      <c r="Z38" s="178" t="s">
        <v>3527</v>
      </c>
      <c r="AA38" s="139">
        <v>250000</v>
      </c>
      <c r="AB38" s="139" t="s">
        <v>622</v>
      </c>
      <c r="AC38" s="139" t="s">
        <v>622</v>
      </c>
      <c r="AD38" s="231" t="s">
        <v>622</v>
      </c>
      <c r="AE38" s="543"/>
      <c r="AF38" s="178" t="s">
        <v>2800</v>
      </c>
      <c r="AG38" s="139">
        <v>600000</v>
      </c>
      <c r="AH38" s="139" t="s">
        <v>622</v>
      </c>
      <c r="AI38" s="139" t="s">
        <v>622</v>
      </c>
      <c r="AJ38" s="231" t="s">
        <v>622</v>
      </c>
    </row>
    <row r="39" spans="1:36" s="47" customFormat="1" ht="12.75" customHeight="1" x14ac:dyDescent="0.2">
      <c r="A39" s="543"/>
      <c r="B39" s="178" t="s">
        <v>2670</v>
      </c>
      <c r="C39" s="139">
        <v>2800000</v>
      </c>
      <c r="D39" s="139">
        <v>2800000</v>
      </c>
      <c r="E39" s="139">
        <v>2800000</v>
      </c>
      <c r="F39" s="231" t="s">
        <v>622</v>
      </c>
      <c r="G39" s="544"/>
      <c r="H39" s="178" t="s">
        <v>2693</v>
      </c>
      <c r="I39" s="139">
        <v>1462000</v>
      </c>
      <c r="J39" s="139" t="s">
        <v>622</v>
      </c>
      <c r="K39" s="231" t="s">
        <v>622</v>
      </c>
      <c r="L39" s="231" t="s">
        <v>622</v>
      </c>
      <c r="M39" s="543"/>
      <c r="N39" s="178" t="s">
        <v>2717</v>
      </c>
      <c r="O39" s="139">
        <v>200000</v>
      </c>
      <c r="P39" s="139">
        <v>300000</v>
      </c>
      <c r="Q39" s="139">
        <v>400000</v>
      </c>
      <c r="R39" s="231" t="s">
        <v>622</v>
      </c>
      <c r="S39" s="543"/>
      <c r="T39" s="178" t="s">
        <v>2746</v>
      </c>
      <c r="U39" s="139">
        <v>3900000</v>
      </c>
      <c r="V39" s="139">
        <v>3900000</v>
      </c>
      <c r="W39" s="139">
        <v>3900000</v>
      </c>
      <c r="X39" s="231" t="s">
        <v>622</v>
      </c>
      <c r="Y39" s="544"/>
      <c r="Z39" s="178" t="s">
        <v>2779</v>
      </c>
      <c r="AA39" s="139">
        <v>200000</v>
      </c>
      <c r="AB39" s="139">
        <v>300000</v>
      </c>
      <c r="AC39" s="139">
        <v>400000</v>
      </c>
      <c r="AD39" s="231" t="s">
        <v>622</v>
      </c>
      <c r="AE39" s="543"/>
      <c r="AF39" s="178" t="s">
        <v>2801</v>
      </c>
      <c r="AG39" s="139">
        <v>1120000</v>
      </c>
      <c r="AH39" s="139" t="s">
        <v>622</v>
      </c>
      <c r="AI39" s="139" t="s">
        <v>622</v>
      </c>
      <c r="AJ39" s="231" t="s">
        <v>622</v>
      </c>
    </row>
    <row r="40" spans="1:36" s="47" customFormat="1" ht="12.75" customHeight="1" x14ac:dyDescent="0.2">
      <c r="A40" s="543"/>
      <c r="B40" s="178" t="s">
        <v>2671</v>
      </c>
      <c r="C40" s="139">
        <v>1450000</v>
      </c>
      <c r="D40" s="139" t="s">
        <v>622</v>
      </c>
      <c r="E40" s="139" t="s">
        <v>622</v>
      </c>
      <c r="F40" s="231" t="s">
        <v>622</v>
      </c>
      <c r="G40" s="549" t="s">
        <v>561</v>
      </c>
      <c r="H40" s="178" t="s">
        <v>3585</v>
      </c>
      <c r="I40" s="139" t="s">
        <v>622</v>
      </c>
      <c r="J40" s="139" t="s">
        <v>622</v>
      </c>
      <c r="K40" s="139" t="s">
        <v>622</v>
      </c>
      <c r="L40" s="231" t="s">
        <v>622</v>
      </c>
      <c r="M40" s="543"/>
      <c r="N40" s="178" t="s">
        <v>2718</v>
      </c>
      <c r="O40" s="139">
        <v>300000</v>
      </c>
      <c r="P40" s="139">
        <v>400000</v>
      </c>
      <c r="Q40" s="139" t="s">
        <v>622</v>
      </c>
      <c r="R40" s="231" t="s">
        <v>622</v>
      </c>
      <c r="S40" s="543"/>
      <c r="T40" s="178" t="s">
        <v>2747</v>
      </c>
      <c r="U40" s="139">
        <v>1680000</v>
      </c>
      <c r="V40" s="139" t="s">
        <v>622</v>
      </c>
      <c r="W40" s="139" t="s">
        <v>622</v>
      </c>
      <c r="X40" s="231" t="s">
        <v>622</v>
      </c>
      <c r="Y40" s="549" t="s">
        <v>561</v>
      </c>
      <c r="Z40" s="471" t="s">
        <v>3607</v>
      </c>
      <c r="AA40" s="139" t="s">
        <v>622</v>
      </c>
      <c r="AB40" s="139" t="s">
        <v>622</v>
      </c>
      <c r="AC40" s="139" t="s">
        <v>622</v>
      </c>
      <c r="AD40" s="231" t="s">
        <v>622</v>
      </c>
      <c r="AE40" s="543"/>
      <c r="AF40" s="178" t="s">
        <v>3453</v>
      </c>
      <c r="AG40" s="139">
        <v>900000</v>
      </c>
      <c r="AH40" s="139">
        <v>900000</v>
      </c>
      <c r="AI40" s="139">
        <v>900000</v>
      </c>
      <c r="AJ40" s="231" t="s">
        <v>622</v>
      </c>
    </row>
    <row r="41" spans="1:36" s="47" customFormat="1" ht="12.75" customHeight="1" x14ac:dyDescent="0.2">
      <c r="A41" s="543"/>
      <c r="B41" s="178" t="s">
        <v>3476</v>
      </c>
      <c r="C41" s="139">
        <v>325000</v>
      </c>
      <c r="D41" s="139">
        <v>325000</v>
      </c>
      <c r="E41" s="139" t="s">
        <v>622</v>
      </c>
      <c r="F41" s="231" t="s">
        <v>622</v>
      </c>
      <c r="G41" s="543"/>
      <c r="H41" s="178" t="s">
        <v>3586</v>
      </c>
      <c r="I41" s="139" t="s">
        <v>622</v>
      </c>
      <c r="J41" s="139" t="s">
        <v>622</v>
      </c>
      <c r="K41" s="139" t="s">
        <v>622</v>
      </c>
      <c r="L41" s="231" t="s">
        <v>622</v>
      </c>
      <c r="M41" s="543"/>
      <c r="N41" s="178" t="s">
        <v>3472</v>
      </c>
      <c r="O41" s="139">
        <v>2255000</v>
      </c>
      <c r="P41" s="139">
        <v>2255000</v>
      </c>
      <c r="Q41" s="139">
        <v>2255000</v>
      </c>
      <c r="R41" s="231" t="s">
        <v>622</v>
      </c>
      <c r="S41" s="543"/>
      <c r="T41" s="178" t="s">
        <v>3434</v>
      </c>
      <c r="U41" s="139">
        <v>350000</v>
      </c>
      <c r="V41" s="139" t="s">
        <v>622</v>
      </c>
      <c r="W41" s="139" t="s">
        <v>622</v>
      </c>
      <c r="X41" s="231" t="s">
        <v>622</v>
      </c>
      <c r="Y41" s="543"/>
      <c r="Z41" s="178" t="s">
        <v>3608</v>
      </c>
      <c r="AA41" s="139" t="s">
        <v>622</v>
      </c>
      <c r="AB41" s="139" t="s">
        <v>622</v>
      </c>
      <c r="AC41" s="139" t="s">
        <v>622</v>
      </c>
      <c r="AD41" s="231" t="s">
        <v>622</v>
      </c>
      <c r="AE41" s="543"/>
      <c r="AF41" s="178" t="s">
        <v>2802</v>
      </c>
      <c r="AG41" s="139">
        <v>400000</v>
      </c>
      <c r="AH41" s="139" t="s">
        <v>622</v>
      </c>
      <c r="AI41" s="139" t="s">
        <v>622</v>
      </c>
      <c r="AJ41" s="231" t="s">
        <v>622</v>
      </c>
    </row>
    <row r="42" spans="1:36" s="47" customFormat="1" ht="12.75" customHeight="1" x14ac:dyDescent="0.2">
      <c r="A42" s="543"/>
      <c r="B42" s="178" t="s">
        <v>2672</v>
      </c>
      <c r="C42" s="139">
        <v>200000</v>
      </c>
      <c r="D42" s="139">
        <v>300000</v>
      </c>
      <c r="E42" s="139">
        <v>400000</v>
      </c>
      <c r="F42" s="231" t="s">
        <v>622</v>
      </c>
      <c r="G42" s="543"/>
      <c r="H42" s="178" t="s">
        <v>3587</v>
      </c>
      <c r="I42" s="139" t="s">
        <v>622</v>
      </c>
      <c r="J42" s="139" t="s">
        <v>622</v>
      </c>
      <c r="K42" s="139" t="s">
        <v>622</v>
      </c>
      <c r="L42" s="231" t="s">
        <v>622</v>
      </c>
      <c r="M42" s="543"/>
      <c r="N42" s="178" t="s">
        <v>2719</v>
      </c>
      <c r="O42" s="139">
        <v>300000</v>
      </c>
      <c r="P42" s="139">
        <v>400000</v>
      </c>
      <c r="Q42" s="139" t="s">
        <v>622</v>
      </c>
      <c r="R42" s="231" t="s">
        <v>622</v>
      </c>
      <c r="S42" s="543"/>
      <c r="T42" s="178" t="s">
        <v>1873</v>
      </c>
      <c r="U42" s="139">
        <v>100000</v>
      </c>
      <c r="V42" s="139" t="s">
        <v>622</v>
      </c>
      <c r="W42" s="139" t="s">
        <v>622</v>
      </c>
      <c r="X42" s="231" t="s">
        <v>622</v>
      </c>
      <c r="Y42" s="543"/>
      <c r="Z42" s="178" t="s">
        <v>3609</v>
      </c>
      <c r="AA42" s="139" t="s">
        <v>622</v>
      </c>
      <c r="AB42" s="139" t="s">
        <v>622</v>
      </c>
      <c r="AC42" s="139" t="s">
        <v>622</v>
      </c>
      <c r="AD42" s="231" t="s">
        <v>622</v>
      </c>
      <c r="AE42" s="543"/>
      <c r="AF42" s="178" t="s">
        <v>2803</v>
      </c>
      <c r="AG42" s="139">
        <v>350000</v>
      </c>
      <c r="AH42" s="139" t="s">
        <v>622</v>
      </c>
      <c r="AI42" s="139" t="s">
        <v>622</v>
      </c>
      <c r="AJ42" s="231" t="s">
        <v>622</v>
      </c>
    </row>
    <row r="43" spans="1:36" s="47" customFormat="1" ht="12.75" customHeight="1" x14ac:dyDescent="0.2">
      <c r="A43" s="543"/>
      <c r="B43" s="178" t="s">
        <v>2673</v>
      </c>
      <c r="C43" s="139">
        <v>400000</v>
      </c>
      <c r="D43" s="139" t="s">
        <v>622</v>
      </c>
      <c r="E43" s="139" t="s">
        <v>622</v>
      </c>
      <c r="F43" s="231" t="s">
        <v>622</v>
      </c>
      <c r="G43" s="543"/>
      <c r="H43" s="178" t="s">
        <v>3588</v>
      </c>
      <c r="I43" s="139" t="s">
        <v>622</v>
      </c>
      <c r="J43" s="139" t="s">
        <v>622</v>
      </c>
      <c r="K43" s="139" t="s">
        <v>622</v>
      </c>
      <c r="L43" s="231" t="s">
        <v>622</v>
      </c>
      <c r="M43" s="543"/>
      <c r="N43" s="178" t="s">
        <v>2720</v>
      </c>
      <c r="O43" s="139">
        <v>900000</v>
      </c>
      <c r="P43" s="139" t="s">
        <v>622</v>
      </c>
      <c r="Q43" s="139" t="s">
        <v>622</v>
      </c>
      <c r="R43" s="231" t="s">
        <v>622</v>
      </c>
      <c r="S43" s="543"/>
      <c r="T43" s="178" t="s">
        <v>2748</v>
      </c>
      <c r="U43" s="139">
        <v>200000</v>
      </c>
      <c r="V43" s="139">
        <v>300000</v>
      </c>
      <c r="W43" s="139">
        <v>400000</v>
      </c>
      <c r="X43" s="231" t="s">
        <v>622</v>
      </c>
      <c r="Y43" s="543"/>
      <c r="Z43" s="178" t="s">
        <v>3610</v>
      </c>
      <c r="AA43" s="139" t="s">
        <v>622</v>
      </c>
      <c r="AB43" s="139" t="s">
        <v>622</v>
      </c>
      <c r="AC43" s="139" t="s">
        <v>622</v>
      </c>
      <c r="AD43" s="231" t="s">
        <v>622</v>
      </c>
      <c r="AE43" s="543"/>
      <c r="AF43" s="178" t="s">
        <v>2804</v>
      </c>
      <c r="AG43" s="139">
        <v>525000</v>
      </c>
      <c r="AH43" s="139">
        <v>525000</v>
      </c>
      <c r="AI43" s="139" t="s">
        <v>622</v>
      </c>
      <c r="AJ43" s="231" t="s">
        <v>622</v>
      </c>
    </row>
    <row r="44" spans="1:36" s="47" customFormat="1" ht="12.75" customHeight="1" x14ac:dyDescent="0.2">
      <c r="A44" s="543"/>
      <c r="B44" s="178" t="s">
        <v>3192</v>
      </c>
      <c r="C44" s="139">
        <v>4000000</v>
      </c>
      <c r="D44" s="139">
        <v>4000000</v>
      </c>
      <c r="E44" s="139">
        <v>4000000</v>
      </c>
      <c r="F44" s="231">
        <v>4000000</v>
      </c>
      <c r="G44" s="543"/>
      <c r="H44" s="178" t="s">
        <v>3589</v>
      </c>
      <c r="I44" s="139" t="s">
        <v>622</v>
      </c>
      <c r="J44" s="139" t="s">
        <v>622</v>
      </c>
      <c r="K44" s="139" t="s">
        <v>622</v>
      </c>
      <c r="L44" s="231" t="s">
        <v>622</v>
      </c>
      <c r="M44" s="543"/>
      <c r="N44" s="178" t="s">
        <v>1815</v>
      </c>
      <c r="O44" s="139">
        <v>100000</v>
      </c>
      <c r="P44" s="139" t="s">
        <v>622</v>
      </c>
      <c r="Q44" s="139" t="s">
        <v>622</v>
      </c>
      <c r="R44" s="231" t="s">
        <v>622</v>
      </c>
      <c r="S44" s="543"/>
      <c r="T44" s="178" t="s">
        <v>3457</v>
      </c>
      <c r="U44" s="139">
        <v>850000</v>
      </c>
      <c r="V44" s="139">
        <v>850000</v>
      </c>
      <c r="W44" s="139" t="s">
        <v>622</v>
      </c>
      <c r="X44" s="231" t="s">
        <v>622</v>
      </c>
      <c r="Y44" s="543"/>
      <c r="Z44" s="178" t="s">
        <v>3611</v>
      </c>
      <c r="AA44" s="139" t="s">
        <v>622</v>
      </c>
      <c r="AB44" s="139" t="s">
        <v>622</v>
      </c>
      <c r="AC44" s="139" t="s">
        <v>622</v>
      </c>
      <c r="AD44" s="231" t="s">
        <v>622</v>
      </c>
      <c r="AE44" s="543"/>
      <c r="AF44" s="178" t="s">
        <v>2805</v>
      </c>
      <c r="AG44" s="139">
        <v>200000</v>
      </c>
      <c r="AH44" s="139">
        <v>300000</v>
      </c>
      <c r="AI44" s="139">
        <v>400000</v>
      </c>
      <c r="AJ44" s="231" t="s">
        <v>622</v>
      </c>
    </row>
    <row r="45" spans="1:36" s="47" customFormat="1" ht="12.75" customHeight="1" x14ac:dyDescent="0.2">
      <c r="A45" s="543"/>
      <c r="B45" s="178" t="s">
        <v>3496</v>
      </c>
      <c r="C45" s="139">
        <v>595000</v>
      </c>
      <c r="D45" s="139">
        <v>595000</v>
      </c>
      <c r="E45" s="139" t="s">
        <v>622</v>
      </c>
      <c r="F45" s="231" t="s">
        <v>622</v>
      </c>
      <c r="G45" s="543"/>
      <c r="H45" s="178" t="s">
        <v>3590</v>
      </c>
      <c r="I45" s="139" t="s">
        <v>622</v>
      </c>
      <c r="J45" s="139" t="s">
        <v>622</v>
      </c>
      <c r="K45" s="139" t="s">
        <v>622</v>
      </c>
      <c r="L45" s="231" t="s">
        <v>622</v>
      </c>
      <c r="M45" s="543"/>
      <c r="N45" s="178" t="s">
        <v>2721</v>
      </c>
      <c r="O45" s="139">
        <v>1908000</v>
      </c>
      <c r="P45" s="139" t="s">
        <v>622</v>
      </c>
      <c r="Q45" s="139" t="s">
        <v>622</v>
      </c>
      <c r="R45" s="231" t="s">
        <v>622</v>
      </c>
      <c r="S45" s="543"/>
      <c r="T45" s="178" t="s">
        <v>3466</v>
      </c>
      <c r="U45" s="139">
        <v>4500000</v>
      </c>
      <c r="V45" s="139">
        <v>4500000</v>
      </c>
      <c r="W45" s="139">
        <v>4500000</v>
      </c>
      <c r="X45" s="231">
        <v>4500000</v>
      </c>
      <c r="Y45" s="543"/>
      <c r="Z45" s="178" t="s">
        <v>3612</v>
      </c>
      <c r="AA45" s="139"/>
      <c r="AB45" s="139"/>
      <c r="AC45" s="139"/>
      <c r="AD45" s="231" t="s">
        <v>622</v>
      </c>
      <c r="AE45" s="543"/>
      <c r="AF45" s="178" t="s">
        <v>2806</v>
      </c>
      <c r="AG45" s="139">
        <v>400000</v>
      </c>
      <c r="AH45" s="139" t="s">
        <v>622</v>
      </c>
      <c r="AI45" s="139" t="s">
        <v>622</v>
      </c>
      <c r="AJ45" s="231" t="s">
        <v>622</v>
      </c>
    </row>
    <row r="46" spans="1:36" s="47" customFormat="1" ht="12.75" customHeight="1" x14ac:dyDescent="0.2">
      <c r="A46" s="543"/>
      <c r="B46" s="178" t="s">
        <v>2674</v>
      </c>
      <c r="C46" s="139">
        <v>375000</v>
      </c>
      <c r="D46" s="139" t="s">
        <v>622</v>
      </c>
      <c r="E46" s="139" t="s">
        <v>622</v>
      </c>
      <c r="F46" s="231" t="s">
        <v>622</v>
      </c>
      <c r="G46" s="543"/>
      <c r="H46" s="178" t="s">
        <v>3591</v>
      </c>
      <c r="I46" s="139" t="s">
        <v>622</v>
      </c>
      <c r="J46" s="139" t="s">
        <v>622</v>
      </c>
      <c r="K46" s="231" t="s">
        <v>622</v>
      </c>
      <c r="L46" s="231" t="s">
        <v>622</v>
      </c>
      <c r="M46" s="543"/>
      <c r="N46" s="178" t="s">
        <v>3195</v>
      </c>
      <c r="O46" s="139">
        <v>2800000</v>
      </c>
      <c r="P46" s="139">
        <v>2800000</v>
      </c>
      <c r="Q46" s="139">
        <v>2800000</v>
      </c>
      <c r="R46" s="231">
        <v>2800000</v>
      </c>
      <c r="S46" s="543"/>
      <c r="T46" s="178" t="s">
        <v>2749</v>
      </c>
      <c r="U46" s="139">
        <v>200000</v>
      </c>
      <c r="V46" s="139">
        <v>300000</v>
      </c>
      <c r="W46" s="139">
        <v>400000</v>
      </c>
      <c r="X46" s="231" t="s">
        <v>622</v>
      </c>
      <c r="Y46" s="543"/>
      <c r="Z46" s="178"/>
      <c r="AA46" s="139"/>
      <c r="AB46" s="139"/>
      <c r="AC46" s="139"/>
      <c r="AD46" s="231"/>
      <c r="AE46" s="543"/>
      <c r="AF46" s="178" t="s">
        <v>2807</v>
      </c>
      <c r="AG46" s="139">
        <v>200000</v>
      </c>
      <c r="AH46" s="139">
        <v>300000</v>
      </c>
      <c r="AI46" s="139">
        <v>400000</v>
      </c>
      <c r="AJ46" s="231" t="s">
        <v>622</v>
      </c>
    </row>
    <row r="47" spans="1:36" s="47" customFormat="1" ht="12.75" customHeight="1" x14ac:dyDescent="0.2">
      <c r="A47" s="543"/>
      <c r="B47" s="178" t="s">
        <v>2675</v>
      </c>
      <c r="C47" s="139">
        <v>400000</v>
      </c>
      <c r="D47" s="139" t="s">
        <v>622</v>
      </c>
      <c r="E47" s="139" t="s">
        <v>622</v>
      </c>
      <c r="F47" s="231" t="s">
        <v>622</v>
      </c>
      <c r="G47" s="543"/>
      <c r="H47" s="178"/>
      <c r="I47" s="139"/>
      <c r="J47" s="139"/>
      <c r="K47" s="139"/>
      <c r="L47" s="231"/>
      <c r="M47" s="543"/>
      <c r="N47" s="178" t="s">
        <v>2722</v>
      </c>
      <c r="O47" s="139">
        <v>400000</v>
      </c>
      <c r="P47" s="139" t="s">
        <v>622</v>
      </c>
      <c r="Q47" s="139" t="s">
        <v>622</v>
      </c>
      <c r="R47" s="231" t="s">
        <v>622</v>
      </c>
      <c r="S47" s="543"/>
      <c r="T47" s="178" t="s">
        <v>1354</v>
      </c>
      <c r="U47" s="139">
        <v>100000</v>
      </c>
      <c r="V47" s="139" t="s">
        <v>622</v>
      </c>
      <c r="W47" s="139" t="s">
        <v>622</v>
      </c>
      <c r="X47" s="231" t="s">
        <v>622</v>
      </c>
      <c r="Y47" s="543"/>
      <c r="Z47" s="178"/>
      <c r="AA47" s="139"/>
      <c r="AB47" s="139"/>
      <c r="AC47" s="139"/>
      <c r="AD47" s="231"/>
      <c r="AE47" s="543"/>
      <c r="AF47" s="178" t="s">
        <v>2808</v>
      </c>
      <c r="AG47" s="139">
        <v>250000</v>
      </c>
      <c r="AH47" s="139" t="s">
        <v>622</v>
      </c>
      <c r="AI47" s="139" t="s">
        <v>622</v>
      </c>
      <c r="AJ47" s="231" t="s">
        <v>622</v>
      </c>
    </row>
    <row r="48" spans="1:36" s="47" customFormat="1" ht="12.75" customHeight="1" x14ac:dyDescent="0.2">
      <c r="A48" s="543"/>
      <c r="B48" s="178" t="s">
        <v>2676</v>
      </c>
      <c r="C48" s="139">
        <v>400000</v>
      </c>
      <c r="D48" s="139" t="s">
        <v>622</v>
      </c>
      <c r="E48" s="139" t="s">
        <v>622</v>
      </c>
      <c r="F48" s="231" t="s">
        <v>622</v>
      </c>
      <c r="G48" s="543"/>
      <c r="H48" s="178"/>
      <c r="I48" s="139"/>
      <c r="J48" s="139"/>
      <c r="K48" s="139"/>
      <c r="L48" s="231"/>
      <c r="M48" s="544"/>
      <c r="N48" s="178" t="s">
        <v>2723</v>
      </c>
      <c r="O48" s="139">
        <v>760000</v>
      </c>
      <c r="P48" s="139" t="s">
        <v>622</v>
      </c>
      <c r="Q48" s="139" t="s">
        <v>622</v>
      </c>
      <c r="R48" s="231" t="s">
        <v>622</v>
      </c>
      <c r="S48" s="543"/>
      <c r="T48" s="178" t="s">
        <v>1867</v>
      </c>
      <c r="U48" s="164">
        <v>200000</v>
      </c>
      <c r="V48" s="164">
        <v>300000</v>
      </c>
      <c r="W48" s="164">
        <v>400000</v>
      </c>
      <c r="X48" s="232" t="s">
        <v>622</v>
      </c>
      <c r="Y48" s="543"/>
      <c r="Z48" s="178"/>
      <c r="AA48" s="139"/>
      <c r="AB48" s="139"/>
      <c r="AC48" s="139"/>
      <c r="AD48" s="231"/>
      <c r="AE48" s="543"/>
      <c r="AF48" s="178" t="s">
        <v>2809</v>
      </c>
      <c r="AG48" s="139">
        <v>300000</v>
      </c>
      <c r="AH48" s="139">
        <v>400000</v>
      </c>
      <c r="AI48" s="139" t="s">
        <v>622</v>
      </c>
      <c r="AJ48" s="231" t="s">
        <v>622</v>
      </c>
    </row>
    <row r="49" spans="1:36" s="47" customFormat="1" ht="12.75" customHeight="1" x14ac:dyDescent="0.2">
      <c r="A49" s="543"/>
      <c r="B49" s="63" t="s">
        <v>1864</v>
      </c>
      <c r="C49" s="46">
        <v>100000</v>
      </c>
      <c r="D49" s="46" t="s">
        <v>622</v>
      </c>
      <c r="E49" s="46" t="s">
        <v>622</v>
      </c>
      <c r="F49" s="46" t="s">
        <v>622</v>
      </c>
      <c r="G49" s="544"/>
      <c r="H49" s="178"/>
      <c r="I49" s="139"/>
      <c r="J49" s="139"/>
      <c r="K49" s="139"/>
      <c r="L49" s="231"/>
      <c r="M49" s="549" t="s">
        <v>561</v>
      </c>
      <c r="N49" s="178" t="s">
        <v>3592</v>
      </c>
      <c r="O49" s="139" t="s">
        <v>622</v>
      </c>
      <c r="P49" s="139" t="s">
        <v>622</v>
      </c>
      <c r="Q49" s="139" t="s">
        <v>622</v>
      </c>
      <c r="R49" s="231" t="s">
        <v>622</v>
      </c>
      <c r="S49" s="543"/>
      <c r="T49" s="178" t="s">
        <v>2750</v>
      </c>
      <c r="U49" s="139">
        <v>760000</v>
      </c>
      <c r="V49" s="139" t="s">
        <v>622</v>
      </c>
      <c r="W49" s="231" t="s">
        <v>622</v>
      </c>
      <c r="X49" s="231" t="s">
        <v>622</v>
      </c>
      <c r="Y49" s="544"/>
      <c r="Z49" s="178"/>
      <c r="AA49" s="139"/>
      <c r="AB49" s="139"/>
      <c r="AC49" s="139"/>
      <c r="AD49" s="231"/>
      <c r="AE49" s="543"/>
      <c r="AF49" s="178" t="s">
        <v>2810</v>
      </c>
      <c r="AG49" s="139">
        <v>600000</v>
      </c>
      <c r="AH49" s="139" t="s">
        <v>622</v>
      </c>
      <c r="AI49" s="139" t="s">
        <v>622</v>
      </c>
      <c r="AJ49" s="231" t="s">
        <v>622</v>
      </c>
    </row>
    <row r="50" spans="1:36" s="47" customFormat="1" ht="12.75" customHeight="1" x14ac:dyDescent="0.2">
      <c r="A50" s="544"/>
      <c r="B50" s="178" t="s">
        <v>3531</v>
      </c>
      <c r="C50" s="139">
        <v>1875000</v>
      </c>
      <c r="D50" s="139">
        <v>1875000</v>
      </c>
      <c r="E50" s="139" t="s">
        <v>622</v>
      </c>
      <c r="F50" s="231" t="s">
        <v>622</v>
      </c>
      <c r="G50" s="394"/>
      <c r="H50" s="178"/>
      <c r="I50" s="139"/>
      <c r="J50" s="139"/>
      <c r="K50" s="139"/>
      <c r="L50" s="231"/>
      <c r="M50" s="543"/>
      <c r="N50" s="178" t="s">
        <v>3593</v>
      </c>
      <c r="O50" s="139" t="s">
        <v>622</v>
      </c>
      <c r="P50" s="139" t="s">
        <v>622</v>
      </c>
      <c r="Q50" s="139" t="s">
        <v>622</v>
      </c>
      <c r="R50" s="231" t="s">
        <v>622</v>
      </c>
      <c r="S50" s="543"/>
      <c r="T50" s="178" t="s">
        <v>2751</v>
      </c>
      <c r="U50" s="139">
        <v>200000</v>
      </c>
      <c r="V50" s="139">
        <v>300000</v>
      </c>
      <c r="W50" s="139">
        <v>400000</v>
      </c>
      <c r="X50" s="231" t="s">
        <v>622</v>
      </c>
      <c r="Y50" s="394"/>
      <c r="Z50" s="178"/>
      <c r="AA50" s="139"/>
      <c r="AB50" s="139"/>
      <c r="AC50" s="139"/>
      <c r="AD50" s="231"/>
      <c r="AE50" s="544"/>
      <c r="AF50" s="178" t="s">
        <v>2811</v>
      </c>
      <c r="AG50" s="139">
        <v>1260000</v>
      </c>
      <c r="AH50" s="139" t="s">
        <v>622</v>
      </c>
      <c r="AI50" s="139" t="s">
        <v>622</v>
      </c>
      <c r="AJ50" s="231" t="s">
        <v>622</v>
      </c>
    </row>
    <row r="51" spans="1:36" s="47" customFormat="1" ht="12.75" customHeight="1" x14ac:dyDescent="0.2">
      <c r="A51" s="549" t="s">
        <v>561</v>
      </c>
      <c r="B51" s="178" t="s">
        <v>3575</v>
      </c>
      <c r="C51" s="139" t="s">
        <v>622</v>
      </c>
      <c r="D51" s="139" t="s">
        <v>622</v>
      </c>
      <c r="E51" s="139" t="s">
        <v>622</v>
      </c>
      <c r="F51" s="231" t="s">
        <v>622</v>
      </c>
      <c r="G51" s="394"/>
      <c r="H51" s="178"/>
      <c r="I51" s="139"/>
      <c r="J51" s="139"/>
      <c r="K51" s="139"/>
      <c r="L51" s="231"/>
      <c r="M51" s="543"/>
      <c r="N51" s="178" t="s">
        <v>3594</v>
      </c>
      <c r="O51" s="139" t="s">
        <v>622</v>
      </c>
      <c r="P51" s="139" t="s">
        <v>622</v>
      </c>
      <c r="Q51" s="139" t="s">
        <v>622</v>
      </c>
      <c r="R51" s="231" t="s">
        <v>622</v>
      </c>
      <c r="S51" s="543"/>
      <c r="T51" s="178" t="s">
        <v>2752</v>
      </c>
      <c r="U51" s="139">
        <v>200000</v>
      </c>
      <c r="V51" s="139">
        <v>300000</v>
      </c>
      <c r="W51" s="139">
        <v>400000</v>
      </c>
      <c r="X51" s="231" t="s">
        <v>622</v>
      </c>
      <c r="Y51" s="394"/>
      <c r="Z51" s="178"/>
      <c r="AA51" s="139"/>
      <c r="AB51" s="139"/>
      <c r="AC51" s="139"/>
      <c r="AD51" s="231"/>
      <c r="AE51" s="549" t="s">
        <v>561</v>
      </c>
      <c r="AF51" s="178" t="s">
        <v>3613</v>
      </c>
      <c r="AG51" s="139" t="s">
        <v>622</v>
      </c>
      <c r="AH51" s="139" t="s">
        <v>622</v>
      </c>
      <c r="AI51" s="139" t="s">
        <v>622</v>
      </c>
      <c r="AJ51" s="231" t="s">
        <v>622</v>
      </c>
    </row>
    <row r="52" spans="1:36" s="47" customFormat="1" ht="12.75" customHeight="1" x14ac:dyDescent="0.2">
      <c r="A52" s="543"/>
      <c r="B52" s="178" t="s">
        <v>3576</v>
      </c>
      <c r="C52" s="139" t="s">
        <v>622</v>
      </c>
      <c r="D52" s="139" t="s">
        <v>622</v>
      </c>
      <c r="E52" s="139" t="s">
        <v>622</v>
      </c>
      <c r="F52" s="231" t="s">
        <v>622</v>
      </c>
      <c r="H52" s="178"/>
      <c r="I52" s="139"/>
      <c r="J52" s="139"/>
      <c r="K52" s="139"/>
      <c r="L52" s="231"/>
      <c r="M52" s="543"/>
      <c r="N52" s="178" t="s">
        <v>3595</v>
      </c>
      <c r="O52" s="139" t="s">
        <v>622</v>
      </c>
      <c r="P52" s="139" t="s">
        <v>622</v>
      </c>
      <c r="Q52" s="139" t="s">
        <v>622</v>
      </c>
      <c r="R52" s="231" t="s">
        <v>622</v>
      </c>
      <c r="S52" s="543"/>
      <c r="T52" s="266" t="s">
        <v>2753</v>
      </c>
      <c r="U52" s="139">
        <v>600000</v>
      </c>
      <c r="V52" s="139" t="s">
        <v>622</v>
      </c>
      <c r="W52" s="139" t="s">
        <v>622</v>
      </c>
      <c r="X52" s="231" t="s">
        <v>622</v>
      </c>
      <c r="Z52" s="178"/>
      <c r="AA52" s="139"/>
      <c r="AB52" s="139"/>
      <c r="AC52" s="139"/>
      <c r="AD52" s="231"/>
      <c r="AE52" s="543"/>
      <c r="AF52" s="178" t="s">
        <v>3614</v>
      </c>
      <c r="AG52" s="139" t="s">
        <v>622</v>
      </c>
      <c r="AH52" s="139" t="s">
        <v>622</v>
      </c>
      <c r="AI52" s="139" t="s">
        <v>622</v>
      </c>
      <c r="AJ52" s="231" t="s">
        <v>622</v>
      </c>
    </row>
    <row r="53" spans="1:36" s="47" customFormat="1" ht="12.75" customHeight="1" x14ac:dyDescent="0.2">
      <c r="A53" s="543"/>
      <c r="B53" s="178" t="s">
        <v>3577</v>
      </c>
      <c r="C53" s="139" t="s">
        <v>622</v>
      </c>
      <c r="D53" s="139" t="s">
        <v>622</v>
      </c>
      <c r="E53" s="139" t="s">
        <v>622</v>
      </c>
      <c r="F53" s="231" t="s">
        <v>622</v>
      </c>
      <c r="G53" s="394"/>
      <c r="H53" s="178"/>
      <c r="I53" s="139"/>
      <c r="J53" s="139"/>
      <c r="K53" s="139"/>
      <c r="L53" s="231"/>
      <c r="M53" s="543"/>
      <c r="N53" s="178" t="s">
        <v>3596</v>
      </c>
      <c r="O53" s="139" t="s">
        <v>622</v>
      </c>
      <c r="P53" s="139" t="s">
        <v>622</v>
      </c>
      <c r="Q53" s="139" t="s">
        <v>622</v>
      </c>
      <c r="R53" s="231" t="s">
        <v>622</v>
      </c>
      <c r="S53" s="543"/>
      <c r="T53" s="178" t="s">
        <v>3492</v>
      </c>
      <c r="U53" s="139">
        <v>200000</v>
      </c>
      <c r="V53" s="139" t="s">
        <v>622</v>
      </c>
      <c r="W53" s="139" t="s">
        <v>622</v>
      </c>
      <c r="X53" s="231" t="s">
        <v>622</v>
      </c>
      <c r="Y53" s="394"/>
      <c r="Z53" s="178"/>
      <c r="AA53" s="139"/>
      <c r="AB53" s="139"/>
      <c r="AC53" s="139"/>
      <c r="AD53" s="231"/>
      <c r="AE53" s="543"/>
      <c r="AF53" s="178" t="s">
        <v>3615</v>
      </c>
      <c r="AG53" s="139" t="s">
        <v>622</v>
      </c>
      <c r="AH53" s="139" t="s">
        <v>622</v>
      </c>
      <c r="AI53" s="139" t="s">
        <v>622</v>
      </c>
      <c r="AJ53" s="231" t="s">
        <v>622</v>
      </c>
    </row>
    <row r="54" spans="1:36" s="47" customFormat="1" ht="12.75" customHeight="1" x14ac:dyDescent="0.2">
      <c r="A54" s="543"/>
      <c r="B54" s="178" t="s">
        <v>3578</v>
      </c>
      <c r="C54" s="139" t="s">
        <v>622</v>
      </c>
      <c r="D54" s="139" t="s">
        <v>622</v>
      </c>
      <c r="E54" s="139" t="s">
        <v>622</v>
      </c>
      <c r="F54" s="231" t="s">
        <v>622</v>
      </c>
      <c r="G54" s="394"/>
      <c r="H54" s="178"/>
      <c r="I54" s="139"/>
      <c r="J54" s="139"/>
      <c r="K54" s="139"/>
      <c r="L54" s="231"/>
      <c r="M54" s="543"/>
      <c r="N54" s="178" t="s">
        <v>3597</v>
      </c>
      <c r="O54" s="139" t="s">
        <v>622</v>
      </c>
      <c r="P54" s="139" t="s">
        <v>622</v>
      </c>
      <c r="Q54" s="139" t="s">
        <v>622</v>
      </c>
      <c r="R54" s="231" t="s">
        <v>622</v>
      </c>
      <c r="S54" s="543"/>
      <c r="T54" s="178" t="s">
        <v>2754</v>
      </c>
      <c r="U54" s="46">
        <v>2800000</v>
      </c>
      <c r="V54" s="46">
        <v>2800000</v>
      </c>
      <c r="W54" s="46">
        <v>2800000</v>
      </c>
      <c r="X54" s="46">
        <v>2800000</v>
      </c>
      <c r="Y54" s="394"/>
      <c r="Z54" s="178"/>
      <c r="AA54" s="139"/>
      <c r="AB54" s="139"/>
      <c r="AC54" s="139"/>
      <c r="AD54" s="231"/>
      <c r="AE54" s="543"/>
      <c r="AF54" s="178" t="s">
        <v>3616</v>
      </c>
      <c r="AG54" s="201" t="s">
        <v>622</v>
      </c>
      <c r="AH54" s="201" t="s">
        <v>622</v>
      </c>
      <c r="AI54" s="201" t="s">
        <v>622</v>
      </c>
      <c r="AJ54" s="201" t="s">
        <v>622</v>
      </c>
    </row>
    <row r="55" spans="1:36" s="47" customFormat="1" ht="12.75" customHeight="1" x14ac:dyDescent="0.2">
      <c r="A55" s="543"/>
      <c r="B55" s="107" t="s">
        <v>3579</v>
      </c>
      <c r="C55" s="201" t="s">
        <v>622</v>
      </c>
      <c r="D55" s="201" t="s">
        <v>622</v>
      </c>
      <c r="E55" s="201" t="s">
        <v>622</v>
      </c>
      <c r="F55" s="201" t="s">
        <v>622</v>
      </c>
      <c r="G55" s="394"/>
      <c r="H55" s="107"/>
      <c r="I55" s="201"/>
      <c r="J55" s="201"/>
      <c r="K55" s="201"/>
      <c r="L55" s="201"/>
      <c r="M55" s="543"/>
      <c r="N55" s="107"/>
      <c r="O55" s="200"/>
      <c r="P55" s="200"/>
      <c r="Q55" s="200"/>
      <c r="R55" s="200"/>
      <c r="S55" s="543"/>
      <c r="T55" s="178" t="s">
        <v>2755</v>
      </c>
      <c r="U55" s="46">
        <v>2800000</v>
      </c>
      <c r="V55" s="46">
        <v>2800000</v>
      </c>
      <c r="W55" s="46" t="s">
        <v>622</v>
      </c>
      <c r="X55" s="46" t="s">
        <v>622</v>
      </c>
      <c r="Y55" s="394"/>
      <c r="Z55" s="178"/>
      <c r="AA55" s="139"/>
      <c r="AB55" s="139"/>
      <c r="AC55" s="139"/>
      <c r="AD55" s="231"/>
      <c r="AE55" s="543"/>
      <c r="AF55" s="107" t="s">
        <v>3617</v>
      </c>
      <c r="AG55" s="201" t="s">
        <v>622</v>
      </c>
      <c r="AH55" s="201" t="s">
        <v>622</v>
      </c>
      <c r="AI55" s="201" t="s">
        <v>622</v>
      </c>
      <c r="AJ55" s="201" t="s">
        <v>622</v>
      </c>
    </row>
    <row r="56" spans="1:36" s="47" customFormat="1" ht="12.75" customHeight="1" x14ac:dyDescent="0.2">
      <c r="A56" s="543"/>
      <c r="B56" s="107" t="s">
        <v>3580</v>
      </c>
      <c r="C56" s="201" t="s">
        <v>622</v>
      </c>
      <c r="D56" s="201" t="s">
        <v>622</v>
      </c>
      <c r="E56" s="201" t="s">
        <v>622</v>
      </c>
      <c r="F56" s="201" t="s">
        <v>622</v>
      </c>
      <c r="G56" s="394"/>
      <c r="H56" s="107"/>
      <c r="I56" s="201"/>
      <c r="J56" s="201"/>
      <c r="K56" s="201"/>
      <c r="L56" s="201"/>
      <c r="M56" s="543"/>
      <c r="N56" s="107"/>
      <c r="O56" s="201"/>
      <c r="P56" s="201"/>
      <c r="Q56" s="201"/>
      <c r="R56" s="201"/>
      <c r="S56" s="543"/>
      <c r="T56" s="291" t="s">
        <v>2756</v>
      </c>
      <c r="U56" s="46">
        <v>300000</v>
      </c>
      <c r="V56" s="46">
        <v>400000</v>
      </c>
      <c r="W56" s="46" t="s">
        <v>622</v>
      </c>
      <c r="X56" s="46" t="s">
        <v>622</v>
      </c>
      <c r="Y56" s="394"/>
      <c r="Z56" s="178"/>
      <c r="AA56" s="139"/>
      <c r="AB56" s="139"/>
      <c r="AC56" s="139"/>
      <c r="AD56" s="231"/>
      <c r="AE56" s="543"/>
      <c r="AF56" s="107"/>
      <c r="AG56" s="201"/>
      <c r="AH56" s="201"/>
      <c r="AI56" s="201"/>
      <c r="AJ56" s="201"/>
    </row>
    <row r="57" spans="1:36" s="47" customFormat="1" ht="12.75" customHeight="1" x14ac:dyDescent="0.2">
      <c r="A57" s="543"/>
      <c r="B57" s="107" t="s">
        <v>3581</v>
      </c>
      <c r="C57" s="201" t="s">
        <v>622</v>
      </c>
      <c r="D57" s="201" t="s">
        <v>622</v>
      </c>
      <c r="E57" s="201" t="s">
        <v>622</v>
      </c>
      <c r="F57" s="201" t="s">
        <v>622</v>
      </c>
      <c r="G57" s="394"/>
      <c r="H57" s="107"/>
      <c r="I57" s="201"/>
      <c r="J57" s="201"/>
      <c r="K57" s="201"/>
      <c r="L57" s="201"/>
      <c r="M57" s="543"/>
      <c r="N57" s="107"/>
      <c r="O57" s="201"/>
      <c r="P57" s="201"/>
      <c r="Q57" s="201"/>
      <c r="R57" s="201"/>
      <c r="S57" s="543"/>
      <c r="T57" s="107" t="s">
        <v>3513</v>
      </c>
      <c r="U57" s="46">
        <v>1300000</v>
      </c>
      <c r="V57" s="46" t="s">
        <v>622</v>
      </c>
      <c r="W57" s="46" t="s">
        <v>622</v>
      </c>
      <c r="X57" s="46" t="s">
        <v>622</v>
      </c>
      <c r="Y57" s="394"/>
      <c r="Z57" s="178"/>
      <c r="AA57" s="139"/>
      <c r="AB57" s="139"/>
      <c r="AC57" s="139"/>
      <c r="AD57" s="231"/>
      <c r="AE57" s="543"/>
      <c r="AF57" s="420"/>
      <c r="AG57" s="201"/>
      <c r="AH57" s="201"/>
      <c r="AI57" s="201"/>
      <c r="AJ57" s="201"/>
    </row>
    <row r="58" spans="1:36" s="47" customFormat="1" ht="12.75" customHeight="1" x14ac:dyDescent="0.2">
      <c r="A58" s="543"/>
      <c r="B58" s="107" t="s">
        <v>3582</v>
      </c>
      <c r="C58" s="201" t="s">
        <v>622</v>
      </c>
      <c r="D58" s="201" t="s">
        <v>622</v>
      </c>
      <c r="E58" s="201" t="s">
        <v>622</v>
      </c>
      <c r="F58" s="201" t="s">
        <v>622</v>
      </c>
      <c r="G58" s="394"/>
      <c r="H58" s="107"/>
      <c r="I58" s="201"/>
      <c r="J58" s="201"/>
      <c r="K58" s="201"/>
      <c r="L58" s="201"/>
      <c r="M58" s="544"/>
      <c r="N58" s="107"/>
      <c r="O58" s="201"/>
      <c r="P58" s="201"/>
      <c r="Q58" s="201"/>
      <c r="R58" s="201"/>
      <c r="S58" s="543"/>
      <c r="T58" s="107" t="s">
        <v>2757</v>
      </c>
      <c r="U58" s="46">
        <v>2800000</v>
      </c>
      <c r="V58" s="46" t="s">
        <v>622</v>
      </c>
      <c r="W58" s="46" t="s">
        <v>622</v>
      </c>
      <c r="X58" s="46" t="s">
        <v>622</v>
      </c>
      <c r="Y58" s="394"/>
      <c r="Z58" s="420"/>
      <c r="AA58" s="118"/>
      <c r="AB58" s="118"/>
      <c r="AC58" s="118"/>
      <c r="AD58" s="118"/>
      <c r="AE58" s="543"/>
      <c r="AF58" s="420"/>
      <c r="AG58" s="201"/>
      <c r="AH58" s="201"/>
      <c r="AI58" s="201"/>
      <c r="AJ58" s="201"/>
    </row>
    <row r="59" spans="1:36" s="47" customFormat="1" ht="12.75" customHeight="1" x14ac:dyDescent="0.2">
      <c r="A59" s="543"/>
      <c r="B59" s="420" t="s">
        <v>3583</v>
      </c>
      <c r="C59" s="201" t="s">
        <v>622</v>
      </c>
      <c r="D59" s="201" t="s">
        <v>622</v>
      </c>
      <c r="E59" s="201" t="s">
        <v>622</v>
      </c>
      <c r="F59" s="201" t="s">
        <v>622</v>
      </c>
      <c r="G59" s="394"/>
      <c r="H59" s="420"/>
      <c r="I59" s="201"/>
      <c r="J59" s="201"/>
      <c r="K59" s="201"/>
      <c r="L59" s="201"/>
      <c r="M59" s="394"/>
      <c r="N59" s="107"/>
      <c r="O59" s="201"/>
      <c r="P59" s="201"/>
      <c r="Q59" s="201"/>
      <c r="R59" s="201"/>
      <c r="S59" s="543"/>
      <c r="T59" s="107" t="s">
        <v>3519</v>
      </c>
      <c r="U59" s="46">
        <v>2800000</v>
      </c>
      <c r="V59" s="46">
        <v>2800000</v>
      </c>
      <c r="W59" s="46" t="s">
        <v>622</v>
      </c>
      <c r="X59" s="46" t="s">
        <v>622</v>
      </c>
      <c r="Y59" s="394"/>
      <c r="Z59" s="241"/>
      <c r="AA59" s="118"/>
      <c r="AB59" s="118"/>
      <c r="AC59" s="118"/>
      <c r="AD59" s="118"/>
      <c r="AE59" s="543"/>
      <c r="AF59" s="420"/>
      <c r="AG59" s="201"/>
      <c r="AH59" s="201"/>
      <c r="AI59" s="201"/>
      <c r="AJ59" s="201"/>
    </row>
    <row r="60" spans="1:36" s="47" customFormat="1" x14ac:dyDescent="0.2">
      <c r="A60" s="544"/>
      <c r="B60" s="420"/>
      <c r="C60" s="46"/>
      <c r="D60" s="46"/>
      <c r="E60" s="46"/>
      <c r="F60" s="46"/>
      <c r="G60" s="394"/>
      <c r="H60" s="420"/>
      <c r="I60" s="201"/>
      <c r="J60" s="201"/>
      <c r="K60" s="201"/>
      <c r="L60" s="201"/>
      <c r="M60" s="394"/>
      <c r="N60" s="178"/>
      <c r="O60" s="201"/>
      <c r="P60" s="201"/>
      <c r="Q60" s="201"/>
      <c r="R60" s="201"/>
      <c r="S60" s="544"/>
      <c r="T60" s="178" t="s">
        <v>3598</v>
      </c>
      <c r="U60" s="46" t="s">
        <v>622</v>
      </c>
      <c r="V60" s="46" t="s">
        <v>622</v>
      </c>
      <c r="W60" s="46" t="s">
        <v>622</v>
      </c>
      <c r="X60" s="46" t="s">
        <v>622</v>
      </c>
      <c r="Y60" s="394"/>
      <c r="Z60" s="241"/>
      <c r="AA60" s="118"/>
      <c r="AB60" s="118"/>
      <c r="AC60" s="118"/>
      <c r="AD60" s="118"/>
      <c r="AE60" s="544"/>
      <c r="AF60" s="414"/>
      <c r="AG60" s="201"/>
      <c r="AH60" s="201"/>
      <c r="AI60" s="201"/>
      <c r="AJ60" s="201"/>
    </row>
    <row r="61" spans="1:36" s="47" customFormat="1" x14ac:dyDescent="0.2">
      <c r="A61" s="394"/>
      <c r="B61" s="420"/>
      <c r="C61" s="46"/>
      <c r="D61" s="46"/>
      <c r="E61" s="46"/>
      <c r="F61" s="46"/>
      <c r="G61" s="394"/>
      <c r="H61" s="420"/>
      <c r="I61" s="201"/>
      <c r="J61" s="201"/>
      <c r="K61" s="201"/>
      <c r="L61" s="201"/>
      <c r="M61" s="394"/>
      <c r="N61" s="420"/>
      <c r="O61" s="201"/>
      <c r="P61" s="201"/>
      <c r="Q61" s="201"/>
      <c r="R61" s="201"/>
      <c r="S61" s="549" t="s">
        <v>561</v>
      </c>
      <c r="T61" s="107" t="s">
        <v>3599</v>
      </c>
      <c r="U61" s="46" t="s">
        <v>622</v>
      </c>
      <c r="V61" s="46" t="s">
        <v>622</v>
      </c>
      <c r="W61" s="46" t="s">
        <v>622</v>
      </c>
      <c r="X61" s="46" t="s">
        <v>622</v>
      </c>
      <c r="Y61" s="394"/>
      <c r="Z61" s="241"/>
      <c r="AA61" s="118"/>
      <c r="AB61" s="118"/>
      <c r="AC61" s="118"/>
      <c r="AD61" s="118"/>
      <c r="AE61" s="394"/>
      <c r="AF61" s="420"/>
      <c r="AG61" s="201"/>
      <c r="AH61" s="201"/>
      <c r="AI61" s="201"/>
      <c r="AJ61" s="201"/>
    </row>
    <row r="62" spans="1:36" s="47" customFormat="1" ht="12.75" customHeight="1" x14ac:dyDescent="0.2">
      <c r="A62" s="313"/>
      <c r="B62" s="420"/>
      <c r="C62" s="46"/>
      <c r="D62" s="46"/>
      <c r="E62" s="46"/>
      <c r="F62" s="46"/>
      <c r="G62" s="64"/>
      <c r="H62" s="293"/>
      <c r="I62" s="201"/>
      <c r="J62" s="201"/>
      <c r="K62" s="201"/>
      <c r="L62" s="201"/>
      <c r="M62" s="394"/>
      <c r="N62" s="13"/>
      <c r="O62" s="59"/>
      <c r="P62" s="59"/>
      <c r="Q62" s="59"/>
      <c r="R62" s="59"/>
      <c r="S62" s="543"/>
      <c r="T62" s="509" t="s">
        <v>3600</v>
      </c>
      <c r="U62" s="508" t="s">
        <v>622</v>
      </c>
      <c r="V62" s="508" t="s">
        <v>622</v>
      </c>
      <c r="W62" s="508" t="s">
        <v>622</v>
      </c>
      <c r="X62" s="508" t="s">
        <v>622</v>
      </c>
      <c r="Y62" s="313"/>
      <c r="Z62" s="247"/>
      <c r="AA62" s="143"/>
      <c r="AB62" s="143"/>
      <c r="AC62" s="143"/>
      <c r="AD62" s="143"/>
      <c r="AE62" s="313"/>
      <c r="AF62" s="13"/>
      <c r="AG62" s="18"/>
      <c r="AH62" s="18"/>
      <c r="AI62" s="18"/>
      <c r="AJ62" s="18"/>
    </row>
    <row r="63" spans="1:36" s="47" customFormat="1" x14ac:dyDescent="0.2">
      <c r="A63" s="313"/>
      <c r="B63" s="420"/>
      <c r="C63" s="46"/>
      <c r="D63" s="46"/>
      <c r="E63" s="46"/>
      <c r="F63" s="46"/>
      <c r="G63" s="64"/>
      <c r="H63" s="13"/>
      <c r="I63" s="201"/>
      <c r="J63" s="201"/>
      <c r="K63" s="201"/>
      <c r="L63" s="201"/>
      <c r="M63" s="64"/>
      <c r="N63" s="13"/>
      <c r="O63" s="59"/>
      <c r="P63" s="59"/>
      <c r="Q63" s="59"/>
      <c r="R63" s="59"/>
      <c r="S63" s="543"/>
      <c r="T63" s="509" t="s">
        <v>3601</v>
      </c>
      <c r="U63" s="509" t="s">
        <v>622</v>
      </c>
      <c r="V63" s="509" t="s">
        <v>622</v>
      </c>
      <c r="W63" s="509" t="s">
        <v>622</v>
      </c>
      <c r="X63" s="509" t="s">
        <v>622</v>
      </c>
      <c r="Y63" s="313"/>
      <c r="Z63" s="240"/>
      <c r="AA63" s="103"/>
      <c r="AB63" s="103"/>
      <c r="AC63" s="103"/>
      <c r="AD63" s="103"/>
      <c r="AE63" s="313"/>
      <c r="AF63" s="13"/>
      <c r="AG63" s="18"/>
      <c r="AH63" s="18"/>
      <c r="AI63" s="18"/>
      <c r="AJ63" s="18"/>
    </row>
    <row r="64" spans="1:36" s="47" customFormat="1" x14ac:dyDescent="0.2">
      <c r="A64" s="313"/>
      <c r="B64" s="233"/>
      <c r="C64" s="18"/>
      <c r="D64" s="18"/>
      <c r="E64" s="18"/>
      <c r="F64" s="18"/>
      <c r="G64" s="63"/>
      <c r="H64" s="13"/>
      <c r="I64" s="59"/>
      <c r="J64" s="59"/>
      <c r="K64" s="59"/>
      <c r="L64" s="59"/>
      <c r="M64" s="64"/>
      <c r="N64" s="13"/>
      <c r="O64" s="59"/>
      <c r="P64" s="59"/>
      <c r="Q64" s="59"/>
      <c r="R64" s="59"/>
      <c r="S64" s="543"/>
      <c r="T64" s="509" t="s">
        <v>3602</v>
      </c>
      <c r="U64" s="509" t="s">
        <v>622</v>
      </c>
      <c r="V64" s="509" t="s">
        <v>622</v>
      </c>
      <c r="W64" s="509" t="s">
        <v>622</v>
      </c>
      <c r="X64" s="509" t="s">
        <v>622</v>
      </c>
      <c r="Y64" s="313"/>
      <c r="Z64" s="242"/>
      <c r="AA64" s="103"/>
      <c r="AB64" s="103"/>
      <c r="AC64" s="103"/>
      <c r="AD64" s="103"/>
      <c r="AE64" s="45"/>
      <c r="AF64" s="13"/>
      <c r="AG64" s="18"/>
      <c r="AH64" s="18"/>
      <c r="AI64" s="18"/>
      <c r="AJ64" s="18"/>
    </row>
    <row r="65" spans="1:36" s="47" customFormat="1" x14ac:dyDescent="0.2">
      <c r="A65" s="64"/>
      <c r="B65" s="13"/>
      <c r="C65" s="18"/>
      <c r="D65" s="18"/>
      <c r="E65" s="18"/>
      <c r="F65" s="18"/>
      <c r="G65" s="63"/>
      <c r="H65" s="13"/>
      <c r="I65" s="59"/>
      <c r="J65" s="59"/>
      <c r="K65" s="59"/>
      <c r="L65" s="59"/>
      <c r="M65" s="64"/>
      <c r="N65" s="13"/>
      <c r="O65" s="18"/>
      <c r="P65" s="18"/>
      <c r="Q65" s="18"/>
      <c r="R65" s="18"/>
      <c r="S65" s="543"/>
      <c r="T65" s="509" t="s">
        <v>3603</v>
      </c>
      <c r="U65" s="509" t="s">
        <v>622</v>
      </c>
      <c r="V65" s="509" t="s">
        <v>622</v>
      </c>
      <c r="W65" s="509" t="s">
        <v>622</v>
      </c>
      <c r="X65" s="509" t="s">
        <v>622</v>
      </c>
      <c r="Y65" s="313"/>
      <c r="Z65" s="243"/>
      <c r="AA65" s="103" t="s">
        <v>622</v>
      </c>
      <c r="AB65" s="103" t="s">
        <v>622</v>
      </c>
      <c r="AC65" s="103" t="s">
        <v>622</v>
      </c>
      <c r="AD65" s="103" t="s">
        <v>622</v>
      </c>
      <c r="AE65" s="45"/>
      <c r="AF65" s="13"/>
      <c r="AG65" s="18"/>
      <c r="AH65" s="18"/>
      <c r="AI65" s="18"/>
      <c r="AJ65" s="18"/>
    </row>
    <row r="66" spans="1:36" s="47" customFormat="1" x14ac:dyDescent="0.2">
      <c r="A66" s="64"/>
      <c r="B66" s="13"/>
      <c r="C66" s="18"/>
      <c r="D66" s="18"/>
      <c r="E66" s="18"/>
      <c r="F66" s="18"/>
      <c r="G66" s="45"/>
      <c r="H66" s="13"/>
      <c r="I66" s="18"/>
      <c r="J66" s="18"/>
      <c r="K66" s="18"/>
      <c r="L66" s="18"/>
      <c r="M66" s="45"/>
      <c r="N66" s="13"/>
      <c r="O66" s="18"/>
      <c r="P66" s="18"/>
      <c r="Q66" s="18"/>
      <c r="R66" s="18"/>
      <c r="S66" s="543"/>
      <c r="T66" s="510" t="s">
        <v>3604</v>
      </c>
      <c r="U66" s="510" t="s">
        <v>622</v>
      </c>
      <c r="V66" s="510" t="s">
        <v>622</v>
      </c>
      <c r="W66" s="510" t="s">
        <v>622</v>
      </c>
      <c r="X66" s="510" t="s">
        <v>622</v>
      </c>
      <c r="Y66" s="313"/>
      <c r="Z66" s="243"/>
      <c r="AA66" s="103" t="s">
        <v>622</v>
      </c>
      <c r="AB66" s="103" t="s">
        <v>622</v>
      </c>
      <c r="AC66" s="103" t="s">
        <v>622</v>
      </c>
      <c r="AD66" s="103" t="s">
        <v>622</v>
      </c>
      <c r="AE66" s="45"/>
      <c r="AF66" s="13"/>
      <c r="AG66" s="18"/>
      <c r="AH66" s="18"/>
      <c r="AI66" s="18"/>
      <c r="AJ66" s="18"/>
    </row>
    <row r="67" spans="1:36" s="47" customFormat="1" x14ac:dyDescent="0.2">
      <c r="A67" s="63"/>
      <c r="B67" s="13"/>
      <c r="C67" s="46"/>
      <c r="D67" s="46"/>
      <c r="E67" s="46"/>
      <c r="F67" s="46"/>
      <c r="G67" s="45"/>
      <c r="H67" s="13"/>
      <c r="I67" s="18"/>
      <c r="J67" s="18"/>
      <c r="K67" s="18"/>
      <c r="L67" s="18"/>
      <c r="M67" s="45"/>
      <c r="N67" s="13"/>
      <c r="O67" s="18"/>
      <c r="P67" s="18"/>
      <c r="Q67" s="18"/>
      <c r="R67" s="18"/>
      <c r="S67" s="543"/>
      <c r="T67" s="510" t="s">
        <v>3605</v>
      </c>
      <c r="U67" s="510" t="s">
        <v>622</v>
      </c>
      <c r="V67" s="510" t="s">
        <v>622</v>
      </c>
      <c r="W67" s="510" t="s">
        <v>622</v>
      </c>
      <c r="X67" s="510" t="s">
        <v>622</v>
      </c>
      <c r="Y67" s="313"/>
      <c r="Z67" s="242"/>
      <c r="AA67" s="101" t="s">
        <v>622</v>
      </c>
      <c r="AB67" s="101" t="s">
        <v>622</v>
      </c>
      <c r="AC67" s="101" t="s">
        <v>622</v>
      </c>
      <c r="AD67" s="101" t="s">
        <v>622</v>
      </c>
      <c r="AE67" s="45"/>
      <c r="AF67" s="13"/>
      <c r="AG67" s="18"/>
      <c r="AH67" s="18"/>
      <c r="AI67" s="18"/>
      <c r="AJ67" s="18"/>
    </row>
    <row r="68" spans="1:36" s="47" customFormat="1" x14ac:dyDescent="0.2">
      <c r="A68" s="45"/>
      <c r="B68" s="13"/>
      <c r="C68" s="46"/>
      <c r="D68" s="46"/>
      <c r="E68" s="46"/>
      <c r="F68" s="46"/>
      <c r="G68" s="45"/>
      <c r="H68" s="13"/>
      <c r="I68" s="18"/>
      <c r="J68" s="18"/>
      <c r="K68" s="18"/>
      <c r="L68" s="18"/>
      <c r="M68" s="45"/>
      <c r="N68" s="13"/>
      <c r="O68" s="18"/>
      <c r="P68" s="18"/>
      <c r="Q68" s="18"/>
      <c r="R68" s="18"/>
      <c r="S68" s="543"/>
      <c r="T68" s="96" t="s">
        <v>3606</v>
      </c>
      <c r="U68" s="510" t="s">
        <v>622</v>
      </c>
      <c r="V68" s="510" t="s">
        <v>622</v>
      </c>
      <c r="W68" s="510" t="s">
        <v>622</v>
      </c>
      <c r="X68" s="510" t="s">
        <v>622</v>
      </c>
      <c r="Y68" s="313"/>
      <c r="Z68" s="242"/>
      <c r="AA68" s="101" t="s">
        <v>622</v>
      </c>
      <c r="AB68" s="101" t="s">
        <v>622</v>
      </c>
      <c r="AC68" s="101" t="s">
        <v>622</v>
      </c>
      <c r="AD68" s="101" t="s">
        <v>622</v>
      </c>
      <c r="AE68" s="45"/>
      <c r="AF68" s="13"/>
      <c r="AG68" s="18"/>
      <c r="AH68" s="18"/>
      <c r="AI68" s="18"/>
      <c r="AJ68" s="18"/>
    </row>
    <row r="69" spans="1:36" s="47" customFormat="1" x14ac:dyDescent="0.2">
      <c r="A69" s="45"/>
      <c r="B69" s="13"/>
      <c r="C69" s="46"/>
      <c r="D69" s="46"/>
      <c r="E69" s="46"/>
      <c r="F69" s="46"/>
      <c r="G69" s="45"/>
      <c r="H69" s="13"/>
      <c r="I69" s="18"/>
      <c r="J69" s="18"/>
      <c r="K69" s="18"/>
      <c r="L69" s="18"/>
      <c r="M69" s="45"/>
      <c r="N69" s="13"/>
      <c r="O69" s="18"/>
      <c r="P69" s="18"/>
      <c r="Q69" s="18"/>
      <c r="R69" s="18"/>
      <c r="S69" s="543"/>
      <c r="T69" s="510"/>
      <c r="U69" s="510"/>
      <c r="V69" s="510"/>
      <c r="W69" s="510"/>
      <c r="X69" s="510"/>
      <c r="Y69" s="313"/>
      <c r="Z69" s="102"/>
      <c r="AA69" s="101" t="s">
        <v>622</v>
      </c>
      <c r="AB69" s="101" t="s">
        <v>622</v>
      </c>
      <c r="AC69" s="101" t="s">
        <v>622</v>
      </c>
      <c r="AD69" s="101" t="s">
        <v>622</v>
      </c>
      <c r="AE69" s="45"/>
      <c r="AF69" s="13"/>
      <c r="AG69" s="46"/>
      <c r="AH69" s="46"/>
      <c r="AI69" s="46"/>
      <c r="AJ69" s="46"/>
    </row>
    <row r="70" spans="1:36" s="47" customFormat="1" x14ac:dyDescent="0.2">
      <c r="A70" s="45"/>
      <c r="B70" s="13"/>
      <c r="C70" s="46"/>
      <c r="D70" s="46"/>
      <c r="E70" s="46"/>
      <c r="F70" s="46"/>
      <c r="G70" s="45"/>
      <c r="H70" s="13"/>
      <c r="I70" s="18"/>
      <c r="J70" s="18"/>
      <c r="K70" s="18"/>
      <c r="L70" s="18"/>
      <c r="M70" s="45"/>
      <c r="N70" s="13"/>
      <c r="O70" s="18"/>
      <c r="P70" s="18"/>
      <c r="Q70" s="18"/>
      <c r="R70" s="18"/>
      <c r="S70" s="544"/>
      <c r="T70"/>
      <c r="U70"/>
      <c r="V70"/>
      <c r="W70"/>
      <c r="X70"/>
      <c r="Y70" s="313"/>
      <c r="Z70" s="100"/>
      <c r="AA70" s="60"/>
      <c r="AB70" s="60"/>
      <c r="AC70" s="60"/>
      <c r="AD70" s="60"/>
      <c r="AE70" s="45"/>
      <c r="AF70" s="13"/>
      <c r="AG70" s="46"/>
      <c r="AH70" s="46"/>
      <c r="AI70" s="46"/>
      <c r="AJ70" s="46"/>
    </row>
    <row r="71" spans="1:36" s="47" customFormat="1" x14ac:dyDescent="0.2">
      <c r="A71" s="45"/>
      <c r="B71" s="13"/>
      <c r="C71" s="116"/>
      <c r="D71" s="116"/>
      <c r="E71" s="116"/>
      <c r="F71" s="116"/>
      <c r="G71" s="45"/>
      <c r="H71" s="13"/>
      <c r="I71" s="18"/>
      <c r="J71" s="18"/>
      <c r="K71" s="18"/>
      <c r="L71" s="18"/>
      <c r="M71" s="45"/>
      <c r="N71" s="13"/>
      <c r="O71" s="18"/>
      <c r="P71" s="18"/>
      <c r="Q71" s="18"/>
      <c r="R71" s="18"/>
      <c r="S71" s="45"/>
      <c r="T71"/>
      <c r="U71"/>
      <c r="V71"/>
      <c r="W71"/>
      <c r="X71"/>
      <c r="Y71" s="45"/>
      <c r="Z71" s="13"/>
      <c r="AA71" s="60"/>
      <c r="AB71" s="60"/>
      <c r="AC71" s="60"/>
      <c r="AD71" s="60"/>
      <c r="AE71" s="45"/>
      <c r="AF71" s="13"/>
      <c r="AG71" s="46"/>
      <c r="AH71" s="46"/>
      <c r="AI71" s="46"/>
      <c r="AJ71" s="46"/>
    </row>
    <row r="72" spans="1:36" s="47" customFormat="1" x14ac:dyDescent="0.2">
      <c r="A72" s="45"/>
      <c r="B72" s="13"/>
      <c r="C72"/>
      <c r="D72"/>
      <c r="E72"/>
      <c r="F72"/>
      <c r="G72" s="45"/>
      <c r="H72" s="13"/>
      <c r="I72" s="18"/>
      <c r="J72" s="18"/>
      <c r="K72" s="18"/>
      <c r="L72" s="18"/>
      <c r="M72" s="45"/>
      <c r="N72" s="13"/>
      <c r="O72" s="46"/>
      <c r="P72" s="46"/>
      <c r="Q72" s="46"/>
      <c r="R72" s="46"/>
      <c r="S72" s="45"/>
      <c r="T72"/>
      <c r="U72"/>
      <c r="V72"/>
      <c r="W72"/>
      <c r="X72"/>
      <c r="Y72" s="45"/>
      <c r="Z72" s="13"/>
      <c r="AA72" s="60"/>
      <c r="AB72" s="60"/>
      <c r="AC72" s="60"/>
      <c r="AD72" s="60"/>
      <c r="AE72" s="45"/>
      <c r="AF72" s="13"/>
      <c r="AG72" s="46"/>
      <c r="AH72" s="46"/>
      <c r="AI72" s="46"/>
      <c r="AJ72" s="46"/>
    </row>
    <row r="73" spans="1:36" s="47" customFormat="1" x14ac:dyDescent="0.2">
      <c r="A73" s="45"/>
      <c r="B73" s="13"/>
      <c r="C73"/>
      <c r="D73"/>
      <c r="E73"/>
      <c r="F73"/>
      <c r="G73" s="45"/>
      <c r="H73" s="116"/>
      <c r="I73" s="46"/>
      <c r="J73" s="46"/>
      <c r="K73" s="46"/>
      <c r="L73" s="46"/>
      <c r="M73" s="45"/>
      <c r="N73" s="117"/>
      <c r="O73" s="46"/>
      <c r="P73" s="46"/>
      <c r="Q73" s="46"/>
      <c r="R73" s="46"/>
      <c r="S73" s="45"/>
      <c r="T73"/>
      <c r="U73"/>
      <c r="V73"/>
      <c r="W73"/>
      <c r="X73"/>
      <c r="Y73" s="45"/>
      <c r="Z73" s="13"/>
      <c r="AA73" s="59"/>
      <c r="AB73" s="59"/>
      <c r="AC73" s="59"/>
      <c r="AD73" s="59"/>
      <c r="AE73" s="45"/>
      <c r="AF73" s="13"/>
      <c r="AG73" s="117"/>
      <c r="AH73" s="117"/>
      <c r="AI73" s="117"/>
      <c r="AJ73" s="117"/>
    </row>
    <row r="74" spans="1:36" s="47" customFormat="1" x14ac:dyDescent="0.2">
      <c r="A74" s="45"/>
      <c r="B74" s="116"/>
      <c r="C74"/>
      <c r="D74"/>
      <c r="E74"/>
      <c r="F74"/>
      <c r="G74" s="45"/>
      <c r="H74"/>
      <c r="I74" s="46"/>
      <c r="J74" s="46"/>
      <c r="K74" s="46"/>
      <c r="L74" s="46"/>
      <c r="M74" s="45"/>
      <c r="N74"/>
      <c r="O74" s="46"/>
      <c r="P74" s="46"/>
      <c r="Q74" s="46"/>
      <c r="R74" s="46"/>
      <c r="S74" s="45"/>
      <c r="T74"/>
      <c r="U74"/>
      <c r="V74"/>
      <c r="W74"/>
      <c r="X74"/>
      <c r="Y74" s="45"/>
      <c r="Z74" s="13"/>
      <c r="AA74" s="59"/>
      <c r="AB74" s="59"/>
      <c r="AC74" s="59"/>
      <c r="AD74" s="59"/>
      <c r="AE74" s="45"/>
      <c r="AF74" s="117"/>
      <c r="AG74"/>
      <c r="AH74"/>
      <c r="AI74"/>
      <c r="AJ74"/>
    </row>
    <row r="75" spans="1:36" s="47" customFormat="1" x14ac:dyDescent="0.2">
      <c r="A75" s="45"/>
      <c r="B75"/>
      <c r="C75"/>
      <c r="D75"/>
      <c r="E75"/>
      <c r="F75"/>
      <c r="G75" s="45"/>
      <c r="H75"/>
      <c r="I75" s="46"/>
      <c r="J75" s="46"/>
      <c r="K75" s="46"/>
      <c r="L75" s="46"/>
      <c r="M75" s="45"/>
      <c r="N75"/>
      <c r="O75" s="46"/>
      <c r="P75" s="46"/>
      <c r="Q75" s="46"/>
      <c r="R75" s="46"/>
      <c r="S75" s="45"/>
      <c r="T75"/>
      <c r="U75"/>
      <c r="V75"/>
      <c r="W75"/>
      <c r="X75"/>
      <c r="Y75" s="45"/>
      <c r="Z75" s="13"/>
      <c r="AA75" s="59"/>
      <c r="AB75" s="59"/>
      <c r="AC75" s="59"/>
      <c r="AD75" s="59"/>
      <c r="AE75" s="45"/>
      <c r="AF75"/>
      <c r="AG75"/>
      <c r="AH75"/>
      <c r="AI75"/>
      <c r="AJ75"/>
    </row>
    <row r="76" spans="1:36" s="47" customFormat="1" x14ac:dyDescent="0.2">
      <c r="A76" s="45"/>
      <c r="B76"/>
      <c r="C76"/>
      <c r="D76"/>
      <c r="E76"/>
      <c r="F76"/>
      <c r="G76" s="45"/>
      <c r="H76"/>
      <c r="I76" s="46"/>
      <c r="J76" s="46"/>
      <c r="K76" s="46"/>
      <c r="L76" s="46"/>
      <c r="M76" s="45"/>
      <c r="N76"/>
      <c r="O76" s="117"/>
      <c r="P76" s="117"/>
      <c r="Q76" s="117"/>
      <c r="R76" s="117"/>
      <c r="S76" s="45"/>
      <c r="T76"/>
      <c r="U76"/>
      <c r="V76"/>
      <c r="W76"/>
      <c r="X76"/>
      <c r="Y76" s="45"/>
      <c r="Z76" s="13"/>
      <c r="AA76" s="59"/>
      <c r="AB76" s="59"/>
      <c r="AC76" s="59"/>
      <c r="AD76" s="59"/>
      <c r="AE76" s="45"/>
      <c r="AF76"/>
      <c r="AG76"/>
      <c r="AH76"/>
      <c r="AI76"/>
      <c r="AJ76"/>
    </row>
    <row r="77" spans="1:36" s="47" customFormat="1" x14ac:dyDescent="0.2">
      <c r="A77" s="45"/>
      <c r="B77"/>
      <c r="C77"/>
      <c r="D77"/>
      <c r="E77"/>
      <c r="F77"/>
      <c r="G77" s="45"/>
      <c r="H77"/>
      <c r="I77" s="116"/>
      <c r="J77" s="116"/>
      <c r="K77" s="116"/>
      <c r="L77" s="116"/>
      <c r="M77" s="45"/>
      <c r="N77"/>
      <c r="O77"/>
      <c r="P77"/>
      <c r="Q77"/>
      <c r="R77"/>
      <c r="S77" s="45"/>
      <c r="T77"/>
      <c r="U77"/>
      <c r="V77"/>
      <c r="W77"/>
      <c r="X77"/>
      <c r="Y77" s="45"/>
      <c r="Z77" s="13"/>
      <c r="AA77" s="59"/>
      <c r="AB77" s="59"/>
      <c r="AC77" s="59"/>
      <c r="AD77" s="59"/>
      <c r="AE77" s="45"/>
      <c r="AF77"/>
      <c r="AG77"/>
      <c r="AH77"/>
      <c r="AI77"/>
      <c r="AJ77"/>
    </row>
    <row r="78" spans="1:36" s="47" customFormat="1" x14ac:dyDescent="0.2">
      <c r="A78" s="13"/>
      <c r="B78"/>
      <c r="C78"/>
      <c r="D78"/>
      <c r="E78"/>
      <c r="F78"/>
      <c r="G78" s="13"/>
      <c r="H78"/>
      <c r="I78"/>
      <c r="J78"/>
      <c r="K78"/>
      <c r="L78"/>
      <c r="M78" s="13"/>
      <c r="N78"/>
      <c r="O78"/>
      <c r="P78"/>
      <c r="Q78"/>
      <c r="R78"/>
      <c r="S78" s="13"/>
      <c r="T78"/>
      <c r="U78"/>
      <c r="V78"/>
      <c r="W78"/>
      <c r="X78"/>
      <c r="Y78" s="13"/>
      <c r="Z78" s="13"/>
      <c r="AA78" s="59"/>
      <c r="AB78" s="59"/>
      <c r="AC78" s="59"/>
      <c r="AD78" s="59"/>
      <c r="AE78" s="13"/>
      <c r="AF78"/>
      <c r="AG78"/>
      <c r="AH78"/>
      <c r="AI78"/>
      <c r="AJ78"/>
    </row>
    <row r="79" spans="1:36" s="47" customFormat="1" x14ac:dyDescent="0.2">
      <c r="A79" s="13"/>
      <c r="B79"/>
      <c r="C79"/>
      <c r="D79"/>
      <c r="E79"/>
      <c r="F79"/>
      <c r="G79" s="13"/>
      <c r="H79"/>
      <c r="I79"/>
      <c r="J79"/>
      <c r="K79"/>
      <c r="L79"/>
      <c r="M79" s="13"/>
      <c r="N79"/>
      <c r="O79"/>
      <c r="P79"/>
      <c r="Q79"/>
      <c r="R79"/>
      <c r="S79" s="13"/>
      <c r="T79"/>
      <c r="U79"/>
      <c r="V79"/>
      <c r="W79"/>
      <c r="X79"/>
      <c r="Y79" s="13"/>
      <c r="Z79" s="13"/>
      <c r="AA79" s="59"/>
      <c r="AB79" s="59"/>
      <c r="AC79" s="59"/>
      <c r="AD79" s="59"/>
      <c r="AE79" s="13"/>
      <c r="AF79"/>
      <c r="AG79"/>
      <c r="AH79"/>
      <c r="AI79"/>
      <c r="AJ79"/>
    </row>
    <row r="80" spans="1:36" s="47" customFormat="1" x14ac:dyDescent="0.2">
      <c r="A80" s="13"/>
      <c r="B80"/>
      <c r="C80"/>
      <c r="D80"/>
      <c r="E80"/>
      <c r="F80"/>
      <c r="G80" s="13"/>
      <c r="H80"/>
      <c r="I80"/>
      <c r="J80"/>
      <c r="K80"/>
      <c r="L80"/>
      <c r="M80" s="13"/>
      <c r="N80"/>
      <c r="O80"/>
      <c r="P80"/>
      <c r="Q80"/>
      <c r="R80"/>
      <c r="S80" s="13"/>
      <c r="T80"/>
      <c r="U80"/>
      <c r="V80"/>
      <c r="W80"/>
      <c r="X80"/>
      <c r="Y80" s="13"/>
      <c r="Z80" s="13"/>
      <c r="AA80" s="18"/>
      <c r="AB80" s="18"/>
      <c r="AC80" s="18"/>
      <c r="AD80" s="18"/>
      <c r="AE80" s="13"/>
      <c r="AF80"/>
      <c r="AG80"/>
      <c r="AH80"/>
      <c r="AI80"/>
      <c r="AJ80"/>
    </row>
    <row r="81" spans="1:36" s="47" customFormat="1" x14ac:dyDescent="0.2">
      <c r="A81" s="13"/>
      <c r="B81"/>
      <c r="C81"/>
      <c r="D81"/>
      <c r="E81"/>
      <c r="F81"/>
      <c r="G81" s="13"/>
      <c r="H81"/>
      <c r="I81"/>
      <c r="J81"/>
      <c r="K81"/>
      <c r="L81"/>
      <c r="M81" s="13"/>
      <c r="N81"/>
      <c r="O81"/>
      <c r="P81"/>
      <c r="Q81"/>
      <c r="R81"/>
      <c r="S81" s="13"/>
      <c r="T81"/>
      <c r="U81"/>
      <c r="V81"/>
      <c r="W81"/>
      <c r="X81"/>
      <c r="Y81" s="13"/>
      <c r="Z81" s="13"/>
      <c r="AA81" s="18"/>
      <c r="AB81" s="18"/>
      <c r="AC81" s="18"/>
      <c r="AD81" s="18"/>
      <c r="AE81" s="13"/>
      <c r="AF81"/>
      <c r="AG81"/>
      <c r="AH81"/>
      <c r="AI81"/>
      <c r="AJ81"/>
    </row>
    <row r="82" spans="1:36" s="47" customFormat="1" x14ac:dyDescent="0.2">
      <c r="A82" s="13"/>
      <c r="B82"/>
      <c r="C82"/>
      <c r="D82"/>
      <c r="E82"/>
      <c r="F82"/>
      <c r="G82" s="13"/>
      <c r="H82"/>
      <c r="I82"/>
      <c r="J82"/>
      <c r="K82"/>
      <c r="L82"/>
      <c r="M82" s="13"/>
      <c r="N82"/>
      <c r="O82"/>
      <c r="P82"/>
      <c r="Q82"/>
      <c r="R82"/>
      <c r="S82" s="13"/>
      <c r="T82"/>
      <c r="U82"/>
      <c r="V82"/>
      <c r="W82"/>
      <c r="X82"/>
      <c r="Y82" s="13"/>
      <c r="Z82" s="13"/>
      <c r="AA82" s="18"/>
      <c r="AB82" s="18"/>
      <c r="AC82" s="18"/>
      <c r="AD82" s="18"/>
      <c r="AE82" s="13"/>
      <c r="AF82"/>
      <c r="AG82"/>
      <c r="AH82"/>
      <c r="AI82"/>
      <c r="AJ82"/>
    </row>
    <row r="83" spans="1:36" s="47" customFormat="1" x14ac:dyDescent="0.2">
      <c r="A83" s="13"/>
      <c r="B83"/>
      <c r="C83"/>
      <c r="D83"/>
      <c r="E83"/>
      <c r="F83"/>
      <c r="G83" s="13"/>
      <c r="H83"/>
      <c r="I83"/>
      <c r="J83"/>
      <c r="K83"/>
      <c r="L83"/>
      <c r="M83" s="13"/>
      <c r="N83"/>
      <c r="O83"/>
      <c r="P83"/>
      <c r="Q83"/>
      <c r="R83"/>
      <c r="S83" s="13"/>
      <c r="T83"/>
      <c r="U83"/>
      <c r="V83"/>
      <c r="W83"/>
      <c r="X83"/>
      <c r="Y83" s="13"/>
      <c r="Z83" s="13"/>
      <c r="AA83" s="18"/>
      <c r="AB83" s="18"/>
      <c r="AC83" s="18"/>
      <c r="AD83" s="18"/>
      <c r="AE83" s="13"/>
      <c r="AF83"/>
      <c r="AG83"/>
      <c r="AH83"/>
      <c r="AI83"/>
      <c r="AJ83"/>
    </row>
    <row r="84" spans="1:36" s="47" customFormat="1" x14ac:dyDescent="0.2">
      <c r="A84" s="13"/>
      <c r="B84"/>
      <c r="C84"/>
      <c r="D84"/>
      <c r="E84"/>
      <c r="F84"/>
      <c r="G84" s="13"/>
      <c r="H84"/>
      <c r="I84"/>
      <c r="J84"/>
      <c r="K84"/>
      <c r="L84"/>
      <c r="M84" s="13"/>
      <c r="N84"/>
      <c r="O84"/>
      <c r="P84"/>
      <c r="Q84"/>
      <c r="R84"/>
      <c r="S84" s="13"/>
      <c r="T84"/>
      <c r="U84"/>
      <c r="V84"/>
      <c r="W84"/>
      <c r="X84"/>
      <c r="Y84" s="13"/>
      <c r="Z84" s="13"/>
      <c r="AA84" s="18"/>
      <c r="AB84" s="18"/>
      <c r="AC84" s="18"/>
      <c r="AD84" s="18"/>
      <c r="AE84" s="13"/>
      <c r="AF84"/>
      <c r="AG84"/>
      <c r="AH84"/>
      <c r="AI84"/>
      <c r="AJ84"/>
    </row>
    <row r="85" spans="1:36" x14ac:dyDescent="0.2">
      <c r="A85" s="13"/>
      <c r="G85" s="13"/>
      <c r="M85" s="13"/>
      <c r="S85" s="13"/>
      <c r="Y85" s="13"/>
      <c r="Z85" s="13"/>
      <c r="AA85" s="18"/>
      <c r="AB85" s="18"/>
      <c r="AC85" s="18"/>
      <c r="AD85" s="18"/>
      <c r="AE85" s="13"/>
    </row>
    <row r="86" spans="1:36" x14ac:dyDescent="0.2">
      <c r="A86" s="116" t="e">
        <f>General!#REF!</f>
        <v>#REF!</v>
      </c>
      <c r="G86" s="116"/>
      <c r="M86" s="117" t="e">
        <f>General!#REF!</f>
        <v>#REF!</v>
      </c>
      <c r="S86" s="117"/>
      <c r="Y86" s="117" t="e">
        <f>General!#REF!</f>
        <v>#REF!</v>
      </c>
      <c r="Z86" s="13"/>
      <c r="AA86" s="18"/>
      <c r="AB86" s="18"/>
      <c r="AC86" s="18"/>
      <c r="AD86" s="18"/>
      <c r="AE86" s="117"/>
    </row>
    <row r="87" spans="1:36" x14ac:dyDescent="0.2">
      <c r="Z87" s="13"/>
      <c r="AA87" s="46"/>
      <c r="AB87" s="46"/>
      <c r="AC87" s="46"/>
      <c r="AD87" s="46"/>
    </row>
    <row r="88" spans="1:36" x14ac:dyDescent="0.2">
      <c r="Z88" s="13"/>
      <c r="AA88" s="46"/>
      <c r="AB88" s="46"/>
      <c r="AC88" s="46"/>
      <c r="AD88" s="46"/>
    </row>
    <row r="89" spans="1:36" x14ac:dyDescent="0.2">
      <c r="Z89" s="13"/>
      <c r="AA89" s="46"/>
      <c r="AB89" s="46"/>
      <c r="AC89" s="46"/>
      <c r="AD89" s="46"/>
    </row>
    <row r="90" spans="1:36" x14ac:dyDescent="0.2">
      <c r="Z90" s="13"/>
      <c r="AA90" s="46"/>
      <c r="AB90" s="46"/>
      <c r="AC90" s="46"/>
      <c r="AD90" s="46"/>
    </row>
    <row r="91" spans="1:36" x14ac:dyDescent="0.2">
      <c r="Z91" s="13"/>
      <c r="AA91" s="46"/>
      <c r="AB91" s="46"/>
      <c r="AC91" s="46"/>
      <c r="AD91" s="46"/>
    </row>
    <row r="92" spans="1:36" x14ac:dyDescent="0.2">
      <c r="Z92" s="13"/>
      <c r="AA92" s="117"/>
      <c r="AB92" s="117"/>
      <c r="AC92" s="117"/>
      <c r="AD92" s="117"/>
    </row>
    <row r="93" spans="1:36" x14ac:dyDescent="0.2">
      <c r="Z93" s="117"/>
    </row>
  </sheetData>
  <sortState ref="H32:L52">
    <sortCondition ref="H31"/>
  </sortState>
  <mergeCells count="81">
    <mergeCell ref="G9:H9"/>
    <mergeCell ref="G10:H10"/>
    <mergeCell ref="M8:N8"/>
    <mergeCell ref="M4:R4"/>
    <mergeCell ref="O5:R5"/>
    <mergeCell ref="M5:N5"/>
    <mergeCell ref="M6:R6"/>
    <mergeCell ref="A8:B8"/>
    <mergeCell ref="G8:H8"/>
    <mergeCell ref="A1:L1"/>
    <mergeCell ref="G2:L2"/>
    <mergeCell ref="G3:L3"/>
    <mergeCell ref="A3:F3"/>
    <mergeCell ref="A2:F2"/>
    <mergeCell ref="A4:F4"/>
    <mergeCell ref="G4:L4"/>
    <mergeCell ref="A5:B5"/>
    <mergeCell ref="I5:L5"/>
    <mergeCell ref="A6:F6"/>
    <mergeCell ref="C5:F5"/>
    <mergeCell ref="G5:H5"/>
    <mergeCell ref="G6:L6"/>
    <mergeCell ref="AE4:AJ4"/>
    <mergeCell ref="S6:X6"/>
    <mergeCell ref="Y6:AD6"/>
    <mergeCell ref="AE6:AJ6"/>
    <mergeCell ref="M1:X1"/>
    <mergeCell ref="S3:X3"/>
    <mergeCell ref="M3:R3"/>
    <mergeCell ref="Y1:AJ1"/>
    <mergeCell ref="S2:X2"/>
    <mergeCell ref="M2:R2"/>
    <mergeCell ref="AE2:AJ2"/>
    <mergeCell ref="Y2:AD2"/>
    <mergeCell ref="AE3:AJ3"/>
    <mergeCell ref="AE8:AF8"/>
    <mergeCell ref="Y8:Z8"/>
    <mergeCell ref="AG5:AJ5"/>
    <mergeCell ref="Y5:Z5"/>
    <mergeCell ref="AA5:AD5"/>
    <mergeCell ref="AE5:AF5"/>
    <mergeCell ref="S8:T8"/>
    <mergeCell ref="Y4:AD4"/>
    <mergeCell ref="Y3:AD3"/>
    <mergeCell ref="S4:X4"/>
    <mergeCell ref="S5:T5"/>
    <mergeCell ref="U5:X5"/>
    <mergeCell ref="A11:B11"/>
    <mergeCell ref="G11:H11"/>
    <mergeCell ref="M11:N11"/>
    <mergeCell ref="M9:N9"/>
    <mergeCell ref="AE11:AF11"/>
    <mergeCell ref="S11:T11"/>
    <mergeCell ref="Y11:Z11"/>
    <mergeCell ref="AE9:AF9"/>
    <mergeCell ref="AE10:AF10"/>
    <mergeCell ref="Y10:Z10"/>
    <mergeCell ref="M10:N10"/>
    <mergeCell ref="S10:T10"/>
    <mergeCell ref="S9:T9"/>
    <mergeCell ref="Y9:Z9"/>
    <mergeCell ref="A9:B9"/>
    <mergeCell ref="A10:B10"/>
    <mergeCell ref="M49:M58"/>
    <mergeCell ref="M30:M48"/>
    <mergeCell ref="M12:M29"/>
    <mergeCell ref="S61:S70"/>
    <mergeCell ref="S33:S60"/>
    <mergeCell ref="S12:S32"/>
    <mergeCell ref="A51:A60"/>
    <mergeCell ref="A31:A50"/>
    <mergeCell ref="A12:A30"/>
    <mergeCell ref="G40:G49"/>
    <mergeCell ref="G24:G39"/>
    <mergeCell ref="G12:G23"/>
    <mergeCell ref="Y40:Y49"/>
    <mergeCell ref="Y23:Y39"/>
    <mergeCell ref="Y12:Y22"/>
    <mergeCell ref="AE51:AE60"/>
    <mergeCell ref="AE32:AE50"/>
    <mergeCell ref="AE12:AE31"/>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99"/>
  <sheetViews>
    <sheetView topLeftCell="R1" zoomScale="75" zoomScaleNormal="75" zoomScaleSheetLayoutView="50" workbookViewId="0">
      <pane ySplit="4" topLeftCell="A29" activePane="bottomLeft" state="frozen"/>
      <selection pane="bottomLeft" activeCell="Z25" sqref="Z25:AD25"/>
    </sheetView>
  </sheetViews>
  <sheetFormatPr defaultRowHeight="12.75" x14ac:dyDescent="0.2"/>
  <cols>
    <col min="1" max="1" width="4.5703125" style="203" bestFit="1" customWidth="1"/>
    <col min="2" max="2" width="28.7109375" style="144" customWidth="1"/>
    <col min="3" max="6" width="15.140625" style="144" customWidth="1"/>
    <col min="7" max="7" width="4.5703125" style="203" bestFit="1" customWidth="1"/>
    <col min="8" max="8" width="28.7109375" style="144" customWidth="1"/>
    <col min="9" max="12" width="15.140625" style="144" customWidth="1"/>
    <col min="13" max="13" width="4.5703125" style="203" bestFit="1" customWidth="1"/>
    <col min="14" max="14" width="28.7109375" style="144" customWidth="1"/>
    <col min="15" max="18" width="15.140625" style="144" customWidth="1"/>
    <col min="19" max="19" width="4.5703125" style="203" bestFit="1" customWidth="1"/>
    <col min="20" max="20" width="28.7109375" style="144" customWidth="1"/>
    <col min="21" max="24" width="15.140625" style="144" customWidth="1"/>
    <col min="25" max="25" width="4.5703125" style="203" bestFit="1" customWidth="1"/>
    <col min="26" max="26" width="28.7109375" style="144" customWidth="1"/>
    <col min="27" max="30" width="15.140625" style="144" customWidth="1"/>
    <col min="31" max="31" width="5.7109375" style="144" customWidth="1"/>
    <col min="32" max="32" width="26.7109375" style="144" customWidth="1"/>
    <col min="33" max="33" width="16.85546875" style="144" customWidth="1"/>
    <col min="34" max="34" width="16.7109375" style="144" customWidth="1"/>
    <col min="35" max="35" width="16.5703125" style="144" customWidth="1"/>
    <col min="36" max="36" width="15.5703125" style="144" customWidth="1"/>
    <col min="37" max="16384" width="9.140625" style="144"/>
  </cols>
  <sheetData>
    <row r="1" spans="1:36" ht="18" x14ac:dyDescent="0.25">
      <c r="A1" s="571" t="s">
        <v>420</v>
      </c>
      <c r="B1" s="571"/>
      <c r="C1" s="571"/>
      <c r="D1" s="571"/>
      <c r="E1" s="571"/>
      <c r="F1" s="571"/>
      <c r="G1" s="571"/>
      <c r="H1" s="571"/>
      <c r="I1" s="571"/>
      <c r="J1" s="571"/>
      <c r="K1" s="571"/>
      <c r="L1" s="571"/>
      <c r="M1" s="571"/>
      <c r="N1" s="571"/>
      <c r="O1" s="571"/>
      <c r="P1" s="571"/>
      <c r="Q1" s="571"/>
      <c r="R1" s="571"/>
      <c r="S1" s="571" t="s">
        <v>420</v>
      </c>
      <c r="T1" s="571"/>
      <c r="U1" s="571"/>
      <c r="V1" s="571"/>
      <c r="W1" s="571"/>
      <c r="X1" s="571"/>
      <c r="Y1" s="571"/>
      <c r="Z1" s="571"/>
      <c r="AA1" s="571"/>
      <c r="AB1" s="571"/>
      <c r="AC1" s="571"/>
      <c r="AD1" s="571"/>
    </row>
    <row r="2" spans="1:36" ht="18" x14ac:dyDescent="0.25">
      <c r="A2" s="557" t="s">
        <v>1226</v>
      </c>
      <c r="B2" s="557"/>
      <c r="C2" s="557"/>
      <c r="D2" s="557"/>
      <c r="E2" s="557"/>
      <c r="F2" s="557"/>
      <c r="G2" s="557" t="s">
        <v>62</v>
      </c>
      <c r="H2" s="557"/>
      <c r="I2" s="557"/>
      <c r="J2" s="557"/>
      <c r="K2" s="557"/>
      <c r="L2" s="557"/>
      <c r="M2" s="557" t="s">
        <v>556</v>
      </c>
      <c r="N2" s="557"/>
      <c r="O2" s="557"/>
      <c r="P2" s="557"/>
      <c r="Q2" s="557"/>
      <c r="R2" s="557"/>
      <c r="S2" s="557" t="s">
        <v>448</v>
      </c>
      <c r="T2" s="557"/>
      <c r="U2" s="557"/>
      <c r="V2" s="557"/>
      <c r="W2" s="557"/>
      <c r="X2" s="557"/>
      <c r="Y2" s="557" t="s">
        <v>1071</v>
      </c>
      <c r="Z2" s="557"/>
      <c r="AA2" s="557"/>
      <c r="AB2" s="557"/>
      <c r="AC2" s="557"/>
      <c r="AD2" s="557"/>
      <c r="AE2" s="556" t="s">
        <v>1220</v>
      </c>
      <c r="AF2" s="556"/>
      <c r="AG2" s="556"/>
      <c r="AH2" s="556"/>
      <c r="AI2" s="556"/>
      <c r="AJ2" s="556"/>
    </row>
    <row r="3" spans="1:36" ht="18" x14ac:dyDescent="0.25">
      <c r="A3" s="557" t="s">
        <v>3217</v>
      </c>
      <c r="B3" s="557"/>
      <c r="C3" s="557"/>
      <c r="D3" s="557"/>
      <c r="E3" s="557"/>
      <c r="F3" s="557"/>
      <c r="G3" s="557" t="s">
        <v>63</v>
      </c>
      <c r="H3" s="557"/>
      <c r="I3" s="557"/>
      <c r="J3" s="557"/>
      <c r="K3" s="557"/>
      <c r="L3" s="557"/>
      <c r="M3" s="557" t="s">
        <v>557</v>
      </c>
      <c r="N3" s="557"/>
      <c r="O3" s="557"/>
      <c r="P3" s="557"/>
      <c r="Q3" s="557"/>
      <c r="R3" s="557"/>
      <c r="S3" s="557" t="s">
        <v>449</v>
      </c>
      <c r="T3" s="557"/>
      <c r="U3" s="557"/>
      <c r="V3" s="557"/>
      <c r="W3" s="557"/>
      <c r="X3" s="557"/>
      <c r="Y3" s="557" t="s">
        <v>1072</v>
      </c>
      <c r="Z3" s="557"/>
      <c r="AA3" s="557"/>
      <c r="AB3" s="557"/>
      <c r="AC3" s="557"/>
      <c r="AD3" s="557"/>
      <c r="AE3" s="556" t="s">
        <v>1221</v>
      </c>
      <c r="AF3" s="556"/>
      <c r="AG3" s="556"/>
      <c r="AH3" s="556"/>
      <c r="AI3" s="556"/>
      <c r="AJ3" s="556"/>
    </row>
    <row r="4" spans="1:36" ht="15" x14ac:dyDescent="0.2">
      <c r="A4" s="558" t="s">
        <v>1219</v>
      </c>
      <c r="B4" s="558"/>
      <c r="C4" s="558"/>
      <c r="D4" s="558"/>
      <c r="E4" s="558"/>
      <c r="F4" s="558"/>
      <c r="G4" s="558" t="s">
        <v>203</v>
      </c>
      <c r="H4" s="558"/>
      <c r="I4" s="558"/>
      <c r="J4" s="558"/>
      <c r="K4" s="558"/>
      <c r="L4" s="558"/>
      <c r="M4" s="558" t="s">
        <v>89</v>
      </c>
      <c r="N4" s="558"/>
      <c r="O4" s="558"/>
      <c r="P4" s="558"/>
      <c r="Q4" s="558"/>
      <c r="R4" s="558"/>
      <c r="S4" s="567" t="s">
        <v>3686</v>
      </c>
      <c r="T4" s="567"/>
      <c r="U4" s="567"/>
      <c r="V4" s="567"/>
      <c r="W4" s="567"/>
      <c r="X4" s="567"/>
      <c r="Y4" s="558" t="s">
        <v>946</v>
      </c>
      <c r="Z4" s="558"/>
      <c r="AA4" s="558"/>
      <c r="AB4" s="558"/>
      <c r="AC4" s="558"/>
      <c r="AD4" s="558"/>
      <c r="AE4" s="561" t="s">
        <v>1218</v>
      </c>
      <c r="AF4" s="561"/>
      <c r="AG4" s="561"/>
      <c r="AH4" s="561"/>
      <c r="AI4" s="561"/>
      <c r="AJ4" s="561"/>
    </row>
    <row r="5" spans="1:36" ht="15" x14ac:dyDescent="0.25">
      <c r="A5" s="563" t="s">
        <v>654</v>
      </c>
      <c r="B5" s="564"/>
      <c r="C5" s="565">
        <f>VLOOKUP(A2,'Bank Detail'!$A$4:$B$27,2)</f>
        <v>9493119</v>
      </c>
      <c r="D5" s="565"/>
      <c r="E5" s="565"/>
      <c r="F5" s="565"/>
      <c r="G5" s="563" t="s">
        <v>654</v>
      </c>
      <c r="H5" s="563"/>
      <c r="I5" s="565">
        <f>VLOOKUP(G2,'Bank Detail'!$A$4:$B$27,2)</f>
        <v>52919955</v>
      </c>
      <c r="J5" s="565"/>
      <c r="K5" s="565"/>
      <c r="L5" s="565"/>
      <c r="M5" s="563" t="s">
        <v>654</v>
      </c>
      <c r="N5" s="563"/>
      <c r="O5" s="565">
        <f>VLOOKUP(M2,'Bank Detail'!$A$4:$B$27,2)</f>
        <v>21684611</v>
      </c>
      <c r="P5" s="565"/>
      <c r="Q5" s="565"/>
      <c r="R5" s="565"/>
      <c r="S5" s="563" t="s">
        <v>654</v>
      </c>
      <c r="T5" s="563"/>
      <c r="U5" s="565">
        <f>VLOOKUP(S2,'Bank Detail'!$A$4:$B$27,2)</f>
        <v>15250249</v>
      </c>
      <c r="V5" s="565"/>
      <c r="W5" s="565"/>
      <c r="X5" s="565"/>
      <c r="Y5" s="563" t="s">
        <v>654</v>
      </c>
      <c r="Z5" s="563"/>
      <c r="AA5" s="565">
        <f>VLOOKUP(Y2,'Bank Detail'!$A$4:$B$27,2)</f>
        <v>39599084</v>
      </c>
      <c r="AB5" s="565"/>
      <c r="AC5" s="565"/>
      <c r="AD5" s="565"/>
      <c r="AE5" s="553" t="s">
        <v>654</v>
      </c>
      <c r="AF5" s="553"/>
      <c r="AG5" s="554">
        <f>VLOOKUP(Aaron!AE2,'Bank Detail'!$A$4:$B$27,2)</f>
        <v>53010196</v>
      </c>
      <c r="AH5" s="554"/>
      <c r="AI5" s="554"/>
      <c r="AJ5" s="554"/>
    </row>
    <row r="6" spans="1:36" x14ac:dyDescent="0.2">
      <c r="A6" s="562"/>
      <c r="B6" s="562"/>
      <c r="C6" s="562"/>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59"/>
      <c r="AF6" s="559"/>
      <c r="AG6" s="559"/>
      <c r="AH6" s="559"/>
      <c r="AI6" s="559"/>
      <c r="AJ6" s="559"/>
    </row>
    <row r="7" spans="1:36" x14ac:dyDescent="0.2">
      <c r="A7" s="212"/>
      <c r="B7" s="204"/>
      <c r="C7" s="445">
        <v>2018</v>
      </c>
      <c r="D7" s="445">
        <v>2019</v>
      </c>
      <c r="E7" s="445">
        <v>2020</v>
      </c>
      <c r="F7" s="445">
        <v>2021</v>
      </c>
      <c r="G7" s="212"/>
      <c r="H7" s="204"/>
      <c r="I7" s="445">
        <v>2018</v>
      </c>
      <c r="J7" s="445">
        <v>2019</v>
      </c>
      <c r="K7" s="445">
        <v>2020</v>
      </c>
      <c r="L7" s="445">
        <v>2021</v>
      </c>
      <c r="M7" s="212"/>
      <c r="N7" s="204"/>
      <c r="O7" s="445">
        <v>2018</v>
      </c>
      <c r="P7" s="445">
        <v>2019</v>
      </c>
      <c r="Q7" s="445">
        <v>2020</v>
      </c>
      <c r="R7" s="445">
        <v>2021</v>
      </c>
      <c r="S7" s="212"/>
      <c r="T7" s="204"/>
      <c r="U7" s="445">
        <v>2018</v>
      </c>
      <c r="V7" s="445">
        <v>2019</v>
      </c>
      <c r="W7" s="445">
        <v>2020</v>
      </c>
      <c r="X7" s="445">
        <v>2021</v>
      </c>
      <c r="Y7" s="212"/>
      <c r="Z7" s="204"/>
      <c r="AA7" s="445">
        <v>2018</v>
      </c>
      <c r="AB7" s="445">
        <v>2019</v>
      </c>
      <c r="AC7" s="445">
        <v>2020</v>
      </c>
      <c r="AD7" s="445">
        <v>2021</v>
      </c>
      <c r="AE7" s="110"/>
      <c r="AF7" s="111"/>
      <c r="AG7" s="445">
        <v>2018</v>
      </c>
      <c r="AH7" s="445">
        <v>2019</v>
      </c>
      <c r="AI7" s="445">
        <v>2020</v>
      </c>
      <c r="AJ7" s="445">
        <v>2021</v>
      </c>
    </row>
    <row r="8" spans="1:36" x14ac:dyDescent="0.2">
      <c r="A8" s="566" t="s">
        <v>594</v>
      </c>
      <c r="B8" s="566"/>
      <c r="C8" s="213">
        <f>SUM(C12:C71)</f>
        <v>41471000</v>
      </c>
      <c r="D8" s="213">
        <f>SUM(D12:D71)</f>
        <v>28030000</v>
      </c>
      <c r="E8" s="213">
        <f>SUM(E12:E71)</f>
        <v>12030000</v>
      </c>
      <c r="F8" s="213">
        <f>SUM(F12:F71)</f>
        <v>3830000</v>
      </c>
      <c r="G8" s="566" t="s">
        <v>594</v>
      </c>
      <c r="H8" s="566"/>
      <c r="I8" s="213">
        <f>SUM(I12:I73)</f>
        <v>49186000</v>
      </c>
      <c r="J8" s="213">
        <f>SUM(J13:J73)</f>
        <v>27305000</v>
      </c>
      <c r="K8" s="213">
        <f>SUM(K13:K73)</f>
        <v>7600000</v>
      </c>
      <c r="L8" s="213">
        <f>SUM(L13:L73)</f>
        <v>2800000</v>
      </c>
      <c r="M8" s="566" t="s">
        <v>594</v>
      </c>
      <c r="N8" s="566"/>
      <c r="O8" s="213">
        <f>SUM(O18:O85)</f>
        <v>66609474</v>
      </c>
      <c r="P8" s="213">
        <f>SUM(P18:P85)</f>
        <v>18231474</v>
      </c>
      <c r="Q8" s="213">
        <f>SUM(Q18:Q85)</f>
        <v>15031474</v>
      </c>
      <c r="R8" s="213">
        <f>SUM(R18:R85)</f>
        <v>15031474</v>
      </c>
      <c r="S8" s="566" t="s">
        <v>594</v>
      </c>
      <c r="T8" s="566"/>
      <c r="U8" s="213">
        <f>SUM(U12:U47)</f>
        <v>48918964</v>
      </c>
      <c r="V8" s="213">
        <f>SUM(V12:V46)</f>
        <v>20659964</v>
      </c>
      <c r="W8" s="213">
        <f>SUM(W12:W46)</f>
        <v>15328750</v>
      </c>
      <c r="X8" s="213">
        <f>SUM(X12:X46)</f>
        <v>11300000</v>
      </c>
      <c r="Y8" s="566" t="s">
        <v>594</v>
      </c>
      <c r="Z8" s="566"/>
      <c r="AA8" s="213">
        <f>SUM(AA12:AA42)</f>
        <v>34362104</v>
      </c>
      <c r="AB8" s="213">
        <f>SUM(AB12:AB42)</f>
        <v>24025000</v>
      </c>
      <c r="AC8" s="213">
        <f>SUM(AC12:AC42)</f>
        <v>19425000</v>
      </c>
      <c r="AD8" s="213">
        <f>SUM(AD12:AD42)</f>
        <v>13025000</v>
      </c>
      <c r="AE8" s="560" t="s">
        <v>594</v>
      </c>
      <c r="AF8" s="560"/>
      <c r="AG8" s="9">
        <f>SUM(AG12:AG51)</f>
        <v>40453299</v>
      </c>
      <c r="AH8" s="9">
        <f>SUM(AH12:AH51)</f>
        <v>26385614</v>
      </c>
      <c r="AI8" s="9">
        <f>SUM(AI12:AI51)</f>
        <v>18162179</v>
      </c>
      <c r="AJ8" s="9">
        <f>SUM(AJ12:AJ51)</f>
        <v>8765346</v>
      </c>
    </row>
    <row r="9" spans="1:36" x14ac:dyDescent="0.2">
      <c r="A9" s="562"/>
      <c r="B9" s="562"/>
      <c r="C9" s="214"/>
      <c r="D9" s="214"/>
      <c r="E9" s="214"/>
      <c r="F9" s="214"/>
      <c r="G9" s="562"/>
      <c r="H9" s="562"/>
      <c r="I9" s="214"/>
      <c r="J9" s="214"/>
      <c r="K9" s="214"/>
      <c r="L9" s="214"/>
      <c r="M9" s="562"/>
      <c r="N9" s="562"/>
      <c r="O9" s="214"/>
      <c r="P9" s="214"/>
      <c r="Q9" s="214"/>
      <c r="R9" s="214"/>
      <c r="S9" s="562"/>
      <c r="T9" s="562"/>
      <c r="U9" s="214"/>
      <c r="V9" s="214"/>
      <c r="W9" s="214"/>
      <c r="X9" s="214"/>
      <c r="Y9" s="562"/>
      <c r="Z9" s="562"/>
      <c r="AA9" s="214"/>
      <c r="AB9" s="214"/>
      <c r="AC9" s="214"/>
      <c r="AD9" s="214"/>
      <c r="AE9" s="559"/>
      <c r="AF9" s="559"/>
      <c r="AG9" s="61"/>
      <c r="AH9" s="61"/>
      <c r="AI9" s="61"/>
      <c r="AJ9" s="61"/>
    </row>
    <row r="10" spans="1:36" x14ac:dyDescent="0.2">
      <c r="A10" s="566" t="s">
        <v>66</v>
      </c>
      <c r="B10" s="566"/>
      <c r="C10" s="49">
        <f>COUNT(C12:C81)</f>
        <v>29</v>
      </c>
      <c r="D10" s="215"/>
      <c r="E10" s="215"/>
      <c r="F10" s="215"/>
      <c r="G10" s="566" t="s">
        <v>66</v>
      </c>
      <c r="H10" s="566"/>
      <c r="I10" s="49">
        <f>COUNT(I12:I83)</f>
        <v>32</v>
      </c>
      <c r="J10" s="215"/>
      <c r="K10" s="215"/>
      <c r="L10" s="215"/>
      <c r="M10" s="566" t="s">
        <v>66</v>
      </c>
      <c r="N10" s="566"/>
      <c r="O10" s="49">
        <f>COUNT(O12:O95)</f>
        <v>36</v>
      </c>
      <c r="P10" s="215"/>
      <c r="Q10" s="215"/>
      <c r="R10" s="215"/>
      <c r="S10" s="566" t="s">
        <v>66</v>
      </c>
      <c r="T10" s="566"/>
      <c r="U10" s="49">
        <f>COUNT(U12:U78)</f>
        <v>39</v>
      </c>
      <c r="V10" s="215"/>
      <c r="W10" s="215"/>
      <c r="X10" s="215"/>
      <c r="Y10" s="566" t="s">
        <v>66</v>
      </c>
      <c r="Z10" s="566"/>
      <c r="AA10" s="49">
        <f>COUNT(AA12:AA80)</f>
        <v>41</v>
      </c>
      <c r="AB10" s="215"/>
      <c r="AC10" s="215"/>
      <c r="AD10" s="215"/>
      <c r="AE10" s="560" t="s">
        <v>66</v>
      </c>
      <c r="AF10" s="560"/>
      <c r="AG10" s="2">
        <f>COUNT(AG12:AG79)</f>
        <v>37</v>
      </c>
      <c r="AH10" s="62"/>
      <c r="AI10" s="62"/>
      <c r="AJ10" s="62"/>
    </row>
    <row r="11" spans="1:36" x14ac:dyDescent="0.2">
      <c r="A11" s="562"/>
      <c r="B11" s="562"/>
      <c r="C11" s="54"/>
      <c r="D11" s="215"/>
      <c r="E11" s="215"/>
      <c r="F11" s="215"/>
      <c r="G11" s="562"/>
      <c r="H11" s="562"/>
      <c r="I11" s="54"/>
      <c r="J11" s="215"/>
      <c r="K11" s="215"/>
      <c r="L11" s="215"/>
      <c r="M11" s="562"/>
      <c r="N11" s="562"/>
      <c r="O11" s="54"/>
      <c r="P11" s="215"/>
      <c r="Q11" s="215"/>
      <c r="R11" s="215"/>
      <c r="S11" s="562"/>
      <c r="T11" s="562"/>
      <c r="U11" s="54"/>
      <c r="V11" s="215"/>
      <c r="W11" s="215"/>
      <c r="X11" s="215"/>
      <c r="Y11" s="562"/>
      <c r="Z11" s="562"/>
      <c r="AA11" s="54"/>
      <c r="AB11" s="215"/>
      <c r="AC11" s="215"/>
      <c r="AD11" s="215"/>
      <c r="AE11" s="559"/>
      <c r="AF11" s="559"/>
      <c r="AG11" s="13"/>
      <c r="AH11" s="62"/>
      <c r="AI11" s="62"/>
      <c r="AJ11" s="62"/>
    </row>
    <row r="12" spans="1:36" s="202" customFormat="1" ht="12.75" customHeight="1" x14ac:dyDescent="0.2">
      <c r="A12" s="542" t="s">
        <v>635</v>
      </c>
      <c r="B12" s="178" t="s">
        <v>2812</v>
      </c>
      <c r="C12" s="139">
        <v>300000</v>
      </c>
      <c r="D12" s="139">
        <v>400000</v>
      </c>
      <c r="E12" s="139" t="s">
        <v>622</v>
      </c>
      <c r="F12" s="231" t="s">
        <v>622</v>
      </c>
      <c r="G12" s="542" t="s">
        <v>635</v>
      </c>
      <c r="H12" s="178" t="s">
        <v>2836</v>
      </c>
      <c r="I12" s="139">
        <v>300000</v>
      </c>
      <c r="J12" s="139">
        <v>400000</v>
      </c>
      <c r="K12" s="139" t="s">
        <v>622</v>
      </c>
      <c r="L12" s="231" t="s">
        <v>622</v>
      </c>
      <c r="M12" s="542" t="s">
        <v>635</v>
      </c>
      <c r="N12" s="178" t="s">
        <v>2862</v>
      </c>
      <c r="O12" s="231">
        <v>1900000</v>
      </c>
      <c r="P12" s="139" t="s">
        <v>622</v>
      </c>
      <c r="Q12" s="139" t="s">
        <v>622</v>
      </c>
      <c r="R12" s="139" t="s">
        <v>622</v>
      </c>
      <c r="S12" s="542" t="s">
        <v>635</v>
      </c>
      <c r="T12" s="178" t="s">
        <v>3389</v>
      </c>
      <c r="U12" s="139">
        <v>420000</v>
      </c>
      <c r="V12" s="139" t="s">
        <v>622</v>
      </c>
      <c r="W12" s="139" t="s">
        <v>622</v>
      </c>
      <c r="X12" s="231" t="s">
        <v>622</v>
      </c>
      <c r="Y12" s="542" t="s">
        <v>635</v>
      </c>
      <c r="Z12" s="178" t="s">
        <v>2918</v>
      </c>
      <c r="AA12" s="139">
        <v>300000</v>
      </c>
      <c r="AB12" s="139">
        <v>400000</v>
      </c>
      <c r="AC12" s="139" t="s">
        <v>622</v>
      </c>
      <c r="AD12" s="231" t="s">
        <v>622</v>
      </c>
      <c r="AE12" s="547" t="s">
        <v>635</v>
      </c>
      <c r="AF12" s="178" t="s">
        <v>2958</v>
      </c>
      <c r="AG12" s="139">
        <v>200000</v>
      </c>
      <c r="AH12" s="139">
        <v>300000</v>
      </c>
      <c r="AI12" s="139">
        <v>400000</v>
      </c>
      <c r="AJ12" s="231" t="s">
        <v>622</v>
      </c>
    </row>
    <row r="13" spans="1:36" s="202" customFormat="1" x14ac:dyDescent="0.2">
      <c r="A13" s="543"/>
      <c r="B13" s="178" t="s">
        <v>2813</v>
      </c>
      <c r="C13" s="139">
        <v>300000</v>
      </c>
      <c r="D13" s="139">
        <v>400000</v>
      </c>
      <c r="E13" s="139" t="s">
        <v>622</v>
      </c>
      <c r="F13" s="231" t="s">
        <v>622</v>
      </c>
      <c r="G13" s="543"/>
      <c r="H13" s="178" t="s">
        <v>2837</v>
      </c>
      <c r="I13" s="139">
        <v>2500000</v>
      </c>
      <c r="J13" s="139" t="s">
        <v>622</v>
      </c>
      <c r="K13" s="139" t="s">
        <v>622</v>
      </c>
      <c r="L13" s="231" t="s">
        <v>622</v>
      </c>
      <c r="M13" s="543"/>
      <c r="N13" s="178" t="s">
        <v>2863</v>
      </c>
      <c r="O13" s="139">
        <v>1890000</v>
      </c>
      <c r="P13" s="139" t="s">
        <v>622</v>
      </c>
      <c r="Q13" s="231" t="s">
        <v>622</v>
      </c>
      <c r="R13" s="231" t="s">
        <v>622</v>
      </c>
      <c r="S13" s="543"/>
      <c r="T13" s="178" t="s">
        <v>2889</v>
      </c>
      <c r="U13" s="139">
        <v>5197500</v>
      </c>
      <c r="V13" s="139" t="s">
        <v>622</v>
      </c>
      <c r="W13" s="139" t="s">
        <v>622</v>
      </c>
      <c r="X13" s="231" t="s">
        <v>622</v>
      </c>
      <c r="Y13" s="543"/>
      <c r="Z13" s="178" t="s">
        <v>2919</v>
      </c>
      <c r="AA13" s="139">
        <v>400000</v>
      </c>
      <c r="AB13" s="139" t="s">
        <v>622</v>
      </c>
      <c r="AC13" s="231" t="s">
        <v>622</v>
      </c>
      <c r="AD13" s="231" t="s">
        <v>622</v>
      </c>
      <c r="AE13" s="543"/>
      <c r="AF13" s="178" t="s">
        <v>2959</v>
      </c>
      <c r="AG13" s="139">
        <v>300000</v>
      </c>
      <c r="AH13" s="139">
        <v>400000</v>
      </c>
      <c r="AI13" s="139" t="s">
        <v>622</v>
      </c>
      <c r="AJ13" s="231" t="s">
        <v>622</v>
      </c>
    </row>
    <row r="14" spans="1:36" s="202" customFormat="1" x14ac:dyDescent="0.2">
      <c r="A14" s="543"/>
      <c r="B14" s="178" t="s">
        <v>2814</v>
      </c>
      <c r="C14" s="139">
        <v>400000</v>
      </c>
      <c r="D14" s="139" t="s">
        <v>622</v>
      </c>
      <c r="E14" s="139" t="s">
        <v>622</v>
      </c>
      <c r="F14" s="231" t="s">
        <v>622</v>
      </c>
      <c r="G14" s="543"/>
      <c r="H14" s="178" t="s">
        <v>3417</v>
      </c>
      <c r="I14" s="139">
        <v>250000</v>
      </c>
      <c r="J14" s="139">
        <v>250000</v>
      </c>
      <c r="K14" s="139" t="s">
        <v>622</v>
      </c>
      <c r="L14" s="231" t="s">
        <v>622</v>
      </c>
      <c r="M14" s="543"/>
      <c r="N14" s="178" t="s">
        <v>2864</v>
      </c>
      <c r="O14" s="139">
        <v>300000</v>
      </c>
      <c r="P14" s="139">
        <v>400000</v>
      </c>
      <c r="Q14" s="139" t="s">
        <v>622</v>
      </c>
      <c r="R14" s="231" t="s">
        <v>622</v>
      </c>
      <c r="S14" s="543"/>
      <c r="T14" s="178" t="s">
        <v>2890</v>
      </c>
      <c r="U14" s="139">
        <v>2000000</v>
      </c>
      <c r="V14" s="139">
        <v>2000000</v>
      </c>
      <c r="W14" s="139" t="s">
        <v>622</v>
      </c>
      <c r="X14" s="231" t="s">
        <v>622</v>
      </c>
      <c r="Y14" s="543"/>
      <c r="Z14" s="178" t="s">
        <v>3411</v>
      </c>
      <c r="AA14" s="139">
        <v>7938000</v>
      </c>
      <c r="AB14" s="139">
        <v>7938000</v>
      </c>
      <c r="AC14" s="139">
        <v>7938000</v>
      </c>
      <c r="AD14" s="231">
        <v>7938000</v>
      </c>
      <c r="AE14" s="543"/>
      <c r="AF14" s="178" t="s">
        <v>2960</v>
      </c>
      <c r="AG14" s="139">
        <v>200000</v>
      </c>
      <c r="AH14" s="139">
        <v>300000</v>
      </c>
      <c r="AI14" s="139">
        <v>400000</v>
      </c>
      <c r="AJ14" s="231" t="s">
        <v>622</v>
      </c>
    </row>
    <row r="15" spans="1:36" s="202" customFormat="1" x14ac:dyDescent="0.2">
      <c r="A15" s="543"/>
      <c r="B15" s="178" t="s">
        <v>2577</v>
      </c>
      <c r="C15" s="139">
        <v>7000000</v>
      </c>
      <c r="D15" s="139">
        <v>7000000</v>
      </c>
      <c r="E15" s="139" t="s">
        <v>622</v>
      </c>
      <c r="F15" s="231" t="s">
        <v>622</v>
      </c>
      <c r="G15" s="543"/>
      <c r="H15" s="178" t="s">
        <v>2838</v>
      </c>
      <c r="I15" s="139">
        <v>300000</v>
      </c>
      <c r="J15" s="139">
        <v>400000</v>
      </c>
      <c r="K15" s="139" t="s">
        <v>622</v>
      </c>
      <c r="L15" s="231" t="s">
        <v>622</v>
      </c>
      <c r="M15" s="543"/>
      <c r="N15" s="178" t="s">
        <v>2865</v>
      </c>
      <c r="O15" s="139">
        <v>300000</v>
      </c>
      <c r="P15" s="139">
        <v>400000</v>
      </c>
      <c r="Q15" s="139" t="s">
        <v>622</v>
      </c>
      <c r="R15" s="231" t="s">
        <v>622</v>
      </c>
      <c r="S15" s="543"/>
      <c r="T15" s="178" t="s">
        <v>3404</v>
      </c>
      <c r="U15" s="139">
        <v>350000</v>
      </c>
      <c r="V15" s="139" t="s">
        <v>622</v>
      </c>
      <c r="W15" s="139" t="s">
        <v>622</v>
      </c>
      <c r="X15" s="231" t="s">
        <v>622</v>
      </c>
      <c r="Y15" s="543"/>
      <c r="Z15" s="178" t="s">
        <v>2920</v>
      </c>
      <c r="AA15" s="139">
        <v>300000</v>
      </c>
      <c r="AB15" s="139">
        <v>400000</v>
      </c>
      <c r="AC15" s="139" t="s">
        <v>622</v>
      </c>
      <c r="AD15" s="231" t="s">
        <v>622</v>
      </c>
      <c r="AE15" s="543"/>
      <c r="AF15" s="178" t="s">
        <v>3427</v>
      </c>
      <c r="AG15" s="139">
        <v>1500000</v>
      </c>
      <c r="AH15" s="139" t="s">
        <v>622</v>
      </c>
      <c r="AI15" s="231" t="s">
        <v>622</v>
      </c>
      <c r="AJ15" s="231" t="s">
        <v>622</v>
      </c>
    </row>
    <row r="16" spans="1:36" s="202" customFormat="1" x14ac:dyDescent="0.2">
      <c r="A16" s="543"/>
      <c r="B16" s="178" t="s">
        <v>3429</v>
      </c>
      <c r="C16" s="139">
        <v>2500000</v>
      </c>
      <c r="D16" s="139">
        <v>2500000</v>
      </c>
      <c r="E16" s="139">
        <v>2500000</v>
      </c>
      <c r="F16" s="231" t="s">
        <v>622</v>
      </c>
      <c r="G16" s="543"/>
      <c r="H16" s="178" t="s">
        <v>2839</v>
      </c>
      <c r="I16" s="139">
        <v>2750000</v>
      </c>
      <c r="J16" s="139">
        <v>2750000</v>
      </c>
      <c r="K16" s="139" t="s">
        <v>622</v>
      </c>
      <c r="L16" s="231" t="s">
        <v>622</v>
      </c>
      <c r="M16" s="543"/>
      <c r="N16" s="178" t="s">
        <v>2866</v>
      </c>
      <c r="O16" s="139">
        <v>300000</v>
      </c>
      <c r="P16" s="139">
        <v>400000</v>
      </c>
      <c r="Q16" s="231" t="s">
        <v>622</v>
      </c>
      <c r="R16" s="231" t="s">
        <v>622</v>
      </c>
      <c r="S16" s="543"/>
      <c r="T16" s="178" t="s">
        <v>2891</v>
      </c>
      <c r="U16" s="139">
        <v>200000</v>
      </c>
      <c r="V16" s="139">
        <v>300000</v>
      </c>
      <c r="W16" s="139">
        <v>400000</v>
      </c>
      <c r="X16" s="231" t="s">
        <v>622</v>
      </c>
      <c r="Y16" s="543"/>
      <c r="Z16" s="178" t="s">
        <v>2921</v>
      </c>
      <c r="AA16" s="139">
        <v>600000</v>
      </c>
      <c r="AB16" s="139" t="s">
        <v>622</v>
      </c>
      <c r="AC16" s="139" t="s">
        <v>622</v>
      </c>
      <c r="AD16" s="231" t="s">
        <v>622</v>
      </c>
      <c r="AE16" s="543"/>
      <c r="AF16" s="178" t="s">
        <v>2370</v>
      </c>
      <c r="AG16" s="139">
        <v>100000</v>
      </c>
      <c r="AH16" s="139" t="s">
        <v>622</v>
      </c>
      <c r="AI16" s="139" t="s">
        <v>622</v>
      </c>
      <c r="AJ16" s="231" t="s">
        <v>622</v>
      </c>
    </row>
    <row r="17" spans="1:36" s="202" customFormat="1" x14ac:dyDescent="0.2">
      <c r="A17" s="543"/>
      <c r="B17" s="178" t="s">
        <v>2583</v>
      </c>
      <c r="C17" s="139">
        <v>300000</v>
      </c>
      <c r="D17" s="139">
        <v>400000</v>
      </c>
      <c r="E17" s="139" t="s">
        <v>622</v>
      </c>
      <c r="F17" s="231" t="s">
        <v>622</v>
      </c>
      <c r="G17" s="543"/>
      <c r="H17" s="202" t="s">
        <v>2840</v>
      </c>
      <c r="I17" s="202">
        <v>400000</v>
      </c>
      <c r="J17" s="202" t="s">
        <v>622</v>
      </c>
      <c r="K17" s="202" t="s">
        <v>622</v>
      </c>
      <c r="L17" s="202" t="s">
        <v>622</v>
      </c>
      <c r="M17" s="543"/>
      <c r="N17" s="178" t="s">
        <v>2867</v>
      </c>
      <c r="O17" s="139">
        <v>600000</v>
      </c>
      <c r="P17" s="139" t="s">
        <v>622</v>
      </c>
      <c r="Q17" s="139" t="s">
        <v>622</v>
      </c>
      <c r="R17" s="231" t="s">
        <v>622</v>
      </c>
      <c r="S17" s="543"/>
      <c r="T17" s="178" t="s">
        <v>2892</v>
      </c>
      <c r="U17" s="139">
        <v>400000</v>
      </c>
      <c r="V17" s="139" t="s">
        <v>622</v>
      </c>
      <c r="W17" s="139" t="s">
        <v>622</v>
      </c>
      <c r="X17" s="231" t="s">
        <v>622</v>
      </c>
      <c r="Y17" s="543"/>
      <c r="Z17" s="178" t="s">
        <v>2922</v>
      </c>
      <c r="AA17" s="139">
        <v>300000</v>
      </c>
      <c r="AB17" s="139">
        <v>400000</v>
      </c>
      <c r="AC17" s="139" t="s">
        <v>622</v>
      </c>
      <c r="AD17" s="231" t="s">
        <v>622</v>
      </c>
      <c r="AE17" s="543"/>
      <c r="AF17" s="178" t="s">
        <v>2961</v>
      </c>
      <c r="AG17" s="139">
        <v>904000</v>
      </c>
      <c r="AH17" s="139" t="s">
        <v>622</v>
      </c>
      <c r="AI17" s="139" t="s">
        <v>622</v>
      </c>
      <c r="AJ17" s="231" t="s">
        <v>622</v>
      </c>
    </row>
    <row r="18" spans="1:36" s="202" customFormat="1" x14ac:dyDescent="0.2">
      <c r="A18" s="543"/>
      <c r="B18" s="178" t="s">
        <v>2816</v>
      </c>
      <c r="C18" s="139">
        <v>400000</v>
      </c>
      <c r="D18" s="139" t="s">
        <v>622</v>
      </c>
      <c r="E18" s="139" t="s">
        <v>622</v>
      </c>
      <c r="F18" s="231" t="s">
        <v>622</v>
      </c>
      <c r="G18" s="543"/>
      <c r="H18" s="178" t="s">
        <v>2841</v>
      </c>
      <c r="I18" s="139">
        <v>200000</v>
      </c>
      <c r="J18" s="139">
        <v>300000</v>
      </c>
      <c r="K18" s="139">
        <v>400000</v>
      </c>
      <c r="L18" s="231" t="s">
        <v>622</v>
      </c>
      <c r="M18" s="543"/>
      <c r="N18" s="178" t="s">
        <v>2868</v>
      </c>
      <c r="O18" s="139">
        <v>1080000</v>
      </c>
      <c r="P18" s="139" t="s">
        <v>622</v>
      </c>
      <c r="Q18" s="139" t="s">
        <v>622</v>
      </c>
      <c r="R18" s="231" t="s">
        <v>622</v>
      </c>
      <c r="S18" s="543"/>
      <c r="T18" s="178" t="s">
        <v>3431</v>
      </c>
      <c r="U18" s="139">
        <v>334000</v>
      </c>
      <c r="V18" s="139">
        <v>334000</v>
      </c>
      <c r="W18" s="139" t="s">
        <v>622</v>
      </c>
      <c r="X18" s="231" t="s">
        <v>622</v>
      </c>
      <c r="Y18" s="543"/>
      <c r="Z18" s="178" t="s">
        <v>2923</v>
      </c>
      <c r="AA18" s="139">
        <v>840000</v>
      </c>
      <c r="AB18" s="139" t="s">
        <v>622</v>
      </c>
      <c r="AC18" s="139" t="s">
        <v>622</v>
      </c>
      <c r="AD18" s="231" t="s">
        <v>622</v>
      </c>
      <c r="AE18" s="543"/>
      <c r="AF18" s="178" t="s">
        <v>3445</v>
      </c>
      <c r="AG18" s="139">
        <v>1133000</v>
      </c>
      <c r="AH18" s="139">
        <v>1133000</v>
      </c>
      <c r="AI18" s="139">
        <v>1133000</v>
      </c>
      <c r="AJ18" s="231" t="s">
        <v>622</v>
      </c>
    </row>
    <row r="19" spans="1:36" s="202" customFormat="1" ht="12.75" customHeight="1" x14ac:dyDescent="0.2">
      <c r="A19" s="543"/>
      <c r="B19" s="178" t="s">
        <v>2817</v>
      </c>
      <c r="C19" s="139">
        <v>2000000</v>
      </c>
      <c r="D19" s="139" t="s">
        <v>622</v>
      </c>
      <c r="E19" s="139" t="s">
        <v>622</v>
      </c>
      <c r="F19" s="231" t="s">
        <v>622</v>
      </c>
      <c r="G19" s="543"/>
      <c r="H19" s="178" t="s">
        <v>2842</v>
      </c>
      <c r="I19" s="139">
        <v>5880000</v>
      </c>
      <c r="J19" s="139">
        <v>5880000</v>
      </c>
      <c r="K19" s="139" t="s">
        <v>622</v>
      </c>
      <c r="L19" s="231" t="s">
        <v>622</v>
      </c>
      <c r="M19" s="543"/>
      <c r="N19" s="178" t="s">
        <v>2869</v>
      </c>
      <c r="O19" s="139">
        <v>800000</v>
      </c>
      <c r="P19" s="139" t="s">
        <v>622</v>
      </c>
      <c r="Q19" s="139" t="s">
        <v>622</v>
      </c>
      <c r="R19" s="231" t="s">
        <v>622</v>
      </c>
      <c r="S19" s="543"/>
      <c r="T19" s="178" t="s">
        <v>3444</v>
      </c>
      <c r="U19" s="139">
        <v>499000</v>
      </c>
      <c r="V19" s="139" t="s">
        <v>622</v>
      </c>
      <c r="W19" s="139" t="s">
        <v>622</v>
      </c>
      <c r="X19" s="231" t="s">
        <v>622</v>
      </c>
      <c r="Y19" s="543"/>
      <c r="Z19" s="178" t="s">
        <v>2924</v>
      </c>
      <c r="AA19" s="139">
        <v>400000</v>
      </c>
      <c r="AB19" s="139" t="s">
        <v>622</v>
      </c>
      <c r="AC19" s="139" t="s">
        <v>622</v>
      </c>
      <c r="AD19" s="231" t="s">
        <v>622</v>
      </c>
      <c r="AE19" s="543"/>
      <c r="AF19" s="178" t="s">
        <v>3448</v>
      </c>
      <c r="AG19" s="139">
        <v>3150000</v>
      </c>
      <c r="AH19" s="139">
        <v>3150000</v>
      </c>
      <c r="AI19" s="139">
        <v>3150000</v>
      </c>
      <c r="AJ19" s="231">
        <v>3150000</v>
      </c>
    </row>
    <row r="20" spans="1:36" s="202" customFormat="1" x14ac:dyDescent="0.2">
      <c r="A20" s="543"/>
      <c r="B20" s="178" t="s">
        <v>2819</v>
      </c>
      <c r="C20" s="139">
        <v>1800000</v>
      </c>
      <c r="D20" s="139">
        <v>1800000</v>
      </c>
      <c r="E20" s="139" t="s">
        <v>622</v>
      </c>
      <c r="F20" s="231" t="s">
        <v>622</v>
      </c>
      <c r="G20" s="543"/>
      <c r="H20" s="178" t="s">
        <v>2843</v>
      </c>
      <c r="I20" s="139">
        <v>1350000</v>
      </c>
      <c r="J20" s="139" t="s">
        <v>622</v>
      </c>
      <c r="K20" s="139" t="s">
        <v>622</v>
      </c>
      <c r="L20" s="231" t="s">
        <v>622</v>
      </c>
      <c r="M20" s="543"/>
      <c r="N20" s="178" t="s">
        <v>3477</v>
      </c>
      <c r="O20" s="139">
        <v>2940000</v>
      </c>
      <c r="P20" s="139" t="s">
        <v>622</v>
      </c>
      <c r="Q20" s="139" t="s">
        <v>622</v>
      </c>
      <c r="R20" s="231" t="s">
        <v>622</v>
      </c>
      <c r="S20" s="543"/>
      <c r="T20" s="178" t="s">
        <v>3447</v>
      </c>
      <c r="U20" s="139">
        <v>200000</v>
      </c>
      <c r="V20" s="139" t="s">
        <v>622</v>
      </c>
      <c r="W20" s="139" t="s">
        <v>622</v>
      </c>
      <c r="X20" s="231" t="s">
        <v>622</v>
      </c>
      <c r="Y20" s="543"/>
      <c r="Z20" s="178" t="s">
        <v>2925</v>
      </c>
      <c r="AA20" s="139">
        <v>200000</v>
      </c>
      <c r="AB20" s="139">
        <v>300000</v>
      </c>
      <c r="AC20" s="139">
        <v>400000</v>
      </c>
      <c r="AD20" s="231" t="s">
        <v>622</v>
      </c>
      <c r="AE20" s="543"/>
      <c r="AF20" s="178" t="s">
        <v>2963</v>
      </c>
      <c r="AG20" s="139">
        <v>400000</v>
      </c>
      <c r="AH20" s="139" t="s">
        <v>622</v>
      </c>
      <c r="AI20" s="139" t="s">
        <v>622</v>
      </c>
      <c r="AJ20" s="231" t="s">
        <v>622</v>
      </c>
    </row>
    <row r="21" spans="1:36" s="202" customFormat="1" ht="12.75" customHeight="1" x14ac:dyDescent="0.2">
      <c r="A21" s="543"/>
      <c r="B21" s="178" t="s">
        <v>2820</v>
      </c>
      <c r="C21" s="139">
        <v>300000</v>
      </c>
      <c r="D21" s="139">
        <v>400000</v>
      </c>
      <c r="E21" s="139" t="s">
        <v>622</v>
      </c>
      <c r="F21" s="231" t="s">
        <v>622</v>
      </c>
      <c r="G21" s="543"/>
      <c r="H21" s="374" t="s">
        <v>2930</v>
      </c>
      <c r="I21" s="139">
        <v>2800000</v>
      </c>
      <c r="J21" s="139">
        <v>2800000</v>
      </c>
      <c r="K21" s="139" t="s">
        <v>622</v>
      </c>
      <c r="L21" s="231" t="s">
        <v>622</v>
      </c>
      <c r="M21" s="543"/>
      <c r="N21" s="178" t="s">
        <v>3504</v>
      </c>
      <c r="O21" s="139">
        <v>7000000</v>
      </c>
      <c r="P21" s="139" t="s">
        <v>622</v>
      </c>
      <c r="Q21" s="139" t="s">
        <v>622</v>
      </c>
      <c r="R21" s="231" t="s">
        <v>622</v>
      </c>
      <c r="S21" s="543"/>
      <c r="T21" s="178" t="s">
        <v>3450</v>
      </c>
      <c r="U21" s="139">
        <v>200000</v>
      </c>
      <c r="V21" s="139" t="s">
        <v>622</v>
      </c>
      <c r="W21" s="139" t="s">
        <v>622</v>
      </c>
      <c r="X21" s="231" t="s">
        <v>622</v>
      </c>
      <c r="Y21" s="543"/>
      <c r="Z21" s="178" t="s">
        <v>2926</v>
      </c>
      <c r="AA21" s="139">
        <v>840000</v>
      </c>
      <c r="AB21" s="139" t="s">
        <v>622</v>
      </c>
      <c r="AC21" s="139" t="s">
        <v>622</v>
      </c>
      <c r="AD21" s="231" t="s">
        <v>622</v>
      </c>
      <c r="AE21" s="543"/>
      <c r="AF21" s="178" t="s">
        <v>2964</v>
      </c>
      <c r="AG21" s="139">
        <v>2800000</v>
      </c>
      <c r="AH21" s="139">
        <v>2800000</v>
      </c>
      <c r="AI21" s="139">
        <v>2800000</v>
      </c>
      <c r="AJ21" s="231" t="s">
        <v>622</v>
      </c>
    </row>
    <row r="22" spans="1:36" s="202" customFormat="1" ht="12.75" customHeight="1" x14ac:dyDescent="0.2">
      <c r="A22" s="544"/>
      <c r="B22" s="178" t="s">
        <v>2821</v>
      </c>
      <c r="C22" s="139">
        <v>850000</v>
      </c>
      <c r="D22" s="139" t="s">
        <v>622</v>
      </c>
      <c r="E22" s="139" t="s">
        <v>622</v>
      </c>
      <c r="F22" s="231" t="s">
        <v>622</v>
      </c>
      <c r="G22" s="543"/>
      <c r="H22" s="178" t="s">
        <v>2844</v>
      </c>
      <c r="I22" s="139">
        <v>600000</v>
      </c>
      <c r="J22" s="139" t="s">
        <v>622</v>
      </c>
      <c r="K22" s="139" t="s">
        <v>622</v>
      </c>
      <c r="L22" s="231" t="s">
        <v>622</v>
      </c>
      <c r="M22" s="543"/>
      <c r="N22" s="178" t="s">
        <v>2870</v>
      </c>
      <c r="O22" s="139">
        <v>7497000</v>
      </c>
      <c r="P22" s="231">
        <v>7497000</v>
      </c>
      <c r="Q22" s="231">
        <v>7497000</v>
      </c>
      <c r="R22" s="231">
        <v>7497000</v>
      </c>
      <c r="S22" s="543"/>
      <c r="T22" s="178" t="s">
        <v>2893</v>
      </c>
      <c r="U22" s="139">
        <v>525000</v>
      </c>
      <c r="V22" s="139">
        <v>525000</v>
      </c>
      <c r="W22" s="139" t="s">
        <v>622</v>
      </c>
      <c r="X22" s="231" t="s">
        <v>622</v>
      </c>
      <c r="Y22" s="543"/>
      <c r="Z22" s="178" t="s">
        <v>2927</v>
      </c>
      <c r="AA22" s="139">
        <v>300000</v>
      </c>
      <c r="AB22" s="139">
        <v>400000</v>
      </c>
      <c r="AC22" s="139" t="s">
        <v>622</v>
      </c>
      <c r="AD22" s="231" t="s">
        <v>622</v>
      </c>
      <c r="AE22" s="543"/>
      <c r="AF22" s="178" t="s">
        <v>2965</v>
      </c>
      <c r="AG22" s="139">
        <v>400000</v>
      </c>
      <c r="AH22" s="139" t="s">
        <v>622</v>
      </c>
      <c r="AI22" s="139" t="s">
        <v>622</v>
      </c>
      <c r="AJ22" s="231" t="s">
        <v>622</v>
      </c>
    </row>
    <row r="23" spans="1:36" s="202" customFormat="1" ht="12.75" customHeight="1" x14ac:dyDescent="0.2">
      <c r="A23" s="545" t="s">
        <v>636</v>
      </c>
      <c r="B23" s="178" t="s">
        <v>3391</v>
      </c>
      <c r="C23" s="139">
        <v>3300000</v>
      </c>
      <c r="D23" s="139">
        <v>3300000</v>
      </c>
      <c r="E23" s="139">
        <v>3300000</v>
      </c>
      <c r="F23" s="231" t="s">
        <v>622</v>
      </c>
      <c r="G23" s="543"/>
      <c r="H23" s="178" t="s">
        <v>2845</v>
      </c>
      <c r="I23" s="139">
        <v>300000</v>
      </c>
      <c r="J23" s="139">
        <v>400000</v>
      </c>
      <c r="K23" s="139" t="s">
        <v>622</v>
      </c>
      <c r="L23" s="231" t="s">
        <v>622</v>
      </c>
      <c r="M23" s="543"/>
      <c r="N23" s="178" t="s">
        <v>3514</v>
      </c>
      <c r="O23" s="139">
        <v>1233000</v>
      </c>
      <c r="P23" s="139" t="s">
        <v>622</v>
      </c>
      <c r="Q23" s="139" t="s">
        <v>622</v>
      </c>
      <c r="R23" s="231" t="s">
        <v>622</v>
      </c>
      <c r="S23" s="543"/>
      <c r="T23" s="178" t="s">
        <v>2894</v>
      </c>
      <c r="U23" s="139">
        <v>8500000</v>
      </c>
      <c r="V23" s="139">
        <v>8500000</v>
      </c>
      <c r="W23" s="139">
        <v>8500000</v>
      </c>
      <c r="X23" s="231">
        <v>8500000</v>
      </c>
      <c r="Y23" s="543"/>
      <c r="Z23" s="178" t="s">
        <v>2928</v>
      </c>
      <c r="AA23" s="139">
        <v>2800000</v>
      </c>
      <c r="AB23" s="139">
        <v>2800000</v>
      </c>
      <c r="AC23" s="139">
        <v>2800000</v>
      </c>
      <c r="AD23" s="231" t="s">
        <v>622</v>
      </c>
      <c r="AE23" s="543"/>
      <c r="AF23" s="178" t="s">
        <v>2371</v>
      </c>
      <c r="AG23" s="139">
        <v>100000</v>
      </c>
      <c r="AH23" s="139" t="s">
        <v>622</v>
      </c>
      <c r="AI23" s="139" t="s">
        <v>622</v>
      </c>
      <c r="AJ23" s="231" t="s">
        <v>622</v>
      </c>
    </row>
    <row r="24" spans="1:36" s="202" customFormat="1" ht="12.75" customHeight="1" x14ac:dyDescent="0.2">
      <c r="A24" s="543"/>
      <c r="B24" s="178" t="s">
        <v>2822</v>
      </c>
      <c r="C24" s="139">
        <v>200000</v>
      </c>
      <c r="D24" s="139">
        <v>300000</v>
      </c>
      <c r="E24" s="139">
        <v>400000</v>
      </c>
      <c r="F24" s="231" t="s">
        <v>622</v>
      </c>
      <c r="G24" s="543"/>
      <c r="H24" s="178" t="s">
        <v>2846</v>
      </c>
      <c r="I24" s="139">
        <v>1911000</v>
      </c>
      <c r="J24" s="139" t="s">
        <v>622</v>
      </c>
      <c r="K24" s="139" t="s">
        <v>622</v>
      </c>
      <c r="L24" s="231" t="s">
        <v>622</v>
      </c>
      <c r="M24" s="543"/>
      <c r="N24" s="178" t="s">
        <v>2871</v>
      </c>
      <c r="O24" s="164">
        <v>3500000</v>
      </c>
      <c r="P24" s="139" t="s">
        <v>622</v>
      </c>
      <c r="Q24" s="231" t="s">
        <v>622</v>
      </c>
      <c r="R24" s="231" t="s">
        <v>622</v>
      </c>
      <c r="S24" s="543"/>
      <c r="T24" s="178" t="s">
        <v>3454</v>
      </c>
      <c r="U24" s="139">
        <v>200000</v>
      </c>
      <c r="V24" s="139" t="s">
        <v>622</v>
      </c>
      <c r="W24" s="139" t="s">
        <v>622</v>
      </c>
      <c r="X24" s="231" t="s">
        <v>622</v>
      </c>
      <c r="Y24" s="543"/>
      <c r="Z24" s="178" t="s">
        <v>2929</v>
      </c>
      <c r="AA24" s="139">
        <v>300000</v>
      </c>
      <c r="AB24" s="139">
        <v>400000</v>
      </c>
      <c r="AC24" s="139" t="s">
        <v>622</v>
      </c>
      <c r="AD24" s="231" t="s">
        <v>622</v>
      </c>
      <c r="AE24" s="543"/>
      <c r="AF24" s="178" t="s">
        <v>2966</v>
      </c>
      <c r="AG24" s="139">
        <v>300000</v>
      </c>
      <c r="AH24" s="139">
        <v>400000</v>
      </c>
      <c r="AI24" s="231" t="s">
        <v>622</v>
      </c>
      <c r="AJ24" s="231" t="s">
        <v>622</v>
      </c>
    </row>
    <row r="25" spans="1:36" s="202" customFormat="1" ht="12.75" customHeight="1" x14ac:dyDescent="0.2">
      <c r="A25" s="543"/>
      <c r="B25" s="178" t="s">
        <v>2823</v>
      </c>
      <c r="C25" s="139">
        <v>3000000</v>
      </c>
      <c r="D25" s="139">
        <v>3000000</v>
      </c>
      <c r="E25" s="139" t="s">
        <v>622</v>
      </c>
      <c r="F25" s="231" t="s">
        <v>622</v>
      </c>
      <c r="G25" s="543"/>
      <c r="H25" s="178" t="s">
        <v>2847</v>
      </c>
      <c r="I25" s="139">
        <v>200000</v>
      </c>
      <c r="J25" s="139">
        <v>300000</v>
      </c>
      <c r="K25" s="139">
        <v>400000</v>
      </c>
      <c r="L25" s="231" t="s">
        <v>622</v>
      </c>
      <c r="M25" s="543"/>
      <c r="N25" s="178" t="s">
        <v>3163</v>
      </c>
      <c r="O25" s="164">
        <v>5000000</v>
      </c>
      <c r="P25" s="139" t="s">
        <v>622</v>
      </c>
      <c r="Q25" s="231" t="s">
        <v>622</v>
      </c>
      <c r="R25" s="231" t="s">
        <v>622</v>
      </c>
      <c r="S25" s="543"/>
      <c r="T25" s="178" t="s">
        <v>2895</v>
      </c>
      <c r="U25" s="139">
        <v>2750000</v>
      </c>
      <c r="V25" s="139" t="s">
        <v>622</v>
      </c>
      <c r="W25" s="139" t="s">
        <v>622</v>
      </c>
      <c r="X25" s="231" t="s">
        <v>622</v>
      </c>
      <c r="Y25" s="543"/>
      <c r="Z25" s="178" t="s">
        <v>2931</v>
      </c>
      <c r="AA25" s="139">
        <v>200000</v>
      </c>
      <c r="AB25" s="139">
        <v>300000</v>
      </c>
      <c r="AC25" s="139">
        <v>400000</v>
      </c>
      <c r="AD25" s="231" t="s">
        <v>622</v>
      </c>
      <c r="AE25" s="543"/>
      <c r="AF25" s="178" t="s">
        <v>3497</v>
      </c>
      <c r="AG25" s="139">
        <v>3050000</v>
      </c>
      <c r="AH25" s="139">
        <v>3050000</v>
      </c>
      <c r="AI25" s="139" t="s">
        <v>622</v>
      </c>
      <c r="AJ25" s="231" t="s">
        <v>622</v>
      </c>
    </row>
    <row r="26" spans="1:36" s="202" customFormat="1" ht="12.75" customHeight="1" x14ac:dyDescent="0.2">
      <c r="A26" s="543"/>
      <c r="B26" s="178" t="s">
        <v>2824</v>
      </c>
      <c r="C26" s="139">
        <v>1650000</v>
      </c>
      <c r="D26" s="139" t="s">
        <v>622</v>
      </c>
      <c r="E26" s="139" t="s">
        <v>622</v>
      </c>
      <c r="F26" s="231" t="s">
        <v>622</v>
      </c>
      <c r="G26" s="543"/>
      <c r="H26" s="178" t="s">
        <v>2848</v>
      </c>
      <c r="I26" s="139">
        <v>200000</v>
      </c>
      <c r="J26" s="139">
        <v>300000</v>
      </c>
      <c r="K26" s="139">
        <v>400000</v>
      </c>
      <c r="L26" s="231" t="s">
        <v>622</v>
      </c>
      <c r="M26" s="544"/>
      <c r="N26" s="178" t="s">
        <v>2872</v>
      </c>
      <c r="O26" s="139">
        <v>400000</v>
      </c>
      <c r="P26" s="139" t="s">
        <v>622</v>
      </c>
      <c r="Q26" s="139" t="s">
        <v>622</v>
      </c>
      <c r="R26" s="231" t="s">
        <v>622</v>
      </c>
      <c r="S26" s="543"/>
      <c r="T26" s="178" t="s">
        <v>3461</v>
      </c>
      <c r="U26" s="139">
        <v>200000</v>
      </c>
      <c r="V26" s="139" t="s">
        <v>622</v>
      </c>
      <c r="W26" s="139" t="s">
        <v>622</v>
      </c>
      <c r="X26" s="231" t="s">
        <v>622</v>
      </c>
      <c r="Y26" s="543"/>
      <c r="Z26" s="178" t="s">
        <v>2932</v>
      </c>
      <c r="AA26" s="139">
        <v>400000</v>
      </c>
      <c r="AB26" s="139" t="s">
        <v>622</v>
      </c>
      <c r="AC26" s="139" t="s">
        <v>622</v>
      </c>
      <c r="AD26" s="231" t="s">
        <v>622</v>
      </c>
      <c r="AE26" s="543"/>
      <c r="AF26" s="178" t="s">
        <v>2967</v>
      </c>
      <c r="AG26" s="139">
        <v>300000</v>
      </c>
      <c r="AH26" s="139">
        <v>400000</v>
      </c>
      <c r="AI26" s="231" t="s">
        <v>622</v>
      </c>
      <c r="AJ26" s="231" t="s">
        <v>622</v>
      </c>
    </row>
    <row r="27" spans="1:36" s="202" customFormat="1" ht="12.75" customHeight="1" x14ac:dyDescent="0.2">
      <c r="A27" s="543"/>
      <c r="B27" s="178" t="s">
        <v>2825</v>
      </c>
      <c r="C27" s="139">
        <v>1216000</v>
      </c>
      <c r="D27" s="139" t="s">
        <v>622</v>
      </c>
      <c r="E27" s="139" t="s">
        <v>622</v>
      </c>
      <c r="F27" s="231" t="s">
        <v>622</v>
      </c>
      <c r="G27" s="543"/>
      <c r="H27" s="178" t="s">
        <v>2849</v>
      </c>
      <c r="I27" s="139">
        <v>200000</v>
      </c>
      <c r="J27" s="139">
        <v>300000</v>
      </c>
      <c r="K27" s="139">
        <v>400000</v>
      </c>
      <c r="L27" s="231" t="s">
        <v>622</v>
      </c>
      <c r="M27" s="545" t="s">
        <v>636</v>
      </c>
      <c r="N27" s="178" t="s">
        <v>3393</v>
      </c>
      <c r="O27" s="139">
        <v>7084000</v>
      </c>
      <c r="P27" s="139" t="s">
        <v>622</v>
      </c>
      <c r="Q27" s="139" t="s">
        <v>622</v>
      </c>
      <c r="R27" s="231" t="s">
        <v>622</v>
      </c>
      <c r="S27" s="543"/>
      <c r="T27" s="178" t="s">
        <v>2896</v>
      </c>
      <c r="U27" s="139">
        <v>400000</v>
      </c>
      <c r="V27" s="139" t="s">
        <v>622</v>
      </c>
      <c r="W27" s="139" t="s">
        <v>622</v>
      </c>
      <c r="X27" s="231" t="s">
        <v>622</v>
      </c>
      <c r="Y27" s="543"/>
      <c r="Z27" s="178" t="s">
        <v>3473</v>
      </c>
      <c r="AA27" s="139">
        <v>2287000</v>
      </c>
      <c r="AB27" s="139">
        <v>2287000</v>
      </c>
      <c r="AC27" s="139">
        <v>2287000</v>
      </c>
      <c r="AD27" s="231">
        <v>2287000</v>
      </c>
      <c r="AE27" s="543"/>
      <c r="AF27" s="178" t="s">
        <v>3534</v>
      </c>
      <c r="AG27" s="139">
        <v>1103000</v>
      </c>
      <c r="AH27" s="139">
        <v>1103000</v>
      </c>
      <c r="AI27" s="139">
        <v>1103000</v>
      </c>
      <c r="AJ27" s="231" t="s">
        <v>622</v>
      </c>
    </row>
    <row r="28" spans="1:36" s="202" customFormat="1" ht="12.75" customHeight="1" x14ac:dyDescent="0.2">
      <c r="A28" s="543"/>
      <c r="B28" s="178" t="s">
        <v>2826</v>
      </c>
      <c r="C28" s="139">
        <v>100000</v>
      </c>
      <c r="D28" s="139" t="s">
        <v>622</v>
      </c>
      <c r="E28" s="139" t="s">
        <v>622</v>
      </c>
      <c r="F28" s="231" t="s">
        <v>622</v>
      </c>
      <c r="G28" s="544"/>
      <c r="H28" s="178" t="s">
        <v>3196</v>
      </c>
      <c r="I28" s="139">
        <v>2800000</v>
      </c>
      <c r="J28" s="139">
        <v>2800000</v>
      </c>
      <c r="K28" s="139">
        <v>2800000</v>
      </c>
      <c r="L28" s="231">
        <v>2800000</v>
      </c>
      <c r="M28" s="543"/>
      <c r="N28" s="178" t="s">
        <v>2873</v>
      </c>
      <c r="O28" s="139">
        <v>2800000</v>
      </c>
      <c r="P28" s="139">
        <v>2800000</v>
      </c>
      <c r="Q28" s="139" t="s">
        <v>622</v>
      </c>
      <c r="R28" s="231" t="s">
        <v>622</v>
      </c>
      <c r="S28" s="543"/>
      <c r="T28" s="178" t="s">
        <v>3480</v>
      </c>
      <c r="U28" s="139">
        <v>200000</v>
      </c>
      <c r="V28" s="139" t="s">
        <v>622</v>
      </c>
      <c r="W28" s="139" t="s">
        <v>622</v>
      </c>
      <c r="X28" s="231" t="s">
        <v>622</v>
      </c>
      <c r="Y28" s="543"/>
      <c r="Z28" s="178" t="s">
        <v>2933</v>
      </c>
      <c r="AA28" s="139">
        <v>2800000</v>
      </c>
      <c r="AB28" s="139">
        <v>2800000</v>
      </c>
      <c r="AC28" s="139">
        <v>2800000</v>
      </c>
      <c r="AD28" s="231" t="s">
        <v>622</v>
      </c>
      <c r="AE28" s="543"/>
      <c r="AF28" s="178" t="s">
        <v>2968</v>
      </c>
      <c r="AG28" s="139">
        <v>1890000</v>
      </c>
      <c r="AH28" s="139" t="s">
        <v>622</v>
      </c>
      <c r="AI28" s="139" t="s">
        <v>622</v>
      </c>
      <c r="AJ28" s="231" t="s">
        <v>622</v>
      </c>
    </row>
    <row r="29" spans="1:36" s="202" customFormat="1" ht="12.75" customHeight="1" x14ac:dyDescent="0.2">
      <c r="A29" s="543"/>
      <c r="B29" s="178" t="s">
        <v>2827</v>
      </c>
      <c r="C29" s="139">
        <v>200000</v>
      </c>
      <c r="D29" s="139">
        <v>300000</v>
      </c>
      <c r="E29" s="139">
        <v>400000</v>
      </c>
      <c r="F29" s="231" t="s">
        <v>622</v>
      </c>
      <c r="G29" s="545" t="s">
        <v>636</v>
      </c>
      <c r="H29" s="178" t="s">
        <v>2850</v>
      </c>
      <c r="I29" s="139">
        <v>2940000</v>
      </c>
      <c r="J29" s="139" t="s">
        <v>622</v>
      </c>
      <c r="K29" s="139" t="s">
        <v>622</v>
      </c>
      <c r="L29" s="231" t="s">
        <v>622</v>
      </c>
      <c r="M29" s="543"/>
      <c r="N29" s="178" t="s">
        <v>2874</v>
      </c>
      <c r="O29" s="139">
        <v>1000000</v>
      </c>
      <c r="P29" s="139" t="s">
        <v>622</v>
      </c>
      <c r="Q29" s="139" t="s">
        <v>622</v>
      </c>
      <c r="R29" s="231" t="s">
        <v>622</v>
      </c>
      <c r="S29" s="543"/>
      <c r="T29" s="178" t="s">
        <v>2897</v>
      </c>
      <c r="U29" s="139">
        <v>2178750</v>
      </c>
      <c r="V29" s="139">
        <v>2178750</v>
      </c>
      <c r="W29" s="139">
        <v>2178750</v>
      </c>
      <c r="X29" s="231" t="s">
        <v>622</v>
      </c>
      <c r="Y29" s="543"/>
      <c r="Z29" s="178" t="s">
        <v>2934</v>
      </c>
      <c r="AA29" s="139">
        <v>1517104</v>
      </c>
      <c r="AB29" s="139" t="s">
        <v>622</v>
      </c>
      <c r="AC29" s="139" t="s">
        <v>622</v>
      </c>
      <c r="AD29" s="231" t="s">
        <v>622</v>
      </c>
      <c r="AE29" s="544"/>
      <c r="AF29" s="178" t="s">
        <v>3536</v>
      </c>
      <c r="AG29" s="139">
        <v>525000</v>
      </c>
      <c r="AH29" s="139">
        <v>525000</v>
      </c>
      <c r="AI29" s="139">
        <v>525000</v>
      </c>
      <c r="AJ29" s="231" t="s">
        <v>622</v>
      </c>
    </row>
    <row r="30" spans="1:36" s="202" customFormat="1" ht="12.75" customHeight="1" x14ac:dyDescent="0.2">
      <c r="A30" s="543"/>
      <c r="B30" s="178" t="s">
        <v>2828</v>
      </c>
      <c r="C30" s="139">
        <v>2500000</v>
      </c>
      <c r="D30" s="139">
        <v>2500000</v>
      </c>
      <c r="E30" s="139">
        <v>2500000</v>
      </c>
      <c r="F30" s="231">
        <v>2500000</v>
      </c>
      <c r="G30" s="543"/>
      <c r="H30" s="178" t="s">
        <v>3395</v>
      </c>
      <c r="I30" s="139">
        <v>250000</v>
      </c>
      <c r="J30" s="139">
        <v>250000</v>
      </c>
      <c r="K30" s="139" t="s">
        <v>622</v>
      </c>
      <c r="L30" s="231" t="s">
        <v>622</v>
      </c>
      <c r="M30" s="543"/>
      <c r="N30" s="178" t="s">
        <v>2875</v>
      </c>
      <c r="O30" s="139">
        <v>400000</v>
      </c>
      <c r="P30" s="139" t="s">
        <v>622</v>
      </c>
      <c r="Q30" s="139" t="s">
        <v>622</v>
      </c>
      <c r="R30" s="231" t="s">
        <v>622</v>
      </c>
      <c r="S30" s="543"/>
      <c r="T30" s="178" t="s">
        <v>2898</v>
      </c>
      <c r="U30" s="139">
        <v>699000</v>
      </c>
      <c r="V30" s="139" t="s">
        <v>622</v>
      </c>
      <c r="W30" s="139" t="s">
        <v>622</v>
      </c>
      <c r="X30" s="231" t="s">
        <v>622</v>
      </c>
      <c r="Y30" s="543"/>
      <c r="Z30" s="178" t="s">
        <v>2935</v>
      </c>
      <c r="AA30" s="139">
        <v>840000</v>
      </c>
      <c r="AB30" s="139" t="s">
        <v>622</v>
      </c>
      <c r="AC30" s="139" t="s">
        <v>622</v>
      </c>
      <c r="AD30" s="231" t="s">
        <v>622</v>
      </c>
      <c r="AE30" s="548" t="s">
        <v>636</v>
      </c>
      <c r="AF30" s="178" t="s">
        <v>2969</v>
      </c>
      <c r="AG30" s="139">
        <v>200000</v>
      </c>
      <c r="AH30" s="139">
        <v>300000</v>
      </c>
      <c r="AI30" s="139">
        <v>400000</v>
      </c>
      <c r="AJ30" s="231" t="s">
        <v>622</v>
      </c>
    </row>
    <row r="31" spans="1:36" s="202" customFormat="1" ht="12.75" customHeight="1" x14ac:dyDescent="0.2">
      <c r="A31" s="543"/>
      <c r="B31" s="178" t="s">
        <v>2829</v>
      </c>
      <c r="C31" s="139">
        <v>2000000</v>
      </c>
      <c r="D31" s="139">
        <v>2000000</v>
      </c>
      <c r="E31" s="139" t="s">
        <v>622</v>
      </c>
      <c r="F31" s="231" t="s">
        <v>622</v>
      </c>
      <c r="G31" s="543"/>
      <c r="H31" s="178" t="s">
        <v>2851</v>
      </c>
      <c r="I31" s="139">
        <v>400000</v>
      </c>
      <c r="J31" s="139" t="s">
        <v>622</v>
      </c>
      <c r="K31" s="139" t="s">
        <v>622</v>
      </c>
      <c r="L31" s="231" t="s">
        <v>622</v>
      </c>
      <c r="M31" s="543"/>
      <c r="N31" s="178" t="s">
        <v>2876</v>
      </c>
      <c r="O31" s="139">
        <v>2520000</v>
      </c>
      <c r="P31" s="139" t="s">
        <v>622</v>
      </c>
      <c r="Q31" s="139" t="s">
        <v>622</v>
      </c>
      <c r="R31" s="231" t="s">
        <v>622</v>
      </c>
      <c r="S31" s="543"/>
      <c r="T31" s="178" t="s">
        <v>2899</v>
      </c>
      <c r="U31" s="139">
        <v>400000</v>
      </c>
      <c r="V31" s="139" t="s">
        <v>622</v>
      </c>
      <c r="W31" s="139" t="s">
        <v>622</v>
      </c>
      <c r="X31" s="231" t="s">
        <v>622</v>
      </c>
      <c r="Y31" s="543"/>
      <c r="Z31" s="178" t="s">
        <v>2936</v>
      </c>
      <c r="AA31" s="139">
        <v>300000</v>
      </c>
      <c r="AB31" s="139">
        <v>400000</v>
      </c>
      <c r="AC31" s="139" t="s">
        <v>622</v>
      </c>
      <c r="AD31" s="231" t="s">
        <v>622</v>
      </c>
      <c r="AE31" s="543"/>
      <c r="AF31" s="178" t="s">
        <v>2970</v>
      </c>
      <c r="AG31" s="139">
        <v>400000</v>
      </c>
      <c r="AH31" s="139" t="s">
        <v>622</v>
      </c>
      <c r="AI31" s="139" t="s">
        <v>622</v>
      </c>
      <c r="AJ31" s="231" t="s">
        <v>622</v>
      </c>
    </row>
    <row r="32" spans="1:36" s="202" customFormat="1" ht="12.75" customHeight="1" x14ac:dyDescent="0.2">
      <c r="A32" s="543"/>
      <c r="B32" s="178" t="s">
        <v>3483</v>
      </c>
      <c r="C32" s="139">
        <v>1330000</v>
      </c>
      <c r="D32" s="139">
        <v>1330000</v>
      </c>
      <c r="E32" s="139">
        <v>1330000</v>
      </c>
      <c r="F32" s="231">
        <v>1330000</v>
      </c>
      <c r="G32" s="543"/>
      <c r="H32" s="178" t="s">
        <v>2852</v>
      </c>
      <c r="I32" s="139">
        <v>2800000</v>
      </c>
      <c r="J32" s="139" t="s">
        <v>622</v>
      </c>
      <c r="K32" s="139" t="s">
        <v>622</v>
      </c>
      <c r="L32" s="231" t="s">
        <v>622</v>
      </c>
      <c r="M32" s="543"/>
      <c r="N32" s="178" t="s">
        <v>2877</v>
      </c>
      <c r="O32" s="139">
        <v>400000</v>
      </c>
      <c r="P32" s="139" t="s">
        <v>622</v>
      </c>
      <c r="Q32" s="139" t="s">
        <v>622</v>
      </c>
      <c r="R32" s="231" t="s">
        <v>622</v>
      </c>
      <c r="S32" s="543"/>
      <c r="T32" s="178" t="s">
        <v>2900</v>
      </c>
      <c r="U32" s="139">
        <v>1050000</v>
      </c>
      <c r="V32" s="139">
        <v>1050000</v>
      </c>
      <c r="W32" s="139">
        <v>1050000</v>
      </c>
      <c r="X32" s="231" t="s">
        <v>622</v>
      </c>
      <c r="Y32" s="544"/>
      <c r="Z32" s="178" t="s">
        <v>3182</v>
      </c>
      <c r="AA32" s="139">
        <v>2800000</v>
      </c>
      <c r="AB32" s="139">
        <v>2800000</v>
      </c>
      <c r="AC32" s="139">
        <v>2800000</v>
      </c>
      <c r="AD32" s="231">
        <v>2800000</v>
      </c>
      <c r="AE32" s="543"/>
      <c r="AF32" s="178" t="s">
        <v>2971</v>
      </c>
      <c r="AG32" s="139">
        <v>400000</v>
      </c>
      <c r="AH32" s="139" t="s">
        <v>622</v>
      </c>
      <c r="AI32" s="231" t="s">
        <v>622</v>
      </c>
      <c r="AJ32" s="231" t="s">
        <v>622</v>
      </c>
    </row>
    <row r="33" spans="1:36" s="202" customFormat="1" ht="12.75" customHeight="1" x14ac:dyDescent="0.2">
      <c r="A33" s="543"/>
      <c r="B33" s="178" t="s">
        <v>2831</v>
      </c>
      <c r="C33" s="139">
        <v>2500000</v>
      </c>
      <c r="D33" s="139" t="s">
        <v>622</v>
      </c>
      <c r="E33" s="139" t="s">
        <v>622</v>
      </c>
      <c r="F33" s="231" t="s">
        <v>622</v>
      </c>
      <c r="G33" s="543"/>
      <c r="H33" s="178" t="s">
        <v>2853</v>
      </c>
      <c r="I33" s="139">
        <v>3375000</v>
      </c>
      <c r="J33" s="139">
        <v>3375000</v>
      </c>
      <c r="K33" s="139" t="s">
        <v>622</v>
      </c>
      <c r="L33" s="231" t="s">
        <v>622</v>
      </c>
      <c r="M33" s="543"/>
      <c r="N33" s="178" t="s">
        <v>2878</v>
      </c>
      <c r="O33" s="139">
        <v>3815140</v>
      </c>
      <c r="P33" s="139">
        <v>3815140</v>
      </c>
      <c r="Q33" s="139">
        <v>3815140</v>
      </c>
      <c r="R33" s="231">
        <v>3815140</v>
      </c>
      <c r="S33" s="544"/>
      <c r="T33" s="178" t="s">
        <v>2901</v>
      </c>
      <c r="U33" s="139">
        <v>709000</v>
      </c>
      <c r="V33" s="139" t="s">
        <v>622</v>
      </c>
      <c r="W33" s="139" t="s">
        <v>622</v>
      </c>
      <c r="X33" s="231" t="s">
        <v>622</v>
      </c>
      <c r="Y33" s="545" t="s">
        <v>636</v>
      </c>
      <c r="Z33" s="178" t="s">
        <v>2937</v>
      </c>
      <c r="AA33" s="139">
        <v>100000</v>
      </c>
      <c r="AB33" s="139" t="s">
        <v>622</v>
      </c>
      <c r="AC33" s="139" t="s">
        <v>622</v>
      </c>
      <c r="AD33" s="231" t="s">
        <v>622</v>
      </c>
      <c r="AE33" s="543"/>
      <c r="AF33" s="178" t="s">
        <v>2972</v>
      </c>
      <c r="AG33" s="139">
        <v>1995001</v>
      </c>
      <c r="AH33" s="139">
        <v>1995001</v>
      </c>
      <c r="AI33" s="139" t="s">
        <v>622</v>
      </c>
      <c r="AJ33" s="231" t="s">
        <v>622</v>
      </c>
    </row>
    <row r="34" spans="1:36" s="202" customFormat="1" ht="12.75" customHeight="1" x14ac:dyDescent="0.2">
      <c r="A34" s="543"/>
      <c r="B34" s="107" t="s">
        <v>2832</v>
      </c>
      <c r="C34" s="201">
        <v>4250000</v>
      </c>
      <c r="D34" s="201" t="s">
        <v>622</v>
      </c>
      <c r="E34" s="201" t="s">
        <v>622</v>
      </c>
      <c r="F34" s="201" t="s">
        <v>622</v>
      </c>
      <c r="G34" s="543"/>
      <c r="H34" s="178" t="s">
        <v>2854</v>
      </c>
      <c r="I34" s="139">
        <v>1500000</v>
      </c>
      <c r="J34" s="139" t="s">
        <v>622</v>
      </c>
      <c r="K34" s="139" t="s">
        <v>622</v>
      </c>
      <c r="L34" s="231" t="s">
        <v>622</v>
      </c>
      <c r="M34" s="543"/>
      <c r="N34" s="178" t="s">
        <v>2879</v>
      </c>
      <c r="O34" s="139">
        <v>3591000</v>
      </c>
      <c r="P34" s="139" t="s">
        <v>622</v>
      </c>
      <c r="Q34" s="139" t="s">
        <v>622</v>
      </c>
      <c r="R34" s="231" t="s">
        <v>622</v>
      </c>
      <c r="S34" s="545" t="s">
        <v>636</v>
      </c>
      <c r="T34" s="178" t="s">
        <v>2902</v>
      </c>
      <c r="U34" s="139">
        <v>3307500</v>
      </c>
      <c r="V34" s="139" t="s">
        <v>622</v>
      </c>
      <c r="W34" s="139" t="s">
        <v>622</v>
      </c>
      <c r="X34" s="231" t="s">
        <v>622</v>
      </c>
      <c r="Y34" s="543"/>
      <c r="Z34" s="178" t="s">
        <v>2938</v>
      </c>
      <c r="AA34" s="139">
        <v>300000</v>
      </c>
      <c r="AB34" s="139">
        <v>400000</v>
      </c>
      <c r="AC34" s="139" t="s">
        <v>622</v>
      </c>
      <c r="AD34" s="231" t="s">
        <v>622</v>
      </c>
      <c r="AE34" s="543"/>
      <c r="AF34" s="178" t="s">
        <v>3410</v>
      </c>
      <c r="AG34" s="139">
        <v>333333</v>
      </c>
      <c r="AH34" s="139">
        <v>333333</v>
      </c>
      <c r="AI34" s="139">
        <v>333333</v>
      </c>
      <c r="AJ34" s="231" t="s">
        <v>622</v>
      </c>
    </row>
    <row r="35" spans="1:36" s="202" customFormat="1" ht="12.75" customHeight="1" x14ac:dyDescent="0.2">
      <c r="A35" s="543"/>
      <c r="B35" s="178" t="s">
        <v>3498</v>
      </c>
      <c r="C35" s="139">
        <v>850000</v>
      </c>
      <c r="D35" s="139">
        <v>850000</v>
      </c>
      <c r="E35" s="139">
        <v>850000</v>
      </c>
      <c r="F35" s="231" t="s">
        <v>622</v>
      </c>
      <c r="G35" s="543"/>
      <c r="H35" s="178" t="s">
        <v>2855</v>
      </c>
      <c r="I35" s="139">
        <v>940000</v>
      </c>
      <c r="J35" s="139" t="s">
        <v>622</v>
      </c>
      <c r="K35" s="139" t="s">
        <v>622</v>
      </c>
      <c r="L35" s="231" t="s">
        <v>622</v>
      </c>
      <c r="M35" s="543"/>
      <c r="N35" s="178" t="s">
        <v>2880</v>
      </c>
      <c r="O35" s="139">
        <v>400000</v>
      </c>
      <c r="P35" s="139" t="s">
        <v>622</v>
      </c>
      <c r="Q35" s="139" t="s">
        <v>622</v>
      </c>
      <c r="R35" s="231" t="s">
        <v>622</v>
      </c>
      <c r="S35" s="572"/>
      <c r="T35" s="178" t="s">
        <v>2903</v>
      </c>
      <c r="U35" s="139">
        <v>975000</v>
      </c>
      <c r="V35" s="139" t="s">
        <v>622</v>
      </c>
      <c r="W35" s="139" t="s">
        <v>622</v>
      </c>
      <c r="X35" s="231" t="s">
        <v>622</v>
      </c>
      <c r="Y35" s="543"/>
      <c r="Z35" s="178" t="s">
        <v>2939</v>
      </c>
      <c r="AA35" s="139">
        <v>2700000</v>
      </c>
      <c r="AB35" s="139" t="s">
        <v>622</v>
      </c>
      <c r="AC35" s="139" t="s">
        <v>622</v>
      </c>
      <c r="AD35" s="231" t="s">
        <v>622</v>
      </c>
      <c r="AE35" s="543"/>
      <c r="AF35" s="178" t="s">
        <v>2973</v>
      </c>
      <c r="AG35" s="139">
        <v>2815346</v>
      </c>
      <c r="AH35" s="139">
        <v>2815346</v>
      </c>
      <c r="AI35" s="139">
        <v>2815346</v>
      </c>
      <c r="AJ35" s="231">
        <v>2815346</v>
      </c>
    </row>
    <row r="36" spans="1:36" s="202" customFormat="1" ht="12.75" customHeight="1" x14ac:dyDescent="0.2">
      <c r="A36" s="543"/>
      <c r="B36" s="178" t="s">
        <v>2833</v>
      </c>
      <c r="C36" s="139">
        <v>275000</v>
      </c>
      <c r="D36" s="139" t="s">
        <v>622</v>
      </c>
      <c r="E36" s="139" t="s">
        <v>622</v>
      </c>
      <c r="F36" s="231" t="s">
        <v>622</v>
      </c>
      <c r="G36" s="543"/>
      <c r="H36" s="431" t="s">
        <v>2946</v>
      </c>
      <c r="I36" s="201">
        <v>840000</v>
      </c>
      <c r="J36" s="201" t="s">
        <v>622</v>
      </c>
      <c r="K36" s="201" t="s">
        <v>622</v>
      </c>
      <c r="L36" s="201" t="s">
        <v>622</v>
      </c>
      <c r="M36" s="543"/>
      <c r="N36" s="374" t="s">
        <v>3008</v>
      </c>
      <c r="O36" s="139">
        <v>1092000</v>
      </c>
      <c r="P36" s="139" t="s">
        <v>622</v>
      </c>
      <c r="Q36" s="139" t="s">
        <v>622</v>
      </c>
      <c r="R36" s="231" t="s">
        <v>622</v>
      </c>
      <c r="S36" s="572"/>
      <c r="T36" s="178" t="s">
        <v>2904</v>
      </c>
      <c r="U36" s="139">
        <v>1472214</v>
      </c>
      <c r="V36" s="139">
        <v>1472214</v>
      </c>
      <c r="W36" s="139" t="s">
        <v>622</v>
      </c>
      <c r="X36" s="231" t="s">
        <v>622</v>
      </c>
      <c r="Y36" s="543"/>
      <c r="Z36" s="178" t="s">
        <v>2940</v>
      </c>
      <c r="AA36" s="139">
        <v>300000</v>
      </c>
      <c r="AB36" s="139">
        <v>400000</v>
      </c>
      <c r="AC36" s="139" t="s">
        <v>622</v>
      </c>
      <c r="AD36" s="231" t="s">
        <v>622</v>
      </c>
      <c r="AE36" s="543"/>
      <c r="AF36" s="178" t="s">
        <v>2974</v>
      </c>
      <c r="AG36" s="139">
        <v>200000</v>
      </c>
      <c r="AH36" s="139">
        <v>300000</v>
      </c>
      <c r="AI36" s="139">
        <v>400000</v>
      </c>
      <c r="AJ36" s="231" t="s">
        <v>622</v>
      </c>
    </row>
    <row r="37" spans="1:36" s="202" customFormat="1" ht="12.75" customHeight="1" x14ac:dyDescent="0.2">
      <c r="A37" s="543"/>
      <c r="B37" s="178" t="s">
        <v>2834</v>
      </c>
      <c r="C37" s="139">
        <v>600000</v>
      </c>
      <c r="D37" s="139" t="s">
        <v>622</v>
      </c>
      <c r="E37" s="139" t="s">
        <v>622</v>
      </c>
      <c r="F37" s="231" t="s">
        <v>622</v>
      </c>
      <c r="G37" s="543"/>
      <c r="H37" s="178" t="s">
        <v>2856</v>
      </c>
      <c r="I37" s="139">
        <v>2800000</v>
      </c>
      <c r="J37" s="139">
        <v>2800000</v>
      </c>
      <c r="K37" s="139">
        <v>2800000</v>
      </c>
      <c r="L37" s="231" t="s">
        <v>622</v>
      </c>
      <c r="M37" s="543"/>
      <c r="N37" s="178" t="s">
        <v>2881</v>
      </c>
      <c r="O37" s="139">
        <v>3719334</v>
      </c>
      <c r="P37" s="139">
        <v>3719334</v>
      </c>
      <c r="Q37" s="139">
        <v>3719334</v>
      </c>
      <c r="R37" s="231">
        <v>3719334</v>
      </c>
      <c r="S37" s="572"/>
      <c r="T37" s="178" t="s">
        <v>2905</v>
      </c>
      <c r="U37" s="139">
        <v>300000</v>
      </c>
      <c r="V37" s="139">
        <v>400000</v>
      </c>
      <c r="W37" s="139" t="s">
        <v>622</v>
      </c>
      <c r="X37" s="231" t="s">
        <v>622</v>
      </c>
      <c r="Y37" s="543"/>
      <c r="Z37" s="178" t="s">
        <v>2941</v>
      </c>
      <c r="AA37" s="139">
        <v>300000</v>
      </c>
      <c r="AB37" s="139">
        <v>400000</v>
      </c>
      <c r="AC37" s="139" t="s">
        <v>622</v>
      </c>
      <c r="AD37" s="231" t="s">
        <v>622</v>
      </c>
      <c r="AE37" s="543"/>
      <c r="AF37" s="178" t="s">
        <v>2975</v>
      </c>
      <c r="AG37" s="139">
        <v>200000</v>
      </c>
      <c r="AH37" s="139">
        <v>300000</v>
      </c>
      <c r="AI37" s="139">
        <v>400000</v>
      </c>
      <c r="AJ37" s="231" t="s">
        <v>622</v>
      </c>
    </row>
    <row r="38" spans="1:36" s="202" customFormat="1" ht="12.75" customHeight="1" x14ac:dyDescent="0.2">
      <c r="A38" s="543"/>
      <c r="B38" s="178" t="s">
        <v>2604</v>
      </c>
      <c r="C38" s="139">
        <v>300000</v>
      </c>
      <c r="D38" s="139">
        <v>400000</v>
      </c>
      <c r="E38" s="139" t="s">
        <v>622</v>
      </c>
      <c r="F38" s="231" t="s">
        <v>622</v>
      </c>
      <c r="G38" s="543"/>
      <c r="H38" s="178" t="s">
        <v>2857</v>
      </c>
      <c r="I38" s="139">
        <v>200000</v>
      </c>
      <c r="J38" s="139">
        <v>300000</v>
      </c>
      <c r="K38" s="139">
        <v>400000</v>
      </c>
      <c r="L38" s="231" t="s">
        <v>622</v>
      </c>
      <c r="M38" s="543"/>
      <c r="N38" s="178" t="s">
        <v>1871</v>
      </c>
      <c r="O38" s="139">
        <v>100000</v>
      </c>
      <c r="P38" s="139" t="s">
        <v>622</v>
      </c>
      <c r="Q38" s="139" t="s">
        <v>622</v>
      </c>
      <c r="R38" s="231" t="s">
        <v>622</v>
      </c>
      <c r="S38" s="572"/>
      <c r="T38" s="178" t="s">
        <v>2906</v>
      </c>
      <c r="U38" s="139">
        <v>1488000</v>
      </c>
      <c r="V38" s="139" t="s">
        <v>622</v>
      </c>
      <c r="W38" s="139" t="s">
        <v>622</v>
      </c>
      <c r="X38" s="231" t="s">
        <v>622</v>
      </c>
      <c r="Y38" s="543"/>
      <c r="Z38" s="178" t="s">
        <v>2942</v>
      </c>
      <c r="AA38" s="139">
        <v>2350000</v>
      </c>
      <c r="AB38" s="139" t="s">
        <v>622</v>
      </c>
      <c r="AC38" s="139" t="s">
        <v>622</v>
      </c>
      <c r="AD38" s="231" t="s">
        <v>622</v>
      </c>
      <c r="AE38" s="543"/>
      <c r="AF38" s="178" t="s">
        <v>2976</v>
      </c>
      <c r="AG38" s="139">
        <v>6000000</v>
      </c>
      <c r="AH38" s="139" t="s">
        <v>622</v>
      </c>
      <c r="AI38" s="139" t="s">
        <v>622</v>
      </c>
      <c r="AJ38" s="231" t="s">
        <v>622</v>
      </c>
    </row>
    <row r="39" spans="1:36" s="202" customFormat="1" ht="12.75" customHeight="1" x14ac:dyDescent="0.2">
      <c r="A39" s="543"/>
      <c r="B39" s="178" t="s">
        <v>3517</v>
      </c>
      <c r="C39" s="139">
        <v>750000</v>
      </c>
      <c r="D39" s="139">
        <v>750000</v>
      </c>
      <c r="E39" s="139">
        <v>750000</v>
      </c>
      <c r="F39" s="231" t="s">
        <v>622</v>
      </c>
      <c r="G39" s="543"/>
      <c r="H39" s="178" t="s">
        <v>2858</v>
      </c>
      <c r="I39" s="139">
        <v>3700000</v>
      </c>
      <c r="J39" s="139">
        <v>3700000</v>
      </c>
      <c r="K39" s="139" t="s">
        <v>622</v>
      </c>
      <c r="L39" s="231" t="s">
        <v>622</v>
      </c>
      <c r="M39" s="543"/>
      <c r="N39" s="178" t="s">
        <v>2882</v>
      </c>
      <c r="O39" s="139">
        <v>400000</v>
      </c>
      <c r="P39" s="139" t="s">
        <v>622</v>
      </c>
      <c r="Q39" s="139" t="s">
        <v>622</v>
      </c>
      <c r="R39" s="231" t="s">
        <v>622</v>
      </c>
      <c r="S39" s="572"/>
      <c r="T39" s="178" t="s">
        <v>2907</v>
      </c>
      <c r="U39" s="139">
        <v>2800000</v>
      </c>
      <c r="V39" s="139">
        <v>2800000</v>
      </c>
      <c r="W39" s="139">
        <v>2800000</v>
      </c>
      <c r="X39" s="231">
        <v>2800000</v>
      </c>
      <c r="Y39" s="543"/>
      <c r="Z39" s="178" t="s">
        <v>2943</v>
      </c>
      <c r="AA39" s="139">
        <v>300000</v>
      </c>
      <c r="AB39" s="139">
        <v>400000</v>
      </c>
      <c r="AC39" s="139" t="s">
        <v>622</v>
      </c>
      <c r="AD39" s="231" t="s">
        <v>622</v>
      </c>
      <c r="AE39" s="543"/>
      <c r="AF39" s="178" t="s">
        <v>2977</v>
      </c>
      <c r="AG39" s="139">
        <v>1102500</v>
      </c>
      <c r="AH39" s="139">
        <v>1102500</v>
      </c>
      <c r="AI39" s="139">
        <v>1102500</v>
      </c>
      <c r="AJ39" s="231" t="s">
        <v>622</v>
      </c>
    </row>
    <row r="40" spans="1:36" s="202" customFormat="1" ht="12.75" customHeight="1" x14ac:dyDescent="0.2">
      <c r="A40" s="544"/>
      <c r="B40" s="178" t="s">
        <v>2835</v>
      </c>
      <c r="C40" s="139">
        <v>300000</v>
      </c>
      <c r="D40" s="139">
        <v>400000</v>
      </c>
      <c r="E40" s="139" t="s">
        <v>622</v>
      </c>
      <c r="F40" s="231" t="s">
        <v>622</v>
      </c>
      <c r="G40" s="543"/>
      <c r="H40" s="178" t="s">
        <v>2859</v>
      </c>
      <c r="I40" s="139">
        <v>3500000</v>
      </c>
      <c r="J40" s="139" t="s">
        <v>622</v>
      </c>
      <c r="K40" s="139" t="s">
        <v>622</v>
      </c>
      <c r="L40" s="231" t="s">
        <v>622</v>
      </c>
      <c r="M40" s="543"/>
      <c r="N40" s="178" t="s">
        <v>2883</v>
      </c>
      <c r="O40" s="139">
        <v>2000000</v>
      </c>
      <c r="P40" s="139" t="s">
        <v>622</v>
      </c>
      <c r="Q40" s="139" t="s">
        <v>622</v>
      </c>
      <c r="R40" s="231" t="s">
        <v>622</v>
      </c>
      <c r="S40" s="573"/>
      <c r="T40" s="104" t="s">
        <v>2908</v>
      </c>
      <c r="U40" s="143">
        <v>3822000</v>
      </c>
      <c r="V40" s="143" t="s">
        <v>622</v>
      </c>
      <c r="W40" s="143" t="s">
        <v>622</v>
      </c>
      <c r="X40" s="143" t="s">
        <v>622</v>
      </c>
      <c r="Y40" s="543"/>
      <c r="Z40" s="107" t="s">
        <v>2944</v>
      </c>
      <c r="AA40" s="139">
        <v>300000</v>
      </c>
      <c r="AB40" s="139">
        <v>400000</v>
      </c>
      <c r="AC40" s="139" t="s">
        <v>622</v>
      </c>
      <c r="AD40" s="231" t="s">
        <v>622</v>
      </c>
      <c r="AE40" s="543"/>
      <c r="AF40" s="178" t="s">
        <v>2978</v>
      </c>
      <c r="AG40" s="139">
        <v>200000</v>
      </c>
      <c r="AH40" s="139">
        <v>300000</v>
      </c>
      <c r="AI40" s="139">
        <v>400000</v>
      </c>
      <c r="AJ40" s="231" t="s">
        <v>622</v>
      </c>
    </row>
    <row r="41" spans="1:36" s="202" customFormat="1" ht="12.75" customHeight="1" x14ac:dyDescent="0.2">
      <c r="A41" s="546" t="s">
        <v>561</v>
      </c>
      <c r="B41" s="178" t="s">
        <v>3618</v>
      </c>
      <c r="C41" s="139" t="s">
        <v>622</v>
      </c>
      <c r="D41" s="139" t="s">
        <v>622</v>
      </c>
      <c r="E41" s="139" t="s">
        <v>622</v>
      </c>
      <c r="F41" s="231" t="s">
        <v>622</v>
      </c>
      <c r="G41" s="544"/>
      <c r="H41" s="178" t="s">
        <v>2860</v>
      </c>
      <c r="I41" s="139">
        <v>2500000</v>
      </c>
      <c r="J41" s="139" t="s">
        <v>622</v>
      </c>
      <c r="K41" s="139" t="s">
        <v>622</v>
      </c>
      <c r="L41" s="231" t="s">
        <v>622</v>
      </c>
      <c r="M41" s="543"/>
      <c r="N41" s="178" t="s">
        <v>2884</v>
      </c>
      <c r="O41" s="139">
        <v>4788000</v>
      </c>
      <c r="P41" s="231" t="s">
        <v>622</v>
      </c>
      <c r="Q41" s="231" t="s">
        <v>622</v>
      </c>
      <c r="R41" s="231" t="s">
        <v>622</v>
      </c>
      <c r="S41" s="572"/>
      <c r="T41" s="104" t="s">
        <v>2909</v>
      </c>
      <c r="U41" s="143">
        <v>840000</v>
      </c>
      <c r="V41" s="143" t="s">
        <v>622</v>
      </c>
      <c r="W41" s="143" t="s">
        <v>622</v>
      </c>
      <c r="X41" s="143" t="s">
        <v>622</v>
      </c>
      <c r="Y41" s="543"/>
      <c r="Z41" s="178" t="s">
        <v>2945</v>
      </c>
      <c r="AA41" s="139">
        <v>300000</v>
      </c>
      <c r="AB41" s="139">
        <v>400000</v>
      </c>
      <c r="AC41" s="139" t="s">
        <v>622</v>
      </c>
      <c r="AD41" s="231" t="s">
        <v>622</v>
      </c>
      <c r="AE41" s="543"/>
      <c r="AF41" s="178" t="s">
        <v>2979</v>
      </c>
      <c r="AG41" s="139">
        <v>1973685</v>
      </c>
      <c r="AH41" s="139" t="s">
        <v>622</v>
      </c>
      <c r="AI41" s="139" t="s">
        <v>622</v>
      </c>
      <c r="AJ41" s="231" t="s">
        <v>622</v>
      </c>
    </row>
    <row r="42" spans="1:36" s="202" customFormat="1" ht="12.75" customHeight="1" x14ac:dyDescent="0.2">
      <c r="A42" s="543"/>
      <c r="B42" s="107" t="s">
        <v>3619</v>
      </c>
      <c r="C42" s="201" t="s">
        <v>622</v>
      </c>
      <c r="D42" s="201" t="s">
        <v>622</v>
      </c>
      <c r="E42" s="201" t="s">
        <v>622</v>
      </c>
      <c r="F42" s="201" t="s">
        <v>622</v>
      </c>
      <c r="G42" s="546" t="s">
        <v>561</v>
      </c>
      <c r="H42" s="178" t="s">
        <v>3505</v>
      </c>
      <c r="I42" s="139">
        <v>200000</v>
      </c>
      <c r="J42" s="139" t="s">
        <v>622</v>
      </c>
      <c r="K42" s="139" t="s">
        <v>622</v>
      </c>
      <c r="L42" s="231" t="s">
        <v>622</v>
      </c>
      <c r="M42" s="543"/>
      <c r="N42" s="178" t="s">
        <v>2885</v>
      </c>
      <c r="O42" s="139">
        <v>600000</v>
      </c>
      <c r="P42" s="139" t="s">
        <v>622</v>
      </c>
      <c r="Q42" s="139" t="s">
        <v>622</v>
      </c>
      <c r="R42" s="231" t="s">
        <v>622</v>
      </c>
      <c r="S42" s="572"/>
      <c r="T42" s="178" t="s">
        <v>2910</v>
      </c>
      <c r="U42" s="139">
        <v>4802000</v>
      </c>
      <c r="V42" s="139" t="s">
        <v>622</v>
      </c>
      <c r="W42" s="139" t="s">
        <v>622</v>
      </c>
      <c r="X42" s="231" t="s">
        <v>622</v>
      </c>
      <c r="Y42" s="543"/>
      <c r="Z42" s="420" t="s">
        <v>2947</v>
      </c>
      <c r="AA42" s="201">
        <v>750000</v>
      </c>
      <c r="AB42" s="201" t="s">
        <v>622</v>
      </c>
      <c r="AC42" s="201" t="s">
        <v>622</v>
      </c>
      <c r="AD42" s="201" t="s">
        <v>622</v>
      </c>
      <c r="AE42" s="543"/>
      <c r="AF42" s="178" t="s">
        <v>2980</v>
      </c>
      <c r="AG42" s="139">
        <v>400000</v>
      </c>
      <c r="AH42" s="139" t="s">
        <v>622</v>
      </c>
      <c r="AI42" s="139" t="s">
        <v>622</v>
      </c>
      <c r="AJ42" s="231" t="s">
        <v>622</v>
      </c>
    </row>
    <row r="43" spans="1:36" s="202" customFormat="1" ht="12.75" customHeight="1" x14ac:dyDescent="0.2">
      <c r="A43" s="543"/>
      <c r="B43" s="178" t="s">
        <v>3620</v>
      </c>
      <c r="C43" s="139" t="s">
        <v>622</v>
      </c>
      <c r="D43" s="139" t="s">
        <v>622</v>
      </c>
      <c r="E43" s="139" t="s">
        <v>622</v>
      </c>
      <c r="F43" s="231" t="s">
        <v>622</v>
      </c>
      <c r="G43" s="569"/>
      <c r="H43" s="178" t="s">
        <v>2861</v>
      </c>
      <c r="I43" s="139">
        <v>300000</v>
      </c>
      <c r="J43" s="139">
        <v>400000</v>
      </c>
      <c r="K43" s="139" t="s">
        <v>622</v>
      </c>
      <c r="L43" s="231" t="s">
        <v>622</v>
      </c>
      <c r="M43" s="543"/>
      <c r="N43" s="178" t="s">
        <v>2541</v>
      </c>
      <c r="O43" s="139">
        <v>925000</v>
      </c>
      <c r="P43" s="139" t="s">
        <v>622</v>
      </c>
      <c r="Q43" s="139" t="s">
        <v>622</v>
      </c>
      <c r="R43" s="231" t="s">
        <v>622</v>
      </c>
      <c r="S43" s="572"/>
      <c r="T43" s="104" t="s">
        <v>2911</v>
      </c>
      <c r="U43" s="200">
        <v>300000</v>
      </c>
      <c r="V43" s="200">
        <v>400000</v>
      </c>
      <c r="W43" s="200" t="s">
        <v>622</v>
      </c>
      <c r="X43" s="200" t="s">
        <v>622</v>
      </c>
      <c r="Y43" s="543"/>
      <c r="Z43" s="420" t="s">
        <v>2948</v>
      </c>
      <c r="AA43" s="201">
        <v>2650000</v>
      </c>
      <c r="AB43" s="201">
        <v>2650000</v>
      </c>
      <c r="AC43" s="201" t="s">
        <v>622</v>
      </c>
      <c r="AD43" s="201" t="s">
        <v>622</v>
      </c>
      <c r="AE43" s="543"/>
      <c r="AF43" s="104" t="s">
        <v>3685</v>
      </c>
      <c r="AG43" s="143">
        <v>2800000</v>
      </c>
      <c r="AH43" s="200">
        <v>2800000</v>
      </c>
      <c r="AI43" s="200">
        <v>2800000</v>
      </c>
      <c r="AJ43" s="200">
        <v>2800000</v>
      </c>
    </row>
    <row r="44" spans="1:36" s="202" customFormat="1" ht="12.75" customHeight="1" x14ac:dyDescent="0.2">
      <c r="A44" s="543"/>
      <c r="B44" s="178" t="s">
        <v>3621</v>
      </c>
      <c r="C44" s="139" t="s">
        <v>622</v>
      </c>
      <c r="D44" s="139" t="s">
        <v>622</v>
      </c>
      <c r="E44" s="139" t="s">
        <v>622</v>
      </c>
      <c r="F44" s="231" t="s">
        <v>622</v>
      </c>
      <c r="G44" s="569"/>
      <c r="H44" s="178" t="s">
        <v>3622</v>
      </c>
      <c r="I44" s="139" t="s">
        <v>622</v>
      </c>
      <c r="J44" s="139" t="s">
        <v>622</v>
      </c>
      <c r="K44" s="139" t="s">
        <v>622</v>
      </c>
      <c r="L44" s="231" t="s">
        <v>622</v>
      </c>
      <c r="M44" s="543"/>
      <c r="N44" s="178" t="s">
        <v>2571</v>
      </c>
      <c r="O44" s="139">
        <v>400000</v>
      </c>
      <c r="P44" s="139" t="s">
        <v>622</v>
      </c>
      <c r="Q44" s="139" t="s">
        <v>622</v>
      </c>
      <c r="R44" s="231" t="s">
        <v>622</v>
      </c>
      <c r="S44" s="572"/>
      <c r="T44" s="104" t="s">
        <v>2912</v>
      </c>
      <c r="U44" s="143">
        <v>300000</v>
      </c>
      <c r="V44" s="143">
        <v>400000</v>
      </c>
      <c r="W44" s="200" t="s">
        <v>622</v>
      </c>
      <c r="X44" s="200" t="s">
        <v>622</v>
      </c>
      <c r="Y44" s="543"/>
      <c r="Z44" s="420" t="s">
        <v>2949</v>
      </c>
      <c r="AA44" s="201">
        <v>2800000</v>
      </c>
      <c r="AB44" s="46">
        <v>2800000</v>
      </c>
      <c r="AC44" s="46">
        <v>2800000</v>
      </c>
      <c r="AD44" s="46">
        <v>2800000</v>
      </c>
      <c r="AE44" s="543"/>
      <c r="AF44" s="107" t="s">
        <v>2981</v>
      </c>
      <c r="AG44" s="200">
        <v>2178434</v>
      </c>
      <c r="AH44" s="200">
        <v>2178434</v>
      </c>
      <c r="AI44" s="200" t="s">
        <v>622</v>
      </c>
      <c r="AJ44" s="200" t="s">
        <v>622</v>
      </c>
    </row>
    <row r="45" spans="1:36" s="202" customFormat="1" ht="12.75" customHeight="1" x14ac:dyDescent="0.2">
      <c r="A45" s="543"/>
      <c r="B45" s="178"/>
      <c r="C45" s="139"/>
      <c r="D45" s="139"/>
      <c r="E45" s="139"/>
      <c r="F45" s="231"/>
      <c r="G45" s="569"/>
      <c r="H45" s="178" t="s">
        <v>3623</v>
      </c>
      <c r="I45" s="139" t="s">
        <v>622</v>
      </c>
      <c r="J45" s="139" t="s">
        <v>622</v>
      </c>
      <c r="K45" s="139" t="s">
        <v>622</v>
      </c>
      <c r="L45" s="231" t="s">
        <v>622</v>
      </c>
      <c r="M45" s="543"/>
      <c r="N45" s="178" t="s">
        <v>2886</v>
      </c>
      <c r="O45" s="139">
        <v>725000</v>
      </c>
      <c r="P45" s="139" t="s">
        <v>622</v>
      </c>
      <c r="Q45" s="139" t="s">
        <v>622</v>
      </c>
      <c r="R45" s="231" t="s">
        <v>622</v>
      </c>
      <c r="S45" s="572"/>
      <c r="T45" s="290" t="s">
        <v>2913</v>
      </c>
      <c r="U45" s="143">
        <v>400000</v>
      </c>
      <c r="V45" s="201" t="s">
        <v>622</v>
      </c>
      <c r="W45" s="201" t="s">
        <v>622</v>
      </c>
      <c r="X45" s="201" t="s">
        <v>622</v>
      </c>
      <c r="Y45" s="543"/>
      <c r="Z45" s="178" t="s">
        <v>2950</v>
      </c>
      <c r="AA45" s="46">
        <v>400000</v>
      </c>
      <c r="AB45" s="46" t="s">
        <v>622</v>
      </c>
      <c r="AC45" s="46" t="s">
        <v>622</v>
      </c>
      <c r="AD45" s="46" t="s">
        <v>622</v>
      </c>
      <c r="AE45" s="543"/>
      <c r="AF45" s="420" t="s">
        <v>2982</v>
      </c>
      <c r="AG45" s="200">
        <v>100000</v>
      </c>
      <c r="AH45" s="200" t="s">
        <v>622</v>
      </c>
      <c r="AI45" s="200" t="s">
        <v>622</v>
      </c>
      <c r="AJ45" s="200" t="s">
        <v>622</v>
      </c>
    </row>
    <row r="46" spans="1:36" s="202" customFormat="1" ht="12.75" customHeight="1" x14ac:dyDescent="0.2">
      <c r="A46" s="543"/>
      <c r="B46" s="178"/>
      <c r="C46" s="139"/>
      <c r="D46" s="139"/>
      <c r="E46" s="139"/>
      <c r="F46" s="231"/>
      <c r="G46" s="569"/>
      <c r="H46" s="178" t="s">
        <v>3624</v>
      </c>
      <c r="I46" s="139" t="s">
        <v>622</v>
      </c>
      <c r="J46" s="139" t="s">
        <v>622</v>
      </c>
      <c r="K46" s="139" t="s">
        <v>622</v>
      </c>
      <c r="L46" s="231" t="s">
        <v>622</v>
      </c>
      <c r="M46" s="544"/>
      <c r="N46" s="178" t="s">
        <v>2887</v>
      </c>
      <c r="O46" s="139">
        <v>300000</v>
      </c>
      <c r="P46" s="139">
        <v>400000</v>
      </c>
      <c r="Q46" s="139" t="s">
        <v>622</v>
      </c>
      <c r="R46" s="231" t="s">
        <v>622</v>
      </c>
      <c r="S46" s="572"/>
      <c r="T46" s="420" t="s">
        <v>2914</v>
      </c>
      <c r="U46" s="201">
        <v>200000</v>
      </c>
      <c r="V46" s="201">
        <v>300000</v>
      </c>
      <c r="W46" s="201">
        <v>400000</v>
      </c>
      <c r="X46" s="201" t="s">
        <v>622</v>
      </c>
      <c r="Y46" s="543"/>
      <c r="Z46" s="420" t="s">
        <v>2951</v>
      </c>
      <c r="AA46" s="46">
        <v>100000</v>
      </c>
      <c r="AB46" s="46" t="s">
        <v>622</v>
      </c>
      <c r="AC46" s="46" t="s">
        <v>622</v>
      </c>
      <c r="AD46" s="46" t="s">
        <v>622</v>
      </c>
      <c r="AE46" s="543"/>
      <c r="AF46" s="420" t="s">
        <v>2983</v>
      </c>
      <c r="AG46" s="201">
        <v>400000</v>
      </c>
      <c r="AH46" s="201" t="s">
        <v>622</v>
      </c>
      <c r="AI46" s="201" t="s">
        <v>622</v>
      </c>
      <c r="AJ46" s="201" t="s">
        <v>622</v>
      </c>
    </row>
    <row r="47" spans="1:36" s="202" customFormat="1" ht="12.75" customHeight="1" x14ac:dyDescent="0.2">
      <c r="A47" s="543"/>
      <c r="B47" s="178"/>
      <c r="C47" s="139"/>
      <c r="D47" s="139"/>
      <c r="E47" s="139"/>
      <c r="F47" s="231"/>
      <c r="G47" s="569"/>
      <c r="H47" s="431" t="s">
        <v>3643</v>
      </c>
      <c r="I47" s="139" t="s">
        <v>622</v>
      </c>
      <c r="J47" s="139" t="s">
        <v>622</v>
      </c>
      <c r="K47" s="139" t="s">
        <v>622</v>
      </c>
      <c r="L47" s="231" t="s">
        <v>622</v>
      </c>
      <c r="M47" s="546" t="s">
        <v>561</v>
      </c>
      <c r="N47" s="178" t="s">
        <v>2888</v>
      </c>
      <c r="O47" s="139">
        <v>100000</v>
      </c>
      <c r="P47" s="139" t="s">
        <v>622</v>
      </c>
      <c r="Q47" s="139" t="s">
        <v>622</v>
      </c>
      <c r="R47" s="231" t="s">
        <v>622</v>
      </c>
      <c r="S47" s="572"/>
      <c r="T47" s="420" t="s">
        <v>2915</v>
      </c>
      <c r="U47" s="201">
        <v>300000</v>
      </c>
      <c r="V47" s="201">
        <v>400000</v>
      </c>
      <c r="W47" s="201" t="s">
        <v>622</v>
      </c>
      <c r="X47" s="201" t="s">
        <v>622</v>
      </c>
      <c r="Y47" s="543"/>
      <c r="Z47" s="420" t="s">
        <v>2952</v>
      </c>
      <c r="AA47" s="46">
        <v>250000</v>
      </c>
      <c r="AB47" s="46" t="s">
        <v>622</v>
      </c>
      <c r="AC47" s="46" t="s">
        <v>622</v>
      </c>
      <c r="AD47" s="46" t="s">
        <v>622</v>
      </c>
      <c r="AE47" s="543"/>
      <c r="AF47" s="420" t="s">
        <v>2984</v>
      </c>
      <c r="AG47" s="201">
        <v>300000</v>
      </c>
      <c r="AH47" s="201">
        <v>400000</v>
      </c>
      <c r="AI47" s="201" t="s">
        <v>622</v>
      </c>
      <c r="AJ47" s="201" t="s">
        <v>622</v>
      </c>
    </row>
    <row r="48" spans="1:36" s="202" customFormat="1" ht="12.75" customHeight="1" x14ac:dyDescent="0.2">
      <c r="A48" s="543"/>
      <c r="B48" s="178"/>
      <c r="C48" s="139"/>
      <c r="D48" s="139"/>
      <c r="E48" s="139"/>
      <c r="F48" s="231"/>
      <c r="G48" s="569"/>
      <c r="H48" s="178" t="s">
        <v>3626</v>
      </c>
      <c r="I48" s="139" t="s">
        <v>622</v>
      </c>
      <c r="J48" s="139" t="s">
        <v>622</v>
      </c>
      <c r="K48" s="139" t="s">
        <v>622</v>
      </c>
      <c r="L48" s="231" t="s">
        <v>622</v>
      </c>
      <c r="M48" s="543"/>
      <c r="N48" s="178" t="s">
        <v>3628</v>
      </c>
      <c r="O48" s="139" t="s">
        <v>622</v>
      </c>
      <c r="P48" s="139" t="s">
        <v>622</v>
      </c>
      <c r="Q48" s="139" t="s">
        <v>622</v>
      </c>
      <c r="R48" s="231" t="s">
        <v>622</v>
      </c>
      <c r="S48" s="572"/>
      <c r="T48" s="178" t="s">
        <v>3503</v>
      </c>
      <c r="U48" s="139">
        <v>200000</v>
      </c>
      <c r="V48" s="139" t="s">
        <v>622</v>
      </c>
      <c r="W48" s="139" t="s">
        <v>622</v>
      </c>
      <c r="X48" s="231" t="s">
        <v>622</v>
      </c>
      <c r="Y48" s="543"/>
      <c r="Z48" s="420" t="s">
        <v>2953</v>
      </c>
      <c r="AA48" s="46">
        <v>400000</v>
      </c>
      <c r="AB48" s="46" t="s">
        <v>622</v>
      </c>
      <c r="AC48" s="46" t="s">
        <v>622</v>
      </c>
      <c r="AD48" s="46" t="s">
        <v>622</v>
      </c>
      <c r="AE48" s="544"/>
      <c r="AF48" s="420" t="s">
        <v>2985</v>
      </c>
      <c r="AG48" s="201">
        <v>100000</v>
      </c>
      <c r="AH48" s="201" t="s">
        <v>622</v>
      </c>
      <c r="AI48" s="201" t="s">
        <v>622</v>
      </c>
      <c r="AJ48" s="201" t="s">
        <v>622</v>
      </c>
    </row>
    <row r="49" spans="1:36" s="202" customFormat="1" ht="12.75" customHeight="1" x14ac:dyDescent="0.2">
      <c r="A49" s="543"/>
      <c r="B49" s="178"/>
      <c r="C49" s="139"/>
      <c r="D49" s="139"/>
      <c r="E49" s="139"/>
      <c r="F49" s="231"/>
      <c r="G49" s="569"/>
      <c r="H49" s="178" t="s">
        <v>3627</v>
      </c>
      <c r="I49" s="139" t="s">
        <v>622</v>
      </c>
      <c r="J49" s="139" t="s">
        <v>622</v>
      </c>
      <c r="K49" s="139" t="s">
        <v>622</v>
      </c>
      <c r="L49" s="231" t="s">
        <v>622</v>
      </c>
      <c r="M49" s="543"/>
      <c r="N49" s="178" t="s">
        <v>3629</v>
      </c>
      <c r="O49" s="139" t="s">
        <v>622</v>
      </c>
      <c r="P49" s="139" t="s">
        <v>622</v>
      </c>
      <c r="Q49" s="139" t="s">
        <v>622</v>
      </c>
      <c r="R49" s="231" t="s">
        <v>622</v>
      </c>
      <c r="S49" s="572"/>
      <c r="T49" s="420" t="s">
        <v>2916</v>
      </c>
      <c r="U49" s="201">
        <v>200000</v>
      </c>
      <c r="V49" s="46">
        <v>300000</v>
      </c>
      <c r="W49" s="46">
        <v>400000</v>
      </c>
      <c r="X49" s="46" t="s">
        <v>622</v>
      </c>
      <c r="Y49" s="543"/>
      <c r="Z49" s="420" t="s">
        <v>2954</v>
      </c>
      <c r="AA49" s="46">
        <v>400000</v>
      </c>
      <c r="AB49" s="46" t="s">
        <v>622</v>
      </c>
      <c r="AC49" s="46" t="s">
        <v>622</v>
      </c>
      <c r="AD49" s="46" t="s">
        <v>622</v>
      </c>
      <c r="AE49" s="549" t="s">
        <v>561</v>
      </c>
      <c r="AF49" s="420" t="s">
        <v>3647</v>
      </c>
      <c r="AG49" s="201" t="s">
        <v>622</v>
      </c>
      <c r="AH49" s="201" t="s">
        <v>622</v>
      </c>
      <c r="AI49" s="201" t="s">
        <v>622</v>
      </c>
      <c r="AJ49" s="201" t="s">
        <v>622</v>
      </c>
    </row>
    <row r="50" spans="1:36" s="202" customFormat="1" ht="12.75" customHeight="1" x14ac:dyDescent="0.2">
      <c r="A50" s="544"/>
      <c r="B50" s="420"/>
      <c r="C50" s="201"/>
      <c r="D50" s="201"/>
      <c r="E50" s="201"/>
      <c r="F50" s="201"/>
      <c r="G50" s="569"/>
      <c r="H50" s="178"/>
      <c r="I50" s="139"/>
      <c r="J50" s="139"/>
      <c r="K50" s="139"/>
      <c r="L50" s="231"/>
      <c r="M50" s="543"/>
      <c r="O50" s="164" t="s">
        <v>622</v>
      </c>
      <c r="P50" s="139" t="s">
        <v>622</v>
      </c>
      <c r="Q50" s="231" t="s">
        <v>622</v>
      </c>
      <c r="R50" s="231" t="s">
        <v>622</v>
      </c>
      <c r="S50" s="574"/>
      <c r="T50" s="420" t="s">
        <v>2917</v>
      </c>
      <c r="U50" s="46">
        <v>2160000</v>
      </c>
      <c r="V50" s="46" t="s">
        <v>622</v>
      </c>
      <c r="W50" s="46" t="s">
        <v>622</v>
      </c>
      <c r="X50" s="46" t="s">
        <v>622</v>
      </c>
      <c r="Y50" s="543"/>
      <c r="Z50" s="420" t="s">
        <v>2955</v>
      </c>
      <c r="AA50" s="46">
        <v>300000</v>
      </c>
      <c r="AB50" s="46">
        <v>400000</v>
      </c>
      <c r="AC50" s="46" t="s">
        <v>622</v>
      </c>
      <c r="AD50" s="46" t="s">
        <v>622</v>
      </c>
      <c r="AE50" s="543"/>
      <c r="AF50" s="420" t="s">
        <v>3648</v>
      </c>
      <c r="AG50" s="201" t="s">
        <v>622</v>
      </c>
      <c r="AH50" s="201" t="s">
        <v>622</v>
      </c>
      <c r="AI50" s="201" t="s">
        <v>622</v>
      </c>
      <c r="AJ50" s="201" t="s">
        <v>622</v>
      </c>
    </row>
    <row r="51" spans="1:36" s="202" customFormat="1" ht="12.75" customHeight="1" x14ac:dyDescent="0.2">
      <c r="A51" s="394"/>
      <c r="B51" s="178"/>
      <c r="C51" s="139"/>
      <c r="D51" s="139"/>
      <c r="E51" s="139"/>
      <c r="F51" s="231"/>
      <c r="G51" s="570"/>
      <c r="H51" s="178"/>
      <c r="I51" s="139"/>
      <c r="J51" s="139"/>
      <c r="K51" s="139"/>
      <c r="L51" s="231"/>
      <c r="M51" s="543"/>
      <c r="N51" s="420"/>
      <c r="O51" s="201"/>
      <c r="P51" s="201"/>
      <c r="Q51" s="420"/>
      <c r="R51" s="420"/>
      <c r="S51" s="546" t="s">
        <v>561</v>
      </c>
      <c r="T51" s="178" t="s">
        <v>3631</v>
      </c>
      <c r="U51" s="139" t="s">
        <v>622</v>
      </c>
      <c r="V51" s="139" t="s">
        <v>622</v>
      </c>
      <c r="W51" s="139" t="s">
        <v>622</v>
      </c>
      <c r="X51" s="231" t="s">
        <v>622</v>
      </c>
      <c r="Y51" s="543"/>
      <c r="Z51" s="420" t="s">
        <v>2956</v>
      </c>
      <c r="AA51" s="46">
        <v>760000</v>
      </c>
      <c r="AB51" s="46" t="s">
        <v>622</v>
      </c>
      <c r="AC51" s="46" t="s">
        <v>622</v>
      </c>
      <c r="AD51" s="46" t="s">
        <v>622</v>
      </c>
      <c r="AE51" s="543"/>
      <c r="AF51" s="420" t="s">
        <v>3649</v>
      </c>
      <c r="AG51" s="201" t="s">
        <v>622</v>
      </c>
      <c r="AH51" s="201" t="s">
        <v>622</v>
      </c>
      <c r="AI51" s="201" t="s">
        <v>622</v>
      </c>
      <c r="AJ51" s="201" t="s">
        <v>622</v>
      </c>
    </row>
    <row r="52" spans="1:36" s="202" customFormat="1" ht="12.75" customHeight="1" x14ac:dyDescent="0.2">
      <c r="B52" s="178"/>
      <c r="C52" s="139"/>
      <c r="D52" s="139"/>
      <c r="E52" s="139"/>
      <c r="F52" s="231"/>
      <c r="H52" s="178"/>
      <c r="I52" s="139"/>
      <c r="J52" s="139"/>
      <c r="K52" s="139"/>
      <c r="L52" s="231"/>
      <c r="M52" s="543"/>
      <c r="N52" s="178"/>
      <c r="O52" s="139"/>
      <c r="P52" s="139"/>
      <c r="Q52" s="139"/>
      <c r="R52" s="231"/>
      <c r="S52" s="543"/>
      <c r="T52" s="420" t="s">
        <v>3632</v>
      </c>
      <c r="U52" s="46" t="s">
        <v>622</v>
      </c>
      <c r="V52" s="46" t="s">
        <v>622</v>
      </c>
      <c r="W52" s="46" t="s">
        <v>622</v>
      </c>
      <c r="X52" s="46" t="s">
        <v>622</v>
      </c>
      <c r="Y52" s="543"/>
      <c r="Z52" s="420" t="s">
        <v>2957</v>
      </c>
      <c r="AA52" s="46">
        <v>100000</v>
      </c>
      <c r="AB52" s="46" t="s">
        <v>622</v>
      </c>
      <c r="AC52" s="46" t="s">
        <v>622</v>
      </c>
      <c r="AD52" s="46" t="s">
        <v>622</v>
      </c>
      <c r="AE52" s="543"/>
      <c r="AF52" s="420"/>
      <c r="AG52" s="46"/>
      <c r="AH52" s="46"/>
      <c r="AI52" s="46"/>
      <c r="AJ52" s="46"/>
    </row>
    <row r="53" spans="1:36" s="202" customFormat="1" ht="12.75" customHeight="1" x14ac:dyDescent="0.2">
      <c r="A53" s="394"/>
      <c r="B53" s="178"/>
      <c r="C53" s="139"/>
      <c r="D53" s="139"/>
      <c r="E53" s="139"/>
      <c r="F53" s="231"/>
      <c r="G53" s="394"/>
      <c r="H53" s="178"/>
      <c r="I53" s="139"/>
      <c r="J53" s="139"/>
      <c r="K53" s="139"/>
      <c r="L53" s="231"/>
      <c r="M53" s="543"/>
      <c r="N53" s="178"/>
      <c r="O53" s="139"/>
      <c r="P53" s="139"/>
      <c r="Q53" s="139"/>
      <c r="R53" s="231"/>
      <c r="S53" s="543"/>
      <c r="T53" s="420" t="s">
        <v>3633</v>
      </c>
      <c r="U53" s="46" t="s">
        <v>622</v>
      </c>
      <c r="V53" s="46" t="s">
        <v>622</v>
      </c>
      <c r="W53" s="46" t="s">
        <v>622</v>
      </c>
      <c r="X53" s="46" t="s">
        <v>622</v>
      </c>
      <c r="Y53" s="543"/>
      <c r="Z53" s="420" t="s">
        <v>3640</v>
      </c>
      <c r="AA53" s="308" t="s">
        <v>622</v>
      </c>
      <c r="AB53" s="419" t="s">
        <v>622</v>
      </c>
      <c r="AC53" s="419" t="s">
        <v>622</v>
      </c>
      <c r="AD53" s="419" t="s">
        <v>622</v>
      </c>
      <c r="AE53" s="543"/>
      <c r="AF53" s="420"/>
      <c r="AG53" s="46"/>
      <c r="AH53" s="46"/>
      <c r="AI53" s="46"/>
      <c r="AJ53" s="46"/>
    </row>
    <row r="54" spans="1:36" s="202" customFormat="1" ht="12.75" customHeight="1" x14ac:dyDescent="0.2">
      <c r="A54" s="394"/>
      <c r="B54" s="178"/>
      <c r="C54" s="139"/>
      <c r="D54" s="139"/>
      <c r="E54" s="139"/>
      <c r="F54" s="231"/>
      <c r="G54" s="394"/>
      <c r="H54" s="178"/>
      <c r="I54" s="139"/>
      <c r="J54" s="139"/>
      <c r="K54" s="139"/>
      <c r="L54" s="231"/>
      <c r="M54" s="543"/>
      <c r="N54" s="178"/>
      <c r="O54" s="139"/>
      <c r="P54" s="139"/>
      <c r="Q54" s="139"/>
      <c r="R54" s="231"/>
      <c r="S54" s="543"/>
      <c r="T54" s="420" t="s">
        <v>3634</v>
      </c>
      <c r="U54" s="46" t="s">
        <v>622</v>
      </c>
      <c r="V54" s="46" t="s">
        <v>622</v>
      </c>
      <c r="W54" s="46" t="s">
        <v>622</v>
      </c>
      <c r="X54" s="46" t="s">
        <v>622</v>
      </c>
      <c r="Y54" s="544"/>
      <c r="Z54" s="300" t="s">
        <v>3641</v>
      </c>
      <c r="AA54" s="419" t="s">
        <v>622</v>
      </c>
      <c r="AB54" s="420" t="s">
        <v>622</v>
      </c>
      <c r="AC54" s="420" t="s">
        <v>622</v>
      </c>
      <c r="AD54" s="420" t="s">
        <v>622</v>
      </c>
      <c r="AE54" s="543"/>
      <c r="AF54" s="420"/>
      <c r="AG54" s="46"/>
      <c r="AH54" s="46"/>
      <c r="AI54" s="46"/>
      <c r="AJ54" s="46"/>
    </row>
    <row r="55" spans="1:36" s="202" customFormat="1" ht="12.75" customHeight="1" x14ac:dyDescent="0.2">
      <c r="A55" s="394"/>
      <c r="B55" s="104"/>
      <c r="C55" s="143"/>
      <c r="D55" s="143"/>
      <c r="E55" s="143"/>
      <c r="F55" s="143"/>
      <c r="G55" s="394"/>
      <c r="H55" s="104"/>
      <c r="I55" s="118"/>
      <c r="J55" s="143"/>
      <c r="K55" s="143"/>
      <c r="L55" s="143"/>
      <c r="M55" s="543"/>
      <c r="N55" s="178"/>
      <c r="O55" s="139"/>
      <c r="P55" s="139"/>
      <c r="Q55" s="139"/>
      <c r="R55" s="231"/>
      <c r="S55" s="543"/>
      <c r="T55" s="107" t="s">
        <v>3635</v>
      </c>
      <c r="U55" s="46" t="s">
        <v>622</v>
      </c>
      <c r="V55" s="46" t="s">
        <v>622</v>
      </c>
      <c r="W55" s="46" t="s">
        <v>622</v>
      </c>
      <c r="X55" s="46" t="s">
        <v>622</v>
      </c>
      <c r="Y55" s="546" t="s">
        <v>561</v>
      </c>
      <c r="Z55" s="420" t="s">
        <v>3642</v>
      </c>
      <c r="AA55" s="420" t="s">
        <v>622</v>
      </c>
      <c r="AB55" s="420" t="s">
        <v>622</v>
      </c>
      <c r="AC55" s="420" t="s">
        <v>622</v>
      </c>
      <c r="AD55" s="420" t="s">
        <v>622</v>
      </c>
      <c r="AE55" s="543"/>
      <c r="AF55" s="420"/>
      <c r="AG55" s="46"/>
      <c r="AH55" s="46"/>
      <c r="AI55" s="46"/>
      <c r="AJ55" s="46"/>
    </row>
    <row r="56" spans="1:36" s="202" customFormat="1" ht="12.75" customHeight="1" x14ac:dyDescent="0.2">
      <c r="A56" s="394"/>
      <c r="B56" s="107"/>
      <c r="C56" s="143"/>
      <c r="D56" s="143"/>
      <c r="E56" s="143"/>
      <c r="F56" s="143"/>
      <c r="G56" s="394"/>
      <c r="H56" s="104"/>
      <c r="I56" s="143"/>
      <c r="J56" s="143"/>
      <c r="K56" s="143"/>
      <c r="L56" s="143"/>
      <c r="M56" s="544"/>
      <c r="N56" s="178"/>
      <c r="O56" s="139"/>
      <c r="P56" s="139"/>
      <c r="Q56" s="139"/>
      <c r="R56" s="231"/>
      <c r="S56" s="543"/>
      <c r="T56" s="107" t="s">
        <v>3636</v>
      </c>
      <c r="U56" s="46" t="s">
        <v>622</v>
      </c>
      <c r="V56" s="46" t="s">
        <v>622</v>
      </c>
      <c r="W56" s="46" t="s">
        <v>622</v>
      </c>
      <c r="X56" s="46" t="s">
        <v>622</v>
      </c>
      <c r="Y56" s="543"/>
      <c r="Z56" s="374" t="s">
        <v>3625</v>
      </c>
      <c r="AA56" s="420" t="s">
        <v>622</v>
      </c>
      <c r="AB56" s="420" t="s">
        <v>622</v>
      </c>
      <c r="AC56" s="420" t="s">
        <v>622</v>
      </c>
      <c r="AD56" s="420" t="s">
        <v>622</v>
      </c>
      <c r="AE56" s="543"/>
      <c r="AF56" s="420"/>
      <c r="AG56" s="46"/>
      <c r="AH56" s="46"/>
      <c r="AI56" s="46"/>
      <c r="AJ56" s="46"/>
    </row>
    <row r="57" spans="1:36" s="202" customFormat="1" ht="12.75" customHeight="1" x14ac:dyDescent="0.2">
      <c r="A57" s="394"/>
      <c r="B57" s="104"/>
      <c r="C57" s="143"/>
      <c r="D57" s="143"/>
      <c r="E57" s="201"/>
      <c r="F57" s="201"/>
      <c r="G57" s="394"/>
      <c r="H57" s="104"/>
      <c r="I57" s="143"/>
      <c r="J57" s="143"/>
      <c r="K57" s="143"/>
      <c r="L57" s="143"/>
      <c r="M57" s="394"/>
      <c r="N57" s="178"/>
      <c r="O57" s="139"/>
      <c r="P57" s="139"/>
      <c r="Q57" s="139"/>
      <c r="R57" s="231"/>
      <c r="S57" s="543"/>
      <c r="T57" s="420" t="s">
        <v>3637</v>
      </c>
      <c r="U57" s="46" t="s">
        <v>622</v>
      </c>
      <c r="V57" s="46" t="s">
        <v>622</v>
      </c>
      <c r="W57" s="46" t="s">
        <v>622</v>
      </c>
      <c r="X57" s="46" t="s">
        <v>622</v>
      </c>
      <c r="Y57" s="543"/>
      <c r="Z57" s="420" t="s">
        <v>3644</v>
      </c>
      <c r="AA57" s="420" t="s">
        <v>622</v>
      </c>
      <c r="AB57" s="420" t="s">
        <v>622</v>
      </c>
      <c r="AC57" s="420" t="s">
        <v>622</v>
      </c>
      <c r="AD57" s="420" t="s">
        <v>622</v>
      </c>
      <c r="AE57" s="543"/>
      <c r="AF57" s="13"/>
      <c r="AG57" s="18"/>
      <c r="AH57" s="18"/>
      <c r="AI57" s="18"/>
      <c r="AJ57" s="18"/>
    </row>
    <row r="58" spans="1:36" s="202" customFormat="1" ht="12.75" customHeight="1" x14ac:dyDescent="0.2">
      <c r="A58" s="394"/>
      <c r="B58" s="104"/>
      <c r="C58" s="200"/>
      <c r="D58" s="201"/>
      <c r="E58" s="143"/>
      <c r="F58" s="201"/>
      <c r="G58" s="394"/>
      <c r="H58" s="420"/>
      <c r="I58" s="143"/>
      <c r="J58" s="143"/>
      <c r="K58" s="143"/>
      <c r="L58" s="143"/>
      <c r="M58" s="394"/>
      <c r="N58" s="178"/>
      <c r="O58" s="139"/>
      <c r="P58" s="139"/>
      <c r="Q58" s="139"/>
      <c r="R58" s="231"/>
      <c r="S58" s="543"/>
      <c r="T58" s="420" t="s">
        <v>3638</v>
      </c>
      <c r="U58" s="46" t="s">
        <v>622</v>
      </c>
      <c r="V58" s="46" t="s">
        <v>622</v>
      </c>
      <c r="W58" s="46" t="s">
        <v>622</v>
      </c>
      <c r="X58" s="46" t="s">
        <v>622</v>
      </c>
      <c r="Y58" s="543"/>
      <c r="Z58" s="420" t="s">
        <v>3645</v>
      </c>
      <c r="AA58" s="420" t="s">
        <v>622</v>
      </c>
      <c r="AB58" s="420" t="s">
        <v>622</v>
      </c>
      <c r="AC58" s="420" t="s">
        <v>622</v>
      </c>
      <c r="AD58" s="420" t="s">
        <v>622</v>
      </c>
      <c r="AE58" s="544"/>
      <c r="AF58" s="13"/>
      <c r="AG58" s="18"/>
      <c r="AH58" s="18"/>
      <c r="AI58" s="18"/>
      <c r="AJ58" s="18"/>
    </row>
    <row r="59" spans="1:36" s="202" customFormat="1" ht="12.75" customHeight="1" x14ac:dyDescent="0.2">
      <c r="A59" s="394"/>
      <c r="B59" s="104"/>
      <c r="C59" s="143"/>
      <c r="D59" s="143"/>
      <c r="E59" s="201"/>
      <c r="F59" s="201"/>
      <c r="G59" s="394"/>
      <c r="H59" s="420"/>
      <c r="I59" s="143"/>
      <c r="J59" s="143"/>
      <c r="K59" s="143"/>
      <c r="L59" s="143"/>
      <c r="M59" s="394"/>
      <c r="N59" s="178"/>
      <c r="O59" s="139"/>
      <c r="P59" s="139"/>
      <c r="Q59" s="139"/>
      <c r="R59" s="231"/>
      <c r="S59" s="543"/>
      <c r="T59" s="420" t="s">
        <v>3639</v>
      </c>
      <c r="U59" s="46" t="s">
        <v>622</v>
      </c>
      <c r="V59" s="46" t="s">
        <v>622</v>
      </c>
      <c r="W59" s="46" t="s">
        <v>622</v>
      </c>
      <c r="X59" s="46" t="s">
        <v>622</v>
      </c>
      <c r="Y59" s="543"/>
      <c r="Z59" s="420" t="s">
        <v>3646</v>
      </c>
      <c r="AA59" s="420" t="s">
        <v>622</v>
      </c>
      <c r="AB59" s="420" t="s">
        <v>622</v>
      </c>
      <c r="AC59" s="420" t="s">
        <v>622</v>
      </c>
      <c r="AD59" s="420" t="s">
        <v>622</v>
      </c>
      <c r="AE59" s="394"/>
      <c r="AF59" s="13"/>
      <c r="AG59" s="18"/>
      <c r="AH59" s="18"/>
      <c r="AI59" s="18"/>
      <c r="AJ59" s="18"/>
    </row>
    <row r="60" spans="1:36" s="202" customFormat="1" ht="12.75" customHeight="1" x14ac:dyDescent="0.2">
      <c r="A60" s="394"/>
      <c r="B60" s="104"/>
      <c r="C60" s="201"/>
      <c r="D60" s="201"/>
      <c r="E60" s="201"/>
      <c r="F60" s="201"/>
      <c r="G60" s="394"/>
      <c r="H60" s="420"/>
      <c r="I60" s="143"/>
      <c r="J60" s="143"/>
      <c r="K60" s="143"/>
      <c r="L60" s="200"/>
      <c r="M60" s="394"/>
      <c r="N60" s="104"/>
      <c r="O60" s="139"/>
      <c r="P60" s="139"/>
      <c r="Q60" s="139"/>
      <c r="R60" s="231"/>
      <c r="S60" s="544"/>
      <c r="T60" s="420"/>
      <c r="U60" s="46"/>
      <c r="V60" s="46"/>
      <c r="W60" s="46"/>
      <c r="X60" s="46"/>
      <c r="Y60" s="543"/>
      <c r="Z60" s="420"/>
      <c r="AA60" s="420" t="s">
        <v>622</v>
      </c>
      <c r="AB60" s="420" t="s">
        <v>622</v>
      </c>
      <c r="AC60" s="420" t="s">
        <v>622</v>
      </c>
      <c r="AD60" s="420" t="s">
        <v>622</v>
      </c>
      <c r="AE60" s="394"/>
    </row>
    <row r="61" spans="1:36" s="202" customFormat="1" ht="12.75" customHeight="1" x14ac:dyDescent="0.2">
      <c r="A61" s="394"/>
      <c r="B61" s="104"/>
      <c r="C61" s="201"/>
      <c r="D61" s="201"/>
      <c r="E61" s="201"/>
      <c r="F61" s="201"/>
      <c r="G61" s="394"/>
      <c r="H61" s="420"/>
      <c r="I61" s="200"/>
      <c r="J61" s="200"/>
      <c r="K61" s="200"/>
      <c r="L61" s="200"/>
      <c r="M61" s="330"/>
      <c r="N61" s="104"/>
      <c r="O61" s="139"/>
      <c r="P61" s="139"/>
      <c r="Q61" s="139"/>
      <c r="R61" s="231"/>
      <c r="S61" s="394"/>
      <c r="T61" s="420"/>
      <c r="U61" s="46"/>
      <c r="V61" s="216"/>
      <c r="W61" s="216"/>
      <c r="X61" s="216"/>
      <c r="Y61" s="543"/>
      <c r="Z61" s="420"/>
      <c r="AA61" s="420"/>
      <c r="AB61" s="420"/>
      <c r="AC61" s="420"/>
      <c r="AD61" s="420"/>
      <c r="AE61" s="394"/>
    </row>
    <row r="62" spans="1:36" s="202" customFormat="1" ht="12.75" customHeight="1" x14ac:dyDescent="0.2">
      <c r="A62" s="63"/>
      <c r="B62" s="104"/>
      <c r="C62" s="200"/>
      <c r="D62" s="201"/>
      <c r="E62" s="201"/>
      <c r="F62" s="201"/>
      <c r="G62" s="238"/>
      <c r="H62" s="420"/>
      <c r="I62" s="200"/>
      <c r="J62" s="200"/>
      <c r="K62" s="200"/>
      <c r="L62" s="200"/>
      <c r="M62" s="238"/>
      <c r="N62" s="107"/>
      <c r="O62" s="139" t="s">
        <v>622</v>
      </c>
      <c r="P62" s="139" t="s">
        <v>622</v>
      </c>
      <c r="Q62" s="139" t="s">
        <v>622</v>
      </c>
      <c r="R62" s="231" t="s">
        <v>622</v>
      </c>
      <c r="S62" s="313"/>
      <c r="T62" s="216"/>
      <c r="U62" s="216"/>
      <c r="V62" s="144"/>
      <c r="W62" s="144"/>
      <c r="X62" s="144"/>
      <c r="Y62" s="543"/>
      <c r="Z62" s="416"/>
      <c r="AA62" s="420"/>
      <c r="AB62" s="420"/>
      <c r="AC62" s="420"/>
      <c r="AD62" s="420"/>
      <c r="AE62" s="301"/>
    </row>
    <row r="63" spans="1:36" s="202" customFormat="1" ht="12.75" customHeight="1" x14ac:dyDescent="0.2">
      <c r="A63" s="54"/>
      <c r="B63" s="104"/>
      <c r="C63" s="201"/>
      <c r="D63" s="201"/>
      <c r="E63" s="201"/>
      <c r="F63" s="201"/>
      <c r="G63" s="238"/>
      <c r="H63" s="420"/>
      <c r="I63" s="200"/>
      <c r="J63" s="200"/>
      <c r="K63" s="200"/>
      <c r="L63" s="201"/>
      <c r="M63" s="63"/>
      <c r="N63" s="104"/>
      <c r="O63" s="139" t="s">
        <v>622</v>
      </c>
      <c r="P63" s="139" t="s">
        <v>622</v>
      </c>
      <c r="Q63" s="139" t="s">
        <v>622</v>
      </c>
      <c r="R63" s="231" t="s">
        <v>622</v>
      </c>
      <c r="S63" s="313"/>
      <c r="T63" s="144"/>
      <c r="U63" s="144"/>
      <c r="V63" s="144"/>
      <c r="W63" s="144"/>
      <c r="X63" s="144"/>
      <c r="Y63" s="543"/>
      <c r="Z63" s="416"/>
      <c r="AA63" s="416"/>
      <c r="AB63" s="416"/>
      <c r="AC63" s="416"/>
      <c r="AD63" s="416"/>
      <c r="AE63" s="238"/>
    </row>
    <row r="64" spans="1:36" s="202" customFormat="1" x14ac:dyDescent="0.2">
      <c r="A64" s="63"/>
      <c r="B64" s="54"/>
      <c r="C64" s="201"/>
      <c r="D64" s="201"/>
      <c r="E64" s="201"/>
      <c r="F64" s="201"/>
      <c r="G64" s="238"/>
      <c r="H64" s="54"/>
      <c r="I64" s="200"/>
      <c r="J64" s="201"/>
      <c r="K64" s="201"/>
      <c r="L64" s="201"/>
      <c r="M64" s="63"/>
      <c r="N64" s="104"/>
      <c r="O64" s="143"/>
      <c r="P64" s="143"/>
      <c r="Q64" s="143"/>
      <c r="R64" s="143" t="s">
        <v>622</v>
      </c>
      <c r="S64" s="313"/>
      <c r="T64" s="144"/>
      <c r="U64" s="144"/>
      <c r="V64" s="144"/>
      <c r="W64" s="144"/>
      <c r="X64" s="144"/>
      <c r="Y64" s="544"/>
      <c r="Z64" s="416"/>
      <c r="AA64" s="416"/>
      <c r="AB64" s="416"/>
      <c r="AC64" s="416"/>
      <c r="AD64" s="416"/>
      <c r="AE64" s="238"/>
    </row>
    <row r="65" spans="1:36" s="202" customFormat="1" x14ac:dyDescent="0.2">
      <c r="A65" s="63"/>
      <c r="B65" s="54"/>
      <c r="C65" s="201"/>
      <c r="D65" s="201"/>
      <c r="E65" s="201"/>
      <c r="F65" s="201"/>
      <c r="G65" s="63"/>
      <c r="H65" s="54"/>
      <c r="I65" s="200"/>
      <c r="J65" s="201"/>
      <c r="K65" s="201"/>
      <c r="L65" s="201"/>
      <c r="M65" s="63"/>
      <c r="N65" s="104"/>
      <c r="O65" s="143"/>
      <c r="P65" s="143"/>
      <c r="Q65" s="143"/>
      <c r="R65" s="143" t="s">
        <v>622</v>
      </c>
      <c r="S65" s="313"/>
      <c r="T65" s="144"/>
      <c r="U65" s="144"/>
      <c r="V65" s="144"/>
      <c r="W65" s="144"/>
      <c r="X65" s="144"/>
      <c r="Y65" s="246"/>
      <c r="Z65" s="416"/>
      <c r="AA65" s="416"/>
      <c r="AB65" s="416"/>
      <c r="AC65" s="416"/>
      <c r="AD65" s="416"/>
      <c r="AE65" s="238"/>
    </row>
    <row r="66" spans="1:36" s="202" customFormat="1" x14ac:dyDescent="0.2">
      <c r="A66" s="63"/>
      <c r="B66" s="54"/>
      <c r="C66" s="201"/>
      <c r="D66" s="201"/>
      <c r="E66" s="201"/>
      <c r="F66" s="201"/>
      <c r="G66" s="63"/>
      <c r="H66" s="54"/>
      <c r="I66" s="200"/>
      <c r="J66" s="200"/>
      <c r="K66" s="201"/>
      <c r="L66" s="200"/>
      <c r="M66" s="63"/>
      <c r="N66" s="234"/>
      <c r="O66" s="143"/>
      <c r="P66" s="143"/>
      <c r="Q66" s="143"/>
      <c r="R66" s="143" t="s">
        <v>622</v>
      </c>
      <c r="S66" s="64"/>
      <c r="T66" s="144"/>
      <c r="U66" s="144"/>
      <c r="V66" s="144"/>
      <c r="W66" s="144"/>
      <c r="X66" s="144"/>
      <c r="Y66" s="246"/>
      <c r="Z66" s="144"/>
      <c r="AA66" s="416"/>
      <c r="AB66" s="416"/>
      <c r="AC66" s="416"/>
      <c r="AD66" s="416"/>
      <c r="AE66" s="64"/>
    </row>
    <row r="67" spans="1:36" s="202" customFormat="1" x14ac:dyDescent="0.2">
      <c r="A67" s="63"/>
      <c r="B67" s="54"/>
      <c r="C67" s="201"/>
      <c r="D67" s="201"/>
      <c r="E67" s="201"/>
      <c r="F67" s="201"/>
      <c r="G67" s="63"/>
      <c r="H67" s="54"/>
      <c r="I67" s="200"/>
      <c r="J67" s="200"/>
      <c r="K67" s="200"/>
      <c r="L67" s="201"/>
      <c r="M67" s="63"/>
      <c r="N67" s="54"/>
      <c r="O67" s="143"/>
      <c r="P67" s="143"/>
      <c r="Q67" s="143"/>
      <c r="R67" s="143" t="s">
        <v>622</v>
      </c>
      <c r="S67" s="64"/>
      <c r="T67" s="144"/>
      <c r="U67" s="144"/>
      <c r="V67" s="144"/>
      <c r="W67" s="144"/>
      <c r="X67" s="144"/>
      <c r="Y67" s="246"/>
      <c r="Z67" s="144"/>
      <c r="AA67" s="144"/>
      <c r="AB67" s="144"/>
      <c r="AC67" s="144"/>
      <c r="AD67" s="144"/>
      <c r="AE67" s="45"/>
    </row>
    <row r="68" spans="1:36" s="202" customFormat="1" x14ac:dyDescent="0.2">
      <c r="A68" s="63"/>
      <c r="B68" s="54"/>
      <c r="C68" s="201"/>
      <c r="D68" s="201"/>
      <c r="E68" s="201"/>
      <c r="F68" s="201"/>
      <c r="G68" s="63"/>
      <c r="H68" s="54"/>
      <c r="I68" s="201"/>
      <c r="J68" s="201"/>
      <c r="K68" s="201"/>
      <c r="L68" s="201"/>
      <c r="M68" s="63"/>
      <c r="N68" s="54"/>
      <c r="O68" s="143"/>
      <c r="P68" s="143"/>
      <c r="Q68" s="143"/>
      <c r="R68" s="143" t="s">
        <v>622</v>
      </c>
      <c r="S68" s="64"/>
      <c r="T68" s="144"/>
      <c r="U68" s="144"/>
      <c r="V68" s="144"/>
      <c r="W68" s="144"/>
      <c r="X68" s="144"/>
      <c r="Y68" s="246"/>
      <c r="Z68" s="144"/>
      <c r="AA68" s="144"/>
      <c r="AB68" s="144"/>
      <c r="AC68" s="144"/>
      <c r="AD68" s="144"/>
      <c r="AE68" s="45"/>
      <c r="AF68" s="144"/>
      <c r="AG68" s="144"/>
      <c r="AH68" s="144"/>
      <c r="AI68" s="144"/>
      <c r="AJ68" s="144"/>
    </row>
    <row r="69" spans="1:36" s="202" customFormat="1" x14ac:dyDescent="0.2">
      <c r="A69" s="63"/>
      <c r="B69" s="54"/>
      <c r="C69" s="201"/>
      <c r="D69" s="201"/>
      <c r="E69" s="201"/>
      <c r="F69" s="201"/>
      <c r="G69" s="63"/>
      <c r="H69" s="54"/>
      <c r="I69" s="201"/>
      <c r="J69" s="201"/>
      <c r="K69" s="201"/>
      <c r="L69" s="201"/>
      <c r="M69" s="63"/>
      <c r="N69" s="54"/>
      <c r="O69" s="143"/>
      <c r="P69" s="143"/>
      <c r="Q69" s="143"/>
      <c r="R69" s="143" t="s">
        <v>622</v>
      </c>
      <c r="S69" s="64"/>
      <c r="T69" s="144"/>
      <c r="U69" s="144"/>
      <c r="V69" s="144"/>
      <c r="W69" s="144"/>
      <c r="X69" s="144"/>
      <c r="Y69" s="248"/>
      <c r="Z69" s="144"/>
      <c r="AA69" s="144"/>
      <c r="AB69" s="144"/>
      <c r="AC69" s="144"/>
      <c r="AD69" s="144"/>
      <c r="AE69" s="45"/>
      <c r="AF69" s="144"/>
      <c r="AG69" s="144"/>
      <c r="AH69" s="144"/>
      <c r="AI69" s="144"/>
      <c r="AJ69" s="144"/>
    </row>
    <row r="70" spans="1:36" s="202" customFormat="1" x14ac:dyDescent="0.2">
      <c r="A70" s="63"/>
      <c r="B70" s="54"/>
      <c r="C70" s="201"/>
      <c r="D70" s="201"/>
      <c r="E70" s="201"/>
      <c r="F70" s="201"/>
      <c r="G70" s="63"/>
      <c r="H70" s="54"/>
      <c r="I70" s="201"/>
      <c r="J70" s="201"/>
      <c r="K70" s="201"/>
      <c r="L70" s="201"/>
      <c r="M70" s="63"/>
      <c r="N70" s="54"/>
      <c r="O70" s="143"/>
      <c r="P70" s="143"/>
      <c r="Q70" s="143"/>
      <c r="R70" s="143" t="s">
        <v>622</v>
      </c>
      <c r="S70" s="64"/>
      <c r="T70" s="144"/>
      <c r="U70" s="144"/>
      <c r="V70" s="144"/>
      <c r="W70" s="144"/>
      <c r="X70" s="144"/>
      <c r="Y70" s="63"/>
      <c r="Z70" s="144"/>
      <c r="AA70" s="144"/>
      <c r="AB70" s="144"/>
      <c r="AC70" s="144"/>
      <c r="AD70" s="144"/>
      <c r="AE70" s="45"/>
      <c r="AF70" s="144"/>
      <c r="AG70" s="144"/>
      <c r="AH70" s="144"/>
      <c r="AI70" s="144"/>
      <c r="AJ70" s="144"/>
    </row>
    <row r="71" spans="1:36" s="202" customFormat="1" x14ac:dyDescent="0.2">
      <c r="A71" s="63"/>
      <c r="B71" s="54"/>
      <c r="C71" s="201"/>
      <c r="D71" s="201"/>
      <c r="E71" s="201"/>
      <c r="F71" s="201"/>
      <c r="G71" s="63"/>
      <c r="H71" s="54"/>
      <c r="I71" s="201"/>
      <c r="J71" s="201"/>
      <c r="K71" s="201"/>
      <c r="L71" s="201"/>
      <c r="M71" s="63"/>
      <c r="N71" s="54"/>
      <c r="O71" s="143"/>
      <c r="P71" s="143"/>
      <c r="Q71" s="143"/>
      <c r="R71" s="143" t="s">
        <v>622</v>
      </c>
      <c r="S71" s="63"/>
      <c r="T71" s="144"/>
      <c r="U71" s="144"/>
      <c r="V71" s="144"/>
      <c r="W71" s="144"/>
      <c r="X71" s="144"/>
      <c r="Y71" s="63"/>
      <c r="Z71" s="144"/>
      <c r="AA71" s="144"/>
      <c r="AB71" s="144"/>
      <c r="AC71" s="144"/>
      <c r="AD71" s="144"/>
      <c r="AE71" s="45"/>
      <c r="AF71" s="144"/>
      <c r="AG71" s="144"/>
      <c r="AH71" s="144"/>
      <c r="AI71" s="144"/>
      <c r="AJ71" s="144"/>
    </row>
    <row r="72" spans="1:36" s="202" customFormat="1" x14ac:dyDescent="0.2">
      <c r="A72" s="63"/>
      <c r="B72" s="54"/>
      <c r="C72" s="201"/>
      <c r="D72" s="201"/>
      <c r="E72" s="201"/>
      <c r="F72" s="201"/>
      <c r="G72" s="63"/>
      <c r="H72" s="54"/>
      <c r="I72" s="201"/>
      <c r="J72" s="201"/>
      <c r="K72" s="201"/>
      <c r="L72" s="201"/>
      <c r="M72" s="63"/>
      <c r="N72" s="54"/>
      <c r="O72" s="200"/>
      <c r="P72" s="200" t="s">
        <v>622</v>
      </c>
      <c r="Q72" s="200" t="s">
        <v>622</v>
      </c>
      <c r="R72" s="200" t="s">
        <v>622</v>
      </c>
      <c r="S72" s="63"/>
      <c r="T72" s="144"/>
      <c r="U72" s="144"/>
      <c r="V72" s="144"/>
      <c r="W72" s="144"/>
      <c r="X72" s="144"/>
      <c r="Y72" s="63"/>
      <c r="Z72" s="144"/>
      <c r="AA72" s="144"/>
      <c r="AB72" s="144"/>
      <c r="AC72" s="144"/>
      <c r="AD72" s="144"/>
      <c r="AE72" s="45"/>
      <c r="AF72" s="144"/>
      <c r="AG72" s="144"/>
      <c r="AH72" s="144"/>
      <c r="AI72" s="144"/>
      <c r="AJ72" s="144"/>
    </row>
    <row r="73" spans="1:36" s="202" customFormat="1" x14ac:dyDescent="0.2">
      <c r="A73" s="63"/>
      <c r="B73" s="54"/>
      <c r="C73" s="201"/>
      <c r="D73" s="201"/>
      <c r="E73" s="46"/>
      <c r="F73" s="46"/>
      <c r="G73" s="63"/>
      <c r="H73" s="54"/>
      <c r="I73" s="201"/>
      <c r="J73" s="201"/>
      <c r="K73" s="201"/>
      <c r="L73" s="201"/>
      <c r="M73" s="63"/>
      <c r="N73" s="54"/>
      <c r="O73" s="143"/>
      <c r="P73" s="143"/>
      <c r="Q73" s="143"/>
      <c r="R73" s="200" t="s">
        <v>622</v>
      </c>
      <c r="S73" s="63"/>
      <c r="T73" s="144"/>
      <c r="U73" s="144"/>
      <c r="V73" s="144"/>
      <c r="W73" s="144"/>
      <c r="X73" s="144"/>
      <c r="Y73" s="63"/>
      <c r="Z73" s="144"/>
      <c r="AA73" s="144"/>
      <c r="AB73" s="144"/>
      <c r="AC73" s="144"/>
      <c r="AD73" s="144"/>
      <c r="AE73" s="45"/>
      <c r="AF73" s="144"/>
      <c r="AG73" s="144"/>
      <c r="AH73" s="144"/>
      <c r="AI73" s="144"/>
      <c r="AJ73" s="144"/>
    </row>
    <row r="74" spans="1:36" s="202" customFormat="1" x14ac:dyDescent="0.2">
      <c r="A74" s="63"/>
      <c r="B74" s="54"/>
      <c r="C74" s="46"/>
      <c r="D74" s="46"/>
      <c r="E74" s="46"/>
      <c r="F74" s="46"/>
      <c r="G74" s="63"/>
      <c r="H74" s="54"/>
      <c r="I74" s="201"/>
      <c r="J74" s="201"/>
      <c r="K74" s="201"/>
      <c r="L74" s="201"/>
      <c r="M74" s="63"/>
      <c r="N74" s="54"/>
      <c r="O74" s="200"/>
      <c r="P74" s="200"/>
      <c r="Q74" s="201"/>
      <c r="R74" s="201"/>
      <c r="S74" s="63"/>
      <c r="T74" s="144"/>
      <c r="U74" s="144"/>
      <c r="V74" s="144"/>
      <c r="W74" s="144"/>
      <c r="X74" s="144"/>
      <c r="Y74" s="63"/>
      <c r="Z74" s="144"/>
      <c r="AA74" s="144"/>
      <c r="AB74" s="144"/>
      <c r="AC74" s="144"/>
      <c r="AD74" s="144"/>
      <c r="AE74" s="45"/>
      <c r="AF74" s="144"/>
      <c r="AG74" s="144"/>
      <c r="AH74" s="144"/>
      <c r="AI74" s="144"/>
      <c r="AJ74" s="144"/>
    </row>
    <row r="75" spans="1:36" s="202" customFormat="1" x14ac:dyDescent="0.2">
      <c r="A75" s="63"/>
      <c r="B75" s="54"/>
      <c r="C75" s="46"/>
      <c r="D75" s="46"/>
      <c r="E75" s="46"/>
      <c r="F75" s="46"/>
      <c r="G75" s="63"/>
      <c r="H75" s="54"/>
      <c r="I75" s="201"/>
      <c r="J75" s="201"/>
      <c r="K75" s="201"/>
      <c r="L75" s="46"/>
      <c r="M75" s="63"/>
      <c r="N75" s="54"/>
      <c r="O75" s="200"/>
      <c r="P75" s="200"/>
      <c r="Q75" s="200"/>
      <c r="R75" s="201"/>
      <c r="S75" s="63"/>
      <c r="T75" s="144"/>
      <c r="U75" s="144"/>
      <c r="V75" s="144"/>
      <c r="W75" s="144"/>
      <c r="X75" s="144"/>
      <c r="Y75" s="63"/>
      <c r="Z75" s="144"/>
      <c r="AA75" s="144"/>
      <c r="AB75" s="144"/>
      <c r="AC75" s="144"/>
      <c r="AD75" s="144"/>
      <c r="AE75" s="45"/>
      <c r="AF75" s="144"/>
      <c r="AG75" s="144"/>
      <c r="AH75" s="144"/>
      <c r="AI75" s="144"/>
      <c r="AJ75" s="144"/>
    </row>
    <row r="76" spans="1:36" s="202" customFormat="1" x14ac:dyDescent="0.2">
      <c r="A76" s="63"/>
      <c r="B76" s="54"/>
      <c r="C76" s="46"/>
      <c r="D76" s="46"/>
      <c r="E76" s="46"/>
      <c r="F76" s="46"/>
      <c r="G76" s="63"/>
      <c r="H76" s="54"/>
      <c r="I76" s="46"/>
      <c r="J76" s="46"/>
      <c r="K76" s="46"/>
      <c r="L76" s="46"/>
      <c r="M76" s="63"/>
      <c r="N76" s="54"/>
      <c r="O76" s="200"/>
      <c r="P76" s="201"/>
      <c r="Q76" s="201"/>
      <c r="R76" s="201"/>
      <c r="S76" s="63"/>
      <c r="T76" s="144"/>
      <c r="U76" s="144"/>
      <c r="V76" s="144"/>
      <c r="W76" s="144"/>
      <c r="X76" s="144"/>
      <c r="Y76" s="63"/>
      <c r="Z76" s="144"/>
      <c r="AA76" s="144"/>
      <c r="AB76" s="144"/>
      <c r="AC76" s="144"/>
      <c r="AD76" s="144"/>
      <c r="AE76" s="45"/>
      <c r="AF76" s="144"/>
      <c r="AG76" s="144"/>
      <c r="AH76" s="144"/>
      <c r="AI76" s="144"/>
      <c r="AJ76" s="144"/>
    </row>
    <row r="77" spans="1:36" s="202" customFormat="1" x14ac:dyDescent="0.2">
      <c r="A77" s="63"/>
      <c r="B77" s="54"/>
      <c r="C77" s="46"/>
      <c r="D77" s="46"/>
      <c r="E77" s="46"/>
      <c r="F77" s="46"/>
      <c r="G77" s="63"/>
      <c r="H77" s="54"/>
      <c r="I77" s="46"/>
      <c r="J77" s="46"/>
      <c r="K77" s="46"/>
      <c r="L77" s="46"/>
      <c r="M77" s="63"/>
      <c r="N77" s="54"/>
      <c r="O77" s="201"/>
      <c r="P77" s="201"/>
      <c r="Q77" s="201"/>
      <c r="R77" s="201"/>
      <c r="S77" s="63"/>
      <c r="T77" s="144"/>
      <c r="U77" s="144"/>
      <c r="V77" s="144"/>
      <c r="W77" s="144"/>
      <c r="X77" s="144"/>
      <c r="Y77" s="63"/>
      <c r="Z77" s="144"/>
      <c r="AA77" s="144"/>
      <c r="AB77" s="144"/>
      <c r="AC77" s="144"/>
      <c r="AD77" s="144"/>
      <c r="AE77" s="45"/>
      <c r="AF77" s="144"/>
      <c r="AG77" s="144"/>
      <c r="AH77" s="144"/>
      <c r="AI77" s="144"/>
      <c r="AJ77" s="144"/>
    </row>
    <row r="78" spans="1:36" s="202" customFormat="1" x14ac:dyDescent="0.2">
      <c r="A78" s="54"/>
      <c r="B78" s="54"/>
      <c r="C78" s="46"/>
      <c r="D78" s="46"/>
      <c r="E78" s="46"/>
      <c r="F78" s="46"/>
      <c r="G78" s="54"/>
      <c r="H78" s="54"/>
      <c r="I78" s="46"/>
      <c r="J78" s="46"/>
      <c r="K78" s="46"/>
      <c r="L78" s="46"/>
      <c r="M78" s="54"/>
      <c r="N78" s="54"/>
      <c r="O78" s="201"/>
      <c r="P78" s="201"/>
      <c r="Q78" s="201"/>
      <c r="R78" s="201"/>
      <c r="S78" s="54"/>
      <c r="T78" s="144"/>
      <c r="U78" s="144"/>
      <c r="V78" s="144"/>
      <c r="W78" s="144"/>
      <c r="X78" s="144"/>
      <c r="Y78" s="54"/>
      <c r="Z78" s="144"/>
      <c r="AA78" s="144"/>
      <c r="AB78" s="144"/>
      <c r="AC78" s="144"/>
      <c r="AD78" s="144"/>
      <c r="AF78" s="144"/>
      <c r="AG78" s="144"/>
      <c r="AH78" s="144"/>
      <c r="AI78" s="144"/>
      <c r="AJ78" s="144"/>
    </row>
    <row r="79" spans="1:36" s="202" customFormat="1" x14ac:dyDescent="0.2">
      <c r="A79" s="54"/>
      <c r="B79" s="54"/>
      <c r="C79" s="46"/>
      <c r="D79" s="46"/>
      <c r="E79" s="46"/>
      <c r="F79" s="46"/>
      <c r="G79" s="54"/>
      <c r="H79" s="54"/>
      <c r="I79" s="46"/>
      <c r="J79" s="46"/>
      <c r="K79" s="46"/>
      <c r="L79" s="46"/>
      <c r="M79" s="54"/>
      <c r="N79" s="54"/>
      <c r="O79" s="201"/>
      <c r="P79" s="201"/>
      <c r="Q79" s="201"/>
      <c r="R79" s="201"/>
      <c r="S79" s="54"/>
      <c r="T79" s="144"/>
      <c r="U79" s="144"/>
      <c r="V79" s="144"/>
      <c r="W79" s="144"/>
      <c r="X79" s="144"/>
      <c r="Y79" s="54"/>
      <c r="Z79" s="144"/>
      <c r="AA79" s="144"/>
      <c r="AB79" s="144"/>
      <c r="AC79" s="144"/>
      <c r="AD79" s="144"/>
      <c r="AF79" s="144"/>
      <c r="AG79" s="144"/>
      <c r="AH79" s="144"/>
      <c r="AI79" s="144"/>
      <c r="AJ79" s="144"/>
    </row>
    <row r="80" spans="1:36" s="202" customFormat="1" x14ac:dyDescent="0.2">
      <c r="A80" s="54"/>
      <c r="B80" s="54"/>
      <c r="C80" s="46"/>
      <c r="D80" s="46"/>
      <c r="E80" s="46"/>
      <c r="F80" s="46"/>
      <c r="G80" s="54"/>
      <c r="H80" s="54"/>
      <c r="I80" s="46"/>
      <c r="J80" s="46"/>
      <c r="K80" s="46"/>
      <c r="L80" s="46"/>
      <c r="M80" s="54"/>
      <c r="N80" s="54"/>
      <c r="O80" s="201"/>
      <c r="P80" s="201"/>
      <c r="Q80" s="201"/>
      <c r="R80" s="201"/>
      <c r="S80" s="54"/>
      <c r="T80" s="144"/>
      <c r="U80" s="144"/>
      <c r="V80" s="144"/>
      <c r="W80" s="144"/>
      <c r="X80" s="144"/>
      <c r="Y80" s="54"/>
      <c r="Z80" s="144"/>
      <c r="AA80" s="144"/>
      <c r="AB80" s="144"/>
      <c r="AC80" s="144"/>
      <c r="AD80" s="144"/>
      <c r="AF80" s="144"/>
      <c r="AG80" s="144"/>
      <c r="AH80" s="144"/>
      <c r="AI80" s="144"/>
      <c r="AJ80" s="144"/>
    </row>
    <row r="81" spans="1:36" s="202" customFormat="1" x14ac:dyDescent="0.2">
      <c r="A81" s="54"/>
      <c r="B81" s="54"/>
      <c r="C81" s="46"/>
      <c r="D81" s="46"/>
      <c r="E81" s="46"/>
      <c r="F81" s="46"/>
      <c r="G81" s="54"/>
      <c r="H81" s="54"/>
      <c r="I81" s="46"/>
      <c r="J81" s="46"/>
      <c r="K81" s="46"/>
      <c r="L81" s="46"/>
      <c r="M81" s="54"/>
      <c r="N81" s="54"/>
      <c r="O81" s="201"/>
      <c r="P81" s="201"/>
      <c r="Q81" s="201"/>
      <c r="R81" s="201"/>
      <c r="S81" s="54"/>
      <c r="T81" s="144"/>
      <c r="U81" s="144"/>
      <c r="V81" s="144"/>
      <c r="W81" s="144"/>
      <c r="X81" s="144"/>
      <c r="Y81" s="54"/>
      <c r="Z81" s="144"/>
      <c r="AA81" s="144"/>
      <c r="AB81" s="144"/>
      <c r="AC81" s="144"/>
      <c r="AD81" s="144"/>
      <c r="AF81" s="144"/>
      <c r="AG81" s="144"/>
      <c r="AH81" s="144"/>
      <c r="AI81" s="144"/>
      <c r="AJ81" s="144"/>
    </row>
    <row r="82" spans="1:36" s="202" customFormat="1" x14ac:dyDescent="0.2">
      <c r="A82" s="54"/>
      <c r="B82" s="54"/>
      <c r="C82" s="46"/>
      <c r="D82" s="46"/>
      <c r="E82" s="46"/>
      <c r="F82" s="46"/>
      <c r="G82" s="54"/>
      <c r="H82" s="54"/>
      <c r="I82" s="46"/>
      <c r="J82" s="46"/>
      <c r="K82" s="46"/>
      <c r="L82" s="46"/>
      <c r="M82" s="54"/>
      <c r="N82" s="54"/>
      <c r="O82" s="201"/>
      <c r="P82" s="201"/>
      <c r="Q82" s="201"/>
      <c r="R82" s="201"/>
      <c r="S82" s="54"/>
      <c r="T82" s="144"/>
      <c r="U82" s="144"/>
      <c r="V82" s="144"/>
      <c r="W82" s="144"/>
      <c r="X82" s="144"/>
      <c r="Y82" s="54"/>
      <c r="Z82" s="144"/>
      <c r="AA82" s="144"/>
      <c r="AB82" s="144"/>
      <c r="AC82" s="144"/>
      <c r="AD82" s="144"/>
      <c r="AF82" s="144"/>
      <c r="AG82" s="144"/>
      <c r="AH82" s="144"/>
      <c r="AI82" s="144"/>
      <c r="AJ82" s="144"/>
    </row>
    <row r="83" spans="1:36" s="202" customFormat="1" x14ac:dyDescent="0.2">
      <c r="A83" s="54"/>
      <c r="B83" s="216"/>
      <c r="C83" s="46"/>
      <c r="D83" s="46"/>
      <c r="E83" s="46"/>
      <c r="F83" s="46"/>
      <c r="G83" s="54"/>
      <c r="H83" s="54"/>
      <c r="I83" s="46"/>
      <c r="J83" s="46"/>
      <c r="K83" s="46"/>
      <c r="L83" s="46"/>
      <c r="M83" s="54"/>
      <c r="N83" s="54"/>
      <c r="O83" s="201"/>
      <c r="P83" s="201"/>
      <c r="Q83" s="201"/>
      <c r="R83" s="201"/>
      <c r="S83" s="54"/>
      <c r="T83" s="144"/>
      <c r="U83" s="144"/>
      <c r="V83" s="144"/>
      <c r="W83" s="144"/>
      <c r="X83" s="144"/>
      <c r="Y83" s="54"/>
      <c r="Z83" s="144"/>
      <c r="AA83" s="144"/>
      <c r="AB83" s="144"/>
      <c r="AC83" s="144"/>
      <c r="AD83" s="144"/>
      <c r="AF83" s="144"/>
      <c r="AG83" s="144"/>
      <c r="AH83" s="144"/>
      <c r="AI83" s="144"/>
      <c r="AJ83" s="144"/>
    </row>
    <row r="84" spans="1:36" s="202" customFormat="1" x14ac:dyDescent="0.2">
      <c r="A84" s="54"/>
      <c r="B84" s="144"/>
      <c r="C84" s="46"/>
      <c r="D84" s="46"/>
      <c r="E84" s="216"/>
      <c r="F84" s="216"/>
      <c r="G84" s="54"/>
      <c r="H84" s="216"/>
      <c r="I84" s="46"/>
      <c r="J84" s="46"/>
      <c r="K84" s="46"/>
      <c r="L84" s="46"/>
      <c r="M84" s="54"/>
      <c r="N84" s="54"/>
      <c r="O84" s="201"/>
      <c r="P84" s="201"/>
      <c r="Q84" s="201"/>
      <c r="R84" s="201"/>
      <c r="S84" s="54"/>
      <c r="T84" s="144"/>
      <c r="U84" s="144"/>
      <c r="V84" s="144"/>
      <c r="W84" s="144"/>
      <c r="X84" s="144"/>
      <c r="Y84" s="54"/>
      <c r="Z84" s="144"/>
      <c r="AA84" s="144"/>
      <c r="AB84" s="144"/>
      <c r="AC84" s="144"/>
      <c r="AD84" s="144"/>
      <c r="AF84" s="144"/>
      <c r="AG84" s="144"/>
      <c r="AH84" s="144"/>
      <c r="AI84" s="144"/>
      <c r="AJ84" s="144"/>
    </row>
    <row r="85" spans="1:36" x14ac:dyDescent="0.2">
      <c r="A85" s="54"/>
      <c r="C85" s="216"/>
      <c r="D85" s="216"/>
      <c r="G85" s="54"/>
      <c r="I85" s="46"/>
      <c r="J85" s="46"/>
      <c r="K85" s="46"/>
      <c r="L85" s="46"/>
      <c r="M85" s="54"/>
      <c r="N85" s="54"/>
      <c r="O85" s="201"/>
      <c r="P85" s="201"/>
      <c r="Q85" s="201"/>
      <c r="R85" s="201"/>
      <c r="S85" s="54"/>
      <c r="Y85" s="54"/>
      <c r="AE85" s="202"/>
    </row>
    <row r="86" spans="1:36" x14ac:dyDescent="0.2">
      <c r="A86" s="216" t="e">
        <f>General!#REF!</f>
        <v>#REF!</v>
      </c>
      <c r="G86" s="216"/>
      <c r="I86" s="46"/>
      <c r="J86" s="46"/>
      <c r="K86" s="46"/>
      <c r="L86" s="216"/>
      <c r="M86" s="216"/>
      <c r="N86" s="54"/>
      <c r="O86" s="201"/>
      <c r="P86" s="201"/>
      <c r="Q86" s="201"/>
      <c r="R86" s="201"/>
      <c r="S86" s="216" t="e">
        <f>General!#REF!</f>
        <v>#REF!</v>
      </c>
      <c r="Y86" s="216"/>
    </row>
    <row r="87" spans="1:36" x14ac:dyDescent="0.2">
      <c r="I87" s="216"/>
      <c r="J87" s="216"/>
      <c r="K87" s="216"/>
      <c r="N87" s="54"/>
      <c r="O87" s="201"/>
      <c r="P87" s="201"/>
      <c r="Q87" s="201"/>
      <c r="R87" s="201"/>
    </row>
    <row r="88" spans="1:36" x14ac:dyDescent="0.2">
      <c r="N88" s="54"/>
      <c r="O88" s="46"/>
      <c r="P88" s="46"/>
      <c r="Q88" s="46"/>
      <c r="R88" s="46"/>
    </row>
    <row r="89" spans="1:36" x14ac:dyDescent="0.2">
      <c r="N89" s="54"/>
      <c r="O89" s="46"/>
      <c r="P89" s="46"/>
      <c r="Q89" s="46"/>
      <c r="R89" s="46"/>
    </row>
    <row r="90" spans="1:36" x14ac:dyDescent="0.2">
      <c r="N90" s="54"/>
      <c r="O90" s="46"/>
      <c r="P90" s="46"/>
      <c r="Q90" s="46"/>
      <c r="R90" s="46"/>
    </row>
    <row r="91" spans="1:36" x14ac:dyDescent="0.2">
      <c r="N91" s="216"/>
      <c r="O91" s="46"/>
      <c r="P91" s="46"/>
      <c r="Q91" s="46"/>
      <c r="R91" s="46"/>
    </row>
    <row r="92" spans="1:36" x14ac:dyDescent="0.2">
      <c r="O92" s="46"/>
      <c r="P92" s="46"/>
      <c r="Q92" s="46"/>
      <c r="R92" s="46"/>
    </row>
    <row r="93" spans="1:36" x14ac:dyDescent="0.2">
      <c r="O93" s="46"/>
      <c r="P93" s="46"/>
      <c r="Q93" s="46"/>
      <c r="R93" s="46"/>
    </row>
    <row r="94" spans="1:36" x14ac:dyDescent="0.2">
      <c r="O94" s="46"/>
      <c r="P94" s="46"/>
      <c r="Q94" s="46"/>
      <c r="R94" s="46"/>
    </row>
    <row r="95" spans="1:36" x14ac:dyDescent="0.2">
      <c r="O95" s="46"/>
      <c r="P95" s="46"/>
      <c r="Q95" s="46"/>
      <c r="R95" s="46"/>
    </row>
    <row r="96" spans="1:36" x14ac:dyDescent="0.2">
      <c r="O96" s="46"/>
      <c r="P96" s="46"/>
      <c r="Q96" s="46"/>
      <c r="R96" s="46"/>
    </row>
    <row r="97" spans="15:18" x14ac:dyDescent="0.2">
      <c r="O97" s="46"/>
      <c r="P97" s="46"/>
      <c r="Q97" s="46"/>
      <c r="R97" s="46"/>
    </row>
    <row r="98" spans="15:18" x14ac:dyDescent="0.2">
      <c r="O98" s="46"/>
      <c r="P98" s="46"/>
      <c r="Q98" s="46"/>
      <c r="R98" s="46"/>
    </row>
    <row r="99" spans="15:18" x14ac:dyDescent="0.2">
      <c r="O99" s="216"/>
      <c r="P99" s="216"/>
      <c r="Q99" s="216"/>
      <c r="R99" s="216"/>
    </row>
  </sheetData>
  <sortState ref="Z30:AD47">
    <sortCondition ref="Z30"/>
  </sortState>
  <mergeCells count="81">
    <mergeCell ref="Y55:Y64"/>
    <mergeCell ref="Y33:Y54"/>
    <mergeCell ref="Y12:Y32"/>
    <mergeCell ref="AE49:AE58"/>
    <mergeCell ref="AE30:AE48"/>
    <mergeCell ref="AE12:AE29"/>
    <mergeCell ref="M47:M56"/>
    <mergeCell ref="M27:M46"/>
    <mergeCell ref="M12:M26"/>
    <mergeCell ref="S51:S60"/>
    <mergeCell ref="S34:S50"/>
    <mergeCell ref="S12:S33"/>
    <mergeCell ref="Y11:Z11"/>
    <mergeCell ref="AE2:AJ2"/>
    <mergeCell ref="AE5:AF5"/>
    <mergeCell ref="AE4:AJ4"/>
    <mergeCell ref="AE3:AJ3"/>
    <mergeCell ref="AG5:AJ5"/>
    <mergeCell ref="AE9:AF9"/>
    <mergeCell ref="AE8:AF8"/>
    <mergeCell ref="AE6:AJ6"/>
    <mergeCell ref="AE10:AF10"/>
    <mergeCell ref="AE11:AF11"/>
    <mergeCell ref="AA5:AD5"/>
    <mergeCell ref="Y5:Z5"/>
    <mergeCell ref="Y6:AD6"/>
    <mergeCell ref="Y4:AD4"/>
    <mergeCell ref="Y8:Z8"/>
    <mergeCell ref="M1:R1"/>
    <mergeCell ref="M2:R2"/>
    <mergeCell ref="M3:R3"/>
    <mergeCell ref="S1:AD1"/>
    <mergeCell ref="S2:X2"/>
    <mergeCell ref="S3:X3"/>
    <mergeCell ref="Y2:AD2"/>
    <mergeCell ref="Y3:AD3"/>
    <mergeCell ref="A1:L1"/>
    <mergeCell ref="A6:F6"/>
    <mergeCell ref="G6:L6"/>
    <mergeCell ref="U5:X5"/>
    <mergeCell ref="S5:T5"/>
    <mergeCell ref="O5:R5"/>
    <mergeCell ref="S6:X6"/>
    <mergeCell ref="M6:R6"/>
    <mergeCell ref="S4:X4"/>
    <mergeCell ref="M4:R4"/>
    <mergeCell ref="A5:B5"/>
    <mergeCell ref="C5:F5"/>
    <mergeCell ref="G5:H5"/>
    <mergeCell ref="I5:L5"/>
    <mergeCell ref="M5:N5"/>
    <mergeCell ref="A4:F4"/>
    <mergeCell ref="A2:F2"/>
    <mergeCell ref="A3:F3"/>
    <mergeCell ref="G2:L2"/>
    <mergeCell ref="G3:L3"/>
    <mergeCell ref="G4:L4"/>
    <mergeCell ref="Y9:Z9"/>
    <mergeCell ref="Y10:Z10"/>
    <mergeCell ref="S10:T10"/>
    <mergeCell ref="S9:T9"/>
    <mergeCell ref="G9:H9"/>
    <mergeCell ref="M9:N9"/>
    <mergeCell ref="M10:N10"/>
    <mergeCell ref="G10:H10"/>
    <mergeCell ref="A11:B11"/>
    <mergeCell ref="G11:H11"/>
    <mergeCell ref="S11:T11"/>
    <mergeCell ref="M11:N11"/>
    <mergeCell ref="M8:N8"/>
    <mergeCell ref="S8:T8"/>
    <mergeCell ref="A8:B8"/>
    <mergeCell ref="G8:H8"/>
    <mergeCell ref="A10:B10"/>
    <mergeCell ref="A9:B9"/>
    <mergeCell ref="A41:A50"/>
    <mergeCell ref="A23:A40"/>
    <mergeCell ref="A12:A22"/>
    <mergeCell ref="G42:G51"/>
    <mergeCell ref="G29:G41"/>
    <mergeCell ref="G12:G28"/>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87"/>
  <sheetViews>
    <sheetView topLeftCell="I1" zoomScale="75" zoomScaleNormal="75" zoomScaleSheetLayoutView="50" workbookViewId="0">
      <pane ySplit="4" topLeftCell="A5" activePane="bottomLeft" state="frozen"/>
      <selection activeCell="A1417" sqref="A1417"/>
      <selection pane="bottomLeft" activeCell="N24" sqref="N24:R24"/>
    </sheetView>
  </sheetViews>
  <sheetFormatPr defaultRowHeight="12.75" x14ac:dyDescent="0.2"/>
  <cols>
    <col min="1" max="1" width="4.5703125" style="19" bestFit="1" customWidth="1"/>
    <col min="2" max="2" width="28.7109375" customWidth="1"/>
    <col min="3" max="6" width="15.140625" customWidth="1"/>
    <col min="7" max="7" width="4.5703125" style="19" bestFit="1" customWidth="1"/>
    <col min="8" max="8" width="28.7109375" customWidth="1"/>
    <col min="9" max="12" width="15.140625" customWidth="1"/>
    <col min="13" max="13" width="4.5703125" style="19" bestFit="1" customWidth="1"/>
    <col min="14" max="14" width="28.7109375" customWidth="1"/>
    <col min="15" max="18" width="15.140625" customWidth="1"/>
    <col min="19" max="19" width="4.5703125" style="19" bestFit="1" customWidth="1"/>
    <col min="20" max="20" width="28.7109375" customWidth="1"/>
    <col min="21" max="24" width="15.140625" customWidth="1"/>
    <col min="25" max="25" width="4.5703125" style="19" bestFit="1" customWidth="1"/>
    <col min="26" max="26" width="28.7109375" customWidth="1"/>
    <col min="27" max="30" width="15.140625" customWidth="1"/>
    <col min="31" max="31" width="4.5703125" style="19" bestFit="1" customWidth="1"/>
    <col min="32" max="32" width="28.7109375" customWidth="1"/>
    <col min="33" max="36" width="15.140625" customWidth="1"/>
  </cols>
  <sheetData>
    <row r="1" spans="1:36" ht="18" x14ac:dyDescent="0.25">
      <c r="A1" s="555" t="s">
        <v>421</v>
      </c>
      <c r="B1" s="555"/>
      <c r="C1" s="555"/>
      <c r="D1" s="555"/>
      <c r="E1" s="555"/>
      <c r="F1" s="555"/>
      <c r="G1" s="555"/>
      <c r="H1" s="555"/>
      <c r="I1" s="555"/>
      <c r="J1" s="555"/>
      <c r="K1" s="555"/>
      <c r="L1" s="555"/>
      <c r="M1" s="555" t="s">
        <v>421</v>
      </c>
      <c r="N1" s="555"/>
      <c r="O1" s="555"/>
      <c r="P1" s="555"/>
      <c r="Q1" s="555"/>
      <c r="R1" s="555"/>
      <c r="S1" s="555"/>
      <c r="T1" s="555"/>
      <c r="U1" s="555"/>
      <c r="V1" s="555"/>
      <c r="W1" s="555"/>
      <c r="X1" s="555"/>
      <c r="Y1" s="555" t="s">
        <v>421</v>
      </c>
      <c r="Z1" s="555"/>
      <c r="AA1" s="555"/>
      <c r="AB1" s="555"/>
      <c r="AC1" s="555"/>
      <c r="AD1" s="555"/>
      <c r="AE1" s="555"/>
      <c r="AF1" s="555"/>
      <c r="AG1" s="555"/>
      <c r="AH1" s="555"/>
      <c r="AI1" s="555"/>
      <c r="AJ1" s="555"/>
    </row>
    <row r="2" spans="1:36" ht="18" x14ac:dyDescent="0.25">
      <c r="A2" s="556" t="s">
        <v>614</v>
      </c>
      <c r="B2" s="556"/>
      <c r="C2" s="556"/>
      <c r="D2" s="556"/>
      <c r="E2" s="556"/>
      <c r="F2" s="556"/>
      <c r="G2" s="556" t="s">
        <v>520</v>
      </c>
      <c r="H2" s="556"/>
      <c r="I2" s="556"/>
      <c r="J2" s="556"/>
      <c r="K2" s="556"/>
      <c r="L2" s="556"/>
      <c r="M2" s="556" t="s">
        <v>1361</v>
      </c>
      <c r="N2" s="556"/>
      <c r="O2" s="556"/>
      <c r="P2" s="556"/>
      <c r="Q2" s="556"/>
      <c r="R2" s="556"/>
      <c r="S2" s="575" t="s">
        <v>929</v>
      </c>
      <c r="T2" s="576"/>
      <c r="U2" s="576"/>
      <c r="V2" s="576"/>
      <c r="W2" s="576"/>
      <c r="X2" s="577"/>
      <c r="Y2" s="556" t="s">
        <v>395</v>
      </c>
      <c r="Z2" s="556"/>
      <c r="AA2" s="556"/>
      <c r="AB2" s="556"/>
      <c r="AC2" s="556"/>
      <c r="AD2" s="556"/>
      <c r="AE2" s="556" t="s">
        <v>398</v>
      </c>
      <c r="AF2" s="556"/>
      <c r="AG2" s="556"/>
      <c r="AH2" s="556"/>
      <c r="AI2" s="556"/>
      <c r="AJ2" s="556"/>
    </row>
    <row r="3" spans="1:36" ht="18" x14ac:dyDescent="0.25">
      <c r="A3" s="556" t="s">
        <v>576</v>
      </c>
      <c r="B3" s="556"/>
      <c r="C3" s="556"/>
      <c r="D3" s="556"/>
      <c r="E3" s="556"/>
      <c r="F3" s="556"/>
      <c r="G3" s="556" t="s">
        <v>645</v>
      </c>
      <c r="H3" s="556"/>
      <c r="I3" s="556"/>
      <c r="J3" s="556"/>
      <c r="K3" s="556"/>
      <c r="L3" s="556"/>
      <c r="M3" s="556" t="s">
        <v>1362</v>
      </c>
      <c r="N3" s="556"/>
      <c r="O3" s="556"/>
      <c r="P3" s="556"/>
      <c r="Q3" s="556"/>
      <c r="R3" s="556"/>
      <c r="S3" s="575" t="s">
        <v>930</v>
      </c>
      <c r="T3" s="576"/>
      <c r="U3" s="576"/>
      <c r="V3" s="576"/>
      <c r="W3" s="576"/>
      <c r="X3" s="577"/>
      <c r="Y3" s="556" t="s">
        <v>396</v>
      </c>
      <c r="Z3" s="556"/>
      <c r="AA3" s="556"/>
      <c r="AB3" s="556"/>
      <c r="AC3" s="556"/>
      <c r="AD3" s="556"/>
      <c r="AE3" s="556" t="s">
        <v>575</v>
      </c>
      <c r="AF3" s="556"/>
      <c r="AG3" s="556"/>
      <c r="AH3" s="556"/>
      <c r="AI3" s="556"/>
      <c r="AJ3" s="556"/>
    </row>
    <row r="4" spans="1:36" ht="15" x14ac:dyDescent="0.2">
      <c r="A4" s="561" t="s">
        <v>132</v>
      </c>
      <c r="B4" s="561"/>
      <c r="C4" s="561"/>
      <c r="D4" s="561"/>
      <c r="E4" s="561"/>
      <c r="F4" s="561"/>
      <c r="G4" s="561" t="s">
        <v>623</v>
      </c>
      <c r="H4" s="561"/>
      <c r="I4" s="561"/>
      <c r="J4" s="561"/>
      <c r="K4" s="561"/>
      <c r="L4" s="561"/>
      <c r="M4" s="558" t="s">
        <v>724</v>
      </c>
      <c r="N4" s="558"/>
      <c r="O4" s="558"/>
      <c r="P4" s="558"/>
      <c r="Q4" s="558"/>
      <c r="R4" s="558"/>
      <c r="S4" s="578" t="s">
        <v>1893</v>
      </c>
      <c r="T4" s="576"/>
      <c r="U4" s="576"/>
      <c r="V4" s="576"/>
      <c r="W4" s="576"/>
      <c r="X4" s="577"/>
      <c r="Y4" s="561" t="s">
        <v>359</v>
      </c>
      <c r="Z4" s="561"/>
      <c r="AA4" s="561"/>
      <c r="AB4" s="561"/>
      <c r="AC4" s="561"/>
      <c r="AD4" s="561"/>
      <c r="AE4" s="561" t="s">
        <v>717</v>
      </c>
      <c r="AF4" s="561"/>
      <c r="AG4" s="561"/>
      <c r="AH4" s="561"/>
      <c r="AI4" s="561"/>
      <c r="AJ4" s="561"/>
    </row>
    <row r="5" spans="1:36" ht="15" x14ac:dyDescent="0.25">
      <c r="A5" s="553" t="s">
        <v>654</v>
      </c>
      <c r="B5" s="553"/>
      <c r="C5" s="554">
        <f>VLOOKUP(A2,'Bank Detail'!$A$4:$B$27,2)</f>
        <v>60640372</v>
      </c>
      <c r="D5" s="554"/>
      <c r="E5" s="554"/>
      <c r="F5" s="554"/>
      <c r="G5" s="553" t="s">
        <v>654</v>
      </c>
      <c r="H5" s="553"/>
      <c r="I5" s="554">
        <f>VLOOKUP(G2,'Bank Detail'!$A$4:$B$27,2)</f>
        <v>53010196</v>
      </c>
      <c r="J5" s="554"/>
      <c r="K5" s="554"/>
      <c r="L5" s="554"/>
      <c r="M5" s="553" t="s">
        <v>654</v>
      </c>
      <c r="N5" s="553"/>
      <c r="O5" s="554">
        <f>VLOOKUP(M2,'Bank Detail'!$A$4:$B$27,2)</f>
        <v>54833455</v>
      </c>
      <c r="P5" s="554"/>
      <c r="Q5" s="554"/>
      <c r="R5" s="554"/>
      <c r="S5" s="582" t="s">
        <v>654</v>
      </c>
      <c r="T5" s="583"/>
      <c r="U5" s="579">
        <f>VLOOKUP(S2,'Bank Detail'!$A$4:$B$27,2)</f>
        <v>17249152</v>
      </c>
      <c r="V5" s="580"/>
      <c r="W5" s="580"/>
      <c r="X5" s="581"/>
      <c r="Y5" s="553" t="s">
        <v>654</v>
      </c>
      <c r="Z5" s="553"/>
      <c r="AA5" s="554">
        <f>VLOOKUP(Y2,'Bank Detail'!$A$4:$B$27,2)</f>
        <v>13958610</v>
      </c>
      <c r="AB5" s="554"/>
      <c r="AC5" s="554"/>
      <c r="AD5" s="554"/>
      <c r="AE5" s="553" t="s">
        <v>654</v>
      </c>
      <c r="AF5" s="553"/>
      <c r="AG5" s="554">
        <f>VLOOKUP(AE2,'Bank Detail'!$A$4:$B$27,2)</f>
        <v>47106670</v>
      </c>
      <c r="AH5" s="554"/>
      <c r="AI5" s="554"/>
      <c r="AJ5" s="554"/>
    </row>
    <row r="6" spans="1:36" x14ac:dyDescent="0.2">
      <c r="A6" s="559"/>
      <c r="B6" s="559"/>
      <c r="C6" s="559"/>
      <c r="D6" s="559"/>
      <c r="E6" s="559"/>
      <c r="F6" s="559"/>
      <c r="G6" s="559"/>
      <c r="H6" s="559"/>
      <c r="I6" s="559"/>
      <c r="J6" s="559"/>
      <c r="K6" s="559"/>
      <c r="L6" s="559"/>
      <c r="M6" s="559"/>
      <c r="N6" s="559"/>
      <c r="O6" s="559"/>
      <c r="P6" s="559"/>
      <c r="Q6" s="559"/>
      <c r="R6" s="559"/>
      <c r="S6" s="584"/>
      <c r="T6" s="576"/>
      <c r="U6" s="576"/>
      <c r="V6" s="576"/>
      <c r="W6" s="576"/>
      <c r="X6" s="577"/>
      <c r="Y6" s="559"/>
      <c r="Z6" s="559"/>
      <c r="AA6" s="559"/>
      <c r="AB6" s="559"/>
      <c r="AC6" s="559"/>
      <c r="AD6" s="559"/>
      <c r="AE6" s="559"/>
      <c r="AF6" s="559"/>
      <c r="AG6" s="559"/>
      <c r="AH6" s="559"/>
      <c r="AI6" s="559"/>
      <c r="AJ6" s="559"/>
    </row>
    <row r="7" spans="1:36" x14ac:dyDescent="0.2">
      <c r="A7" s="145"/>
      <c r="B7" s="146"/>
      <c r="C7" s="445">
        <v>2018</v>
      </c>
      <c r="D7" s="445">
        <v>2019</v>
      </c>
      <c r="E7" s="445">
        <v>2020</v>
      </c>
      <c r="F7" s="445">
        <v>2021</v>
      </c>
      <c r="G7" s="145"/>
      <c r="H7" s="146"/>
      <c r="I7" s="445">
        <v>2018</v>
      </c>
      <c r="J7" s="445">
        <v>2019</v>
      </c>
      <c r="K7" s="445">
        <v>2020</v>
      </c>
      <c r="L7" s="445">
        <v>2021</v>
      </c>
      <c r="M7" s="145"/>
      <c r="N7" s="146"/>
      <c r="O7" s="445">
        <v>2018</v>
      </c>
      <c r="P7" s="445">
        <v>2019</v>
      </c>
      <c r="Q7" s="445">
        <v>2020</v>
      </c>
      <c r="R7" s="445">
        <v>2021</v>
      </c>
      <c r="S7" s="145"/>
      <c r="T7" s="146"/>
      <c r="U7" s="445">
        <v>2018</v>
      </c>
      <c r="V7" s="445">
        <v>2019</v>
      </c>
      <c r="W7" s="445">
        <v>2020</v>
      </c>
      <c r="X7" s="445">
        <v>2021</v>
      </c>
      <c r="Y7" s="145"/>
      <c r="Z7" s="146"/>
      <c r="AA7" s="445">
        <v>2018</v>
      </c>
      <c r="AB7" s="445">
        <v>2019</v>
      </c>
      <c r="AC7" s="445">
        <v>2020</v>
      </c>
      <c r="AD7" s="445">
        <v>2021</v>
      </c>
      <c r="AE7" s="145"/>
      <c r="AF7" s="146"/>
      <c r="AG7" s="445">
        <v>2018</v>
      </c>
      <c r="AH7" s="445">
        <v>2019</v>
      </c>
      <c r="AI7" s="445">
        <v>2020</v>
      </c>
      <c r="AJ7" s="445">
        <v>2021</v>
      </c>
    </row>
    <row r="8" spans="1:36" x14ac:dyDescent="0.2">
      <c r="A8" s="560" t="s">
        <v>594</v>
      </c>
      <c r="B8" s="560"/>
      <c r="C8" s="9">
        <f>SUM(C12:C44)</f>
        <v>39722655</v>
      </c>
      <c r="D8" s="9">
        <f>SUM(D13:D44)</f>
        <v>25400055</v>
      </c>
      <c r="E8" s="9">
        <f>SUM(E13:E44)</f>
        <v>10988000</v>
      </c>
      <c r="F8" s="9">
        <f>SUM(F13:F44)</f>
        <v>2800000</v>
      </c>
      <c r="G8" s="560" t="s">
        <v>594</v>
      </c>
      <c r="H8" s="560"/>
      <c r="I8" s="9">
        <f>SUM(I12:I56)</f>
        <v>59423408</v>
      </c>
      <c r="J8" s="9">
        <f>SUM(J12:J56)</f>
        <v>22410579</v>
      </c>
      <c r="K8" s="9">
        <f>SUM(K12:K56)</f>
        <v>17000600</v>
      </c>
      <c r="L8" s="9">
        <f>SUM(L12:L56)</f>
        <v>0</v>
      </c>
      <c r="M8" s="560" t="s">
        <v>594</v>
      </c>
      <c r="N8" s="560"/>
      <c r="O8" s="9">
        <f>SUM(O13:O47)</f>
        <v>29542000</v>
      </c>
      <c r="P8" s="9">
        <f>SUM(P13:P47)</f>
        <v>14200000</v>
      </c>
      <c r="Q8" s="9">
        <f>SUM(Q13:Q47)</f>
        <v>11200000</v>
      </c>
      <c r="R8" s="9">
        <f>SUM(R13:R47)</f>
        <v>2800000</v>
      </c>
      <c r="S8" s="585" t="s">
        <v>594</v>
      </c>
      <c r="T8" s="586"/>
      <c r="U8" s="9">
        <f>SUM(U12:U51)</f>
        <v>48423615</v>
      </c>
      <c r="V8" s="9">
        <f>SUM(V12:V51)</f>
        <v>27839893</v>
      </c>
      <c r="W8" s="9">
        <f>SUM(W12:W51)</f>
        <v>13262833</v>
      </c>
      <c r="X8" s="9">
        <f>SUM(X12:X51)</f>
        <v>8400000</v>
      </c>
      <c r="Y8" s="560" t="s">
        <v>594</v>
      </c>
      <c r="Z8" s="560"/>
      <c r="AA8" s="9">
        <f>SUM(AA12:AA59)</f>
        <v>65430000</v>
      </c>
      <c r="AB8" s="9">
        <f>SUM(AB12:AB59)</f>
        <v>31779000</v>
      </c>
      <c r="AC8" s="9">
        <f>SUM(AC12:AC59)</f>
        <v>17845000</v>
      </c>
      <c r="AD8" s="9">
        <f>SUM(AD12:AD59)</f>
        <v>13645000</v>
      </c>
      <c r="AE8" s="560" t="s">
        <v>594</v>
      </c>
      <c r="AF8" s="560"/>
      <c r="AG8" s="9">
        <f>SUM(AG12:AG50)</f>
        <v>36974886</v>
      </c>
      <c r="AH8" s="9">
        <f>SUM(AH12:AH50)</f>
        <v>22040333</v>
      </c>
      <c r="AI8" s="9">
        <f>SUM(AI12:AI50)</f>
        <v>15831000</v>
      </c>
      <c r="AJ8" s="9">
        <f>SUM(AJ12:AJ50)</f>
        <v>5331000</v>
      </c>
    </row>
    <row r="9" spans="1:36" x14ac:dyDescent="0.2">
      <c r="A9" s="559"/>
      <c r="B9" s="559"/>
      <c r="C9" s="61"/>
      <c r="D9" s="61"/>
      <c r="E9" s="61"/>
      <c r="F9" s="61"/>
      <c r="G9" s="559"/>
      <c r="H9" s="559"/>
      <c r="I9" s="61"/>
      <c r="J9" s="61"/>
      <c r="K9" s="61"/>
      <c r="L9" s="61"/>
      <c r="M9" s="559"/>
      <c r="N9" s="559"/>
      <c r="O9" s="61"/>
      <c r="P9" s="61"/>
      <c r="Q9" s="61"/>
      <c r="R9" s="61"/>
      <c r="S9" s="584"/>
      <c r="T9" s="577"/>
      <c r="U9" s="61"/>
      <c r="V9" s="61"/>
      <c r="W9" s="61"/>
      <c r="X9" s="61"/>
      <c r="Y9" s="559"/>
      <c r="Z9" s="559"/>
      <c r="AA9" s="61"/>
      <c r="AB9" s="61"/>
      <c r="AC9" s="61"/>
      <c r="AD9" s="61"/>
      <c r="AE9" s="559"/>
      <c r="AF9" s="559"/>
      <c r="AG9" s="61"/>
      <c r="AH9" s="61"/>
      <c r="AI9" s="61"/>
      <c r="AJ9" s="61"/>
    </row>
    <row r="10" spans="1:36" x14ac:dyDescent="0.2">
      <c r="A10" s="560" t="s">
        <v>66</v>
      </c>
      <c r="B10" s="560"/>
      <c r="C10" s="2">
        <f>COUNT(C12:C83)</f>
        <v>34</v>
      </c>
      <c r="D10" s="62"/>
      <c r="E10" s="62"/>
      <c r="F10" s="62"/>
      <c r="G10" s="560" t="s">
        <v>66</v>
      </c>
      <c r="H10" s="560"/>
      <c r="I10" s="2">
        <f>COUNT(I12:I66)</f>
        <v>40</v>
      </c>
      <c r="J10" s="62"/>
      <c r="K10" s="62"/>
      <c r="L10" s="62"/>
      <c r="M10" s="560" t="s">
        <v>66</v>
      </c>
      <c r="N10" s="560"/>
      <c r="O10" s="2">
        <f>COUNT(O12:O88)</f>
        <v>25</v>
      </c>
      <c r="P10" s="62"/>
      <c r="Q10" s="62"/>
      <c r="R10" s="62"/>
      <c r="S10" s="585" t="s">
        <v>66</v>
      </c>
      <c r="T10" s="586"/>
      <c r="U10" s="2">
        <f>COUNT(U12:U81)</f>
        <v>37</v>
      </c>
      <c r="V10" s="62"/>
      <c r="W10" s="62"/>
      <c r="X10" s="62"/>
      <c r="Y10" s="560" t="s">
        <v>66</v>
      </c>
      <c r="Z10" s="560"/>
      <c r="AA10" s="2">
        <f>COUNT(AA12:AA89)</f>
        <v>34</v>
      </c>
      <c r="AB10" s="62"/>
      <c r="AC10" s="62"/>
      <c r="AD10" s="62"/>
      <c r="AE10" s="560" t="s">
        <v>66</v>
      </c>
      <c r="AF10" s="560"/>
      <c r="AG10" s="2">
        <f>COUNT(AG12:AG80)</f>
        <v>40</v>
      </c>
      <c r="AH10" s="62"/>
      <c r="AI10" s="62"/>
      <c r="AJ10" s="62"/>
    </row>
    <row r="11" spans="1:36" x14ac:dyDescent="0.2">
      <c r="A11" s="559"/>
      <c r="B11" s="559"/>
      <c r="C11" s="13"/>
      <c r="D11" s="62"/>
      <c r="E11" s="62"/>
      <c r="F11" s="62"/>
      <c r="G11" s="559"/>
      <c r="H11" s="559"/>
      <c r="I11" s="13"/>
      <c r="J11" s="62"/>
      <c r="K11" s="62"/>
      <c r="L11" s="62"/>
      <c r="M11" s="559"/>
      <c r="N11" s="559"/>
      <c r="O11" s="13"/>
      <c r="P11" s="62"/>
      <c r="Q11" s="62"/>
      <c r="R11" s="62"/>
      <c r="S11" s="584"/>
      <c r="T11" s="577"/>
      <c r="U11" s="13"/>
      <c r="V11" s="62"/>
      <c r="W11" s="62"/>
      <c r="X11" s="62"/>
      <c r="Y11" s="559"/>
      <c r="Z11" s="559"/>
      <c r="AA11" s="13"/>
      <c r="AB11" s="62"/>
      <c r="AC11" s="62"/>
      <c r="AD11" s="62"/>
      <c r="AE11" s="559"/>
      <c r="AF11" s="559"/>
      <c r="AG11" s="13"/>
      <c r="AH11" s="62"/>
      <c r="AI11" s="62"/>
      <c r="AJ11" s="62"/>
    </row>
    <row r="12" spans="1:36" s="47" customFormat="1" ht="12.75" customHeight="1" x14ac:dyDescent="0.2">
      <c r="A12" s="547" t="s">
        <v>635</v>
      </c>
      <c r="B12" s="178" t="s">
        <v>2986</v>
      </c>
      <c r="C12" s="139">
        <v>300000</v>
      </c>
      <c r="D12" s="139">
        <v>400000</v>
      </c>
      <c r="E12" s="139" t="s">
        <v>622</v>
      </c>
      <c r="F12" s="231" t="s">
        <v>622</v>
      </c>
      <c r="G12" s="547" t="s">
        <v>635</v>
      </c>
      <c r="H12" s="178" t="s">
        <v>3011</v>
      </c>
      <c r="I12" s="139">
        <v>400000</v>
      </c>
      <c r="J12" s="139" t="s">
        <v>622</v>
      </c>
      <c r="K12" s="139" t="s">
        <v>622</v>
      </c>
      <c r="L12" s="231" t="s">
        <v>622</v>
      </c>
      <c r="M12" s="547" t="s">
        <v>635</v>
      </c>
      <c r="N12" s="178" t="s">
        <v>3041</v>
      </c>
      <c r="O12" s="139">
        <v>760000</v>
      </c>
      <c r="P12" s="139" t="s">
        <v>622</v>
      </c>
      <c r="Q12" s="139" t="s">
        <v>622</v>
      </c>
      <c r="R12" s="231" t="s">
        <v>622</v>
      </c>
      <c r="S12" s="547" t="s">
        <v>635</v>
      </c>
      <c r="T12" s="178" t="s">
        <v>3057</v>
      </c>
      <c r="U12" s="139">
        <v>1291500</v>
      </c>
      <c r="V12" s="139">
        <v>1291500</v>
      </c>
      <c r="W12" s="139">
        <v>1291500</v>
      </c>
      <c r="X12" s="231" t="s">
        <v>622</v>
      </c>
      <c r="Y12" s="547" t="s">
        <v>635</v>
      </c>
      <c r="Z12" s="178" t="s">
        <v>3394</v>
      </c>
      <c r="AA12" s="139">
        <v>689000</v>
      </c>
      <c r="AB12" s="139" t="s">
        <v>622</v>
      </c>
      <c r="AC12" s="139" t="s">
        <v>622</v>
      </c>
      <c r="AD12" s="231" t="s">
        <v>622</v>
      </c>
      <c r="AE12" s="547" t="s">
        <v>635</v>
      </c>
      <c r="AF12" s="178" t="s">
        <v>3110</v>
      </c>
      <c r="AG12" s="139">
        <v>400000</v>
      </c>
      <c r="AH12" s="139" t="s">
        <v>622</v>
      </c>
      <c r="AI12" s="139" t="s">
        <v>622</v>
      </c>
      <c r="AJ12" s="231" t="s">
        <v>622</v>
      </c>
    </row>
    <row r="13" spans="1:36" s="47" customFormat="1" x14ac:dyDescent="0.2">
      <c r="A13" s="543"/>
      <c r="B13" s="178" t="s">
        <v>2987</v>
      </c>
      <c r="C13" s="139">
        <v>100000</v>
      </c>
      <c r="D13" s="139" t="s">
        <v>622</v>
      </c>
      <c r="E13" s="139" t="s">
        <v>622</v>
      </c>
      <c r="F13" s="231" t="s">
        <v>622</v>
      </c>
      <c r="G13" s="543"/>
      <c r="H13" s="178" t="s">
        <v>3012</v>
      </c>
      <c r="I13" s="139">
        <v>6720000</v>
      </c>
      <c r="J13" s="139" t="s">
        <v>622</v>
      </c>
      <c r="K13" s="139" t="s">
        <v>622</v>
      </c>
      <c r="L13" s="231" t="s">
        <v>622</v>
      </c>
      <c r="M13" s="543"/>
      <c r="N13" s="178" t="s">
        <v>3042</v>
      </c>
      <c r="O13" s="139">
        <v>300000</v>
      </c>
      <c r="P13" s="139">
        <v>400000</v>
      </c>
      <c r="Q13" s="139" t="s">
        <v>622</v>
      </c>
      <c r="R13" s="231" t="s">
        <v>622</v>
      </c>
      <c r="S13" s="543"/>
      <c r="T13" s="178" t="s">
        <v>3415</v>
      </c>
      <c r="U13" s="139">
        <v>438000</v>
      </c>
      <c r="V13" s="139">
        <v>438000</v>
      </c>
      <c r="W13" s="139">
        <v>438000</v>
      </c>
      <c r="X13" s="231" t="s">
        <v>622</v>
      </c>
      <c r="Y13" s="543"/>
      <c r="Z13" s="178" t="s">
        <v>3088</v>
      </c>
      <c r="AA13" s="139">
        <v>300000</v>
      </c>
      <c r="AB13" s="139">
        <v>400000</v>
      </c>
      <c r="AC13" s="139" t="s">
        <v>622</v>
      </c>
      <c r="AD13" s="231" t="s">
        <v>622</v>
      </c>
      <c r="AE13" s="543"/>
      <c r="AF13" s="178" t="s">
        <v>3111</v>
      </c>
      <c r="AG13" s="139">
        <v>400000</v>
      </c>
      <c r="AH13" s="139" t="s">
        <v>622</v>
      </c>
      <c r="AI13" s="139" t="s">
        <v>622</v>
      </c>
      <c r="AJ13" s="231" t="s">
        <v>622</v>
      </c>
    </row>
    <row r="14" spans="1:36" s="47" customFormat="1" x14ac:dyDescent="0.2">
      <c r="A14" s="543"/>
      <c r="B14" s="178" t="s">
        <v>2988</v>
      </c>
      <c r="C14" s="139">
        <v>2800000</v>
      </c>
      <c r="D14" s="139" t="s">
        <v>622</v>
      </c>
      <c r="E14" s="231" t="s">
        <v>622</v>
      </c>
      <c r="F14" s="231" t="s">
        <v>622</v>
      </c>
      <c r="G14" s="543"/>
      <c r="H14" s="178" t="s">
        <v>3013</v>
      </c>
      <c r="I14" s="139">
        <v>819079</v>
      </c>
      <c r="J14" s="139" t="s">
        <v>622</v>
      </c>
      <c r="K14" s="139" t="s">
        <v>622</v>
      </c>
      <c r="L14" s="231" t="s">
        <v>622</v>
      </c>
      <c r="M14" s="543"/>
      <c r="N14" s="374" t="s">
        <v>2579</v>
      </c>
      <c r="O14" s="139">
        <v>300000</v>
      </c>
      <c r="P14" s="139">
        <v>400000</v>
      </c>
      <c r="Q14" s="139" t="s">
        <v>622</v>
      </c>
      <c r="R14" s="231" t="s">
        <v>622</v>
      </c>
      <c r="S14" s="543"/>
      <c r="T14" s="178" t="s">
        <v>3058</v>
      </c>
      <c r="U14" s="139">
        <v>400000</v>
      </c>
      <c r="V14" s="139" t="s">
        <v>622</v>
      </c>
      <c r="W14" s="139" t="s">
        <v>622</v>
      </c>
      <c r="X14" s="231" t="s">
        <v>622</v>
      </c>
      <c r="Y14" s="543"/>
      <c r="Z14" s="178" t="s">
        <v>3408</v>
      </c>
      <c r="AA14" s="139">
        <v>3900000</v>
      </c>
      <c r="AB14" s="139">
        <v>3900000</v>
      </c>
      <c r="AC14" s="139">
        <v>3900000</v>
      </c>
      <c r="AD14" s="231">
        <v>3900000</v>
      </c>
      <c r="AE14" s="543"/>
      <c r="AF14" s="178" t="s">
        <v>3112</v>
      </c>
      <c r="AG14" s="139">
        <v>2800000</v>
      </c>
      <c r="AH14" s="139">
        <v>2800000</v>
      </c>
      <c r="AI14" s="231" t="s">
        <v>622</v>
      </c>
      <c r="AJ14" s="231" t="s">
        <v>622</v>
      </c>
    </row>
    <row r="15" spans="1:36" s="47" customFormat="1" x14ac:dyDescent="0.2">
      <c r="A15" s="543"/>
      <c r="B15" s="178" t="s">
        <v>2989</v>
      </c>
      <c r="C15" s="139">
        <v>777001</v>
      </c>
      <c r="D15" s="139">
        <v>777001</v>
      </c>
      <c r="E15" s="139" t="s">
        <v>622</v>
      </c>
      <c r="F15" s="231" t="s">
        <v>622</v>
      </c>
      <c r="G15" s="543"/>
      <c r="H15" s="178" t="s">
        <v>3014</v>
      </c>
      <c r="I15" s="139">
        <v>3000000</v>
      </c>
      <c r="J15" s="139" t="s">
        <v>622</v>
      </c>
      <c r="K15" s="139" t="s">
        <v>622</v>
      </c>
      <c r="L15" s="231" t="s">
        <v>622</v>
      </c>
      <c r="M15" s="543"/>
      <c r="N15" s="178" t="s">
        <v>1875</v>
      </c>
      <c r="O15" s="139">
        <v>100000</v>
      </c>
      <c r="P15" s="139" t="s">
        <v>622</v>
      </c>
      <c r="Q15" s="139" t="s">
        <v>622</v>
      </c>
      <c r="R15" s="231" t="s">
        <v>622</v>
      </c>
      <c r="S15" s="543"/>
      <c r="T15" s="178" t="s">
        <v>3059</v>
      </c>
      <c r="U15" s="139">
        <v>333333</v>
      </c>
      <c r="V15" s="139">
        <v>333333</v>
      </c>
      <c r="W15" s="139" t="s">
        <v>622</v>
      </c>
      <c r="X15" s="231" t="s">
        <v>622</v>
      </c>
      <c r="Y15" s="543"/>
      <c r="Z15" s="178" t="s">
        <v>3089</v>
      </c>
      <c r="AA15" s="139">
        <v>2800000</v>
      </c>
      <c r="AB15" s="139">
        <v>2800000</v>
      </c>
      <c r="AC15" s="139" t="s">
        <v>622</v>
      </c>
      <c r="AD15" s="231" t="s">
        <v>622</v>
      </c>
      <c r="AE15" s="543"/>
      <c r="AF15" s="178" t="s">
        <v>3113</v>
      </c>
      <c r="AG15" s="139">
        <v>400000</v>
      </c>
      <c r="AH15" s="139" t="s">
        <v>622</v>
      </c>
      <c r="AI15" s="139" t="s">
        <v>622</v>
      </c>
      <c r="AJ15" s="231" t="s">
        <v>622</v>
      </c>
    </row>
    <row r="16" spans="1:36" s="47" customFormat="1" x14ac:dyDescent="0.2">
      <c r="A16" s="543"/>
      <c r="B16" s="178" t="s">
        <v>2990</v>
      </c>
      <c r="C16" s="139">
        <v>2800000</v>
      </c>
      <c r="D16" s="139">
        <v>2800000</v>
      </c>
      <c r="E16" s="139">
        <v>2800000</v>
      </c>
      <c r="F16" s="231">
        <v>2800000</v>
      </c>
      <c r="G16" s="543"/>
      <c r="H16" s="178" t="s">
        <v>3436</v>
      </c>
      <c r="I16" s="139">
        <v>788000</v>
      </c>
      <c r="J16" s="139">
        <v>788000</v>
      </c>
      <c r="K16" s="139">
        <v>788000</v>
      </c>
      <c r="L16" s="231" t="s">
        <v>622</v>
      </c>
      <c r="M16" s="543"/>
      <c r="N16" s="374" t="s">
        <v>3437</v>
      </c>
      <c r="O16" s="139">
        <v>630000</v>
      </c>
      <c r="P16" s="139" t="s">
        <v>622</v>
      </c>
      <c r="Q16" s="139" t="s">
        <v>622</v>
      </c>
      <c r="R16" s="231" t="s">
        <v>622</v>
      </c>
      <c r="S16" s="543"/>
      <c r="T16" s="178" t="s">
        <v>3060</v>
      </c>
      <c r="U16" s="139">
        <v>874000</v>
      </c>
      <c r="V16" s="139" t="s">
        <v>622</v>
      </c>
      <c r="W16" s="139" t="s">
        <v>622</v>
      </c>
      <c r="X16" s="231" t="s">
        <v>622</v>
      </c>
      <c r="Y16" s="543"/>
      <c r="Z16" s="178" t="s">
        <v>3090</v>
      </c>
      <c r="AA16" s="139">
        <v>200000</v>
      </c>
      <c r="AB16" s="139">
        <v>300000</v>
      </c>
      <c r="AC16" s="139">
        <v>400000</v>
      </c>
      <c r="AD16" s="231" t="s">
        <v>622</v>
      </c>
      <c r="AE16" s="543"/>
      <c r="AF16" s="178" t="s">
        <v>3114</v>
      </c>
      <c r="AG16" s="139">
        <v>1750000</v>
      </c>
      <c r="AH16" s="139" t="s">
        <v>622</v>
      </c>
      <c r="AI16" s="139" t="s">
        <v>622</v>
      </c>
      <c r="AJ16" s="231" t="s">
        <v>622</v>
      </c>
    </row>
    <row r="17" spans="1:36" s="47" customFormat="1" x14ac:dyDescent="0.2">
      <c r="A17" s="543"/>
      <c r="B17" s="178" t="s">
        <v>3430</v>
      </c>
      <c r="C17" s="139">
        <v>1500000</v>
      </c>
      <c r="D17" s="139">
        <v>1500000</v>
      </c>
      <c r="E17" s="231">
        <v>1500000</v>
      </c>
      <c r="F17" s="231" t="s">
        <v>622</v>
      </c>
      <c r="G17" s="543"/>
      <c r="H17" s="178" t="s">
        <v>3015</v>
      </c>
      <c r="I17" s="139">
        <v>1092000</v>
      </c>
      <c r="J17" s="139" t="s">
        <v>622</v>
      </c>
      <c r="K17" s="139" t="s">
        <v>622</v>
      </c>
      <c r="L17" s="231" t="s">
        <v>622</v>
      </c>
      <c r="M17" s="543"/>
      <c r="N17" s="374" t="s">
        <v>2815</v>
      </c>
      <c r="O17" s="139">
        <v>10225000</v>
      </c>
      <c r="P17" s="139" t="s">
        <v>622</v>
      </c>
      <c r="Q17" s="139" t="s">
        <v>622</v>
      </c>
      <c r="R17" s="231" t="s">
        <v>622</v>
      </c>
      <c r="S17" s="543"/>
      <c r="T17" s="178" t="s">
        <v>3061</v>
      </c>
      <c r="U17" s="139">
        <v>660394</v>
      </c>
      <c r="V17" s="139">
        <v>660394</v>
      </c>
      <c r="W17" s="139" t="s">
        <v>622</v>
      </c>
      <c r="X17" s="231" t="s">
        <v>622</v>
      </c>
      <c r="Y17" s="543"/>
      <c r="Z17" s="178" t="s">
        <v>3092</v>
      </c>
      <c r="AA17" s="139">
        <v>300000</v>
      </c>
      <c r="AB17" s="139">
        <v>400000</v>
      </c>
      <c r="AC17" s="139" t="s">
        <v>622</v>
      </c>
      <c r="AD17" s="231" t="s">
        <v>622</v>
      </c>
      <c r="AE17" s="543"/>
      <c r="AF17" s="178" t="s">
        <v>3115</v>
      </c>
      <c r="AG17" s="139">
        <v>200000</v>
      </c>
      <c r="AH17" s="139">
        <v>300000</v>
      </c>
      <c r="AI17" s="139">
        <v>400000</v>
      </c>
      <c r="AJ17" s="231" t="s">
        <v>622</v>
      </c>
    </row>
    <row r="18" spans="1:36" s="47" customFormat="1" x14ac:dyDescent="0.2">
      <c r="A18" s="543"/>
      <c r="B18" s="178" t="s">
        <v>2991</v>
      </c>
      <c r="C18" s="139">
        <v>400000</v>
      </c>
      <c r="D18" s="139" t="s">
        <v>622</v>
      </c>
      <c r="E18" s="139" t="s">
        <v>622</v>
      </c>
      <c r="F18" s="231" t="s">
        <v>622</v>
      </c>
      <c r="G18" s="543"/>
      <c r="H18" s="178" t="s">
        <v>3016</v>
      </c>
      <c r="I18" s="139">
        <v>3709979</v>
      </c>
      <c r="J18" s="139">
        <v>3709979</v>
      </c>
      <c r="K18" s="139" t="s">
        <v>622</v>
      </c>
      <c r="L18" s="231" t="s">
        <v>622</v>
      </c>
      <c r="M18" s="543"/>
      <c r="N18" s="178" t="s">
        <v>3043</v>
      </c>
      <c r="O18" s="139">
        <v>2800000</v>
      </c>
      <c r="P18" s="139">
        <v>2800000</v>
      </c>
      <c r="Q18" s="139" t="s">
        <v>622</v>
      </c>
      <c r="R18" s="231" t="s">
        <v>622</v>
      </c>
      <c r="S18" s="543"/>
      <c r="T18" s="178" t="s">
        <v>3062</v>
      </c>
      <c r="U18" s="139">
        <v>300000</v>
      </c>
      <c r="V18" s="139">
        <v>400000</v>
      </c>
      <c r="W18" s="139" t="s">
        <v>622</v>
      </c>
      <c r="X18" s="231" t="s">
        <v>622</v>
      </c>
      <c r="Y18" s="543"/>
      <c r="Z18" s="178" t="s">
        <v>3093</v>
      </c>
      <c r="AA18" s="139">
        <v>400000</v>
      </c>
      <c r="AB18" s="139" t="s">
        <v>622</v>
      </c>
      <c r="AC18" s="139" t="s">
        <v>622</v>
      </c>
      <c r="AD18" s="231" t="s">
        <v>622</v>
      </c>
      <c r="AE18" s="543"/>
      <c r="AF18" s="178" t="s">
        <v>3116</v>
      </c>
      <c r="AG18" s="139">
        <v>400000</v>
      </c>
      <c r="AH18" s="139" t="s">
        <v>622</v>
      </c>
      <c r="AI18" s="139" t="s">
        <v>622</v>
      </c>
      <c r="AJ18" s="231" t="s">
        <v>622</v>
      </c>
    </row>
    <row r="19" spans="1:36" s="47" customFormat="1" ht="12.75" customHeight="1" x14ac:dyDescent="0.2">
      <c r="A19" s="543"/>
      <c r="B19" s="178" t="s">
        <v>2992</v>
      </c>
      <c r="C19" s="139">
        <v>100000</v>
      </c>
      <c r="D19" s="139" t="s">
        <v>622</v>
      </c>
      <c r="E19" s="139" t="s">
        <v>622</v>
      </c>
      <c r="F19" s="231" t="s">
        <v>622</v>
      </c>
      <c r="G19" s="543"/>
      <c r="H19" s="178" t="s">
        <v>3459</v>
      </c>
      <c r="I19" s="139">
        <v>600000</v>
      </c>
      <c r="J19" s="139" t="s">
        <v>622</v>
      </c>
      <c r="K19" s="139" t="s">
        <v>622</v>
      </c>
      <c r="L19" s="231" t="s">
        <v>622</v>
      </c>
      <c r="M19" s="543"/>
      <c r="N19" s="178" t="s">
        <v>3044</v>
      </c>
      <c r="O19" s="139">
        <v>780000</v>
      </c>
      <c r="P19" s="139" t="s">
        <v>622</v>
      </c>
      <c r="Q19" s="139" t="s">
        <v>622</v>
      </c>
      <c r="R19" s="231" t="s">
        <v>622</v>
      </c>
      <c r="S19" s="543"/>
      <c r="T19" s="178" t="s">
        <v>3063</v>
      </c>
      <c r="U19" s="139">
        <v>850000</v>
      </c>
      <c r="V19" s="139" t="s">
        <v>622</v>
      </c>
      <c r="W19" s="139" t="s">
        <v>622</v>
      </c>
      <c r="X19" s="231" t="s">
        <v>622</v>
      </c>
      <c r="Y19" s="543"/>
      <c r="Z19" s="178" t="s">
        <v>3094</v>
      </c>
      <c r="AA19" s="139">
        <v>300000</v>
      </c>
      <c r="AB19" s="139">
        <v>400000</v>
      </c>
      <c r="AC19" s="231" t="s">
        <v>622</v>
      </c>
      <c r="AD19" s="231" t="s">
        <v>622</v>
      </c>
      <c r="AE19" s="543"/>
      <c r="AF19" s="178" t="s">
        <v>3117</v>
      </c>
      <c r="AG19" s="139">
        <v>300000</v>
      </c>
      <c r="AH19" s="139">
        <v>400000</v>
      </c>
      <c r="AI19" s="139" t="s">
        <v>622</v>
      </c>
      <c r="AJ19" s="231" t="s">
        <v>622</v>
      </c>
    </row>
    <row r="20" spans="1:36" s="47" customFormat="1" x14ac:dyDescent="0.2">
      <c r="A20" s="543"/>
      <c r="B20" s="178" t="s">
        <v>2490</v>
      </c>
      <c r="C20" s="139">
        <v>445000</v>
      </c>
      <c r="D20" s="139" t="s">
        <v>622</v>
      </c>
      <c r="E20" s="139" t="s">
        <v>622</v>
      </c>
      <c r="F20" s="231" t="s">
        <v>622</v>
      </c>
      <c r="G20" s="543"/>
      <c r="H20" s="178" t="s">
        <v>3475</v>
      </c>
      <c r="I20" s="139">
        <v>859000</v>
      </c>
      <c r="J20" s="139" t="s">
        <v>622</v>
      </c>
      <c r="K20" s="139" t="s">
        <v>622</v>
      </c>
      <c r="L20" s="231" t="s">
        <v>622</v>
      </c>
      <c r="M20" s="544"/>
      <c r="N20" s="178" t="s">
        <v>3046</v>
      </c>
      <c r="O20" s="139">
        <v>400000</v>
      </c>
      <c r="P20" s="139" t="s">
        <v>622</v>
      </c>
      <c r="Q20" s="139" t="s">
        <v>622</v>
      </c>
      <c r="R20" s="231" t="s">
        <v>622</v>
      </c>
      <c r="S20" s="543"/>
      <c r="T20" s="178" t="s">
        <v>1816</v>
      </c>
      <c r="U20" s="139">
        <v>100000</v>
      </c>
      <c r="V20" s="139" t="s">
        <v>622</v>
      </c>
      <c r="W20" s="139" t="s">
        <v>622</v>
      </c>
      <c r="X20" s="231" t="s">
        <v>622</v>
      </c>
      <c r="Y20" s="543"/>
      <c r="Z20" s="178" t="s">
        <v>3095</v>
      </c>
      <c r="AA20" s="139">
        <v>100000</v>
      </c>
      <c r="AB20" s="139" t="s">
        <v>622</v>
      </c>
      <c r="AC20" s="139" t="s">
        <v>622</v>
      </c>
      <c r="AD20" s="231" t="s">
        <v>622</v>
      </c>
      <c r="AE20" s="543"/>
      <c r="AF20" s="178" t="s">
        <v>3118</v>
      </c>
      <c r="AG20" s="139">
        <v>200000</v>
      </c>
      <c r="AH20" s="139">
        <v>300000</v>
      </c>
      <c r="AI20" s="139">
        <v>400000</v>
      </c>
      <c r="AJ20" s="231" t="s">
        <v>622</v>
      </c>
    </row>
    <row r="21" spans="1:36" s="47" customFormat="1" ht="12.75" customHeight="1" x14ac:dyDescent="0.2">
      <c r="A21" s="543"/>
      <c r="B21" s="178" t="s">
        <v>2993</v>
      </c>
      <c r="C21" s="139">
        <v>300000</v>
      </c>
      <c r="D21" s="139">
        <v>400000</v>
      </c>
      <c r="E21" s="139" t="s">
        <v>622</v>
      </c>
      <c r="F21" s="231" t="s">
        <v>622</v>
      </c>
      <c r="G21" s="543"/>
      <c r="H21" s="178" t="s">
        <v>3017</v>
      </c>
      <c r="I21" s="139">
        <v>400000</v>
      </c>
      <c r="J21" s="139" t="s">
        <v>622</v>
      </c>
      <c r="K21" s="139" t="s">
        <v>622</v>
      </c>
      <c r="L21" s="231" t="s">
        <v>622</v>
      </c>
      <c r="M21" s="548" t="s">
        <v>636</v>
      </c>
      <c r="N21" s="178" t="s">
        <v>3047</v>
      </c>
      <c r="O21" s="139">
        <v>400000</v>
      </c>
      <c r="P21" s="139" t="s">
        <v>622</v>
      </c>
      <c r="Q21" s="139" t="s">
        <v>622</v>
      </c>
      <c r="R21" s="231" t="s">
        <v>622</v>
      </c>
      <c r="S21" s="543"/>
      <c r="T21" s="178" t="s">
        <v>3064</v>
      </c>
      <c r="U21" s="139">
        <v>300000</v>
      </c>
      <c r="V21" s="139">
        <v>400000</v>
      </c>
      <c r="W21" s="139" t="s">
        <v>622</v>
      </c>
      <c r="X21" s="231" t="s">
        <v>622</v>
      </c>
      <c r="Y21" s="543"/>
      <c r="Z21" s="178" t="s">
        <v>3489</v>
      </c>
      <c r="AA21" s="139">
        <v>2945000</v>
      </c>
      <c r="AB21" s="139">
        <v>2945000</v>
      </c>
      <c r="AC21" s="139">
        <v>2945000</v>
      </c>
      <c r="AD21" s="231">
        <v>2945000</v>
      </c>
      <c r="AE21" s="543"/>
      <c r="AF21" s="178" t="s">
        <v>3452</v>
      </c>
      <c r="AG21" s="139">
        <v>2625000</v>
      </c>
      <c r="AH21" s="139">
        <v>2625000</v>
      </c>
      <c r="AI21" s="139">
        <v>2625000</v>
      </c>
      <c r="AJ21" s="231" t="s">
        <v>622</v>
      </c>
    </row>
    <row r="22" spans="1:36" s="47" customFormat="1" ht="12.75" customHeight="1" x14ac:dyDescent="0.2">
      <c r="A22" s="543"/>
      <c r="B22" s="178" t="s">
        <v>2994</v>
      </c>
      <c r="C22" s="139">
        <v>400000</v>
      </c>
      <c r="D22" s="139" t="s">
        <v>622</v>
      </c>
      <c r="E22" s="139" t="s">
        <v>622</v>
      </c>
      <c r="F22" s="231" t="s">
        <v>622</v>
      </c>
      <c r="G22" s="543"/>
      <c r="H22" s="178" t="s">
        <v>3018</v>
      </c>
      <c r="I22" s="139">
        <v>2940000</v>
      </c>
      <c r="J22" s="139" t="s">
        <v>622</v>
      </c>
      <c r="K22" s="139" t="s">
        <v>622</v>
      </c>
      <c r="L22" s="231" t="s">
        <v>622</v>
      </c>
      <c r="M22" s="543"/>
      <c r="N22" s="178" t="s">
        <v>3048</v>
      </c>
      <c r="O22" s="139">
        <v>200000</v>
      </c>
      <c r="P22" s="139">
        <v>300000</v>
      </c>
      <c r="Q22" s="139">
        <v>400000</v>
      </c>
      <c r="R22" s="231" t="s">
        <v>622</v>
      </c>
      <c r="S22" s="543"/>
      <c r="T22" s="178" t="s">
        <v>3065</v>
      </c>
      <c r="U22" s="139">
        <v>1000000</v>
      </c>
      <c r="V22" s="139" t="s">
        <v>622</v>
      </c>
      <c r="W22" s="139" t="s">
        <v>622</v>
      </c>
      <c r="X22" s="231" t="s">
        <v>622</v>
      </c>
      <c r="Y22" s="543"/>
      <c r="Z22" s="178" t="s">
        <v>3096</v>
      </c>
      <c r="AA22" s="139">
        <v>760000</v>
      </c>
      <c r="AB22" s="139" t="s">
        <v>622</v>
      </c>
      <c r="AC22" s="139" t="s">
        <v>622</v>
      </c>
      <c r="AD22" s="231" t="s">
        <v>622</v>
      </c>
      <c r="AE22" s="543"/>
      <c r="AF22" s="178" t="s">
        <v>3119</v>
      </c>
      <c r="AG22" s="139">
        <v>333333</v>
      </c>
      <c r="AH22" s="139">
        <v>333333</v>
      </c>
      <c r="AI22" s="139" t="s">
        <v>622</v>
      </c>
      <c r="AJ22" s="231" t="s">
        <v>622</v>
      </c>
    </row>
    <row r="23" spans="1:36" s="47" customFormat="1" ht="12.75" customHeight="1" x14ac:dyDescent="0.2">
      <c r="A23" s="543"/>
      <c r="B23" s="178" t="s">
        <v>3487</v>
      </c>
      <c r="C23" s="139">
        <v>400000</v>
      </c>
      <c r="D23" s="139">
        <v>400000</v>
      </c>
      <c r="E23" s="139">
        <v>400000</v>
      </c>
      <c r="F23" s="231" t="s">
        <v>622</v>
      </c>
      <c r="G23" s="543"/>
      <c r="H23" s="178" t="s">
        <v>2372</v>
      </c>
      <c r="I23" s="139">
        <v>100000</v>
      </c>
      <c r="J23" s="139" t="s">
        <v>622</v>
      </c>
      <c r="K23" s="139" t="s">
        <v>622</v>
      </c>
      <c r="L23" s="231" t="s">
        <v>622</v>
      </c>
      <c r="M23" s="543"/>
      <c r="N23" s="374" t="s">
        <v>2739</v>
      </c>
      <c r="O23" s="139">
        <v>300000</v>
      </c>
      <c r="P23" s="139" t="s">
        <v>622</v>
      </c>
      <c r="Q23" s="139" t="s">
        <v>622</v>
      </c>
      <c r="R23" s="231" t="s">
        <v>622</v>
      </c>
      <c r="S23" s="543"/>
      <c r="T23" s="178" t="s">
        <v>3491</v>
      </c>
      <c r="U23" s="139">
        <v>4725000</v>
      </c>
      <c r="V23" s="139">
        <v>4725000</v>
      </c>
      <c r="W23" s="139">
        <v>4725000</v>
      </c>
      <c r="X23" s="231">
        <v>4725000</v>
      </c>
      <c r="Y23" s="543"/>
      <c r="Z23" s="178" t="s">
        <v>3499</v>
      </c>
      <c r="AA23" s="139">
        <v>3664000</v>
      </c>
      <c r="AB23" s="139">
        <v>3664000</v>
      </c>
      <c r="AC23" s="139" t="s">
        <v>622</v>
      </c>
      <c r="AD23" s="231" t="s">
        <v>622</v>
      </c>
      <c r="AE23" s="543"/>
      <c r="AF23" s="178" t="s">
        <v>3120</v>
      </c>
      <c r="AG23" s="139">
        <v>200000</v>
      </c>
      <c r="AH23" s="139">
        <v>300000</v>
      </c>
      <c r="AI23" s="139">
        <v>400000</v>
      </c>
      <c r="AJ23" s="231" t="s">
        <v>622</v>
      </c>
    </row>
    <row r="24" spans="1:36" s="47" customFormat="1" ht="12.75" customHeight="1" x14ac:dyDescent="0.2">
      <c r="A24" s="543"/>
      <c r="B24" s="178" t="s">
        <v>2995</v>
      </c>
      <c r="C24" s="139">
        <v>2667600</v>
      </c>
      <c r="D24" s="139" t="s">
        <v>622</v>
      </c>
      <c r="E24" s="139" t="s">
        <v>622</v>
      </c>
      <c r="F24" s="231" t="s">
        <v>622</v>
      </c>
      <c r="G24" s="543"/>
      <c r="H24" s="178" t="s">
        <v>3019</v>
      </c>
      <c r="I24" s="139">
        <v>780000</v>
      </c>
      <c r="J24" s="139" t="s">
        <v>622</v>
      </c>
      <c r="K24" s="139" t="s">
        <v>622</v>
      </c>
      <c r="L24" s="231" t="s">
        <v>622</v>
      </c>
      <c r="M24" s="543"/>
      <c r="N24" s="178" t="s">
        <v>3050</v>
      </c>
      <c r="O24" s="139">
        <v>200000</v>
      </c>
      <c r="P24" s="139">
        <v>300000</v>
      </c>
      <c r="Q24" s="231">
        <v>400000</v>
      </c>
      <c r="R24" s="231" t="s">
        <v>622</v>
      </c>
      <c r="S24" s="543"/>
      <c r="T24" s="178" t="s">
        <v>3066</v>
      </c>
      <c r="U24" s="139">
        <v>415372</v>
      </c>
      <c r="V24" s="139" t="s">
        <v>622</v>
      </c>
      <c r="W24" s="139" t="s">
        <v>622</v>
      </c>
      <c r="X24" s="231" t="s">
        <v>622</v>
      </c>
      <c r="Y24" s="543"/>
      <c r="Z24" s="178" t="s">
        <v>3500</v>
      </c>
      <c r="AA24" s="139">
        <v>3518000</v>
      </c>
      <c r="AB24" s="139" t="s">
        <v>622</v>
      </c>
      <c r="AC24" s="139" t="s">
        <v>622</v>
      </c>
      <c r="AD24" s="231" t="s">
        <v>622</v>
      </c>
      <c r="AE24" s="543"/>
      <c r="AF24" s="178" t="s">
        <v>3479</v>
      </c>
      <c r="AG24" s="139">
        <v>998000</v>
      </c>
      <c r="AH24" s="139">
        <v>998000</v>
      </c>
      <c r="AI24" s="139" t="s">
        <v>622</v>
      </c>
      <c r="AJ24" s="231" t="s">
        <v>622</v>
      </c>
    </row>
    <row r="25" spans="1:36" s="47" customFormat="1" ht="12.75" customHeight="1" x14ac:dyDescent="0.2">
      <c r="A25" s="543"/>
      <c r="B25" s="178" t="s">
        <v>3509</v>
      </c>
      <c r="C25" s="139">
        <v>996000</v>
      </c>
      <c r="D25" s="139">
        <v>996000</v>
      </c>
      <c r="E25" s="139">
        <v>996000</v>
      </c>
      <c r="F25" s="231" t="s">
        <v>622</v>
      </c>
      <c r="G25" s="543"/>
      <c r="H25" s="178" t="s">
        <v>3020</v>
      </c>
      <c r="I25" s="139">
        <v>350000</v>
      </c>
      <c r="J25" s="139">
        <v>350000</v>
      </c>
      <c r="K25" s="139" t="s">
        <v>622</v>
      </c>
      <c r="L25" s="231" t="s">
        <v>622</v>
      </c>
      <c r="M25" s="543"/>
      <c r="N25" s="178" t="s">
        <v>2374</v>
      </c>
      <c r="O25" s="139">
        <v>100000</v>
      </c>
      <c r="P25" s="139" t="s">
        <v>622</v>
      </c>
      <c r="Q25" s="139" t="s">
        <v>622</v>
      </c>
      <c r="R25" s="231" t="s">
        <v>622</v>
      </c>
      <c r="S25" s="543"/>
      <c r="T25" s="178" t="s">
        <v>3067</v>
      </c>
      <c r="U25" s="139">
        <v>760000</v>
      </c>
      <c r="V25" s="139" t="s">
        <v>622</v>
      </c>
      <c r="W25" s="139" t="s">
        <v>622</v>
      </c>
      <c r="X25" s="231" t="s">
        <v>622</v>
      </c>
      <c r="Y25" s="543"/>
      <c r="Z25" s="178" t="s">
        <v>3097</v>
      </c>
      <c r="AA25" s="139">
        <v>400000</v>
      </c>
      <c r="AB25" s="139" t="s">
        <v>622</v>
      </c>
      <c r="AC25" s="139" t="s">
        <v>622</v>
      </c>
      <c r="AD25" s="231" t="s">
        <v>622</v>
      </c>
      <c r="AE25" s="543"/>
      <c r="AF25" s="178" t="s">
        <v>3484</v>
      </c>
      <c r="AG25" s="139">
        <v>5331000</v>
      </c>
      <c r="AH25" s="139">
        <v>5331000</v>
      </c>
      <c r="AI25" s="139">
        <v>5331000</v>
      </c>
      <c r="AJ25" s="231">
        <v>5331000</v>
      </c>
    </row>
    <row r="26" spans="1:36" s="47" customFormat="1" ht="12.75" customHeight="1" x14ac:dyDescent="0.2">
      <c r="A26" s="543"/>
      <c r="B26" s="178" t="s">
        <v>3521</v>
      </c>
      <c r="C26" s="139">
        <v>875000</v>
      </c>
      <c r="D26" s="139">
        <v>875000</v>
      </c>
      <c r="E26" s="139" t="s">
        <v>622</v>
      </c>
      <c r="F26" s="231" t="s">
        <v>622</v>
      </c>
      <c r="G26" s="543"/>
      <c r="H26" s="178" t="s">
        <v>3021</v>
      </c>
      <c r="I26" s="139">
        <v>350000</v>
      </c>
      <c r="J26" s="139">
        <v>350000</v>
      </c>
      <c r="K26" s="139" t="s">
        <v>622</v>
      </c>
      <c r="L26" s="231" t="s">
        <v>622</v>
      </c>
      <c r="M26" s="543"/>
      <c r="N26" s="178" t="s">
        <v>3051</v>
      </c>
      <c r="O26" s="139">
        <v>600000</v>
      </c>
      <c r="P26" s="139" t="s">
        <v>622</v>
      </c>
      <c r="Q26" s="139" t="s">
        <v>622</v>
      </c>
      <c r="R26" s="231" t="s">
        <v>622</v>
      </c>
      <c r="S26" s="543"/>
      <c r="T26" s="178" t="s">
        <v>3515</v>
      </c>
      <c r="U26" s="139">
        <v>3675000</v>
      </c>
      <c r="V26" s="139">
        <v>3675000</v>
      </c>
      <c r="W26" s="139">
        <v>3675000</v>
      </c>
      <c r="X26" s="231">
        <v>3675000</v>
      </c>
      <c r="Y26" s="543"/>
      <c r="Z26" s="178" t="s">
        <v>3098</v>
      </c>
      <c r="AA26" s="139">
        <v>400000</v>
      </c>
      <c r="AB26" s="139" t="s">
        <v>622</v>
      </c>
      <c r="AC26" s="139" t="s">
        <v>622</v>
      </c>
      <c r="AD26" s="231" t="s">
        <v>622</v>
      </c>
      <c r="AE26" s="543"/>
      <c r="AF26" s="374" t="s">
        <v>3713</v>
      </c>
      <c r="AG26" s="139">
        <v>420000</v>
      </c>
      <c r="AH26" s="139" t="s">
        <v>622</v>
      </c>
      <c r="AI26" s="139" t="s">
        <v>622</v>
      </c>
      <c r="AJ26" s="231" t="s">
        <v>622</v>
      </c>
    </row>
    <row r="27" spans="1:36" s="47" customFormat="1" ht="12.75" customHeight="1" x14ac:dyDescent="0.2">
      <c r="A27" s="543"/>
      <c r="B27" s="178" t="s">
        <v>3523</v>
      </c>
      <c r="C27" s="139">
        <v>1987000</v>
      </c>
      <c r="D27" s="139">
        <v>1987000</v>
      </c>
      <c r="E27" s="139">
        <v>1987000</v>
      </c>
      <c r="F27" s="231" t="s">
        <v>622</v>
      </c>
      <c r="G27" s="543"/>
      <c r="H27" s="178" t="s">
        <v>3520</v>
      </c>
      <c r="I27" s="139">
        <v>2514000</v>
      </c>
      <c r="J27" s="231" t="s">
        <v>622</v>
      </c>
      <c r="K27" s="231" t="s">
        <v>622</v>
      </c>
      <c r="L27" s="231" t="s">
        <v>622</v>
      </c>
      <c r="M27" s="543"/>
      <c r="N27" s="178" t="s">
        <v>3052</v>
      </c>
      <c r="O27" s="139">
        <v>200000</v>
      </c>
      <c r="P27" s="139">
        <v>300000</v>
      </c>
      <c r="Q27" s="231">
        <v>400000</v>
      </c>
      <c r="R27" s="231" t="s">
        <v>622</v>
      </c>
      <c r="S27" s="543"/>
      <c r="T27" s="178" t="s">
        <v>3068</v>
      </c>
      <c r="U27" s="139">
        <v>300000</v>
      </c>
      <c r="V27" s="139">
        <v>400000</v>
      </c>
      <c r="W27" s="139" t="s">
        <v>622</v>
      </c>
      <c r="X27" s="231" t="s">
        <v>622</v>
      </c>
      <c r="Y27" s="543"/>
      <c r="Z27" s="178" t="s">
        <v>3197</v>
      </c>
      <c r="AA27" s="139">
        <v>4000000</v>
      </c>
      <c r="AB27" s="139">
        <v>4000000</v>
      </c>
      <c r="AC27" s="139">
        <v>4000000</v>
      </c>
      <c r="AD27" s="231">
        <v>4000000</v>
      </c>
      <c r="AE27" s="544"/>
      <c r="AF27" s="374" t="s">
        <v>2523</v>
      </c>
      <c r="AG27" s="139">
        <v>4107000</v>
      </c>
      <c r="AH27" s="139" t="s">
        <v>622</v>
      </c>
      <c r="AI27" s="139" t="s">
        <v>622</v>
      </c>
      <c r="AJ27" s="231" t="s">
        <v>622</v>
      </c>
    </row>
    <row r="28" spans="1:36" s="47" customFormat="1" ht="12.75" customHeight="1" x14ac:dyDescent="0.2">
      <c r="A28" s="543"/>
      <c r="B28" s="178" t="s">
        <v>2996</v>
      </c>
      <c r="C28" s="139">
        <v>787501</v>
      </c>
      <c r="D28" s="139">
        <v>787501</v>
      </c>
      <c r="E28" s="139" t="s">
        <v>622</v>
      </c>
      <c r="F28" s="231" t="s">
        <v>622</v>
      </c>
      <c r="G28" s="543"/>
      <c r="H28" s="178" t="s">
        <v>3022</v>
      </c>
      <c r="I28" s="139">
        <v>300000</v>
      </c>
      <c r="J28" s="139">
        <v>400000</v>
      </c>
      <c r="K28" s="139" t="s">
        <v>622</v>
      </c>
      <c r="L28" s="231" t="s">
        <v>622</v>
      </c>
      <c r="M28" s="543"/>
      <c r="N28" s="178" t="s">
        <v>3053</v>
      </c>
      <c r="O28" s="139">
        <v>200000</v>
      </c>
      <c r="P28" s="139">
        <v>300000</v>
      </c>
      <c r="Q28" s="139">
        <v>400000</v>
      </c>
      <c r="R28" s="231" t="s">
        <v>622</v>
      </c>
      <c r="S28" s="544"/>
      <c r="T28" s="178" t="s">
        <v>3069</v>
      </c>
      <c r="U28" s="139">
        <v>1680000</v>
      </c>
      <c r="V28" s="139" t="s">
        <v>622</v>
      </c>
      <c r="W28" s="139" t="s">
        <v>622</v>
      </c>
      <c r="X28" s="231" t="s">
        <v>622</v>
      </c>
      <c r="Y28" s="544"/>
      <c r="Z28" s="178" t="s">
        <v>3099</v>
      </c>
      <c r="AA28" s="139">
        <v>300000</v>
      </c>
      <c r="AB28" s="139">
        <v>400000</v>
      </c>
      <c r="AC28" s="139" t="s">
        <v>622</v>
      </c>
      <c r="AD28" s="231" t="s">
        <v>622</v>
      </c>
      <c r="AE28" s="548" t="s">
        <v>636</v>
      </c>
      <c r="AF28" s="178" t="s">
        <v>3510</v>
      </c>
      <c r="AG28" s="139">
        <v>578000</v>
      </c>
      <c r="AH28" s="139">
        <v>578000</v>
      </c>
      <c r="AI28" s="139" t="s">
        <v>622</v>
      </c>
      <c r="AJ28" s="231" t="s">
        <v>622</v>
      </c>
    </row>
    <row r="29" spans="1:36" s="47" customFormat="1" ht="12.75" customHeight="1" x14ac:dyDescent="0.2">
      <c r="A29" s="543"/>
      <c r="B29" s="178" t="s">
        <v>2997</v>
      </c>
      <c r="C29" s="139">
        <v>872551</v>
      </c>
      <c r="D29" s="139">
        <v>872551</v>
      </c>
      <c r="E29" s="139" t="s">
        <v>622</v>
      </c>
      <c r="F29" s="231" t="s">
        <v>622</v>
      </c>
      <c r="G29" s="543"/>
      <c r="H29" s="178" t="s">
        <v>3023</v>
      </c>
      <c r="I29" s="139">
        <v>3800000</v>
      </c>
      <c r="J29" s="139" t="s">
        <v>622</v>
      </c>
      <c r="K29" s="139" t="s">
        <v>622</v>
      </c>
      <c r="L29" s="231" t="s">
        <v>622</v>
      </c>
      <c r="M29" s="543"/>
      <c r="N29" s="374" t="s">
        <v>3133</v>
      </c>
      <c r="O29" s="139">
        <v>647000</v>
      </c>
      <c r="P29" s="139" t="s">
        <v>622</v>
      </c>
      <c r="Q29" s="139" t="s">
        <v>622</v>
      </c>
      <c r="R29" s="231" t="s">
        <v>622</v>
      </c>
      <c r="S29" s="548" t="s">
        <v>636</v>
      </c>
      <c r="T29" s="178" t="s">
        <v>3070</v>
      </c>
      <c r="U29" s="139">
        <v>1600000</v>
      </c>
      <c r="V29" s="139">
        <v>1600000</v>
      </c>
      <c r="W29" s="139">
        <v>1600000</v>
      </c>
      <c r="X29" s="231" t="s">
        <v>622</v>
      </c>
      <c r="Y29" s="548" t="s">
        <v>636</v>
      </c>
      <c r="Z29" s="178" t="s">
        <v>3100</v>
      </c>
      <c r="AA29" s="139">
        <v>2800000</v>
      </c>
      <c r="AB29" s="139" t="s">
        <v>622</v>
      </c>
      <c r="AC29" s="139" t="s">
        <v>622</v>
      </c>
      <c r="AD29" s="231" t="s">
        <v>622</v>
      </c>
      <c r="AE29" s="543"/>
      <c r="AF29" s="178" t="s">
        <v>3121</v>
      </c>
      <c r="AG29" s="139">
        <v>300000</v>
      </c>
      <c r="AH29" s="139">
        <v>400000</v>
      </c>
      <c r="AI29" s="139" t="s">
        <v>622</v>
      </c>
      <c r="AJ29" s="231" t="s">
        <v>622</v>
      </c>
    </row>
    <row r="30" spans="1:36" s="47" customFormat="1" ht="12.75" customHeight="1" x14ac:dyDescent="0.2">
      <c r="A30" s="544"/>
      <c r="B30" s="178" t="s">
        <v>2998</v>
      </c>
      <c r="C30" s="139">
        <v>2800000</v>
      </c>
      <c r="D30" s="139" t="s">
        <v>622</v>
      </c>
      <c r="E30" s="139" t="s">
        <v>622</v>
      </c>
      <c r="F30" s="231" t="s">
        <v>622</v>
      </c>
      <c r="G30" s="544"/>
      <c r="H30" s="178" t="s">
        <v>3162</v>
      </c>
      <c r="I30" s="139">
        <v>5000000</v>
      </c>
      <c r="J30" s="139">
        <v>5000000</v>
      </c>
      <c r="K30" s="139">
        <v>5000000</v>
      </c>
      <c r="L30" s="231" t="s">
        <v>622</v>
      </c>
      <c r="M30" s="544"/>
      <c r="N30" s="374" t="s">
        <v>2602</v>
      </c>
      <c r="O30" s="46">
        <v>200000</v>
      </c>
      <c r="P30" s="46">
        <v>300000</v>
      </c>
      <c r="Q30" s="46">
        <v>400000</v>
      </c>
      <c r="R30" s="46" t="s">
        <v>622</v>
      </c>
      <c r="S30" s="543"/>
      <c r="T30" s="178" t="s">
        <v>3071</v>
      </c>
      <c r="U30" s="139">
        <v>1216000</v>
      </c>
      <c r="V30" s="139" t="s">
        <v>622</v>
      </c>
      <c r="W30" s="139" t="s">
        <v>622</v>
      </c>
      <c r="X30" s="231" t="s">
        <v>622</v>
      </c>
      <c r="Y30" s="543"/>
      <c r="Z30" s="178" t="s">
        <v>3101</v>
      </c>
      <c r="AA30" s="139">
        <v>400000</v>
      </c>
      <c r="AB30" s="139" t="s">
        <v>622</v>
      </c>
      <c r="AC30" s="231" t="s">
        <v>622</v>
      </c>
      <c r="AD30" s="231" t="s">
        <v>622</v>
      </c>
      <c r="AE30" s="543"/>
      <c r="AF30" s="178" t="s">
        <v>3122</v>
      </c>
      <c r="AG30" s="139">
        <v>100000</v>
      </c>
      <c r="AH30" s="139" t="s">
        <v>622</v>
      </c>
      <c r="AI30" s="139" t="s">
        <v>622</v>
      </c>
      <c r="AJ30" s="231" t="s">
        <v>622</v>
      </c>
    </row>
    <row r="31" spans="1:36" s="47" customFormat="1" ht="12.75" customHeight="1" x14ac:dyDescent="0.2">
      <c r="A31" s="548" t="s">
        <v>636</v>
      </c>
      <c r="B31" s="178" t="s">
        <v>2999</v>
      </c>
      <c r="C31" s="139">
        <v>2800000</v>
      </c>
      <c r="D31" s="139">
        <v>2800000</v>
      </c>
      <c r="E31" s="139" t="s">
        <v>622</v>
      </c>
      <c r="F31" s="231" t="s">
        <v>622</v>
      </c>
      <c r="G31" s="548" t="s">
        <v>636</v>
      </c>
      <c r="H31" s="178" t="s">
        <v>3024</v>
      </c>
      <c r="I31" s="139">
        <v>100000</v>
      </c>
      <c r="J31" s="139" t="s">
        <v>622</v>
      </c>
      <c r="K31" s="139" t="s">
        <v>622</v>
      </c>
      <c r="L31" s="231" t="s">
        <v>622</v>
      </c>
      <c r="M31" s="549" t="s">
        <v>561</v>
      </c>
      <c r="N31" s="178" t="s">
        <v>3054</v>
      </c>
      <c r="O31" s="139">
        <v>400000</v>
      </c>
      <c r="P31" s="139" t="s">
        <v>622</v>
      </c>
      <c r="Q31" s="139" t="s">
        <v>622</v>
      </c>
      <c r="R31" s="231" t="s">
        <v>622</v>
      </c>
      <c r="S31" s="543"/>
      <c r="T31" s="178" t="s">
        <v>3072</v>
      </c>
      <c r="U31" s="139">
        <v>300000</v>
      </c>
      <c r="V31" s="139">
        <v>400000</v>
      </c>
      <c r="W31" s="139" t="s">
        <v>622</v>
      </c>
      <c r="X31" s="231" t="s">
        <v>622</v>
      </c>
      <c r="Y31" s="543"/>
      <c r="Z31" s="178" t="s">
        <v>3102</v>
      </c>
      <c r="AA31" s="139">
        <v>300000</v>
      </c>
      <c r="AB31" s="139">
        <v>400000</v>
      </c>
      <c r="AC31" s="139" t="s">
        <v>622</v>
      </c>
      <c r="AD31" s="231" t="s">
        <v>622</v>
      </c>
      <c r="AE31" s="543"/>
      <c r="AF31" s="178" t="s">
        <v>3123</v>
      </c>
      <c r="AG31" s="139">
        <v>300000</v>
      </c>
      <c r="AH31" s="139">
        <v>400000</v>
      </c>
      <c r="AI31" s="231" t="s">
        <v>622</v>
      </c>
      <c r="AJ31" s="231" t="s">
        <v>622</v>
      </c>
    </row>
    <row r="32" spans="1:36" s="47" customFormat="1" ht="12.75" customHeight="1" x14ac:dyDescent="0.2">
      <c r="A32" s="543"/>
      <c r="B32" s="178" t="s">
        <v>3000</v>
      </c>
      <c r="C32" s="139">
        <v>2800000</v>
      </c>
      <c r="D32" s="139">
        <v>2800000</v>
      </c>
      <c r="E32" s="139" t="s">
        <v>622</v>
      </c>
      <c r="F32" s="231" t="s">
        <v>622</v>
      </c>
      <c r="G32" s="543"/>
      <c r="H32" s="178" t="s">
        <v>3025</v>
      </c>
      <c r="I32" s="139">
        <v>100000</v>
      </c>
      <c r="J32" s="139" t="s">
        <v>622</v>
      </c>
      <c r="K32" s="231" t="s">
        <v>622</v>
      </c>
      <c r="L32" s="231" t="s">
        <v>622</v>
      </c>
      <c r="M32" s="543"/>
      <c r="N32" s="178" t="s">
        <v>3194</v>
      </c>
      <c r="O32" s="139">
        <v>6000000</v>
      </c>
      <c r="P32" s="139">
        <v>6000000</v>
      </c>
      <c r="Q32" s="139">
        <v>6000000</v>
      </c>
      <c r="R32" s="139" t="s">
        <v>622</v>
      </c>
      <c r="S32" s="543"/>
      <c r="T32" s="178" t="s">
        <v>3073</v>
      </c>
      <c r="U32" s="139">
        <v>3333333</v>
      </c>
      <c r="V32" s="139">
        <v>3333333</v>
      </c>
      <c r="W32" s="139" t="s">
        <v>622</v>
      </c>
      <c r="X32" s="231" t="s">
        <v>622</v>
      </c>
      <c r="Y32" s="543"/>
      <c r="Z32" s="178" t="s">
        <v>3103</v>
      </c>
      <c r="AA32" s="139">
        <v>9702000</v>
      </c>
      <c r="AB32" s="139" t="s">
        <v>622</v>
      </c>
      <c r="AC32" s="231" t="s">
        <v>622</v>
      </c>
      <c r="AD32" s="231" t="s">
        <v>622</v>
      </c>
      <c r="AE32" s="543"/>
      <c r="AF32" s="178" t="s">
        <v>3124</v>
      </c>
      <c r="AG32" s="139">
        <v>400000</v>
      </c>
      <c r="AH32" s="139" t="s">
        <v>622</v>
      </c>
      <c r="AI32" s="139" t="s">
        <v>622</v>
      </c>
      <c r="AJ32" s="231" t="s">
        <v>622</v>
      </c>
    </row>
    <row r="33" spans="1:36" s="47" customFormat="1" ht="12.75" customHeight="1" x14ac:dyDescent="0.2">
      <c r="A33" s="543"/>
      <c r="B33" s="178" t="s">
        <v>3001</v>
      </c>
      <c r="C33" s="139">
        <v>100000</v>
      </c>
      <c r="D33" s="139" t="s">
        <v>622</v>
      </c>
      <c r="E33" s="139" t="s">
        <v>622</v>
      </c>
      <c r="F33" s="231" t="s">
        <v>622</v>
      </c>
      <c r="G33" s="543"/>
      <c r="H33" s="178" t="s">
        <v>3026</v>
      </c>
      <c r="I33" s="139">
        <v>300000</v>
      </c>
      <c r="J33" s="139">
        <v>400000</v>
      </c>
      <c r="K33" s="139" t="s">
        <v>622</v>
      </c>
      <c r="L33" s="231" t="s">
        <v>622</v>
      </c>
      <c r="M33" s="543"/>
      <c r="N33" s="178" t="s">
        <v>3055</v>
      </c>
      <c r="O33" s="139">
        <v>400000</v>
      </c>
      <c r="P33" s="139" t="s">
        <v>622</v>
      </c>
      <c r="Q33" s="231" t="s">
        <v>622</v>
      </c>
      <c r="R33" s="231" t="s">
        <v>622</v>
      </c>
      <c r="S33" s="543"/>
      <c r="T33" s="178" t="s">
        <v>3074</v>
      </c>
      <c r="U33" s="139">
        <v>4800000</v>
      </c>
      <c r="V33" s="139" t="s">
        <v>622</v>
      </c>
      <c r="W33" s="139" t="s">
        <v>622</v>
      </c>
      <c r="X33" s="231" t="s">
        <v>622</v>
      </c>
      <c r="Y33" s="543"/>
      <c r="Z33" s="178" t="s">
        <v>3104</v>
      </c>
      <c r="AA33" s="139">
        <v>2800000</v>
      </c>
      <c r="AB33" s="139">
        <v>2800000</v>
      </c>
      <c r="AC33" s="139">
        <v>2800000</v>
      </c>
      <c r="AD33" s="231">
        <v>2800000</v>
      </c>
      <c r="AE33" s="543"/>
      <c r="AF33" s="178" t="s">
        <v>3125</v>
      </c>
      <c r="AG33" s="139">
        <v>300000</v>
      </c>
      <c r="AH33" s="139">
        <v>400000</v>
      </c>
      <c r="AI33" s="139" t="s">
        <v>622</v>
      </c>
      <c r="AJ33" s="231" t="s">
        <v>622</v>
      </c>
    </row>
    <row r="34" spans="1:36" s="47" customFormat="1" ht="12.75" customHeight="1" x14ac:dyDescent="0.2">
      <c r="A34" s="543"/>
      <c r="B34" s="178" t="s">
        <v>3414</v>
      </c>
      <c r="C34" s="139">
        <v>1000000</v>
      </c>
      <c r="D34" s="139">
        <v>1000000</v>
      </c>
      <c r="E34" s="139" t="s">
        <v>622</v>
      </c>
      <c r="F34" s="231" t="s">
        <v>622</v>
      </c>
      <c r="G34" s="543"/>
      <c r="H34" s="178" t="s">
        <v>3027</v>
      </c>
      <c r="I34" s="139">
        <v>2112600</v>
      </c>
      <c r="J34" s="139">
        <v>2112600</v>
      </c>
      <c r="K34" s="139">
        <v>2112600</v>
      </c>
      <c r="L34" s="231" t="s">
        <v>622</v>
      </c>
      <c r="M34" s="543"/>
      <c r="N34" s="431" t="s">
        <v>3138</v>
      </c>
      <c r="O34" s="201">
        <v>2800000</v>
      </c>
      <c r="P34" s="201">
        <v>2800000</v>
      </c>
      <c r="Q34" s="201">
        <v>2800000</v>
      </c>
      <c r="R34" s="201">
        <v>2800000</v>
      </c>
      <c r="S34" s="543"/>
      <c r="T34" s="178" t="s">
        <v>3075</v>
      </c>
      <c r="U34" s="139">
        <v>200000</v>
      </c>
      <c r="V34" s="139">
        <v>300000</v>
      </c>
      <c r="W34" s="139">
        <v>400000</v>
      </c>
      <c r="X34" s="231" t="s">
        <v>622</v>
      </c>
      <c r="Y34" s="543"/>
      <c r="Z34" s="178" t="s">
        <v>3105</v>
      </c>
      <c r="AA34" s="139">
        <v>400000</v>
      </c>
      <c r="AB34" s="139" t="s">
        <v>622</v>
      </c>
      <c r="AC34" s="139" t="s">
        <v>622</v>
      </c>
      <c r="AD34" s="231" t="s">
        <v>622</v>
      </c>
      <c r="AE34" s="543"/>
      <c r="AF34" s="178" t="s">
        <v>3409</v>
      </c>
      <c r="AG34" s="139">
        <v>2200000</v>
      </c>
      <c r="AH34" s="139">
        <v>2200000</v>
      </c>
      <c r="AI34" s="139">
        <v>2200000</v>
      </c>
      <c r="AJ34" s="231" t="s">
        <v>622</v>
      </c>
    </row>
    <row r="35" spans="1:36" s="47" customFormat="1" ht="12.75" customHeight="1" x14ac:dyDescent="0.2">
      <c r="A35" s="543"/>
      <c r="B35" s="178" t="s">
        <v>3002</v>
      </c>
      <c r="C35" s="139">
        <v>2350000</v>
      </c>
      <c r="D35" s="139">
        <v>2350000</v>
      </c>
      <c r="E35" s="139">
        <v>2350000</v>
      </c>
      <c r="F35" s="231" t="s">
        <v>622</v>
      </c>
      <c r="G35" s="543"/>
      <c r="H35" s="178" t="s">
        <v>3028</v>
      </c>
      <c r="I35" s="139">
        <v>400000</v>
      </c>
      <c r="J35" s="139" t="s">
        <v>622</v>
      </c>
      <c r="K35" s="139" t="s">
        <v>622</v>
      </c>
      <c r="L35" s="231" t="s">
        <v>622</v>
      </c>
      <c r="M35" s="543"/>
      <c r="N35" s="374" t="s">
        <v>3530</v>
      </c>
      <c r="O35" s="139">
        <v>1160000</v>
      </c>
      <c r="P35" s="139" t="s">
        <v>622</v>
      </c>
      <c r="Q35" s="139" t="s">
        <v>622</v>
      </c>
      <c r="R35" s="231" t="s">
        <v>622</v>
      </c>
      <c r="S35" s="543"/>
      <c r="T35" s="178" t="s">
        <v>3420</v>
      </c>
      <c r="U35" s="139">
        <v>200000</v>
      </c>
      <c r="V35" s="139" t="s">
        <v>622</v>
      </c>
      <c r="W35" s="139" t="s">
        <v>622</v>
      </c>
      <c r="X35" s="231" t="s">
        <v>622</v>
      </c>
      <c r="Y35" s="543"/>
      <c r="Z35" s="178" t="s">
        <v>3106</v>
      </c>
      <c r="AA35" s="139">
        <v>4850000</v>
      </c>
      <c r="AB35" s="139" t="s">
        <v>622</v>
      </c>
      <c r="AC35" s="139" t="s">
        <v>622</v>
      </c>
      <c r="AD35" s="231" t="s">
        <v>622</v>
      </c>
      <c r="AE35" s="543"/>
      <c r="AF35" s="178" t="s">
        <v>3126</v>
      </c>
      <c r="AG35" s="139">
        <v>100000</v>
      </c>
      <c r="AH35" s="139" t="s">
        <v>622</v>
      </c>
      <c r="AI35" s="139" t="s">
        <v>622</v>
      </c>
      <c r="AJ35" s="231" t="s">
        <v>622</v>
      </c>
    </row>
    <row r="36" spans="1:36" s="47" customFormat="1" ht="12.75" customHeight="1" x14ac:dyDescent="0.2">
      <c r="A36" s="543"/>
      <c r="B36" s="178" t="s">
        <v>3003</v>
      </c>
      <c r="C36" s="139">
        <v>960000</v>
      </c>
      <c r="D36" s="139" t="s">
        <v>622</v>
      </c>
      <c r="E36" s="139" t="s">
        <v>622</v>
      </c>
      <c r="F36" s="231" t="s">
        <v>622</v>
      </c>
      <c r="G36" s="543"/>
      <c r="H36" s="178" t="s">
        <v>3029</v>
      </c>
      <c r="I36" s="139">
        <v>2800000</v>
      </c>
      <c r="J36" s="139">
        <v>2800000</v>
      </c>
      <c r="K36" s="139">
        <v>2800000</v>
      </c>
      <c r="L36" s="231" t="s">
        <v>622</v>
      </c>
      <c r="M36" s="543"/>
      <c r="N36" s="178" t="s">
        <v>3056</v>
      </c>
      <c r="O36" s="139">
        <v>200000</v>
      </c>
      <c r="P36" s="139">
        <v>300000</v>
      </c>
      <c r="Q36" s="139">
        <v>400000</v>
      </c>
      <c r="R36" s="231" t="s">
        <v>622</v>
      </c>
      <c r="S36" s="543"/>
      <c r="T36" s="178" t="s">
        <v>3076</v>
      </c>
      <c r="U36" s="139">
        <v>200000</v>
      </c>
      <c r="V36" s="139">
        <v>300000</v>
      </c>
      <c r="W36" s="139">
        <v>400000</v>
      </c>
      <c r="X36" s="231" t="s">
        <v>622</v>
      </c>
      <c r="Y36" s="543"/>
      <c r="Z36" s="178" t="s">
        <v>3446</v>
      </c>
      <c r="AA36" s="139">
        <v>5691000</v>
      </c>
      <c r="AB36" s="139" t="s">
        <v>622</v>
      </c>
      <c r="AC36" s="139" t="s">
        <v>622</v>
      </c>
      <c r="AD36" s="231" t="s">
        <v>622</v>
      </c>
      <c r="AE36" s="543"/>
      <c r="AF36" s="178" t="s">
        <v>3419</v>
      </c>
      <c r="AG36" s="139">
        <v>482000</v>
      </c>
      <c r="AH36" s="139" t="s">
        <v>622</v>
      </c>
      <c r="AI36" s="139" t="s">
        <v>622</v>
      </c>
      <c r="AJ36" s="231" t="s">
        <v>622</v>
      </c>
    </row>
    <row r="37" spans="1:36" s="47" customFormat="1" ht="12.75" customHeight="1" x14ac:dyDescent="0.2">
      <c r="A37" s="543"/>
      <c r="B37" s="178" t="s">
        <v>3004</v>
      </c>
      <c r="C37" s="139">
        <v>1050002</v>
      </c>
      <c r="D37" s="139">
        <v>1050002</v>
      </c>
      <c r="E37" s="139" t="s">
        <v>622</v>
      </c>
      <c r="F37" s="231" t="s">
        <v>622</v>
      </c>
      <c r="G37" s="543"/>
      <c r="H37" s="178" t="s">
        <v>2373</v>
      </c>
      <c r="I37" s="139">
        <v>100000</v>
      </c>
      <c r="J37" s="139" t="s">
        <v>622</v>
      </c>
      <c r="K37" s="139" t="s">
        <v>622</v>
      </c>
      <c r="L37" s="231" t="s">
        <v>622</v>
      </c>
      <c r="M37" s="543"/>
      <c r="N37" s="178" t="s">
        <v>3659</v>
      </c>
      <c r="O37" s="139" t="s">
        <v>622</v>
      </c>
      <c r="P37" s="139" t="s">
        <v>622</v>
      </c>
      <c r="Q37" s="139" t="s">
        <v>622</v>
      </c>
      <c r="R37" s="231" t="s">
        <v>622</v>
      </c>
      <c r="S37" s="543"/>
      <c r="T37" s="178" t="s">
        <v>3077</v>
      </c>
      <c r="U37" s="139">
        <v>335000</v>
      </c>
      <c r="V37" s="139" t="s">
        <v>622</v>
      </c>
      <c r="W37" s="139" t="s">
        <v>622</v>
      </c>
      <c r="X37" s="231" t="s">
        <v>622</v>
      </c>
      <c r="Y37" s="543"/>
      <c r="Z37" s="178" t="s">
        <v>3107</v>
      </c>
      <c r="AA37" s="139">
        <v>2800000</v>
      </c>
      <c r="AB37" s="139" t="s">
        <v>622</v>
      </c>
      <c r="AC37" s="139" t="s">
        <v>622</v>
      </c>
      <c r="AD37" s="231" t="s">
        <v>622</v>
      </c>
      <c r="AE37" s="543"/>
      <c r="AF37" s="178" t="s">
        <v>3127</v>
      </c>
      <c r="AG37" s="139">
        <v>1710000</v>
      </c>
      <c r="AH37" s="139" t="s">
        <v>622</v>
      </c>
      <c r="AI37" s="139" t="s">
        <v>622</v>
      </c>
      <c r="AJ37" s="231" t="s">
        <v>622</v>
      </c>
    </row>
    <row r="38" spans="1:36" s="47" customFormat="1" ht="12.75" customHeight="1" x14ac:dyDescent="0.2">
      <c r="A38" s="543"/>
      <c r="B38" s="178" t="s">
        <v>3451</v>
      </c>
      <c r="C38" s="139">
        <v>555000</v>
      </c>
      <c r="D38" s="139">
        <v>555000</v>
      </c>
      <c r="E38" s="139">
        <v>555000</v>
      </c>
      <c r="F38" s="231" t="s">
        <v>622</v>
      </c>
      <c r="G38" s="543"/>
      <c r="H38" s="178" t="s">
        <v>3030</v>
      </c>
      <c r="I38" s="139">
        <v>3753750</v>
      </c>
      <c r="J38" s="139" t="s">
        <v>622</v>
      </c>
      <c r="K38" s="139" t="s">
        <v>622</v>
      </c>
      <c r="L38" s="231" t="s">
        <v>622</v>
      </c>
      <c r="M38" s="543"/>
      <c r="N38" s="431" t="s">
        <v>3560</v>
      </c>
      <c r="O38" s="139" t="s">
        <v>622</v>
      </c>
      <c r="P38" s="139" t="s">
        <v>622</v>
      </c>
      <c r="Q38" s="139" t="s">
        <v>622</v>
      </c>
      <c r="R38" s="231" t="s">
        <v>622</v>
      </c>
      <c r="S38" s="543"/>
      <c r="T38" s="178" t="s">
        <v>3078</v>
      </c>
      <c r="U38" s="139">
        <v>365000</v>
      </c>
      <c r="V38" s="139" t="s">
        <v>622</v>
      </c>
      <c r="W38" s="139" t="s">
        <v>622</v>
      </c>
      <c r="X38" s="231" t="s">
        <v>622</v>
      </c>
      <c r="Y38" s="543"/>
      <c r="Z38" s="178" t="s">
        <v>3449</v>
      </c>
      <c r="AA38" s="139">
        <v>3400000</v>
      </c>
      <c r="AB38" s="139">
        <v>3400000</v>
      </c>
      <c r="AC38" s="139">
        <v>3400000</v>
      </c>
      <c r="AD38" s="231" t="s">
        <v>622</v>
      </c>
      <c r="AE38" s="543"/>
      <c r="AF38" s="178" t="s">
        <v>3128</v>
      </c>
      <c r="AG38" s="139">
        <v>200000</v>
      </c>
      <c r="AH38" s="139">
        <v>300000</v>
      </c>
      <c r="AI38" s="139">
        <v>400000</v>
      </c>
      <c r="AJ38" s="231" t="s">
        <v>622</v>
      </c>
    </row>
    <row r="39" spans="1:36" s="47" customFormat="1" ht="12.75" customHeight="1" x14ac:dyDescent="0.2">
      <c r="A39" s="543"/>
      <c r="B39" s="178" t="s">
        <v>3005</v>
      </c>
      <c r="C39" s="139">
        <v>400000</v>
      </c>
      <c r="D39" s="139" t="s">
        <v>622</v>
      </c>
      <c r="E39" s="139" t="s">
        <v>622</v>
      </c>
      <c r="F39" s="231" t="s">
        <v>622</v>
      </c>
      <c r="G39" s="543"/>
      <c r="H39" s="178" t="s">
        <v>3428</v>
      </c>
      <c r="I39" s="139">
        <v>620000</v>
      </c>
      <c r="J39" s="139" t="s">
        <v>622</v>
      </c>
      <c r="K39" s="139" t="s">
        <v>622</v>
      </c>
      <c r="L39" s="231" t="s">
        <v>622</v>
      </c>
      <c r="M39" s="543"/>
      <c r="N39" s="178" t="s">
        <v>3660</v>
      </c>
      <c r="O39" s="139" t="s">
        <v>622</v>
      </c>
      <c r="P39" s="139" t="s">
        <v>622</v>
      </c>
      <c r="Q39" s="139" t="s">
        <v>622</v>
      </c>
      <c r="R39" s="231" t="s">
        <v>622</v>
      </c>
      <c r="S39" s="543"/>
      <c r="T39" s="178" t="s">
        <v>3079</v>
      </c>
      <c r="U39" s="139">
        <v>1250000</v>
      </c>
      <c r="V39" s="139" t="s">
        <v>622</v>
      </c>
      <c r="W39" s="139" t="s">
        <v>622</v>
      </c>
      <c r="X39" s="231" t="s">
        <v>622</v>
      </c>
      <c r="Y39" s="543"/>
      <c r="Z39" s="178" t="s">
        <v>3471</v>
      </c>
      <c r="AA39" s="139">
        <v>210000</v>
      </c>
      <c r="AB39" s="139" t="s">
        <v>622</v>
      </c>
      <c r="AC39" s="139" t="s">
        <v>622</v>
      </c>
      <c r="AD39" s="231" t="s">
        <v>622</v>
      </c>
      <c r="AE39" s="543"/>
      <c r="AF39" s="178" t="s">
        <v>3129</v>
      </c>
      <c r="AG39" s="139">
        <v>910000</v>
      </c>
      <c r="AH39" s="139" t="s">
        <v>622</v>
      </c>
      <c r="AI39" s="139" t="s">
        <v>622</v>
      </c>
      <c r="AJ39" s="231" t="s">
        <v>622</v>
      </c>
    </row>
    <row r="40" spans="1:36" s="47" customFormat="1" ht="12.75" customHeight="1" x14ac:dyDescent="0.2">
      <c r="A40" s="543"/>
      <c r="B40" s="178" t="s">
        <v>3006</v>
      </c>
      <c r="C40" s="139">
        <v>200000</v>
      </c>
      <c r="D40" s="139">
        <v>300000</v>
      </c>
      <c r="E40" s="139">
        <v>400000</v>
      </c>
      <c r="F40" s="231" t="s">
        <v>622</v>
      </c>
      <c r="G40" s="543"/>
      <c r="H40" s="178" t="s">
        <v>3031</v>
      </c>
      <c r="I40" s="139">
        <v>300000</v>
      </c>
      <c r="J40" s="139">
        <v>400000</v>
      </c>
      <c r="K40" s="139" t="s">
        <v>622</v>
      </c>
      <c r="L40" s="231" t="s">
        <v>622</v>
      </c>
      <c r="M40" s="544"/>
      <c r="N40" s="178" t="s">
        <v>3661</v>
      </c>
      <c r="O40" s="139" t="s">
        <v>622</v>
      </c>
      <c r="P40" s="139" t="s">
        <v>622</v>
      </c>
      <c r="Q40" s="139" t="s">
        <v>622</v>
      </c>
      <c r="R40" s="231" t="s">
        <v>622</v>
      </c>
      <c r="S40" s="543"/>
      <c r="T40" s="178" t="s">
        <v>3080</v>
      </c>
      <c r="U40" s="139">
        <v>2400000</v>
      </c>
      <c r="V40" s="139">
        <v>2400000</v>
      </c>
      <c r="W40" s="139" t="s">
        <v>622</v>
      </c>
      <c r="X40" s="231" t="s">
        <v>622</v>
      </c>
      <c r="Y40" s="543"/>
      <c r="Z40" s="178" t="s">
        <v>3108</v>
      </c>
      <c r="AA40" s="139">
        <v>400000</v>
      </c>
      <c r="AB40" s="139" t="s">
        <v>622</v>
      </c>
      <c r="AC40" s="139" t="s">
        <v>622</v>
      </c>
      <c r="AD40" s="231" t="s">
        <v>622</v>
      </c>
      <c r="AE40" s="543"/>
      <c r="AF40" s="178" t="s">
        <v>3130</v>
      </c>
      <c r="AG40" s="139">
        <v>2100000</v>
      </c>
      <c r="AH40" s="139" t="s">
        <v>622</v>
      </c>
      <c r="AI40" s="139" t="s">
        <v>622</v>
      </c>
      <c r="AJ40" s="231" t="s">
        <v>622</v>
      </c>
    </row>
    <row r="41" spans="1:36" s="47" customFormat="1" ht="12.75" customHeight="1" x14ac:dyDescent="0.2">
      <c r="A41" s="543"/>
      <c r="B41" s="178" t="s">
        <v>3007</v>
      </c>
      <c r="C41" s="139">
        <v>3150000</v>
      </c>
      <c r="D41" s="139">
        <v>3150000</v>
      </c>
      <c r="E41" s="139" t="s">
        <v>622</v>
      </c>
      <c r="F41" s="231" t="s">
        <v>622</v>
      </c>
      <c r="G41" s="543"/>
      <c r="H41" s="178" t="s">
        <v>3032</v>
      </c>
      <c r="I41" s="139">
        <v>400000</v>
      </c>
      <c r="J41" s="139" t="s">
        <v>622</v>
      </c>
      <c r="K41" s="139" t="s">
        <v>622</v>
      </c>
      <c r="L41" s="231" t="s">
        <v>622</v>
      </c>
      <c r="M41" s="394"/>
      <c r="N41" s="178" t="s">
        <v>3662</v>
      </c>
      <c r="O41" s="139" t="s">
        <v>622</v>
      </c>
      <c r="P41" s="139" t="s">
        <v>622</v>
      </c>
      <c r="Q41" s="139" t="s">
        <v>622</v>
      </c>
      <c r="R41" s="231" t="s">
        <v>622</v>
      </c>
      <c r="S41" s="543"/>
      <c r="T41" s="178" t="s">
        <v>3469</v>
      </c>
      <c r="U41" s="139">
        <v>333333</v>
      </c>
      <c r="V41" s="139">
        <v>333333</v>
      </c>
      <c r="W41" s="139">
        <v>333333</v>
      </c>
      <c r="X41" s="231" t="s">
        <v>622</v>
      </c>
      <c r="Y41" s="543"/>
      <c r="Z41" s="178" t="s">
        <v>3490</v>
      </c>
      <c r="AA41" s="139">
        <v>479000</v>
      </c>
      <c r="AB41" s="139" t="s">
        <v>622</v>
      </c>
      <c r="AC41" s="139" t="s">
        <v>622</v>
      </c>
      <c r="AD41" s="231" t="s">
        <v>622</v>
      </c>
      <c r="AE41" s="543"/>
      <c r="AF41" s="178" t="s">
        <v>1379</v>
      </c>
      <c r="AG41" s="139">
        <v>100000</v>
      </c>
      <c r="AH41" s="139" t="s">
        <v>622</v>
      </c>
      <c r="AI41" s="139" t="s">
        <v>622</v>
      </c>
      <c r="AJ41" s="231" t="s">
        <v>622</v>
      </c>
    </row>
    <row r="42" spans="1:36" s="47" customFormat="1" ht="12.75" customHeight="1" x14ac:dyDescent="0.2">
      <c r="A42" s="543"/>
      <c r="B42" s="178" t="s">
        <v>3009</v>
      </c>
      <c r="C42" s="139">
        <v>600000</v>
      </c>
      <c r="D42" s="139" t="s">
        <v>622</v>
      </c>
      <c r="E42" s="139" t="s">
        <v>622</v>
      </c>
      <c r="F42" s="231" t="s">
        <v>622</v>
      </c>
      <c r="G42" s="543"/>
      <c r="H42" s="178" t="s">
        <v>3033</v>
      </c>
      <c r="I42" s="139">
        <v>200000</v>
      </c>
      <c r="J42" s="139">
        <v>300000</v>
      </c>
      <c r="K42" s="139">
        <v>400000</v>
      </c>
      <c r="L42" s="231" t="s">
        <v>622</v>
      </c>
      <c r="M42" s="394"/>
      <c r="N42" s="178" t="s">
        <v>3663</v>
      </c>
      <c r="O42" s="139" t="s">
        <v>622</v>
      </c>
      <c r="P42" s="139" t="s">
        <v>622</v>
      </c>
      <c r="Q42" s="139" t="s">
        <v>622</v>
      </c>
      <c r="R42" s="231" t="s">
        <v>622</v>
      </c>
      <c r="S42" s="543"/>
      <c r="T42" s="178" t="s">
        <v>3081</v>
      </c>
      <c r="U42" s="139">
        <v>1200000</v>
      </c>
      <c r="V42" s="139" t="s">
        <v>622</v>
      </c>
      <c r="W42" s="139" t="s">
        <v>622</v>
      </c>
      <c r="X42" s="231" t="s">
        <v>622</v>
      </c>
      <c r="Y42" s="543"/>
      <c r="Z42" s="178" t="s">
        <v>1876</v>
      </c>
      <c r="AA42" s="139">
        <v>200000</v>
      </c>
      <c r="AB42" s="139">
        <v>300000</v>
      </c>
      <c r="AC42" s="139">
        <v>400000</v>
      </c>
      <c r="AD42" s="231" t="s">
        <v>622</v>
      </c>
      <c r="AE42" s="543"/>
      <c r="AF42" s="178" t="s">
        <v>3132</v>
      </c>
      <c r="AG42" s="139">
        <v>262500</v>
      </c>
      <c r="AH42" s="139" t="s">
        <v>622</v>
      </c>
      <c r="AI42" s="139" t="s">
        <v>622</v>
      </c>
      <c r="AJ42" s="231" t="s">
        <v>622</v>
      </c>
    </row>
    <row r="43" spans="1:36" s="47" customFormat="1" ht="12.75" customHeight="1" x14ac:dyDescent="0.2">
      <c r="A43" s="543"/>
      <c r="B43" s="178" t="s">
        <v>3518</v>
      </c>
      <c r="C43" s="139">
        <v>200000</v>
      </c>
      <c r="D43" s="139" t="s">
        <v>622</v>
      </c>
      <c r="E43" s="139" t="s">
        <v>622</v>
      </c>
      <c r="F43" s="231" t="s">
        <v>622</v>
      </c>
      <c r="G43" s="543"/>
      <c r="H43" s="178" t="s">
        <v>1874</v>
      </c>
      <c r="I43" s="139">
        <v>200000</v>
      </c>
      <c r="J43" s="139">
        <v>300000</v>
      </c>
      <c r="K43" s="139">
        <v>400000</v>
      </c>
      <c r="L43" s="231" t="s">
        <v>622</v>
      </c>
      <c r="M43" s="394"/>
      <c r="N43" s="178" t="s">
        <v>3664</v>
      </c>
      <c r="O43" s="139" t="s">
        <v>622</v>
      </c>
      <c r="P43" s="139" t="s">
        <v>622</v>
      </c>
      <c r="Q43" s="139" t="s">
        <v>622</v>
      </c>
      <c r="R43" s="231" t="s">
        <v>622</v>
      </c>
      <c r="S43" s="543"/>
      <c r="T43" s="178" t="s">
        <v>3082</v>
      </c>
      <c r="U43" s="139">
        <v>3950100</v>
      </c>
      <c r="V43" s="139" t="s">
        <v>622</v>
      </c>
      <c r="W43" s="139" t="s">
        <v>622</v>
      </c>
      <c r="X43" s="231" t="s">
        <v>622</v>
      </c>
      <c r="Y43" s="543"/>
      <c r="Z43" s="178" t="s">
        <v>3109</v>
      </c>
      <c r="AA43" s="139">
        <v>2800000</v>
      </c>
      <c r="AB43" s="139">
        <v>2800000</v>
      </c>
      <c r="AC43" s="139" t="s">
        <v>622</v>
      </c>
      <c r="AD43" s="231" t="s">
        <v>622</v>
      </c>
      <c r="AE43" s="543"/>
      <c r="AF43" s="178" t="s">
        <v>3133</v>
      </c>
      <c r="AG43" s="139">
        <v>647000</v>
      </c>
      <c r="AH43" s="139" t="s">
        <v>622</v>
      </c>
      <c r="AI43" s="139" t="s">
        <v>622</v>
      </c>
      <c r="AJ43" s="231" t="s">
        <v>622</v>
      </c>
    </row>
    <row r="44" spans="1:36" s="47" customFormat="1" ht="12.75" customHeight="1" x14ac:dyDescent="0.2">
      <c r="A44" s="543"/>
      <c r="B44" s="178" t="s">
        <v>3010</v>
      </c>
      <c r="C44" s="139">
        <v>2250000</v>
      </c>
      <c r="D44" s="139" t="s">
        <v>622</v>
      </c>
      <c r="E44" s="139" t="s">
        <v>622</v>
      </c>
      <c r="F44" s="231" t="s">
        <v>622</v>
      </c>
      <c r="G44" s="543"/>
      <c r="H44" s="178" t="s">
        <v>3034</v>
      </c>
      <c r="I44" s="139">
        <v>2137500</v>
      </c>
      <c r="J44" s="139" t="s">
        <v>622</v>
      </c>
      <c r="K44" s="139" t="s">
        <v>622</v>
      </c>
      <c r="L44" s="231" t="s">
        <v>622</v>
      </c>
      <c r="M44" s="394"/>
      <c r="N44" s="178" t="s">
        <v>3665</v>
      </c>
      <c r="O44" s="139"/>
      <c r="P44" s="139"/>
      <c r="Q44" s="139"/>
      <c r="R44" s="231"/>
      <c r="S44" s="543"/>
      <c r="T44" s="178" t="s">
        <v>3083</v>
      </c>
      <c r="U44" s="139">
        <v>488250</v>
      </c>
      <c r="V44" s="139" t="s">
        <v>622</v>
      </c>
      <c r="W44" s="139" t="s">
        <v>622</v>
      </c>
      <c r="X44" s="231" t="s">
        <v>622</v>
      </c>
      <c r="Y44" s="543"/>
      <c r="Z44" s="178" t="s">
        <v>3529</v>
      </c>
      <c r="AA44" s="139">
        <v>352000</v>
      </c>
      <c r="AB44" s="139" t="s">
        <v>622</v>
      </c>
      <c r="AC44" s="139" t="s">
        <v>622</v>
      </c>
      <c r="AD44" s="231" t="s">
        <v>622</v>
      </c>
      <c r="AE44" s="543"/>
      <c r="AF44" s="178" t="s">
        <v>3134</v>
      </c>
      <c r="AG44" s="139">
        <v>746053</v>
      </c>
      <c r="AH44" s="139" t="s">
        <v>622</v>
      </c>
      <c r="AI44" s="139" t="s">
        <v>622</v>
      </c>
      <c r="AJ44" s="231" t="s">
        <v>622</v>
      </c>
    </row>
    <row r="45" spans="1:36" s="47" customFormat="1" ht="12.75" customHeight="1" x14ac:dyDescent="0.2">
      <c r="A45" s="543"/>
      <c r="B45" s="178" t="s">
        <v>3533</v>
      </c>
      <c r="C45" s="139">
        <v>1100000</v>
      </c>
      <c r="D45" s="139">
        <v>1100000</v>
      </c>
      <c r="E45" s="139">
        <v>1100000</v>
      </c>
      <c r="F45" s="231" t="s">
        <v>622</v>
      </c>
      <c r="G45" s="543"/>
      <c r="H45" s="178" t="s">
        <v>3495</v>
      </c>
      <c r="I45" s="139">
        <v>200000</v>
      </c>
      <c r="J45" s="139" t="s">
        <v>622</v>
      </c>
      <c r="K45" s="139" t="s">
        <v>622</v>
      </c>
      <c r="L45" s="231" t="s">
        <v>622</v>
      </c>
      <c r="M45" s="394"/>
      <c r="N45" s="178"/>
      <c r="O45" s="139"/>
      <c r="P45" s="139"/>
      <c r="Q45" s="139"/>
      <c r="R45" s="231"/>
      <c r="S45" s="543"/>
      <c r="T45" s="178" t="s">
        <v>3084</v>
      </c>
      <c r="U45" s="139">
        <v>200000</v>
      </c>
      <c r="V45" s="139">
        <v>300000</v>
      </c>
      <c r="W45" s="139">
        <v>400000</v>
      </c>
      <c r="X45" s="231" t="s">
        <v>622</v>
      </c>
      <c r="Y45" s="544"/>
      <c r="Z45" s="178" t="s">
        <v>2694</v>
      </c>
      <c r="AA45" s="139">
        <v>2870000</v>
      </c>
      <c r="AB45" s="139">
        <v>2870000</v>
      </c>
      <c r="AC45" s="139" t="s">
        <v>622</v>
      </c>
      <c r="AD45" s="231" t="s">
        <v>622</v>
      </c>
      <c r="AE45" s="543"/>
      <c r="AF45" s="178" t="s">
        <v>3135</v>
      </c>
      <c r="AG45" s="139">
        <v>300000</v>
      </c>
      <c r="AH45" s="139">
        <v>400000</v>
      </c>
      <c r="AI45" s="139" t="s">
        <v>622</v>
      </c>
      <c r="AJ45" s="231" t="s">
        <v>622</v>
      </c>
    </row>
    <row r="46" spans="1:36" s="47" customFormat="1" ht="12.75" customHeight="1" x14ac:dyDescent="0.2">
      <c r="A46" s="544"/>
      <c r="B46" s="178" t="s">
        <v>3650</v>
      </c>
      <c r="C46" s="139" t="s">
        <v>622</v>
      </c>
      <c r="D46" s="139" t="s">
        <v>622</v>
      </c>
      <c r="E46" s="139" t="s">
        <v>622</v>
      </c>
      <c r="F46" s="231" t="s">
        <v>622</v>
      </c>
      <c r="G46" s="543"/>
      <c r="H46" s="104" t="s">
        <v>3035</v>
      </c>
      <c r="I46" s="46">
        <v>3725000</v>
      </c>
      <c r="J46" s="46" t="s">
        <v>622</v>
      </c>
      <c r="K46" s="46" t="s">
        <v>622</v>
      </c>
      <c r="L46" s="46" t="s">
        <v>622</v>
      </c>
      <c r="M46" s="394"/>
      <c r="N46" s="178"/>
      <c r="O46" s="139"/>
      <c r="P46" s="139"/>
      <c r="Q46" s="139"/>
      <c r="R46" s="231"/>
      <c r="S46" s="543"/>
      <c r="T46" s="178" t="s">
        <v>3085</v>
      </c>
      <c r="U46" s="139">
        <v>400000</v>
      </c>
      <c r="V46" s="139" t="s">
        <v>622</v>
      </c>
      <c r="W46" s="139" t="s">
        <v>622</v>
      </c>
      <c r="X46" s="231" t="s">
        <v>622</v>
      </c>
      <c r="Y46" s="549" t="s">
        <v>561</v>
      </c>
      <c r="Z46" s="178" t="s">
        <v>3673</v>
      </c>
      <c r="AA46" s="139" t="s">
        <v>622</v>
      </c>
      <c r="AB46" s="139" t="s">
        <v>622</v>
      </c>
      <c r="AC46" s="139" t="s">
        <v>622</v>
      </c>
      <c r="AD46" s="231" t="s">
        <v>622</v>
      </c>
      <c r="AE46" s="543"/>
      <c r="AF46" s="178" t="s">
        <v>3494</v>
      </c>
      <c r="AG46" s="139">
        <v>200000</v>
      </c>
      <c r="AH46" s="139" t="s">
        <v>622</v>
      </c>
      <c r="AI46" s="139" t="s">
        <v>622</v>
      </c>
      <c r="AJ46" s="231" t="s">
        <v>622</v>
      </c>
    </row>
    <row r="47" spans="1:36" s="47" customFormat="1" ht="12.75" customHeight="1" x14ac:dyDescent="0.2">
      <c r="A47" s="549" t="s">
        <v>561</v>
      </c>
      <c r="B47" s="202" t="s">
        <v>3651</v>
      </c>
      <c r="C47" s="139" t="s">
        <v>622</v>
      </c>
      <c r="D47" s="139" t="s">
        <v>622</v>
      </c>
      <c r="E47" s="139" t="s">
        <v>622</v>
      </c>
      <c r="F47" s="231" t="s">
        <v>622</v>
      </c>
      <c r="G47" s="543"/>
      <c r="H47" s="178" t="s">
        <v>3036</v>
      </c>
      <c r="I47" s="139">
        <v>400000</v>
      </c>
      <c r="J47" s="139" t="s">
        <v>622</v>
      </c>
      <c r="K47" s="139" t="s">
        <v>622</v>
      </c>
      <c r="L47" s="231" t="s">
        <v>622</v>
      </c>
      <c r="M47" s="394"/>
      <c r="N47" s="178"/>
      <c r="O47" s="139"/>
      <c r="P47" s="139"/>
      <c r="Q47" s="139"/>
      <c r="R47" s="231"/>
      <c r="S47" s="543"/>
      <c r="T47" s="107" t="s">
        <v>3086</v>
      </c>
      <c r="U47" s="201">
        <v>1000000</v>
      </c>
      <c r="V47" s="201" t="s">
        <v>622</v>
      </c>
      <c r="W47" s="201" t="s">
        <v>622</v>
      </c>
      <c r="X47" s="201" t="s">
        <v>622</v>
      </c>
      <c r="Y47" s="543"/>
      <c r="Z47" s="178" t="s">
        <v>3674</v>
      </c>
      <c r="AA47" s="139" t="s">
        <v>622</v>
      </c>
      <c r="AB47" s="139" t="s">
        <v>622</v>
      </c>
      <c r="AC47" s="139" t="s">
        <v>622</v>
      </c>
      <c r="AD47" s="231" t="s">
        <v>622</v>
      </c>
      <c r="AE47" s="543"/>
      <c r="AF47" s="178" t="s">
        <v>3136</v>
      </c>
      <c r="AG47" s="201">
        <v>200000</v>
      </c>
      <c r="AH47" s="201">
        <v>300000</v>
      </c>
      <c r="AI47" s="201">
        <v>400000</v>
      </c>
      <c r="AJ47" s="201" t="s">
        <v>622</v>
      </c>
    </row>
    <row r="48" spans="1:36" s="47" customFormat="1" ht="12.75" customHeight="1" x14ac:dyDescent="0.2">
      <c r="A48" s="543"/>
      <c r="B48" s="107" t="s">
        <v>3652</v>
      </c>
      <c r="C48" s="139" t="s">
        <v>622</v>
      </c>
      <c r="D48" s="139" t="s">
        <v>622</v>
      </c>
      <c r="E48" s="139" t="s">
        <v>622</v>
      </c>
      <c r="F48" s="231" t="s">
        <v>622</v>
      </c>
      <c r="G48" s="543"/>
      <c r="H48" s="178" t="s">
        <v>3037</v>
      </c>
      <c r="I48" s="139">
        <v>100000</v>
      </c>
      <c r="J48" s="139" t="s">
        <v>622</v>
      </c>
      <c r="K48" s="139" t="s">
        <v>622</v>
      </c>
      <c r="L48" s="231" t="s">
        <v>622</v>
      </c>
      <c r="M48" s="394"/>
      <c r="N48" s="178"/>
      <c r="O48" s="139"/>
      <c r="P48" s="139"/>
      <c r="Q48" s="139"/>
      <c r="R48" s="231"/>
      <c r="S48" s="544"/>
      <c r="T48" s="178" t="s">
        <v>3087</v>
      </c>
      <c r="U48" s="139">
        <v>6550000</v>
      </c>
      <c r="V48" s="139">
        <v>6550000</v>
      </c>
      <c r="W48" s="139" t="s">
        <v>622</v>
      </c>
      <c r="X48" s="231" t="s">
        <v>622</v>
      </c>
      <c r="Y48" s="543"/>
      <c r="Z48" s="178" t="s">
        <v>3675</v>
      </c>
      <c r="AA48" s="139" t="s">
        <v>622</v>
      </c>
      <c r="AB48" s="139" t="s">
        <v>622</v>
      </c>
      <c r="AC48" s="139" t="s">
        <v>622</v>
      </c>
      <c r="AD48" s="231" t="s">
        <v>622</v>
      </c>
      <c r="AE48" s="543"/>
      <c r="AF48" s="107" t="s">
        <v>3137</v>
      </c>
      <c r="AG48" s="201">
        <v>100000</v>
      </c>
      <c r="AH48" s="201" t="s">
        <v>622</v>
      </c>
      <c r="AI48" s="201" t="s">
        <v>622</v>
      </c>
      <c r="AJ48" s="201" t="s">
        <v>622</v>
      </c>
    </row>
    <row r="49" spans="1:36" s="47" customFormat="1" ht="12.75" customHeight="1" x14ac:dyDescent="0.2">
      <c r="A49" s="543"/>
      <c r="B49" s="374" t="s">
        <v>3630</v>
      </c>
      <c r="C49" s="46"/>
      <c r="D49" s="46"/>
      <c r="E49" s="46"/>
      <c r="F49" s="46"/>
      <c r="G49" s="543"/>
      <c r="H49" s="178" t="s">
        <v>3038</v>
      </c>
      <c r="I49" s="139">
        <v>1102500</v>
      </c>
      <c r="J49" s="139" t="s">
        <v>622</v>
      </c>
      <c r="K49" s="139" t="s">
        <v>622</v>
      </c>
      <c r="L49" s="231" t="s">
        <v>622</v>
      </c>
      <c r="M49" s="394"/>
      <c r="N49" s="178"/>
      <c r="O49" s="139"/>
      <c r="P49" s="139"/>
      <c r="Q49" s="231"/>
      <c r="R49" s="231"/>
      <c r="S49" s="546" t="s">
        <v>561</v>
      </c>
      <c r="T49" s="178" t="s">
        <v>3666</v>
      </c>
      <c r="U49" s="139" t="s">
        <v>622</v>
      </c>
      <c r="V49" s="139" t="s">
        <v>622</v>
      </c>
      <c r="W49" s="139" t="s">
        <v>622</v>
      </c>
      <c r="X49" s="231" t="s">
        <v>622</v>
      </c>
      <c r="Y49" s="543"/>
      <c r="Z49" s="178" t="s">
        <v>3676</v>
      </c>
      <c r="AA49" s="139" t="s">
        <v>622</v>
      </c>
      <c r="AB49" s="139" t="s">
        <v>622</v>
      </c>
      <c r="AC49" s="139" t="s">
        <v>622</v>
      </c>
      <c r="AD49" s="231" t="s">
        <v>622</v>
      </c>
      <c r="AE49" s="543"/>
      <c r="AF49" s="420" t="s">
        <v>3528</v>
      </c>
      <c r="AG49" s="201">
        <v>200000</v>
      </c>
      <c r="AH49" s="201" t="s">
        <v>622</v>
      </c>
      <c r="AI49" s="201" t="s">
        <v>622</v>
      </c>
      <c r="AJ49" s="201" t="s">
        <v>622</v>
      </c>
    </row>
    <row r="50" spans="1:36" s="47" customFormat="1" ht="12.75" customHeight="1" x14ac:dyDescent="0.2">
      <c r="A50" s="543"/>
      <c r="B50" s="420"/>
      <c r="C50" s="46"/>
      <c r="D50" s="46"/>
      <c r="E50" s="46"/>
      <c r="F50" s="46"/>
      <c r="G50" s="543"/>
      <c r="H50" s="178" t="s">
        <v>3039</v>
      </c>
      <c r="I50" s="139">
        <v>350000</v>
      </c>
      <c r="J50" s="139" t="s">
        <v>622</v>
      </c>
      <c r="K50" s="139" t="s">
        <v>622</v>
      </c>
      <c r="L50" s="231" t="s">
        <v>622</v>
      </c>
      <c r="M50" s="394"/>
      <c r="N50" s="178"/>
      <c r="O50" s="139"/>
      <c r="P50" s="139"/>
      <c r="Q50" s="139"/>
      <c r="R50" s="231"/>
      <c r="S50" s="543"/>
      <c r="T50" s="107" t="s">
        <v>3667</v>
      </c>
      <c r="U50" s="201" t="s">
        <v>622</v>
      </c>
      <c r="V50" s="201" t="s">
        <v>622</v>
      </c>
      <c r="W50" s="201" t="s">
        <v>622</v>
      </c>
      <c r="X50" s="201" t="s">
        <v>622</v>
      </c>
      <c r="Y50" s="543"/>
      <c r="Z50" s="178" t="s">
        <v>3677</v>
      </c>
      <c r="AA50" s="139" t="s">
        <v>622</v>
      </c>
      <c r="AB50" s="139" t="s">
        <v>622</v>
      </c>
      <c r="AC50" s="139" t="s">
        <v>622</v>
      </c>
      <c r="AD50" s="231" t="s">
        <v>622</v>
      </c>
      <c r="AE50" s="543"/>
      <c r="AF50" s="420" t="s">
        <v>3139</v>
      </c>
      <c r="AG50" s="201">
        <v>3675000</v>
      </c>
      <c r="AH50" s="201">
        <v>3675000</v>
      </c>
      <c r="AI50" s="201">
        <v>3675000</v>
      </c>
      <c r="AJ50" s="201" t="s">
        <v>622</v>
      </c>
    </row>
    <row r="51" spans="1:36" s="47" customFormat="1" ht="12.75" customHeight="1" x14ac:dyDescent="0.2">
      <c r="A51" s="543"/>
      <c r="B51" s="420"/>
      <c r="C51" s="46"/>
      <c r="D51" s="46"/>
      <c r="E51" s="46"/>
      <c r="F51" s="46"/>
      <c r="G51" s="544"/>
      <c r="H51" s="178" t="s">
        <v>3040</v>
      </c>
      <c r="I51" s="139">
        <v>5500000</v>
      </c>
      <c r="J51" s="139">
        <v>5500000</v>
      </c>
      <c r="K51" s="139">
        <v>5500000</v>
      </c>
      <c r="L51" s="231" t="s">
        <v>622</v>
      </c>
      <c r="M51" s="394"/>
      <c r="N51" s="178"/>
      <c r="O51" s="139"/>
      <c r="P51" s="139"/>
      <c r="Q51" s="231"/>
      <c r="R51" s="231"/>
      <c r="S51" s="543"/>
      <c r="T51" s="107" t="s">
        <v>3668</v>
      </c>
      <c r="U51" s="201" t="s">
        <v>622</v>
      </c>
      <c r="V51" s="201" t="s">
        <v>622</v>
      </c>
      <c r="W51" s="201" t="s">
        <v>622</v>
      </c>
      <c r="X51" s="201" t="s">
        <v>622</v>
      </c>
      <c r="Y51" s="543"/>
      <c r="Z51" s="178" t="s">
        <v>3678</v>
      </c>
      <c r="AA51" s="139" t="s">
        <v>622</v>
      </c>
      <c r="AB51" s="139" t="s">
        <v>622</v>
      </c>
      <c r="AC51" s="139" t="s">
        <v>622</v>
      </c>
      <c r="AD51" s="231" t="s">
        <v>622</v>
      </c>
      <c r="AE51" s="543"/>
      <c r="AF51" s="420" t="s">
        <v>3140</v>
      </c>
      <c r="AG51" s="201">
        <v>6174000</v>
      </c>
      <c r="AH51" s="201" t="s">
        <v>622</v>
      </c>
      <c r="AI51" s="201" t="s">
        <v>622</v>
      </c>
      <c r="AJ51" s="201" t="s">
        <v>622</v>
      </c>
    </row>
    <row r="52" spans="1:36" s="47" customFormat="1" ht="12.75" customHeight="1" x14ac:dyDescent="0.2">
      <c r="A52" s="543"/>
      <c r="B52" s="420"/>
      <c r="C52" s="46"/>
      <c r="D52" s="46"/>
      <c r="E52" s="46"/>
      <c r="F52" s="46"/>
      <c r="G52" s="549" t="s">
        <v>561</v>
      </c>
      <c r="H52" s="178" t="s">
        <v>3653</v>
      </c>
      <c r="I52" s="139" t="s">
        <v>622</v>
      </c>
      <c r="J52" s="139" t="s">
        <v>622</v>
      </c>
      <c r="K52" s="139" t="s">
        <v>622</v>
      </c>
      <c r="L52" s="231" t="s">
        <v>622</v>
      </c>
      <c r="N52" s="178"/>
      <c r="O52" s="139"/>
      <c r="P52" s="139"/>
      <c r="Q52" s="231"/>
      <c r="R52" s="231"/>
      <c r="S52" s="543"/>
      <c r="T52" s="107" t="s">
        <v>3669</v>
      </c>
      <c r="U52" s="201" t="s">
        <v>622</v>
      </c>
      <c r="V52" s="201" t="s">
        <v>622</v>
      </c>
      <c r="W52" s="201" t="s">
        <v>622</v>
      </c>
      <c r="X52" s="201" t="s">
        <v>622</v>
      </c>
      <c r="Y52" s="543"/>
      <c r="Z52" s="178" t="s">
        <v>3679</v>
      </c>
      <c r="AA52" s="139" t="s">
        <v>622</v>
      </c>
      <c r="AB52" s="139" t="s">
        <v>622</v>
      </c>
      <c r="AC52" s="139" t="s">
        <v>622</v>
      </c>
      <c r="AD52" s="231" t="s">
        <v>622</v>
      </c>
      <c r="AE52" s="544"/>
      <c r="AF52" s="420" t="s">
        <v>3680</v>
      </c>
      <c r="AG52" s="201" t="s">
        <v>622</v>
      </c>
      <c r="AH52" s="201" t="s">
        <v>622</v>
      </c>
      <c r="AI52" s="201" t="s">
        <v>622</v>
      </c>
      <c r="AJ52" s="201" t="s">
        <v>622</v>
      </c>
    </row>
    <row r="53" spans="1:36" s="47" customFormat="1" ht="12.75" customHeight="1" x14ac:dyDescent="0.2">
      <c r="A53" s="543"/>
      <c r="B53" s="420"/>
      <c r="C53" s="46"/>
      <c r="D53" s="46"/>
      <c r="E53" s="46"/>
      <c r="F53" s="46"/>
      <c r="G53" s="543"/>
      <c r="H53" s="178" t="s">
        <v>3654</v>
      </c>
      <c r="I53" s="139" t="s">
        <v>622</v>
      </c>
      <c r="J53" s="139" t="s">
        <v>622</v>
      </c>
      <c r="K53" s="139" t="s">
        <v>622</v>
      </c>
      <c r="L53" s="231" t="s">
        <v>622</v>
      </c>
      <c r="M53" s="394"/>
      <c r="N53" s="178"/>
      <c r="O53" s="46"/>
      <c r="P53" s="46"/>
      <c r="Q53" s="46"/>
      <c r="R53" s="46"/>
      <c r="S53" s="543"/>
      <c r="T53" s="420" t="s">
        <v>3670</v>
      </c>
      <c r="U53" s="201" t="s">
        <v>622</v>
      </c>
      <c r="V53" s="201" t="s">
        <v>622</v>
      </c>
      <c r="W53" s="201" t="s">
        <v>622</v>
      </c>
      <c r="X53" s="201" t="s">
        <v>622</v>
      </c>
      <c r="Y53" s="543"/>
      <c r="Z53" s="178"/>
      <c r="AA53" s="139"/>
      <c r="AB53" s="139"/>
      <c r="AC53" s="139"/>
      <c r="AD53" s="231"/>
      <c r="AE53" s="549" t="s">
        <v>561</v>
      </c>
      <c r="AF53" s="420" t="s">
        <v>3681</v>
      </c>
      <c r="AG53" s="46" t="s">
        <v>622</v>
      </c>
      <c r="AH53" s="46" t="s">
        <v>622</v>
      </c>
      <c r="AI53" s="46" t="s">
        <v>622</v>
      </c>
      <c r="AJ53" s="46" t="s">
        <v>622</v>
      </c>
    </row>
    <row r="54" spans="1:36" s="47" customFormat="1" ht="12.75" customHeight="1" x14ac:dyDescent="0.2">
      <c r="A54" s="543"/>
      <c r="B54" s="420"/>
      <c r="C54" s="46"/>
      <c r="D54" s="46"/>
      <c r="E54" s="46"/>
      <c r="F54" s="46"/>
      <c r="G54" s="543"/>
      <c r="H54" s="178" t="s">
        <v>3655</v>
      </c>
      <c r="I54" s="139" t="s">
        <v>622</v>
      </c>
      <c r="J54" s="139" t="s">
        <v>622</v>
      </c>
      <c r="K54" s="139" t="s">
        <v>622</v>
      </c>
      <c r="L54" s="231" t="s">
        <v>622</v>
      </c>
      <c r="M54" s="394"/>
      <c r="N54" s="121"/>
      <c r="O54" s="46"/>
      <c r="P54" s="46"/>
      <c r="Q54" s="46"/>
      <c r="R54" s="46"/>
      <c r="S54" s="543"/>
      <c r="T54" s="420" t="s">
        <v>3671</v>
      </c>
      <c r="U54" s="46" t="s">
        <v>622</v>
      </c>
      <c r="V54" s="46" t="s">
        <v>622</v>
      </c>
      <c r="W54" s="46" t="s">
        <v>622</v>
      </c>
      <c r="X54" s="46" t="s">
        <v>622</v>
      </c>
      <c r="Y54" s="543"/>
      <c r="Z54" s="178"/>
      <c r="AA54" s="139"/>
      <c r="AB54" s="139"/>
      <c r="AC54" s="139"/>
      <c r="AD54" s="231"/>
      <c r="AE54" s="543"/>
      <c r="AF54" s="420" t="s">
        <v>3682</v>
      </c>
      <c r="AG54" s="46" t="s">
        <v>622</v>
      </c>
      <c r="AH54" s="46" t="s">
        <v>622</v>
      </c>
      <c r="AI54" s="46" t="s">
        <v>622</v>
      </c>
      <c r="AJ54" s="46" t="s">
        <v>622</v>
      </c>
    </row>
    <row r="55" spans="1:36" s="47" customFormat="1" ht="12.75" customHeight="1" x14ac:dyDescent="0.2">
      <c r="A55" s="543"/>
      <c r="B55" s="420"/>
      <c r="C55" s="46"/>
      <c r="D55" s="46"/>
      <c r="E55" s="46"/>
      <c r="F55" s="46"/>
      <c r="G55" s="543"/>
      <c r="H55" s="178" t="s">
        <v>3656</v>
      </c>
      <c r="I55" s="139" t="s">
        <v>622</v>
      </c>
      <c r="J55" s="139" t="s">
        <v>622</v>
      </c>
      <c r="K55" s="139" t="s">
        <v>622</v>
      </c>
      <c r="L55" s="231" t="s">
        <v>622</v>
      </c>
      <c r="M55" s="394"/>
      <c r="N55" s="178"/>
      <c r="O55" s="46"/>
      <c r="P55" s="46"/>
      <c r="Q55" s="46"/>
      <c r="R55" s="46"/>
      <c r="S55" s="543"/>
      <c r="T55" s="420" t="s">
        <v>3672</v>
      </c>
      <c r="U55" s="46" t="s">
        <v>622</v>
      </c>
      <c r="V55" s="46" t="s">
        <v>622</v>
      </c>
      <c r="W55" s="46" t="s">
        <v>622</v>
      </c>
      <c r="X55" s="46" t="s">
        <v>622</v>
      </c>
      <c r="Y55" s="544"/>
      <c r="Z55" s="178"/>
      <c r="AA55" s="139"/>
      <c r="AB55" s="139"/>
      <c r="AC55" s="139"/>
      <c r="AD55" s="231"/>
      <c r="AE55" s="543"/>
      <c r="AF55" s="107" t="s">
        <v>3683</v>
      </c>
      <c r="AG55" s="46" t="s">
        <v>622</v>
      </c>
      <c r="AH55" s="46" t="s">
        <v>622</v>
      </c>
      <c r="AI55" s="46" t="s">
        <v>622</v>
      </c>
      <c r="AJ55" s="46" t="s">
        <v>622</v>
      </c>
    </row>
    <row r="56" spans="1:36" s="47" customFormat="1" ht="12.75" customHeight="1" x14ac:dyDescent="0.2">
      <c r="A56" s="544"/>
      <c r="B56" s="420"/>
      <c r="C56" s="46"/>
      <c r="D56" s="46"/>
      <c r="E56" s="46"/>
      <c r="F56" s="46"/>
      <c r="G56" s="543"/>
      <c r="H56" s="178" t="s">
        <v>3657</v>
      </c>
      <c r="I56" s="139" t="s">
        <v>622</v>
      </c>
      <c r="J56" s="139" t="s">
        <v>622</v>
      </c>
      <c r="K56" s="139" t="s">
        <v>622</v>
      </c>
      <c r="L56" s="231" t="s">
        <v>622</v>
      </c>
      <c r="M56" s="394"/>
      <c r="N56" s="107"/>
      <c r="O56" s="139"/>
      <c r="P56" s="139"/>
      <c r="Q56" s="139"/>
      <c r="R56" s="231"/>
      <c r="S56" s="543"/>
      <c r="T56" s="420"/>
      <c r="U56" s="46"/>
      <c r="V56" s="46"/>
      <c r="W56" s="46"/>
      <c r="X56" s="46"/>
      <c r="Y56" s="394"/>
      <c r="Z56" s="107"/>
      <c r="AA56" s="201"/>
      <c r="AB56" s="201"/>
      <c r="AC56" s="201"/>
      <c r="AD56" s="201"/>
      <c r="AE56" s="543"/>
      <c r="AF56" s="420" t="s">
        <v>3684</v>
      </c>
      <c r="AG56" s="46" t="s">
        <v>622</v>
      </c>
      <c r="AH56" s="46" t="s">
        <v>622</v>
      </c>
      <c r="AI56" s="46" t="s">
        <v>622</v>
      </c>
      <c r="AJ56" s="46" t="s">
        <v>622</v>
      </c>
    </row>
    <row r="57" spans="1:36" s="47" customFormat="1" ht="12.75" customHeight="1" x14ac:dyDescent="0.2">
      <c r="A57" s="394"/>
      <c r="B57" s="420"/>
      <c r="C57" s="419"/>
      <c r="D57" s="419"/>
      <c r="E57" s="419"/>
      <c r="F57" s="419"/>
      <c r="G57" s="543"/>
      <c r="H57" s="178" t="s">
        <v>3658</v>
      </c>
      <c r="I57" s="139" t="s">
        <v>622</v>
      </c>
      <c r="J57" s="139" t="s">
        <v>622</v>
      </c>
      <c r="K57" s="139" t="s">
        <v>622</v>
      </c>
      <c r="L57" s="231" t="s">
        <v>622</v>
      </c>
      <c r="M57" s="394"/>
      <c r="N57" s="178"/>
      <c r="O57" s="46"/>
      <c r="P57" s="46"/>
      <c r="Q57" s="46"/>
      <c r="R57" s="46"/>
      <c r="S57" s="543"/>
      <c r="T57" s="420"/>
      <c r="U57" s="46"/>
      <c r="V57" s="46"/>
      <c r="W57" s="46"/>
      <c r="X57" s="46"/>
      <c r="Y57" s="394"/>
      <c r="Z57" s="107"/>
      <c r="AA57" s="201"/>
      <c r="AB57" s="201"/>
      <c r="AC57" s="201"/>
      <c r="AD57" s="201"/>
      <c r="AE57" s="543"/>
      <c r="AF57" s="420"/>
      <c r="AG57" s="46"/>
      <c r="AH57" s="46"/>
      <c r="AI57" s="46"/>
      <c r="AJ57" s="46"/>
    </row>
    <row r="58" spans="1:36" s="47" customFormat="1" ht="12.75" customHeight="1" x14ac:dyDescent="0.2">
      <c r="A58" s="394"/>
      <c r="B58" s="420"/>
      <c r="C58" s="420"/>
      <c r="D58" s="420"/>
      <c r="E58" s="420"/>
      <c r="F58" s="420"/>
      <c r="G58" s="543"/>
      <c r="H58" s="178"/>
      <c r="I58" s="139"/>
      <c r="J58" s="139"/>
      <c r="K58" s="139"/>
      <c r="L58" s="231"/>
      <c r="M58" s="394"/>
      <c r="N58" s="119"/>
      <c r="O58" s="46"/>
      <c r="P58" s="46"/>
      <c r="Q58" s="46"/>
      <c r="R58" s="46"/>
      <c r="S58" s="544"/>
      <c r="T58" s="420"/>
      <c r="U58" s="46"/>
      <c r="V58" s="46"/>
      <c r="W58" s="46"/>
      <c r="X58" s="46"/>
      <c r="Y58" s="330"/>
      <c r="Z58" s="107"/>
      <c r="AA58" s="201"/>
      <c r="AB58" s="201"/>
      <c r="AC58" s="201"/>
      <c r="AD58" s="201"/>
      <c r="AE58" s="543"/>
      <c r="AF58" s="420"/>
      <c r="AG58" s="46"/>
      <c r="AH58" s="46"/>
      <c r="AI58" s="46"/>
      <c r="AJ58" s="46"/>
    </row>
    <row r="59" spans="1:36" s="47" customFormat="1" x14ac:dyDescent="0.2">
      <c r="A59" s="394"/>
      <c r="B59" s="420"/>
      <c r="C59" s="420"/>
      <c r="D59" s="420"/>
      <c r="E59" s="420"/>
      <c r="F59" s="420"/>
      <c r="G59" s="543"/>
      <c r="H59" s="178"/>
      <c r="I59" s="139"/>
      <c r="J59" s="139"/>
      <c r="K59" s="139"/>
      <c r="L59" s="231"/>
      <c r="M59" s="394"/>
      <c r="N59" s="104"/>
      <c r="O59" s="46"/>
      <c r="P59" s="46"/>
      <c r="Q59" s="46"/>
      <c r="R59" s="46"/>
      <c r="S59" s="394"/>
      <c r="T59" s="420"/>
      <c r="U59" s="46"/>
      <c r="V59" s="46"/>
      <c r="W59" s="46"/>
      <c r="X59" s="46"/>
      <c r="Y59" s="330"/>
      <c r="Z59" s="107"/>
      <c r="AA59" s="201"/>
      <c r="AB59" s="201"/>
      <c r="AC59" s="201"/>
      <c r="AD59" s="201"/>
      <c r="AE59" s="543"/>
      <c r="AF59" s="420"/>
      <c r="AG59" s="46"/>
      <c r="AH59" s="46"/>
      <c r="AI59" s="46"/>
      <c r="AJ59" s="46"/>
    </row>
    <row r="60" spans="1:36" s="47" customFormat="1" ht="12.75" customHeight="1" x14ac:dyDescent="0.2">
      <c r="A60" s="394"/>
      <c r="B60" s="395"/>
      <c r="C60" s="393" t="s">
        <v>622</v>
      </c>
      <c r="D60" s="393" t="s">
        <v>622</v>
      </c>
      <c r="E60" s="393" t="s">
        <v>622</v>
      </c>
      <c r="F60" s="393" t="s">
        <v>622</v>
      </c>
      <c r="G60" s="543"/>
      <c r="H60" s="420"/>
      <c r="I60" s="46"/>
      <c r="J60" s="46"/>
      <c r="K60" s="46"/>
      <c r="L60" s="46"/>
      <c r="M60" s="394"/>
      <c r="N60" s="178"/>
      <c r="O60" s="46"/>
      <c r="P60" s="46"/>
      <c r="Q60" s="46"/>
      <c r="R60" s="46"/>
      <c r="S60" s="394"/>
      <c r="T60" s="420"/>
      <c r="U60" s="46"/>
      <c r="V60" s="46"/>
      <c r="W60" s="46"/>
      <c r="X60" s="46"/>
      <c r="Y60" s="330"/>
      <c r="Z60" s="107"/>
      <c r="AA60" s="201"/>
      <c r="AB60" s="201"/>
      <c r="AC60" s="201"/>
      <c r="AD60" s="201"/>
      <c r="AE60" s="543"/>
      <c r="AF60" s="420"/>
      <c r="AG60" s="46"/>
      <c r="AH60" s="46"/>
      <c r="AI60" s="46"/>
      <c r="AJ60" s="46"/>
    </row>
    <row r="61" spans="1:36" s="47" customFormat="1" x14ac:dyDescent="0.2">
      <c r="A61" s="394"/>
      <c r="B61" s="395"/>
      <c r="C61" s="393" t="s">
        <v>622</v>
      </c>
      <c r="D61" s="393" t="s">
        <v>622</v>
      </c>
      <c r="E61" s="393" t="s">
        <v>622</v>
      </c>
      <c r="F61" s="393" t="s">
        <v>622</v>
      </c>
      <c r="G61" s="544"/>
      <c r="H61" s="420"/>
      <c r="I61" s="46"/>
      <c r="J61" s="46"/>
      <c r="K61" s="46"/>
      <c r="L61" s="46"/>
      <c r="M61" s="394"/>
      <c r="N61" s="107"/>
      <c r="O61" s="46"/>
      <c r="P61" s="46"/>
      <c r="Q61" s="46"/>
      <c r="R61" s="46"/>
      <c r="S61" s="394"/>
      <c r="T61" s="420"/>
      <c r="U61" s="46"/>
      <c r="V61" s="46"/>
      <c r="W61" s="46"/>
      <c r="X61" s="46"/>
      <c r="Y61" s="330"/>
      <c r="Z61" s="13"/>
      <c r="AA61" s="59" t="s">
        <v>622</v>
      </c>
      <c r="AB61" s="59" t="s">
        <v>622</v>
      </c>
      <c r="AC61" s="59" t="s">
        <v>622</v>
      </c>
      <c r="AD61" s="59" t="s">
        <v>622</v>
      </c>
      <c r="AE61" s="543"/>
      <c r="AF61" s="502"/>
      <c r="AG61" s="46"/>
      <c r="AH61" s="46"/>
      <c r="AI61" s="46"/>
      <c r="AJ61" s="46"/>
    </row>
    <row r="62" spans="1:36" s="47" customFormat="1" x14ac:dyDescent="0.2">
      <c r="A62" s="301"/>
      <c r="B62" s="395"/>
      <c r="C62" s="393" t="s">
        <v>622</v>
      </c>
      <c r="D62" s="393" t="s">
        <v>622</v>
      </c>
      <c r="E62" s="393" t="s">
        <v>622</v>
      </c>
      <c r="F62" s="393" t="s">
        <v>622</v>
      </c>
      <c r="G62" s="313"/>
      <c r="H62" s="420"/>
      <c r="I62" s="46"/>
      <c r="J62" s="46"/>
      <c r="K62" s="46"/>
      <c r="L62" s="46"/>
      <c r="M62" s="313"/>
      <c r="N62" s="104"/>
      <c r="O62" s="419"/>
      <c r="P62" s="419"/>
      <c r="Q62" s="419"/>
      <c r="R62" s="419"/>
      <c r="S62" s="313"/>
      <c r="T62" s="420"/>
      <c r="U62" s="46"/>
      <c r="V62" s="46"/>
      <c r="W62" s="46"/>
      <c r="X62" s="46"/>
      <c r="Y62" s="313"/>
      <c r="Z62" s="13"/>
      <c r="AA62" s="18" t="s">
        <v>622</v>
      </c>
      <c r="AB62" s="18" t="s">
        <v>622</v>
      </c>
      <c r="AC62" s="18" t="s">
        <v>622</v>
      </c>
      <c r="AD62" s="18" t="s">
        <v>622</v>
      </c>
      <c r="AE62" s="544"/>
      <c r="AF62" s="503"/>
      <c r="AG62" s="46"/>
      <c r="AH62" s="46"/>
      <c r="AI62" s="46"/>
      <c r="AJ62" s="46"/>
    </row>
    <row r="63" spans="1:36" s="47" customFormat="1" x14ac:dyDescent="0.2">
      <c r="A63" s="301"/>
      <c r="B63" s="395"/>
      <c r="C63" s="395"/>
      <c r="D63" s="395"/>
      <c r="E63" s="395"/>
      <c r="F63" s="395"/>
      <c r="G63" s="313"/>
      <c r="H63" s="13"/>
      <c r="I63" s="18"/>
      <c r="J63" s="18"/>
      <c r="K63" s="18"/>
      <c r="L63" s="18"/>
      <c r="M63" s="313"/>
      <c r="N63" s="420"/>
      <c r="O63" s="420"/>
      <c r="P63" s="420"/>
      <c r="Q63" s="420"/>
      <c r="R63" s="420"/>
      <c r="S63" s="313"/>
      <c r="T63" s="13"/>
      <c r="U63" s="46"/>
      <c r="V63" s="46"/>
      <c r="W63" s="46"/>
      <c r="X63" s="46"/>
      <c r="Y63" s="313"/>
      <c r="Z63" s="13"/>
      <c r="AA63" s="18" t="s">
        <v>622</v>
      </c>
      <c r="AB63" s="18" t="s">
        <v>622</v>
      </c>
      <c r="AC63" s="18" t="s">
        <v>622</v>
      </c>
      <c r="AD63" s="18" t="s">
        <v>622</v>
      </c>
      <c r="AE63" s="313"/>
      <c r="AF63" s="503"/>
      <c r="AG63" s="46"/>
      <c r="AH63" s="46"/>
      <c r="AI63" s="46"/>
      <c r="AJ63" s="46"/>
    </row>
    <row r="64" spans="1:36" s="47" customFormat="1" x14ac:dyDescent="0.2">
      <c r="A64" s="238"/>
      <c r="B64"/>
      <c r="C64" s="395"/>
      <c r="D64" s="395"/>
      <c r="E64" s="395"/>
      <c r="F64" s="395"/>
      <c r="G64" s="133"/>
      <c r="H64" s="13"/>
      <c r="I64" s="18"/>
      <c r="J64" s="18"/>
      <c r="K64" s="18"/>
      <c r="L64" s="18"/>
      <c r="M64" s="313"/>
      <c r="N64" s="121"/>
      <c r="O64" s="420"/>
      <c r="P64" s="420"/>
      <c r="Q64" s="420"/>
      <c r="R64" s="420"/>
      <c r="S64" s="313"/>
      <c r="T64" s="13"/>
      <c r="U64" s="46"/>
      <c r="V64" s="46"/>
      <c r="W64" s="46"/>
      <c r="X64" s="46"/>
      <c r="Y64" s="313"/>
      <c r="Z64" s="13"/>
      <c r="AA64" s="18" t="s">
        <v>622</v>
      </c>
      <c r="AB64" s="18" t="s">
        <v>622</v>
      </c>
      <c r="AC64" s="18" t="s">
        <v>622</v>
      </c>
      <c r="AD64" s="18" t="s">
        <v>622</v>
      </c>
      <c r="AE64" s="45"/>
      <c r="AF64"/>
      <c r="AG64" s="504"/>
      <c r="AH64" s="117"/>
      <c r="AI64" s="117"/>
      <c r="AJ64" s="117"/>
    </row>
    <row r="65" spans="1:36" s="47" customFormat="1" x14ac:dyDescent="0.2">
      <c r="A65" s="238"/>
      <c r="B65"/>
      <c r="C65" s="395"/>
      <c r="D65" s="395"/>
      <c r="E65" s="395"/>
      <c r="F65" s="395"/>
      <c r="G65" s="133"/>
      <c r="H65" s="13"/>
      <c r="I65" s="18"/>
      <c r="J65" s="18"/>
      <c r="K65" s="18"/>
      <c r="L65" s="18"/>
      <c r="M65" s="313"/>
      <c r="N65" s="420"/>
      <c r="O65" s="420"/>
      <c r="P65" s="420"/>
      <c r="Q65" s="420"/>
      <c r="R65" s="420"/>
      <c r="S65" s="313"/>
      <c r="T65" s="13"/>
      <c r="U65" s="117"/>
      <c r="V65" s="117"/>
      <c r="W65" s="117"/>
      <c r="X65" s="117"/>
      <c r="Y65" s="64"/>
      <c r="Z65" s="13"/>
      <c r="AA65" s="18"/>
      <c r="AB65" s="18"/>
      <c r="AC65" s="18"/>
      <c r="AD65" s="18"/>
      <c r="AE65" s="45"/>
      <c r="AF65"/>
      <c r="AG65"/>
      <c r="AH65"/>
      <c r="AI65"/>
      <c r="AJ65"/>
    </row>
    <row r="66" spans="1:36" s="47" customFormat="1" x14ac:dyDescent="0.2">
      <c r="A66" s="45"/>
      <c r="B66"/>
      <c r="C66"/>
      <c r="D66"/>
      <c r="E66"/>
      <c r="F66"/>
      <c r="G66" s="133"/>
      <c r="H66" s="13"/>
      <c r="I66" s="46"/>
      <c r="J66" s="46"/>
      <c r="K66" s="46"/>
      <c r="L66" s="46"/>
      <c r="M66" s="313"/>
      <c r="N66" s="420"/>
      <c r="O66" s="420"/>
      <c r="P66" s="420"/>
      <c r="Q66" s="420"/>
      <c r="R66" s="420"/>
      <c r="S66" s="313"/>
      <c r="T66" s="13"/>
      <c r="U66"/>
      <c r="V66"/>
      <c r="W66"/>
      <c r="X66"/>
      <c r="Y66" s="64"/>
      <c r="Z66" s="13"/>
      <c r="AA66" s="18"/>
      <c r="AB66" s="18"/>
      <c r="AC66" s="18"/>
      <c r="AD66" s="18"/>
      <c r="AE66" s="45"/>
      <c r="AF66"/>
      <c r="AG66"/>
      <c r="AH66"/>
      <c r="AI66"/>
      <c r="AJ66"/>
    </row>
    <row r="67" spans="1:36" s="47" customFormat="1" x14ac:dyDescent="0.2">
      <c r="A67" s="45"/>
      <c r="B67"/>
      <c r="C67"/>
      <c r="D67"/>
      <c r="E67"/>
      <c r="F67"/>
      <c r="G67" s="45"/>
      <c r="H67" s="13"/>
      <c r="I67" s="46"/>
      <c r="J67" s="46"/>
      <c r="K67" s="46"/>
      <c r="L67" s="46"/>
      <c r="M67" s="244"/>
      <c r="N67" s="420"/>
      <c r="O67" s="420"/>
      <c r="P67" s="420"/>
      <c r="Q67" s="420"/>
      <c r="R67" s="420"/>
      <c r="S67" s="45"/>
      <c r="T67" s="117"/>
      <c r="U67"/>
      <c r="V67"/>
      <c r="W67"/>
      <c r="X67"/>
      <c r="Y67" s="63"/>
      <c r="Z67" s="13"/>
      <c r="AA67" s="18"/>
      <c r="AB67" s="18"/>
      <c r="AC67" s="18"/>
      <c r="AD67" s="18"/>
      <c r="AE67" s="45"/>
      <c r="AF67"/>
      <c r="AG67"/>
      <c r="AH67"/>
      <c r="AI67"/>
      <c r="AJ67"/>
    </row>
    <row r="68" spans="1:36" s="47" customFormat="1" x14ac:dyDescent="0.2">
      <c r="A68" s="45"/>
      <c r="B68"/>
      <c r="C68"/>
      <c r="D68"/>
      <c r="E68"/>
      <c r="F68"/>
      <c r="G68" s="45"/>
      <c r="H68" s="13"/>
      <c r="I68" s="46"/>
      <c r="J68" s="46"/>
      <c r="K68" s="46"/>
      <c r="L68" s="46"/>
      <c r="M68" s="244"/>
      <c r="N68" s="420"/>
      <c r="O68" s="396" t="s">
        <v>622</v>
      </c>
      <c r="P68" s="396" t="s">
        <v>622</v>
      </c>
      <c r="Q68" s="396" t="s">
        <v>622</v>
      </c>
      <c r="R68" s="396" t="s">
        <v>622</v>
      </c>
      <c r="S68" s="45"/>
      <c r="T68"/>
      <c r="U68"/>
      <c r="V68"/>
      <c r="W68"/>
      <c r="X68"/>
      <c r="Y68" s="45"/>
      <c r="Z68" s="13"/>
      <c r="AA68" s="18"/>
      <c r="AB68" s="18"/>
      <c r="AC68" s="18"/>
      <c r="AD68" s="18"/>
      <c r="AE68" s="45"/>
      <c r="AF68"/>
      <c r="AG68"/>
      <c r="AH68"/>
      <c r="AI68"/>
      <c r="AJ68"/>
    </row>
    <row r="69" spans="1:36" s="47" customFormat="1" x14ac:dyDescent="0.2">
      <c r="A69" s="45"/>
      <c r="B69"/>
      <c r="C69"/>
      <c r="D69"/>
      <c r="E69"/>
      <c r="F69"/>
      <c r="G69" s="45"/>
      <c r="H69" s="13"/>
      <c r="I69" s="46"/>
      <c r="J69" s="46"/>
      <c r="K69" s="46"/>
      <c r="L69" s="46"/>
      <c r="M69" s="244"/>
      <c r="N69" s="397"/>
      <c r="O69" s="396" t="s">
        <v>622</v>
      </c>
      <c r="P69" s="396" t="s">
        <v>622</v>
      </c>
      <c r="Q69" s="396" t="s">
        <v>622</v>
      </c>
      <c r="R69" s="396" t="s">
        <v>622</v>
      </c>
      <c r="S69" s="45"/>
      <c r="T69"/>
      <c r="U69"/>
      <c r="V69"/>
      <c r="W69"/>
      <c r="X69"/>
      <c r="Y69" s="45"/>
      <c r="Z69" s="13"/>
      <c r="AA69" s="46"/>
      <c r="AB69" s="46"/>
      <c r="AC69" s="46"/>
      <c r="AD69" s="46"/>
      <c r="AE69" s="45"/>
      <c r="AF69"/>
      <c r="AG69"/>
      <c r="AH69"/>
      <c r="AI69"/>
      <c r="AJ69"/>
    </row>
    <row r="70" spans="1:36" s="47" customFormat="1" x14ac:dyDescent="0.2">
      <c r="A70" s="45"/>
      <c r="B70"/>
      <c r="C70"/>
      <c r="D70"/>
      <c r="E70"/>
      <c r="F70"/>
      <c r="G70" s="45"/>
      <c r="H70" s="13"/>
      <c r="I70" s="117"/>
      <c r="J70" s="117"/>
      <c r="K70" s="117"/>
      <c r="L70" s="117"/>
      <c r="M70" s="244"/>
      <c r="N70" s="397"/>
      <c r="O70" s="396" t="s">
        <v>622</v>
      </c>
      <c r="P70" s="396" t="s">
        <v>622</v>
      </c>
      <c r="Q70" s="396" t="s">
        <v>622</v>
      </c>
      <c r="R70" s="396" t="s">
        <v>622</v>
      </c>
      <c r="S70" s="45"/>
      <c r="T70"/>
      <c r="U70"/>
      <c r="V70"/>
      <c r="W70"/>
      <c r="X70"/>
      <c r="Y70" s="45"/>
      <c r="Z70" s="13"/>
      <c r="AA70" s="46"/>
      <c r="AB70" s="46"/>
      <c r="AC70" s="46"/>
      <c r="AD70" s="46"/>
      <c r="AE70" s="45"/>
      <c r="AF70"/>
      <c r="AG70"/>
      <c r="AH70"/>
      <c r="AI70"/>
      <c r="AJ70"/>
    </row>
    <row r="71" spans="1:36" s="47" customFormat="1" x14ac:dyDescent="0.2">
      <c r="A71" s="45"/>
      <c r="B71"/>
      <c r="C71"/>
      <c r="D71"/>
      <c r="E71"/>
      <c r="F71"/>
      <c r="G71" s="45"/>
      <c r="H71" s="117"/>
      <c r="I71"/>
      <c r="J71"/>
      <c r="K71"/>
      <c r="L71"/>
      <c r="M71" s="245"/>
      <c r="N71" s="397"/>
      <c r="O71" s="397"/>
      <c r="P71" s="397"/>
      <c r="Q71" s="397"/>
      <c r="R71" s="397"/>
      <c r="S71" s="45"/>
      <c r="T71"/>
      <c r="U71"/>
      <c r="V71"/>
      <c r="W71"/>
      <c r="X71"/>
      <c r="Y71" s="45"/>
      <c r="Z71" s="13"/>
      <c r="AA71" s="46"/>
      <c r="AB71" s="46"/>
      <c r="AC71" s="46"/>
      <c r="AD71" s="46"/>
      <c r="AE71" s="45"/>
      <c r="AF71"/>
      <c r="AG71"/>
      <c r="AH71"/>
      <c r="AI71"/>
      <c r="AJ71"/>
    </row>
    <row r="72" spans="1:36" s="47" customFormat="1" x14ac:dyDescent="0.2">
      <c r="A72" s="45"/>
      <c r="B72"/>
      <c r="C72"/>
      <c r="D72"/>
      <c r="E72"/>
      <c r="F72"/>
      <c r="G72" s="45"/>
      <c r="H72"/>
      <c r="I72"/>
      <c r="J72"/>
      <c r="K72"/>
      <c r="L72"/>
      <c r="M72" s="45"/>
      <c r="N72" s="397"/>
      <c r="O72" s="397"/>
      <c r="P72" s="397"/>
      <c r="Q72" s="397"/>
      <c r="R72" s="397"/>
      <c r="S72" s="45"/>
      <c r="T72"/>
      <c r="U72"/>
      <c r="V72"/>
      <c r="W72"/>
      <c r="X72"/>
      <c r="Y72" s="45"/>
      <c r="Z72" s="13"/>
      <c r="AA72" s="46"/>
      <c r="AB72" s="46"/>
      <c r="AC72" s="46"/>
      <c r="AD72" s="46"/>
      <c r="AE72" s="45"/>
      <c r="AF72"/>
      <c r="AG72"/>
      <c r="AH72"/>
      <c r="AI72"/>
      <c r="AJ72"/>
    </row>
    <row r="73" spans="1:36" s="47" customFormat="1" x14ac:dyDescent="0.2">
      <c r="A73" s="45"/>
      <c r="B73"/>
      <c r="C73"/>
      <c r="D73"/>
      <c r="E73"/>
      <c r="F73"/>
      <c r="G73" s="45"/>
      <c r="H73"/>
      <c r="I73"/>
      <c r="J73"/>
      <c r="K73"/>
      <c r="L73"/>
      <c r="M73" s="45"/>
      <c r="N73" s="397"/>
      <c r="O73" s="397"/>
      <c r="P73" s="397"/>
      <c r="Q73" s="397"/>
      <c r="R73" s="397"/>
      <c r="S73" s="45"/>
      <c r="T73"/>
      <c r="U73"/>
      <c r="V73"/>
      <c r="W73"/>
      <c r="X73"/>
      <c r="Y73" s="45"/>
      <c r="Z73" s="13"/>
      <c r="AA73" s="117"/>
      <c r="AB73" s="117"/>
      <c r="AC73" s="117"/>
      <c r="AD73" s="117"/>
      <c r="AE73" s="45"/>
      <c r="AF73"/>
      <c r="AG73"/>
      <c r="AH73"/>
      <c r="AI73"/>
      <c r="AJ73"/>
    </row>
    <row r="74" spans="1:36" s="47" customFormat="1" x14ac:dyDescent="0.2">
      <c r="A74" s="45"/>
      <c r="B74"/>
      <c r="C74"/>
      <c r="D74"/>
      <c r="E74"/>
      <c r="F74"/>
      <c r="G74" s="45"/>
      <c r="H74"/>
      <c r="I74"/>
      <c r="J74"/>
      <c r="K74"/>
      <c r="L74"/>
      <c r="M74" s="45"/>
      <c r="N74" s="397"/>
      <c r="O74"/>
      <c r="P74"/>
      <c r="Q74"/>
      <c r="R74"/>
      <c r="S74" s="45"/>
      <c r="T74"/>
      <c r="U74"/>
      <c r="V74"/>
      <c r="W74"/>
      <c r="X74"/>
      <c r="Y74" s="45"/>
      <c r="Z74" s="117"/>
      <c r="AA74"/>
      <c r="AB74"/>
      <c r="AC74"/>
      <c r="AD74"/>
      <c r="AE74" s="45"/>
      <c r="AF74"/>
      <c r="AG74"/>
      <c r="AH74"/>
      <c r="AI74"/>
      <c r="AJ74"/>
    </row>
    <row r="75" spans="1:36" s="47" customFormat="1" x14ac:dyDescent="0.2">
      <c r="A75" s="45"/>
      <c r="B75"/>
      <c r="C75"/>
      <c r="D75"/>
      <c r="E75"/>
      <c r="F75"/>
      <c r="G75" s="45"/>
      <c r="H75"/>
      <c r="I75"/>
      <c r="J75"/>
      <c r="K75"/>
      <c r="L75"/>
      <c r="M75" s="45"/>
      <c r="N75"/>
      <c r="O75"/>
      <c r="P75"/>
      <c r="Q75"/>
      <c r="R75"/>
      <c r="S75" s="45"/>
      <c r="T75"/>
      <c r="U75"/>
      <c r="V75"/>
      <c r="W75"/>
      <c r="X75"/>
      <c r="Y75" s="45"/>
      <c r="Z75"/>
      <c r="AA75"/>
      <c r="AB75"/>
      <c r="AC75"/>
      <c r="AD75"/>
      <c r="AE75" s="45"/>
      <c r="AF75"/>
      <c r="AG75"/>
      <c r="AH75"/>
      <c r="AI75"/>
      <c r="AJ75"/>
    </row>
    <row r="76" spans="1:36" s="47" customFormat="1" x14ac:dyDescent="0.2">
      <c r="A76" s="45"/>
      <c r="B76"/>
      <c r="C76"/>
      <c r="D76"/>
      <c r="E76"/>
      <c r="F76"/>
      <c r="G76" s="45"/>
      <c r="H76"/>
      <c r="I76"/>
      <c r="J76"/>
      <c r="K76"/>
      <c r="L76"/>
      <c r="M76" s="45"/>
      <c r="N76"/>
      <c r="O76"/>
      <c r="P76"/>
      <c r="Q76"/>
      <c r="R76"/>
      <c r="S76" s="45"/>
      <c r="T76"/>
      <c r="U76"/>
      <c r="V76"/>
      <c r="W76"/>
      <c r="X76"/>
      <c r="Y76" s="45"/>
      <c r="Z76"/>
      <c r="AA76"/>
      <c r="AB76"/>
      <c r="AC76"/>
      <c r="AD76"/>
      <c r="AE76" s="45"/>
      <c r="AF76"/>
      <c r="AG76"/>
      <c r="AH76"/>
      <c r="AI76"/>
      <c r="AJ76"/>
    </row>
    <row r="77" spans="1:36" s="47" customFormat="1" x14ac:dyDescent="0.2">
      <c r="A77" s="45"/>
      <c r="B77"/>
      <c r="C77"/>
      <c r="D77"/>
      <c r="E77"/>
      <c r="F77"/>
      <c r="G77" s="45"/>
      <c r="H77"/>
      <c r="I77"/>
      <c r="J77"/>
      <c r="K77"/>
      <c r="L77"/>
      <c r="M77" s="45"/>
      <c r="N77"/>
      <c r="O77"/>
      <c r="P77"/>
      <c r="Q77"/>
      <c r="R77"/>
      <c r="S77" s="45"/>
      <c r="T77"/>
      <c r="U77"/>
      <c r="V77"/>
      <c r="W77"/>
      <c r="X77"/>
      <c r="Y77" s="45"/>
      <c r="Z77"/>
      <c r="AA77"/>
      <c r="AB77"/>
      <c r="AC77"/>
      <c r="AD77"/>
      <c r="AE77" s="45"/>
      <c r="AF77"/>
      <c r="AG77"/>
      <c r="AH77"/>
      <c r="AI77"/>
      <c r="AJ77"/>
    </row>
    <row r="78" spans="1:36" s="47" customFormat="1" x14ac:dyDescent="0.2">
      <c r="A78" s="45"/>
      <c r="B78"/>
      <c r="C78"/>
      <c r="D78"/>
      <c r="E78"/>
      <c r="F78"/>
      <c r="G78" s="45"/>
      <c r="H78"/>
      <c r="I78"/>
      <c r="J78"/>
      <c r="K78"/>
      <c r="L78"/>
      <c r="M78" s="45"/>
      <c r="N78"/>
      <c r="O78"/>
      <c r="P78"/>
      <c r="Q78"/>
      <c r="R78"/>
      <c r="S78" s="45"/>
      <c r="T78"/>
      <c r="U78"/>
      <c r="V78"/>
      <c r="W78"/>
      <c r="X78"/>
      <c r="Y78" s="45"/>
      <c r="Z78"/>
      <c r="AA78"/>
      <c r="AB78"/>
      <c r="AC78"/>
      <c r="AD78"/>
      <c r="AE78" s="45"/>
      <c r="AF78"/>
      <c r="AG78"/>
      <c r="AH78"/>
      <c r="AI78"/>
      <c r="AJ78"/>
    </row>
    <row r="79" spans="1:36" s="47" customFormat="1" x14ac:dyDescent="0.2">
      <c r="A79" s="13"/>
      <c r="B79"/>
      <c r="C79"/>
      <c r="D79"/>
      <c r="E79"/>
      <c r="F79"/>
      <c r="G79" s="13"/>
      <c r="H79"/>
      <c r="I79"/>
      <c r="J79"/>
      <c r="K79"/>
      <c r="L79"/>
      <c r="M79" s="13"/>
      <c r="N79"/>
      <c r="O79"/>
      <c r="P79"/>
      <c r="Q79"/>
      <c r="R79"/>
      <c r="S79" s="13"/>
      <c r="T79"/>
      <c r="U79"/>
      <c r="V79"/>
      <c r="W79"/>
      <c r="X79"/>
      <c r="Y79" s="13"/>
      <c r="Z79"/>
      <c r="AA79"/>
      <c r="AB79"/>
      <c r="AC79"/>
      <c r="AD79"/>
      <c r="AE79" s="13"/>
      <c r="AF79"/>
      <c r="AG79"/>
      <c r="AH79"/>
      <c r="AI79"/>
      <c r="AJ79"/>
    </row>
    <row r="80" spans="1:36" s="47" customFormat="1" x14ac:dyDescent="0.2">
      <c r="A80" s="13"/>
      <c r="B80"/>
      <c r="C80"/>
      <c r="D80"/>
      <c r="E80"/>
      <c r="F80"/>
      <c r="G80" s="13"/>
      <c r="H80"/>
      <c r="I80"/>
      <c r="J80"/>
      <c r="K80"/>
      <c r="L80"/>
      <c r="M80" s="13"/>
      <c r="N80"/>
      <c r="O80"/>
      <c r="P80"/>
      <c r="Q80"/>
      <c r="R80"/>
      <c r="S80" s="13"/>
      <c r="T80"/>
      <c r="U80"/>
      <c r="V80"/>
      <c r="W80"/>
      <c r="X80"/>
      <c r="Y80" s="13"/>
      <c r="Z80"/>
      <c r="AA80"/>
      <c r="AB80"/>
      <c r="AC80"/>
      <c r="AD80"/>
      <c r="AE80" s="13"/>
      <c r="AF80"/>
      <c r="AG80"/>
      <c r="AH80"/>
      <c r="AI80"/>
      <c r="AJ80"/>
    </row>
    <row r="81" spans="1:36" s="47" customFormat="1" x14ac:dyDescent="0.2">
      <c r="A81" s="13"/>
      <c r="B81"/>
      <c r="C81"/>
      <c r="D81"/>
      <c r="E81"/>
      <c r="F81"/>
      <c r="G81" s="13"/>
      <c r="H81"/>
      <c r="I81"/>
      <c r="J81"/>
      <c r="K81"/>
      <c r="L81"/>
      <c r="M81" s="13"/>
      <c r="N81"/>
      <c r="O81"/>
      <c r="P81"/>
      <c r="Q81"/>
      <c r="R81"/>
      <c r="S81" s="13"/>
      <c r="T81"/>
      <c r="U81"/>
      <c r="V81"/>
      <c r="W81"/>
      <c r="X81"/>
      <c r="Y81" s="13"/>
      <c r="Z81"/>
      <c r="AA81"/>
      <c r="AB81"/>
      <c r="AC81"/>
      <c r="AD81"/>
      <c r="AE81" s="13"/>
      <c r="AF81"/>
      <c r="AG81"/>
      <c r="AH81"/>
      <c r="AI81"/>
      <c r="AJ81"/>
    </row>
    <row r="82" spans="1:36" s="47" customFormat="1" x14ac:dyDescent="0.2">
      <c r="A82" s="13"/>
      <c r="B82"/>
      <c r="C82"/>
      <c r="D82"/>
      <c r="E82"/>
      <c r="F82"/>
      <c r="G82" s="13"/>
      <c r="H82"/>
      <c r="I82"/>
      <c r="J82"/>
      <c r="K82"/>
      <c r="L82"/>
      <c r="M82" s="13"/>
      <c r="N82"/>
      <c r="O82"/>
      <c r="P82"/>
      <c r="Q82"/>
      <c r="R82"/>
      <c r="S82" s="13"/>
      <c r="T82"/>
      <c r="U82"/>
      <c r="V82"/>
      <c r="W82"/>
      <c r="X82"/>
      <c r="Y82" s="13"/>
      <c r="Z82"/>
      <c r="AA82"/>
      <c r="AB82"/>
      <c r="AC82"/>
      <c r="AD82"/>
      <c r="AE82" s="13"/>
      <c r="AF82"/>
      <c r="AG82"/>
      <c r="AH82"/>
      <c r="AI82"/>
      <c r="AJ82"/>
    </row>
    <row r="83" spans="1:36" s="47" customFormat="1" x14ac:dyDescent="0.2">
      <c r="A83" s="13"/>
      <c r="B83"/>
      <c r="C83"/>
      <c r="D83"/>
      <c r="E83"/>
      <c r="F83"/>
      <c r="G83" s="13"/>
      <c r="H83"/>
      <c r="I83"/>
      <c r="J83"/>
      <c r="K83"/>
      <c r="L83"/>
      <c r="M83" s="13"/>
      <c r="N83"/>
      <c r="O83"/>
      <c r="P83"/>
      <c r="Q83"/>
      <c r="R83"/>
      <c r="S83" s="13"/>
      <c r="T83"/>
      <c r="U83"/>
      <c r="V83"/>
      <c r="W83"/>
      <c r="X83"/>
      <c r="Y83" s="13"/>
      <c r="Z83"/>
      <c r="AA83"/>
      <c r="AB83"/>
      <c r="AC83"/>
      <c r="AD83"/>
      <c r="AE83" s="13"/>
      <c r="AF83"/>
      <c r="AG83"/>
      <c r="AH83"/>
      <c r="AI83"/>
      <c r="AJ83"/>
    </row>
    <row r="84" spans="1:36" s="47" customFormat="1" x14ac:dyDescent="0.2">
      <c r="A84" s="13"/>
      <c r="B84"/>
      <c r="C84"/>
      <c r="D84"/>
      <c r="E84"/>
      <c r="F84"/>
      <c r="G84" s="13"/>
      <c r="H84"/>
      <c r="I84"/>
      <c r="J84"/>
      <c r="K84"/>
      <c r="L84"/>
      <c r="M84" s="13"/>
      <c r="N84"/>
      <c r="O84"/>
      <c r="P84"/>
      <c r="Q84"/>
      <c r="R84"/>
      <c r="S84" s="13"/>
      <c r="T84"/>
      <c r="U84"/>
      <c r="V84"/>
      <c r="W84"/>
      <c r="X84"/>
      <c r="Y84" s="13"/>
      <c r="Z84"/>
      <c r="AA84"/>
      <c r="AB84"/>
      <c r="AC84"/>
      <c r="AD84"/>
      <c r="AE84" s="13"/>
      <c r="AF84"/>
      <c r="AG84"/>
      <c r="AH84"/>
      <c r="AI84"/>
      <c r="AJ84"/>
    </row>
    <row r="85" spans="1:36" s="47" customFormat="1" x14ac:dyDescent="0.2">
      <c r="A85" s="13"/>
      <c r="B85"/>
      <c r="C85"/>
      <c r="D85"/>
      <c r="E85"/>
      <c r="F85"/>
      <c r="G85" s="13"/>
      <c r="H85"/>
      <c r="I85"/>
      <c r="J85"/>
      <c r="K85"/>
      <c r="L85"/>
      <c r="M85" s="13"/>
      <c r="N85"/>
      <c r="O85"/>
      <c r="P85"/>
      <c r="Q85"/>
      <c r="R85"/>
      <c r="S85" s="13"/>
      <c r="T85"/>
      <c r="U85"/>
      <c r="V85"/>
      <c r="W85"/>
      <c r="X85"/>
      <c r="Y85" s="13"/>
      <c r="Z85"/>
      <c r="AA85"/>
      <c r="AB85"/>
      <c r="AC85"/>
      <c r="AD85"/>
      <c r="AE85" s="13"/>
      <c r="AF85"/>
      <c r="AG85"/>
      <c r="AH85"/>
      <c r="AI85"/>
      <c r="AJ85"/>
    </row>
    <row r="86" spans="1:36" s="47" customFormat="1" x14ac:dyDescent="0.2">
      <c r="A86" s="13"/>
      <c r="B86"/>
      <c r="C86"/>
      <c r="D86"/>
      <c r="E86"/>
      <c r="F86"/>
      <c r="G86" s="13"/>
      <c r="H86"/>
      <c r="I86"/>
      <c r="J86"/>
      <c r="K86"/>
      <c r="L86"/>
      <c r="M86" s="13"/>
      <c r="N86"/>
      <c r="O86"/>
      <c r="P86"/>
      <c r="Q86"/>
      <c r="R86"/>
      <c r="S86" s="13"/>
      <c r="T86"/>
      <c r="U86"/>
      <c r="V86"/>
      <c r="W86"/>
      <c r="X86"/>
      <c r="Y86" s="13"/>
      <c r="Z86"/>
      <c r="AA86"/>
      <c r="AB86"/>
      <c r="AC86"/>
      <c r="AD86"/>
      <c r="AE86" s="13"/>
      <c r="AF86"/>
      <c r="AG86"/>
      <c r="AH86"/>
      <c r="AI86"/>
      <c r="AJ86"/>
    </row>
    <row r="87" spans="1:36" x14ac:dyDescent="0.2">
      <c r="A87" s="117" t="e">
        <f>General!#REF!</f>
        <v>#REF!</v>
      </c>
      <c r="G87" s="117"/>
      <c r="M87" s="117" t="e">
        <f>General!#REF!</f>
        <v>#REF!</v>
      </c>
      <c r="S87" s="117"/>
      <c r="Y87" s="117" t="e">
        <f>General!#REF!</f>
        <v>#REF!</v>
      </c>
      <c r="AE87" s="117"/>
    </row>
  </sheetData>
  <sortState ref="B31:F54">
    <sortCondition ref="B31"/>
  </sortState>
  <mergeCells count="81">
    <mergeCell ref="AE53:AE62"/>
    <mergeCell ref="AE28:AE52"/>
    <mergeCell ref="AE12:AE27"/>
    <mergeCell ref="M12:M20"/>
    <mergeCell ref="S49:S58"/>
    <mergeCell ref="S29:S48"/>
    <mergeCell ref="S12:S28"/>
    <mergeCell ref="Y46:Y55"/>
    <mergeCell ref="Y29:Y45"/>
    <mergeCell ref="Y12:Y28"/>
    <mergeCell ref="M31:M40"/>
    <mergeCell ref="M21:M30"/>
    <mergeCell ref="A47:A56"/>
    <mergeCell ref="A31:A46"/>
    <mergeCell ref="A12:A30"/>
    <mergeCell ref="G31:G51"/>
    <mergeCell ref="G12:G30"/>
    <mergeCell ref="G52:G61"/>
    <mergeCell ref="AE9:AF9"/>
    <mergeCell ref="Y9:Z9"/>
    <mergeCell ref="M9:N9"/>
    <mergeCell ref="Y10:Z10"/>
    <mergeCell ref="AE11:AF11"/>
    <mergeCell ref="AE10:AF10"/>
    <mergeCell ref="S9:T9"/>
    <mergeCell ref="S10:T10"/>
    <mergeCell ref="S11:T11"/>
    <mergeCell ref="Y11:Z11"/>
    <mergeCell ref="M11:N11"/>
    <mergeCell ref="M10:N10"/>
    <mergeCell ref="M6:R6"/>
    <mergeCell ref="S6:X6"/>
    <mergeCell ref="S8:T8"/>
    <mergeCell ref="M8:N8"/>
    <mergeCell ref="AE8:AF8"/>
    <mergeCell ref="AE6:AJ6"/>
    <mergeCell ref="Y6:AD6"/>
    <mergeCell ref="Y8:Z8"/>
    <mergeCell ref="M3:R3"/>
    <mergeCell ref="S3:X3"/>
    <mergeCell ref="S4:X4"/>
    <mergeCell ref="M5:N5"/>
    <mergeCell ref="O5:R5"/>
    <mergeCell ref="M4:R4"/>
    <mergeCell ref="U5:X5"/>
    <mergeCell ref="S5:T5"/>
    <mergeCell ref="Y1:AJ1"/>
    <mergeCell ref="Y2:AD2"/>
    <mergeCell ref="AE2:AJ2"/>
    <mergeCell ref="AA5:AD5"/>
    <mergeCell ref="AE5:AF5"/>
    <mergeCell ref="Y5:Z5"/>
    <mergeCell ref="AE3:AJ3"/>
    <mergeCell ref="AE4:AJ4"/>
    <mergeCell ref="AG5:AJ5"/>
    <mergeCell ref="Y3:AD3"/>
    <mergeCell ref="Y4:AD4"/>
    <mergeCell ref="A3:F3"/>
    <mergeCell ref="A4:F4"/>
    <mergeCell ref="C5:F5"/>
    <mergeCell ref="I5:L5"/>
    <mergeCell ref="G5:H5"/>
    <mergeCell ref="G3:L3"/>
    <mergeCell ref="G4:L4"/>
    <mergeCell ref="A5:B5"/>
    <mergeCell ref="A1:L1"/>
    <mergeCell ref="A2:F2"/>
    <mergeCell ref="G2:L2"/>
    <mergeCell ref="M1:X1"/>
    <mergeCell ref="M2:R2"/>
    <mergeCell ref="S2:X2"/>
    <mergeCell ref="G11:H11"/>
    <mergeCell ref="G10:H10"/>
    <mergeCell ref="A10:B10"/>
    <mergeCell ref="A11:B11"/>
    <mergeCell ref="A6:F6"/>
    <mergeCell ref="A8:B8"/>
    <mergeCell ref="G8:H8"/>
    <mergeCell ref="G6:L6"/>
    <mergeCell ref="A9:B9"/>
    <mergeCell ref="G9:H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013"/>
  <sheetViews>
    <sheetView zoomScaleNormal="100" workbookViewId="0">
      <pane xSplit="1" ySplit="2" topLeftCell="B89" activePane="bottomRight" state="frozenSplit"/>
      <selection pane="topRight" activeCell="B1" sqref="B1"/>
      <selection pane="bottomLeft" activeCell="D89" sqref="D89:D94"/>
      <selection pane="bottomRight" activeCell="A102" sqref="A102:O102"/>
    </sheetView>
  </sheetViews>
  <sheetFormatPr defaultRowHeight="14.25" customHeight="1" x14ac:dyDescent="0.2"/>
  <cols>
    <col min="1" max="1" width="20" style="141" customWidth="1"/>
    <col min="2" max="3" width="12" style="160" hidden="1" customWidth="1"/>
    <col min="4" max="4" width="15.85546875" style="160" hidden="1" customWidth="1"/>
    <col min="5" max="5" width="22.28515625" style="160" hidden="1" customWidth="1"/>
    <col min="6" max="9" width="12" style="218" hidden="1" customWidth="1"/>
    <col min="10" max="10" width="12" style="161" hidden="1" customWidth="1"/>
    <col min="11" max="11" width="8.85546875" style="168" hidden="1" customWidth="1"/>
    <col min="12" max="12" width="6.42578125" style="162" customWidth="1"/>
    <col min="13" max="13" width="16" style="141" customWidth="1"/>
    <col min="14" max="14" width="12.85546875" style="223" customWidth="1"/>
    <col min="15" max="15" width="17.5703125" style="163" customWidth="1"/>
    <col min="16" max="16" width="33.85546875" style="141" customWidth="1"/>
    <col min="17" max="20" width="15.140625" style="164" customWidth="1"/>
    <col min="21" max="21" width="13.5703125" style="223" customWidth="1"/>
    <col min="22" max="22" width="15.140625" style="159" customWidth="1"/>
    <col min="23" max="23" width="14.28515625" style="141" customWidth="1"/>
    <col min="24" max="24" width="15.140625" style="325" customWidth="1"/>
    <col min="25" max="25" width="15.140625" style="141" customWidth="1"/>
    <col min="26" max="26" width="15.140625" style="325" customWidth="1"/>
    <col min="27" max="27" width="16.140625" style="141" customWidth="1"/>
    <col min="28" max="28" width="14.7109375" style="325" customWidth="1"/>
    <col min="29" max="29" width="13.85546875" style="141" customWidth="1"/>
    <col min="30" max="30" width="13.7109375" style="141" customWidth="1"/>
    <col min="31" max="31" width="15.5703125" style="141" customWidth="1"/>
    <col min="32" max="32" width="13" style="141" customWidth="1"/>
    <col min="33" max="33" width="12.85546875" style="141" customWidth="1"/>
    <col min="34" max="34" width="13.85546875" style="141" customWidth="1"/>
    <col min="35" max="16384" width="9.140625" style="141"/>
  </cols>
  <sheetData>
    <row r="1" spans="1:32" ht="14.25" customHeight="1" x14ac:dyDescent="0.2">
      <c r="A1" s="274" t="s">
        <v>219</v>
      </c>
      <c r="B1" s="274" t="s">
        <v>923</v>
      </c>
      <c r="C1" s="190" t="e">
        <f>RIGHT(A1,LEN(A1)-FIND(", ",A1,1))</f>
        <v>#VALUE!</v>
      </c>
      <c r="D1" s="274" t="s">
        <v>924</v>
      </c>
      <c r="E1" s="274"/>
      <c r="F1" s="274" t="s">
        <v>966</v>
      </c>
      <c r="G1" s="274" t="s">
        <v>2123</v>
      </c>
      <c r="H1" s="274" t="s">
        <v>2124</v>
      </c>
      <c r="I1" s="274" t="s">
        <v>2125</v>
      </c>
      <c r="J1" s="331" t="s">
        <v>965</v>
      </c>
      <c r="K1" s="275" t="s">
        <v>967</v>
      </c>
      <c r="L1" s="274" t="s">
        <v>508</v>
      </c>
      <c r="M1" s="276" t="s">
        <v>374</v>
      </c>
      <c r="N1" s="275" t="s">
        <v>129</v>
      </c>
      <c r="O1" s="274" t="s">
        <v>551</v>
      </c>
      <c r="P1" s="274" t="s">
        <v>69</v>
      </c>
      <c r="Q1" s="228" t="s">
        <v>1215</v>
      </c>
      <c r="R1" s="228" t="s">
        <v>1368</v>
      </c>
      <c r="S1" s="228" t="s">
        <v>1370</v>
      </c>
      <c r="T1" s="228" t="s">
        <v>1854</v>
      </c>
      <c r="U1" s="228" t="s">
        <v>816</v>
      </c>
      <c r="V1" s="228">
        <v>2018</v>
      </c>
      <c r="W1" s="228" t="s">
        <v>942</v>
      </c>
      <c r="X1" s="341">
        <v>2019</v>
      </c>
      <c r="Y1" s="228" t="s">
        <v>1369</v>
      </c>
      <c r="Z1" s="341" t="s">
        <v>1370</v>
      </c>
      <c r="AA1" s="228" t="s">
        <v>1853</v>
      </c>
      <c r="AB1" s="228" t="s">
        <v>1854</v>
      </c>
      <c r="AC1" s="228" t="s">
        <v>2476</v>
      </c>
      <c r="AD1" s="228" t="s">
        <v>2477</v>
      </c>
      <c r="AE1" s="228" t="s">
        <v>2478</v>
      </c>
      <c r="AF1" s="228" t="s">
        <v>2479</v>
      </c>
    </row>
    <row r="2" spans="1:32" ht="14.25" customHeight="1" x14ac:dyDescent="0.2">
      <c r="A2" s="274"/>
      <c r="B2" s="274"/>
      <c r="C2" s="190"/>
      <c r="D2" s="274"/>
      <c r="E2" s="274"/>
      <c r="F2" s="274"/>
      <c r="G2" s="274"/>
      <c r="H2" s="274"/>
      <c r="I2" s="274"/>
      <c r="J2" s="331"/>
      <c r="K2" s="275"/>
      <c r="L2" s="274"/>
      <c r="M2" s="276"/>
      <c r="N2" s="275"/>
      <c r="O2" s="274"/>
      <c r="P2" s="274"/>
      <c r="Q2" s="228"/>
      <c r="R2" s="228"/>
      <c r="S2" s="228"/>
      <c r="T2" s="228"/>
      <c r="U2" s="228"/>
      <c r="V2" s="342"/>
      <c r="W2" s="228"/>
      <c r="X2" s="342"/>
      <c r="Y2" s="228"/>
      <c r="Z2" s="342"/>
      <c r="AA2" s="228"/>
      <c r="AB2" s="228"/>
      <c r="AC2" s="107"/>
      <c r="AD2" s="107"/>
      <c r="AE2" s="107"/>
      <c r="AF2" s="107"/>
    </row>
    <row r="3" spans="1:32" ht="14.25" customHeight="1" x14ac:dyDescent="0.2">
      <c r="A3" s="339" t="s">
        <v>866</v>
      </c>
      <c r="B3" s="185" t="str">
        <f t="shared" ref="B3:B66" si="0">LEFT(A3,FIND(", ",A3,1)-1)</f>
        <v>Abad</v>
      </c>
      <c r="C3" s="190" t="str">
        <f t="shared" ref="C3:C66" si="1">RIGHT(A3,LEN(A3)-FIND(", ",A3,1)-1)</f>
        <v>Fernando</v>
      </c>
      <c r="D3" s="107" t="str">
        <f t="shared" ref="D3:D66" si="2">CONCATENATE(MID(C3,1,1),". ",B3)</f>
        <v>F. Abad</v>
      </c>
      <c r="E3" s="178" t="str">
        <f t="shared" ref="E3:E66" si="3">CONCATENATE(C3," ",B3)</f>
        <v>Fernando Abad</v>
      </c>
      <c r="F3" s="367" t="s">
        <v>404</v>
      </c>
      <c r="G3" s="339"/>
      <c r="H3" s="339"/>
      <c r="I3" s="339"/>
      <c r="J3" s="368">
        <v>31398</v>
      </c>
      <c r="K3" s="369" t="s">
        <v>968</v>
      </c>
      <c r="L3" s="337" t="s">
        <v>130</v>
      </c>
      <c r="M3" s="107" t="str">
        <f t="shared" ref="M3:M66" si="4">$U3</f>
        <v>2,F2-$580k</v>
      </c>
      <c r="N3" s="339" t="s">
        <v>1904</v>
      </c>
      <c r="O3" s="370" t="s">
        <v>1922</v>
      </c>
      <c r="P3" s="178" t="str">
        <f t="shared" ref="P3:P66" si="5">CONCATENATE(A3," (",M3,")")</f>
        <v>Abad, Fernando (2,F2-$580k)</v>
      </c>
      <c r="Q3" s="139">
        <f t="shared" ref="Q3:Q34" si="6">IF(ISBLANK($V3),"",$V3)</f>
        <v>290000</v>
      </c>
      <c r="R3" s="231" t="str">
        <f t="shared" ref="R3:R34" si="7">IF(ISBLANK($X3),"",$X3)</f>
        <v/>
      </c>
      <c r="S3" s="231" t="str">
        <f t="shared" ref="S3:S34" si="8">IF(ISBLANK($Z3),"",$Z3)</f>
        <v/>
      </c>
      <c r="T3" s="231" t="str">
        <f t="shared" ref="T3:T66" si="9">IF(ISBLANK($AB3),"",$AB3)</f>
        <v/>
      </c>
      <c r="U3" s="340" t="s">
        <v>1941</v>
      </c>
      <c r="V3" s="338">
        <v>290000</v>
      </c>
      <c r="W3" s="107" t="s">
        <v>326</v>
      </c>
      <c r="X3" s="183"/>
      <c r="Y3" s="107"/>
      <c r="Z3" s="183"/>
      <c r="AA3" s="107"/>
      <c r="AB3" s="107"/>
      <c r="AC3" s="107"/>
      <c r="AD3" s="107"/>
      <c r="AE3" s="107"/>
      <c r="AF3" s="107"/>
    </row>
    <row r="4" spans="1:32" ht="14.25" customHeight="1" x14ac:dyDescent="0.2">
      <c r="A4" s="107" t="s">
        <v>2214</v>
      </c>
      <c r="B4" s="185" t="str">
        <f t="shared" si="0"/>
        <v>Abreu</v>
      </c>
      <c r="C4" s="190" t="str">
        <f t="shared" si="1"/>
        <v>Albert</v>
      </c>
      <c r="D4" s="107" t="str">
        <f t="shared" si="2"/>
        <v>A. Abreu</v>
      </c>
      <c r="E4" s="178" t="str">
        <f t="shared" si="3"/>
        <v>Albert Abreu</v>
      </c>
      <c r="F4" s="184" t="s">
        <v>971</v>
      </c>
      <c r="G4" s="107">
        <f>G3+1</f>
        <v>1</v>
      </c>
      <c r="H4" s="107">
        <v>8</v>
      </c>
      <c r="I4" s="107">
        <v>10</v>
      </c>
      <c r="J4" s="398">
        <v>34968</v>
      </c>
      <c r="K4" s="107" t="s">
        <v>730</v>
      </c>
      <c r="L4" s="108" t="s">
        <v>509</v>
      </c>
      <c r="M4" s="107" t="str">
        <f t="shared" si="4"/>
        <v>min</v>
      </c>
      <c r="N4" s="107" t="s">
        <v>1071</v>
      </c>
      <c r="O4" s="108" t="s">
        <v>2127</v>
      </c>
      <c r="P4" s="178" t="str">
        <f t="shared" si="5"/>
        <v>Abreu, Albert (min)</v>
      </c>
      <c r="Q4" s="139" t="str">
        <f t="shared" si="6"/>
        <v/>
      </c>
      <c r="R4" s="231" t="str">
        <f t="shared" si="7"/>
        <v/>
      </c>
      <c r="S4" s="231" t="str">
        <f t="shared" si="8"/>
        <v/>
      </c>
      <c r="T4" s="231" t="str">
        <f t="shared" si="9"/>
        <v/>
      </c>
      <c r="U4" s="107" t="s">
        <v>643</v>
      </c>
      <c r="V4" s="107"/>
      <c r="W4" s="107"/>
      <c r="X4" s="140"/>
      <c r="Y4" s="107"/>
      <c r="Z4" s="140"/>
      <c r="AA4" s="107"/>
      <c r="AB4" s="107"/>
      <c r="AC4" s="107"/>
      <c r="AD4" s="107"/>
      <c r="AE4" s="107"/>
      <c r="AF4" s="107"/>
    </row>
    <row r="5" spans="1:32" ht="14.25" customHeight="1" x14ac:dyDescent="0.2">
      <c r="A5" s="185" t="s">
        <v>1117</v>
      </c>
      <c r="B5" s="185" t="str">
        <f t="shared" si="0"/>
        <v>Abreu</v>
      </c>
      <c r="C5" s="190" t="str">
        <f t="shared" si="1"/>
        <v>Jose Dariel</v>
      </c>
      <c r="D5" s="107" t="str">
        <f t="shared" si="2"/>
        <v>J. Abreu</v>
      </c>
      <c r="E5" s="178" t="str">
        <f t="shared" si="3"/>
        <v>Jose Dariel Abreu</v>
      </c>
      <c r="F5" s="184" t="s">
        <v>971</v>
      </c>
      <c r="G5" s="184"/>
      <c r="H5" s="184"/>
      <c r="I5" s="184"/>
      <c r="J5" s="194">
        <v>31806</v>
      </c>
      <c r="K5" s="195" t="s">
        <v>970</v>
      </c>
      <c r="L5" s="108" t="s">
        <v>7</v>
      </c>
      <c r="M5" s="107" t="str">
        <f t="shared" si="4"/>
        <v>1,L5-$14M</v>
      </c>
      <c r="N5" s="222" t="str">
        <f>Aaron!$Y$2</f>
        <v>Columbus</v>
      </c>
      <c r="O5" s="184" t="s">
        <v>1076</v>
      </c>
      <c r="P5" s="178" t="str">
        <f t="shared" si="5"/>
        <v>Abreu, Jose Dariel (1,L5-$14M)</v>
      </c>
      <c r="Q5" s="139">
        <f t="shared" si="6"/>
        <v>2800000</v>
      </c>
      <c r="R5" s="231">
        <f t="shared" si="7"/>
        <v>2800000</v>
      </c>
      <c r="S5" s="231">
        <f t="shared" si="8"/>
        <v>2800000</v>
      </c>
      <c r="T5" s="231">
        <f t="shared" si="9"/>
        <v>2800000</v>
      </c>
      <c r="U5" s="107" t="s">
        <v>3170</v>
      </c>
      <c r="V5" s="179">
        <v>2800000</v>
      </c>
      <c r="W5" s="107" t="s">
        <v>3178</v>
      </c>
      <c r="X5" s="179">
        <v>2800000</v>
      </c>
      <c r="Y5" s="107" t="s">
        <v>3179</v>
      </c>
      <c r="Z5" s="183">
        <v>2800000</v>
      </c>
      <c r="AA5" s="107" t="s">
        <v>3180</v>
      </c>
      <c r="AB5" s="140">
        <v>2800000</v>
      </c>
      <c r="AC5" s="107" t="s">
        <v>3181</v>
      </c>
      <c r="AD5" s="140">
        <v>2800000</v>
      </c>
      <c r="AE5" s="107" t="s">
        <v>326</v>
      </c>
      <c r="AF5" s="107"/>
    </row>
    <row r="6" spans="1:32" ht="14.25" customHeight="1" x14ac:dyDescent="0.2">
      <c r="A6" s="107" t="s">
        <v>2238</v>
      </c>
      <c r="B6" s="185" t="str">
        <f t="shared" si="0"/>
        <v>Abreu</v>
      </c>
      <c r="C6" s="190" t="str">
        <f t="shared" si="1"/>
        <v>Pablo</v>
      </c>
      <c r="D6" s="107" t="str">
        <f t="shared" si="2"/>
        <v>P. Abreu</v>
      </c>
      <c r="E6" s="178" t="str">
        <f t="shared" si="3"/>
        <v>Pablo Abreu</v>
      </c>
      <c r="F6" s="184" t="s">
        <v>971</v>
      </c>
      <c r="G6" s="107">
        <v>230</v>
      </c>
      <c r="H6" s="107">
        <v>18</v>
      </c>
      <c r="I6" s="107">
        <v>1</v>
      </c>
      <c r="J6" s="398">
        <v>36452</v>
      </c>
      <c r="K6" s="107" t="s">
        <v>1075</v>
      </c>
      <c r="L6" s="108" t="s">
        <v>509</v>
      </c>
      <c r="M6" s="107" t="str">
        <f t="shared" si="4"/>
        <v>min</v>
      </c>
      <c r="N6" s="107" t="s">
        <v>1633</v>
      </c>
      <c r="O6" s="108" t="s">
        <v>2127</v>
      </c>
      <c r="P6" s="178" t="str">
        <f t="shared" si="5"/>
        <v>Abreu, Pablo (min)</v>
      </c>
      <c r="Q6" s="139" t="str">
        <f t="shared" si="6"/>
        <v/>
      </c>
      <c r="R6" s="231" t="str">
        <f t="shared" si="7"/>
        <v/>
      </c>
      <c r="S6" s="231" t="str">
        <f t="shared" si="8"/>
        <v/>
      </c>
      <c r="T6" s="231" t="str">
        <f t="shared" si="9"/>
        <v/>
      </c>
      <c r="U6" s="107" t="s">
        <v>643</v>
      </c>
      <c r="V6" s="107"/>
      <c r="W6" s="107"/>
      <c r="X6" s="140"/>
      <c r="Y6" s="107"/>
      <c r="Z6" s="140"/>
      <c r="AA6" s="107"/>
      <c r="AB6" s="107"/>
      <c r="AC6" s="107"/>
      <c r="AD6" s="107"/>
      <c r="AE6" s="107"/>
      <c r="AF6" s="107"/>
    </row>
    <row r="7" spans="1:32" ht="14.25" customHeight="1" x14ac:dyDescent="0.25">
      <c r="A7" s="107" t="s">
        <v>1728</v>
      </c>
      <c r="B7" s="185" t="str">
        <f t="shared" si="0"/>
        <v>Acevedo</v>
      </c>
      <c r="C7" s="190" t="str">
        <f t="shared" si="1"/>
        <v>Domingo</v>
      </c>
      <c r="D7" s="107" t="str">
        <f t="shared" si="2"/>
        <v>D. Acevedo</v>
      </c>
      <c r="E7" s="178" t="str">
        <f t="shared" si="3"/>
        <v>Domingo Acevedo</v>
      </c>
      <c r="F7" s="217" t="s">
        <v>971</v>
      </c>
      <c r="G7" s="509">
        <v>116</v>
      </c>
      <c r="H7" s="509">
        <v>4</v>
      </c>
      <c r="I7" s="509">
        <v>23</v>
      </c>
      <c r="J7" s="305">
        <v>34399</v>
      </c>
      <c r="K7" s="167" t="s">
        <v>730</v>
      </c>
      <c r="L7" s="108" t="s">
        <v>509</v>
      </c>
      <c r="M7" s="107" t="str">
        <f t="shared" si="4"/>
        <v>min</v>
      </c>
      <c r="N7" s="509" t="s">
        <v>429</v>
      </c>
      <c r="O7" s="142" t="s">
        <v>1727</v>
      </c>
      <c r="P7" s="178" t="str">
        <f t="shared" si="5"/>
        <v>Acevedo, Domingo (min)</v>
      </c>
      <c r="Q7" s="139" t="str">
        <f t="shared" si="6"/>
        <v/>
      </c>
      <c r="R7" s="231" t="str">
        <f t="shared" si="7"/>
        <v/>
      </c>
      <c r="S7" s="231" t="str">
        <f t="shared" si="8"/>
        <v/>
      </c>
      <c r="T7" s="231" t="str">
        <f t="shared" si="9"/>
        <v/>
      </c>
      <c r="U7" s="107" t="s">
        <v>643</v>
      </c>
      <c r="V7" s="183"/>
      <c r="W7" s="107"/>
      <c r="X7" s="183"/>
      <c r="Y7" s="107"/>
      <c r="Z7" s="183"/>
      <c r="AA7" s="107"/>
      <c r="AB7" s="107"/>
      <c r="AC7" s="107"/>
      <c r="AD7" s="140"/>
      <c r="AE7" s="107"/>
      <c r="AF7" s="107"/>
    </row>
    <row r="8" spans="1:32" ht="14.25" customHeight="1" x14ac:dyDescent="0.2">
      <c r="A8" s="121" t="s">
        <v>275</v>
      </c>
      <c r="B8" s="185" t="str">
        <f t="shared" si="0"/>
        <v>Ackley</v>
      </c>
      <c r="C8" s="190" t="str">
        <f t="shared" si="1"/>
        <v>Dustin</v>
      </c>
      <c r="D8" s="107" t="str">
        <f t="shared" si="2"/>
        <v>D. Ackley</v>
      </c>
      <c r="E8" s="178" t="str">
        <f t="shared" si="3"/>
        <v>Dustin Ackley</v>
      </c>
      <c r="F8" s="108" t="s">
        <v>404</v>
      </c>
      <c r="G8" s="108"/>
      <c r="H8" s="108"/>
      <c r="I8" s="108"/>
      <c r="J8" s="165">
        <v>32199</v>
      </c>
      <c r="K8" s="120" t="s">
        <v>969</v>
      </c>
      <c r="L8" s="108" t="s">
        <v>7</v>
      </c>
      <c r="M8" s="107" t="str">
        <f t="shared" si="4"/>
        <v>3,F5-$8M</v>
      </c>
      <c r="N8" s="222" t="str">
        <f>Mays!$S$2</f>
        <v>Thunder Bay</v>
      </c>
      <c r="O8" s="284" t="s">
        <v>1497</v>
      </c>
      <c r="P8" s="178" t="str">
        <f t="shared" si="5"/>
        <v>Ackley, Dustin (3,F5-$8M)</v>
      </c>
      <c r="Q8" s="139">
        <f t="shared" si="6"/>
        <v>1600000</v>
      </c>
      <c r="R8" s="231">
        <f t="shared" si="7"/>
        <v>1600000</v>
      </c>
      <c r="S8" s="231">
        <f t="shared" si="8"/>
        <v>1600000</v>
      </c>
      <c r="T8" s="231" t="str">
        <f t="shared" si="9"/>
        <v/>
      </c>
      <c r="U8" s="121" t="s">
        <v>1533</v>
      </c>
      <c r="V8" s="323">
        <v>1600000</v>
      </c>
      <c r="W8" s="121" t="s">
        <v>1522</v>
      </c>
      <c r="X8" s="321">
        <v>1600000</v>
      </c>
      <c r="Y8" s="121" t="s">
        <v>1505</v>
      </c>
      <c r="Z8" s="321">
        <v>1600000</v>
      </c>
      <c r="AA8" s="107" t="s">
        <v>326</v>
      </c>
      <c r="AB8" s="509"/>
      <c r="AC8" s="107"/>
      <c r="AD8" s="107"/>
      <c r="AE8" s="107"/>
      <c r="AF8" s="107"/>
    </row>
    <row r="9" spans="1:32" ht="14.25" customHeight="1" x14ac:dyDescent="0.2">
      <c r="A9" s="107" t="s">
        <v>2149</v>
      </c>
      <c r="B9" s="185" t="str">
        <f t="shared" si="0"/>
        <v>Acuna</v>
      </c>
      <c r="C9" s="190" t="str">
        <f t="shared" si="1"/>
        <v>Ronald</v>
      </c>
      <c r="D9" s="107" t="str">
        <f t="shared" si="2"/>
        <v>R. Acuna</v>
      </c>
      <c r="E9" s="178" t="str">
        <f t="shared" si="3"/>
        <v>Ronald Acuna</v>
      </c>
      <c r="F9" s="184" t="s">
        <v>971</v>
      </c>
      <c r="G9" s="107">
        <f>G8+1</f>
        <v>1</v>
      </c>
      <c r="H9" s="107">
        <v>2</v>
      </c>
      <c r="I9" s="107">
        <v>13</v>
      </c>
      <c r="J9" s="398">
        <v>35782</v>
      </c>
      <c r="K9" s="107" t="s">
        <v>1075</v>
      </c>
      <c r="L9" s="108" t="s">
        <v>509</v>
      </c>
      <c r="M9" s="107" t="str">
        <f t="shared" si="4"/>
        <v>min</v>
      </c>
      <c r="N9" s="107" t="s">
        <v>226</v>
      </c>
      <c r="O9" s="108" t="s">
        <v>2127</v>
      </c>
      <c r="P9" s="178" t="str">
        <f t="shared" si="5"/>
        <v>Acuna, Ronald (min)</v>
      </c>
      <c r="Q9" s="139" t="str">
        <f t="shared" si="6"/>
        <v/>
      </c>
      <c r="R9" s="231" t="str">
        <f t="shared" si="7"/>
        <v/>
      </c>
      <c r="S9" s="231" t="str">
        <f t="shared" si="8"/>
        <v/>
      </c>
      <c r="T9" s="231" t="str">
        <f t="shared" si="9"/>
        <v/>
      </c>
      <c r="U9" s="107" t="s">
        <v>643</v>
      </c>
      <c r="V9" s="107"/>
      <c r="W9" s="107"/>
      <c r="X9" s="140"/>
      <c r="Y9" s="107"/>
      <c r="Z9" s="140"/>
      <c r="AA9" s="107"/>
      <c r="AB9" s="107"/>
      <c r="AC9" s="107"/>
      <c r="AD9" s="107"/>
      <c r="AE9" s="107"/>
      <c r="AF9" s="107"/>
    </row>
    <row r="10" spans="1:32" ht="14.25" customHeight="1" x14ac:dyDescent="0.2">
      <c r="A10" s="509" t="s">
        <v>1384</v>
      </c>
      <c r="B10" s="185" t="str">
        <f t="shared" si="0"/>
        <v>Adames</v>
      </c>
      <c r="C10" s="190" t="str">
        <f t="shared" si="1"/>
        <v>Willy</v>
      </c>
      <c r="D10" s="107" t="str">
        <f t="shared" si="2"/>
        <v>W. Adames</v>
      </c>
      <c r="E10" s="178" t="str">
        <f t="shared" si="3"/>
        <v>Willy Adames</v>
      </c>
      <c r="F10" s="108" t="s">
        <v>971</v>
      </c>
      <c r="G10" s="108"/>
      <c r="H10" s="108"/>
      <c r="I10" s="108"/>
      <c r="J10" s="298">
        <v>34944</v>
      </c>
      <c r="K10" s="107" t="s">
        <v>975</v>
      </c>
      <c r="L10" s="108" t="s">
        <v>509</v>
      </c>
      <c r="M10" s="107" t="str">
        <f t="shared" si="4"/>
        <v>min</v>
      </c>
      <c r="N10" s="120" t="str">
        <f>Cobb!$M$2</f>
        <v>Mansfield</v>
      </c>
      <c r="O10" s="108" t="s">
        <v>1349</v>
      </c>
      <c r="P10" s="178" t="str">
        <f t="shared" si="5"/>
        <v>Adames, Willy (min)</v>
      </c>
      <c r="Q10" s="139" t="str">
        <f t="shared" si="6"/>
        <v/>
      </c>
      <c r="R10" s="231" t="str">
        <f t="shared" si="7"/>
        <v/>
      </c>
      <c r="S10" s="231" t="str">
        <f t="shared" si="8"/>
        <v/>
      </c>
      <c r="T10" s="231" t="str">
        <f t="shared" si="9"/>
        <v/>
      </c>
      <c r="U10" s="509" t="s">
        <v>643</v>
      </c>
      <c r="V10" s="323"/>
      <c r="W10" s="509"/>
      <c r="X10" s="321"/>
      <c r="Y10" s="107"/>
      <c r="Z10" s="183"/>
      <c r="AA10" s="107"/>
      <c r="AB10" s="107"/>
      <c r="AC10" s="107"/>
      <c r="AD10" s="107"/>
      <c r="AE10" s="107"/>
      <c r="AF10" s="107"/>
    </row>
    <row r="11" spans="1:32" ht="14.25" customHeight="1" x14ac:dyDescent="0.2">
      <c r="A11" s="107" t="s">
        <v>2175</v>
      </c>
      <c r="B11" s="185" t="str">
        <f t="shared" si="0"/>
        <v>Adams</v>
      </c>
      <c r="C11" s="190" t="str">
        <f t="shared" si="1"/>
        <v>Chance</v>
      </c>
      <c r="D11" s="107" t="str">
        <f t="shared" si="2"/>
        <v>C. Adams</v>
      </c>
      <c r="E11" s="178" t="str">
        <f t="shared" si="3"/>
        <v>Chance Adams</v>
      </c>
      <c r="F11" s="184" t="s">
        <v>971</v>
      </c>
      <c r="G11" s="107">
        <f>G10+1</f>
        <v>1</v>
      </c>
      <c r="H11" s="107">
        <v>4</v>
      </c>
      <c r="I11" s="107">
        <v>14</v>
      </c>
      <c r="J11" s="398">
        <v>34556</v>
      </c>
      <c r="K11" s="107" t="s">
        <v>730</v>
      </c>
      <c r="L11" s="108" t="s">
        <v>509</v>
      </c>
      <c r="M11" s="107" t="str">
        <f t="shared" si="4"/>
        <v>min</v>
      </c>
      <c r="N11" s="107" t="s">
        <v>520</v>
      </c>
      <c r="O11" s="108" t="s">
        <v>2127</v>
      </c>
      <c r="P11" s="178" t="str">
        <f t="shared" si="5"/>
        <v>Adams, Chance (min)</v>
      </c>
      <c r="Q11" s="139" t="str">
        <f t="shared" si="6"/>
        <v/>
      </c>
      <c r="R11" s="231" t="str">
        <f t="shared" si="7"/>
        <v/>
      </c>
      <c r="S11" s="231" t="str">
        <f t="shared" si="8"/>
        <v/>
      </c>
      <c r="T11" s="231" t="str">
        <f t="shared" si="9"/>
        <v/>
      </c>
      <c r="U11" s="107" t="s">
        <v>643</v>
      </c>
      <c r="V11" s="107"/>
      <c r="W11" s="107"/>
      <c r="X11" s="140"/>
      <c r="Y11" s="107"/>
      <c r="Z11" s="140"/>
      <c r="AA11" s="107"/>
      <c r="AB11" s="107"/>
      <c r="AC11" s="107"/>
      <c r="AD11" s="509"/>
      <c r="AE11" s="107"/>
      <c r="AF11" s="107"/>
    </row>
    <row r="12" spans="1:32" ht="14.25" customHeight="1" x14ac:dyDescent="0.2">
      <c r="A12" s="107" t="s">
        <v>754</v>
      </c>
      <c r="B12" s="185" t="str">
        <f t="shared" si="0"/>
        <v>Adams</v>
      </c>
      <c r="C12" s="190" t="str">
        <f t="shared" si="1"/>
        <v>Matt</v>
      </c>
      <c r="D12" s="107" t="str">
        <f t="shared" si="2"/>
        <v>M. Adams</v>
      </c>
      <c r="E12" s="178" t="str">
        <f t="shared" si="3"/>
        <v>Matt Adams</v>
      </c>
      <c r="F12" s="108" t="s">
        <v>404</v>
      </c>
      <c r="G12" s="108"/>
      <c r="H12" s="108"/>
      <c r="I12" s="108"/>
      <c r="J12" s="165">
        <v>32386</v>
      </c>
      <c r="K12" s="120" t="s">
        <v>970</v>
      </c>
      <c r="L12" s="108" t="s">
        <v>7</v>
      </c>
      <c r="M12" s="107" t="str">
        <f t="shared" si="4"/>
        <v>ARB-Y5</v>
      </c>
      <c r="N12" s="222" t="str">
        <f>Mays!$S$2</f>
        <v>Thunder Bay</v>
      </c>
      <c r="O12" s="142" t="s">
        <v>813</v>
      </c>
      <c r="P12" s="178" t="str">
        <f t="shared" si="5"/>
        <v>Adams, Matt (ARB-Y5)</v>
      </c>
      <c r="Q12" s="139">
        <f t="shared" si="6"/>
        <v>1216000</v>
      </c>
      <c r="R12" s="231" t="str">
        <f t="shared" si="7"/>
        <v/>
      </c>
      <c r="S12" s="231" t="str">
        <f t="shared" si="8"/>
        <v/>
      </c>
      <c r="T12" s="231" t="str">
        <f t="shared" si="9"/>
        <v/>
      </c>
      <c r="U12" s="107" t="s">
        <v>943</v>
      </c>
      <c r="V12" s="183">
        <v>1216000</v>
      </c>
      <c r="W12" s="107" t="s">
        <v>944</v>
      </c>
      <c r="X12" s="179"/>
      <c r="Y12" s="107" t="s">
        <v>945</v>
      </c>
      <c r="Z12" s="183"/>
      <c r="AA12" s="107" t="s">
        <v>326</v>
      </c>
      <c r="AB12" s="107"/>
      <c r="AC12" s="107"/>
      <c r="AD12" s="107"/>
      <c r="AE12" s="107"/>
      <c r="AF12" s="107"/>
    </row>
    <row r="13" spans="1:32" ht="14.25" customHeight="1" x14ac:dyDescent="0.2">
      <c r="A13" s="107" t="s">
        <v>2317</v>
      </c>
      <c r="B13" s="185" t="str">
        <f t="shared" si="0"/>
        <v>Adleman</v>
      </c>
      <c r="C13" s="190" t="str">
        <f t="shared" si="1"/>
        <v>Tim</v>
      </c>
      <c r="D13" s="107" t="str">
        <f t="shared" si="2"/>
        <v>T. Adleman</v>
      </c>
      <c r="E13" s="178" t="str">
        <f t="shared" si="3"/>
        <v>Tim Adleman</v>
      </c>
      <c r="F13" s="184" t="s">
        <v>971</v>
      </c>
      <c r="G13" s="107">
        <f>'Free Agents'!G110+1</f>
        <v>76</v>
      </c>
      <c r="H13" s="107">
        <v>3</v>
      </c>
      <c r="I13" s="107">
        <v>22</v>
      </c>
      <c r="J13" s="398">
        <v>32094</v>
      </c>
      <c r="K13" s="107" t="s">
        <v>730</v>
      </c>
      <c r="L13" s="108" t="s">
        <v>130</v>
      </c>
      <c r="M13" s="107" t="str">
        <f t="shared" si="4"/>
        <v>Y2</v>
      </c>
      <c r="N13" s="107" t="s">
        <v>614</v>
      </c>
      <c r="O13" s="108" t="s">
        <v>2127</v>
      </c>
      <c r="P13" s="178" t="str">
        <f t="shared" si="5"/>
        <v>Adleman, Tim (Y2)</v>
      </c>
      <c r="Q13" s="139">
        <f t="shared" si="6"/>
        <v>300000</v>
      </c>
      <c r="R13" s="231">
        <f t="shared" si="7"/>
        <v>400000</v>
      </c>
      <c r="S13" s="231" t="str">
        <f t="shared" si="8"/>
        <v/>
      </c>
      <c r="T13" s="231" t="str">
        <f t="shared" si="9"/>
        <v/>
      </c>
      <c r="U13" s="107" t="s">
        <v>511</v>
      </c>
      <c r="V13" s="183">
        <v>300000</v>
      </c>
      <c r="W13" s="107" t="s">
        <v>367</v>
      </c>
      <c r="X13" s="183">
        <v>400000</v>
      </c>
      <c r="Y13" s="107" t="s">
        <v>630</v>
      </c>
      <c r="Z13" s="140"/>
      <c r="AA13" s="107" t="s">
        <v>943</v>
      </c>
      <c r="AB13" s="107"/>
      <c r="AC13" s="107" t="s">
        <v>944</v>
      </c>
      <c r="AD13" s="107"/>
      <c r="AE13" s="107" t="s">
        <v>945</v>
      </c>
      <c r="AF13" s="140"/>
    </row>
    <row r="14" spans="1:32" ht="14.25" customHeight="1" x14ac:dyDescent="0.2">
      <c r="A14" s="107" t="s">
        <v>3347</v>
      </c>
      <c r="B14" s="185" t="str">
        <f t="shared" si="0"/>
        <v>Adrianza</v>
      </c>
      <c r="C14" s="190" t="str">
        <f t="shared" si="1"/>
        <v>Ehire+</v>
      </c>
      <c r="D14" s="107" t="str">
        <f t="shared" si="2"/>
        <v>E. Adrianza</v>
      </c>
      <c r="E14" s="178" t="str">
        <f t="shared" si="3"/>
        <v>Ehire+ Adrianza</v>
      </c>
      <c r="F14" s="217" t="s">
        <v>978</v>
      </c>
      <c r="G14" s="217"/>
      <c r="H14" s="217"/>
      <c r="I14" s="217"/>
      <c r="J14" s="165">
        <v>32741</v>
      </c>
      <c r="K14" s="167" t="s">
        <v>975</v>
      </c>
      <c r="L14" s="108" t="s">
        <v>7</v>
      </c>
      <c r="M14" s="107" t="str">
        <f t="shared" si="4"/>
        <v>1,F3-$1.215M</v>
      </c>
      <c r="N14" s="147" t="s">
        <v>224</v>
      </c>
      <c r="O14" s="142" t="s">
        <v>3237</v>
      </c>
      <c r="P14" s="178" t="str">
        <f t="shared" si="5"/>
        <v>Adrianza, Ehire+ (1,F3-$1.215M)</v>
      </c>
      <c r="Q14" s="139">
        <f t="shared" si="6"/>
        <v>405000</v>
      </c>
      <c r="R14" s="231">
        <f t="shared" si="7"/>
        <v>405000</v>
      </c>
      <c r="S14" s="231">
        <f t="shared" si="8"/>
        <v>405000</v>
      </c>
      <c r="T14" s="231" t="str">
        <f t="shared" si="9"/>
        <v/>
      </c>
      <c r="U14" s="165" t="s">
        <v>3342</v>
      </c>
      <c r="V14" s="140">
        <v>405000</v>
      </c>
      <c r="W14" s="165" t="s">
        <v>3342</v>
      </c>
      <c r="X14" s="140">
        <v>405000</v>
      </c>
      <c r="Y14" s="165" t="s">
        <v>3342</v>
      </c>
      <c r="Z14" s="140">
        <v>405000</v>
      </c>
      <c r="AA14" s="140" t="s">
        <v>326</v>
      </c>
      <c r="AB14" s="183"/>
      <c r="AC14" s="107"/>
      <c r="AD14" s="107"/>
      <c r="AE14" s="107"/>
      <c r="AF14" s="107"/>
    </row>
    <row r="15" spans="1:32" ht="14.25" customHeight="1" x14ac:dyDescent="0.2">
      <c r="A15" s="431" t="s">
        <v>1294</v>
      </c>
      <c r="B15" s="378" t="str">
        <f t="shared" si="0"/>
        <v>Ahmed</v>
      </c>
      <c r="C15" s="379" t="str">
        <f t="shared" si="1"/>
        <v>Nick</v>
      </c>
      <c r="D15" s="316" t="str">
        <f t="shared" si="2"/>
        <v>N. Ahmed</v>
      </c>
      <c r="E15" s="374" t="str">
        <f t="shared" si="3"/>
        <v>Nick Ahmed</v>
      </c>
      <c r="F15" s="317" t="s">
        <v>971</v>
      </c>
      <c r="G15" s="317"/>
      <c r="H15" s="317"/>
      <c r="I15" s="317"/>
      <c r="J15" s="476">
        <v>32947</v>
      </c>
      <c r="K15" s="316" t="s">
        <v>975</v>
      </c>
      <c r="L15" s="317" t="s">
        <v>7</v>
      </c>
      <c r="M15" s="316" t="str">
        <f t="shared" si="4"/>
        <v>Y3</v>
      </c>
      <c r="N15" s="314" t="s">
        <v>226</v>
      </c>
      <c r="O15" s="317" t="s">
        <v>3728</v>
      </c>
      <c r="P15" s="178" t="str">
        <f t="shared" si="5"/>
        <v>Ahmed, Nick (Y3)</v>
      </c>
      <c r="Q15" s="139">
        <f t="shared" si="6"/>
        <v>400000</v>
      </c>
      <c r="R15" s="231" t="str">
        <f t="shared" si="7"/>
        <v>xx</v>
      </c>
      <c r="S15" s="231" t="str">
        <f t="shared" si="8"/>
        <v>xx</v>
      </c>
      <c r="T15" s="231" t="str">
        <f t="shared" si="9"/>
        <v>xx</v>
      </c>
      <c r="U15" s="107" t="s">
        <v>367</v>
      </c>
      <c r="V15" s="323">
        <v>400000</v>
      </c>
      <c r="W15" s="107" t="s">
        <v>630</v>
      </c>
      <c r="X15" s="183" t="s">
        <v>2480</v>
      </c>
      <c r="Y15" s="107" t="s">
        <v>943</v>
      </c>
      <c r="Z15" s="183" t="s">
        <v>2480</v>
      </c>
      <c r="AA15" s="107" t="s">
        <v>944</v>
      </c>
      <c r="AB15" s="107" t="s">
        <v>2480</v>
      </c>
      <c r="AC15" s="107" t="s">
        <v>945</v>
      </c>
      <c r="AD15" s="140" t="s">
        <v>2480</v>
      </c>
      <c r="AE15" s="107" t="s">
        <v>326</v>
      </c>
      <c r="AF15" s="107"/>
    </row>
    <row r="16" spans="1:32" ht="14.25" customHeight="1" x14ac:dyDescent="0.2">
      <c r="A16" s="107" t="s">
        <v>3348</v>
      </c>
      <c r="B16" s="185" t="str">
        <f t="shared" si="0"/>
        <v>Albers</v>
      </c>
      <c r="C16" s="190" t="str">
        <f t="shared" si="1"/>
        <v>Andrew*</v>
      </c>
      <c r="D16" s="107" t="str">
        <f t="shared" si="2"/>
        <v>A. Albers</v>
      </c>
      <c r="E16" s="178" t="str">
        <f t="shared" si="3"/>
        <v>Andrew* Albers</v>
      </c>
      <c r="F16" s="217" t="s">
        <v>404</v>
      </c>
      <c r="G16" s="217"/>
      <c r="H16" s="217"/>
      <c r="I16" s="217"/>
      <c r="J16" s="165">
        <v>31326</v>
      </c>
      <c r="K16" s="167" t="s">
        <v>730</v>
      </c>
      <c r="L16" s="108" t="s">
        <v>130</v>
      </c>
      <c r="M16" s="107" t="str">
        <f t="shared" si="4"/>
        <v>1,F1-$225k</v>
      </c>
      <c r="N16" s="147" t="s">
        <v>1636</v>
      </c>
      <c r="O16" s="142" t="s">
        <v>3237</v>
      </c>
      <c r="P16" s="178" t="str">
        <f t="shared" si="5"/>
        <v>Albers, Andrew* (1,F1-$225k)</v>
      </c>
      <c r="Q16" s="139">
        <f t="shared" si="6"/>
        <v>225000</v>
      </c>
      <c r="R16" s="231" t="str">
        <f t="shared" si="7"/>
        <v/>
      </c>
      <c r="S16" s="231" t="str">
        <f t="shared" si="8"/>
        <v/>
      </c>
      <c r="T16" s="231" t="str">
        <f t="shared" si="9"/>
        <v/>
      </c>
      <c r="U16" s="165" t="s">
        <v>1924</v>
      </c>
      <c r="V16" s="140">
        <v>225000</v>
      </c>
      <c r="W16" s="182" t="s">
        <v>326</v>
      </c>
      <c r="X16" s="183"/>
      <c r="Y16" s="107"/>
      <c r="Z16" s="183"/>
      <c r="AA16" s="107"/>
      <c r="AB16" s="183"/>
      <c r="AC16" s="107"/>
      <c r="AD16" s="107"/>
      <c r="AE16" s="107"/>
      <c r="AF16" s="107"/>
    </row>
    <row r="17" spans="1:32" ht="14.25" customHeight="1" x14ac:dyDescent="0.2">
      <c r="A17" s="107" t="s">
        <v>3349</v>
      </c>
      <c r="B17" s="185" t="str">
        <f t="shared" si="0"/>
        <v>Albers</v>
      </c>
      <c r="C17" s="190" t="str">
        <f t="shared" si="1"/>
        <v>Matt</v>
      </c>
      <c r="D17" s="107" t="str">
        <f t="shared" si="2"/>
        <v>M. Albers</v>
      </c>
      <c r="E17" s="178" t="str">
        <f t="shared" si="3"/>
        <v>Matt Albers</v>
      </c>
      <c r="F17" s="217" t="s">
        <v>971</v>
      </c>
      <c r="G17" s="217"/>
      <c r="H17" s="217"/>
      <c r="I17" s="217"/>
      <c r="J17" s="165">
        <v>30336</v>
      </c>
      <c r="K17" s="167" t="s">
        <v>968</v>
      </c>
      <c r="L17" s="108" t="s">
        <v>130</v>
      </c>
      <c r="M17" s="107" t="str">
        <f t="shared" si="4"/>
        <v>1,F1-$2.7M</v>
      </c>
      <c r="N17" s="147" t="s">
        <v>388</v>
      </c>
      <c r="O17" s="142" t="s">
        <v>3237</v>
      </c>
      <c r="P17" s="178" t="str">
        <f t="shared" si="5"/>
        <v>Albers, Matt (1,F1-$2.7M)</v>
      </c>
      <c r="Q17" s="139">
        <f t="shared" si="6"/>
        <v>2700000</v>
      </c>
      <c r="R17" s="231" t="str">
        <f t="shared" si="7"/>
        <v/>
      </c>
      <c r="S17" s="231" t="str">
        <f t="shared" si="8"/>
        <v/>
      </c>
      <c r="T17" s="231" t="str">
        <f t="shared" si="9"/>
        <v/>
      </c>
      <c r="U17" s="165" t="s">
        <v>3343</v>
      </c>
      <c r="V17" s="140">
        <v>2700000</v>
      </c>
      <c r="W17" s="182" t="s">
        <v>326</v>
      </c>
      <c r="X17" s="183"/>
      <c r="Y17" s="107"/>
      <c r="Z17" s="183"/>
      <c r="AA17" s="107"/>
      <c r="AB17" s="183"/>
      <c r="AC17" s="107"/>
      <c r="AD17" s="107"/>
      <c r="AE17" s="107"/>
      <c r="AF17" s="107"/>
    </row>
    <row r="18" spans="1:32" ht="14.25" customHeight="1" x14ac:dyDescent="0.2">
      <c r="A18" s="509" t="s">
        <v>1461</v>
      </c>
      <c r="B18" s="185" t="str">
        <f t="shared" si="0"/>
        <v>Albies</v>
      </c>
      <c r="C18" s="190" t="str">
        <f t="shared" si="1"/>
        <v>Ozhaino</v>
      </c>
      <c r="D18" s="107" t="str">
        <f t="shared" si="2"/>
        <v>O. Albies</v>
      </c>
      <c r="E18" s="178" t="str">
        <f t="shared" si="3"/>
        <v>Ozhaino Albies</v>
      </c>
      <c r="F18" s="108" t="s">
        <v>978</v>
      </c>
      <c r="G18" s="108"/>
      <c r="H18" s="108"/>
      <c r="I18" s="108"/>
      <c r="J18" s="298">
        <v>35437</v>
      </c>
      <c r="K18" s="107" t="s">
        <v>975</v>
      </c>
      <c r="L18" s="108" t="s">
        <v>7</v>
      </c>
      <c r="M18" s="107" t="str">
        <f t="shared" si="4"/>
        <v>Y1</v>
      </c>
      <c r="N18" s="120" t="str">
        <f>Aaron!$AE$2</f>
        <v>Pismo Beach</v>
      </c>
      <c r="O18" s="108" t="s">
        <v>1349</v>
      </c>
      <c r="P18" s="178" t="str">
        <f t="shared" si="5"/>
        <v>Albies, Ozhaino (Y1)</v>
      </c>
      <c r="Q18" s="139">
        <f t="shared" si="6"/>
        <v>200000</v>
      </c>
      <c r="R18" s="231">
        <f t="shared" si="7"/>
        <v>300000</v>
      </c>
      <c r="S18" s="231">
        <f t="shared" si="8"/>
        <v>400000</v>
      </c>
      <c r="T18" s="231" t="str">
        <f t="shared" si="9"/>
        <v/>
      </c>
      <c r="U18" s="509" t="s">
        <v>510</v>
      </c>
      <c r="V18" s="140">
        <v>200000</v>
      </c>
      <c r="W18" s="107" t="s">
        <v>511</v>
      </c>
      <c r="X18" s="183">
        <v>300000</v>
      </c>
      <c r="Y18" s="107" t="s">
        <v>367</v>
      </c>
      <c r="Z18" s="183">
        <v>400000</v>
      </c>
      <c r="AA18" s="107" t="s">
        <v>630</v>
      </c>
      <c r="AB18" s="107"/>
      <c r="AC18" s="107" t="s">
        <v>943</v>
      </c>
      <c r="AD18" s="107"/>
      <c r="AE18" s="107" t="s">
        <v>944</v>
      </c>
      <c r="AF18" s="107"/>
    </row>
    <row r="19" spans="1:32" ht="14.25" customHeight="1" x14ac:dyDescent="0.2">
      <c r="A19" s="185" t="s">
        <v>1095</v>
      </c>
      <c r="B19" s="185" t="str">
        <f t="shared" si="0"/>
        <v>Alcantara</v>
      </c>
      <c r="C19" s="190" t="str">
        <f t="shared" si="1"/>
        <v>Raul</v>
      </c>
      <c r="D19" s="107" t="str">
        <f t="shared" si="2"/>
        <v>R. Alcantara</v>
      </c>
      <c r="E19" s="178" t="str">
        <f t="shared" si="3"/>
        <v>Raul Alcantara</v>
      </c>
      <c r="F19" s="184" t="s">
        <v>971</v>
      </c>
      <c r="G19" s="184"/>
      <c r="H19" s="184"/>
      <c r="I19" s="184"/>
      <c r="J19" s="194">
        <v>33942</v>
      </c>
      <c r="K19" s="195" t="s">
        <v>130</v>
      </c>
      <c r="L19" s="108" t="s">
        <v>130</v>
      </c>
      <c r="M19" s="107" t="str">
        <f t="shared" si="4"/>
        <v>MM</v>
      </c>
      <c r="N19" s="120" t="str">
        <f>Ruth!$Y$2</f>
        <v xml:space="preserve">New Jersey </v>
      </c>
      <c r="O19" s="184" t="s">
        <v>1076</v>
      </c>
      <c r="P19" s="178" t="str">
        <f t="shared" si="5"/>
        <v>Alcantara, Raul (MM)</v>
      </c>
      <c r="Q19" s="139">
        <f t="shared" si="6"/>
        <v>100000</v>
      </c>
      <c r="R19" s="231" t="str">
        <f t="shared" si="7"/>
        <v/>
      </c>
      <c r="S19" s="231" t="str">
        <f t="shared" si="8"/>
        <v/>
      </c>
      <c r="T19" s="231" t="str">
        <f t="shared" si="9"/>
        <v/>
      </c>
      <c r="U19" s="178" t="s">
        <v>507</v>
      </c>
      <c r="V19" s="179">
        <v>100000</v>
      </c>
      <c r="W19" s="107"/>
      <c r="X19" s="183"/>
      <c r="Y19" s="107"/>
      <c r="Z19" s="183"/>
      <c r="AA19" s="107"/>
      <c r="AB19" s="107"/>
      <c r="AC19" s="107"/>
      <c r="AD19" s="107"/>
      <c r="AE19" s="107"/>
      <c r="AF19" s="107"/>
    </row>
    <row r="20" spans="1:32" ht="14.25" customHeight="1" x14ac:dyDescent="0.2">
      <c r="A20" s="107" t="s">
        <v>2148</v>
      </c>
      <c r="B20" s="185" t="str">
        <f t="shared" si="0"/>
        <v>Alcantara</v>
      </c>
      <c r="C20" s="190" t="str">
        <f t="shared" si="1"/>
        <v>Sandy</v>
      </c>
      <c r="D20" s="107" t="str">
        <f t="shared" si="2"/>
        <v>S. Alcantara</v>
      </c>
      <c r="E20" s="178" t="str">
        <f t="shared" si="3"/>
        <v>Sandy Alcantara</v>
      </c>
      <c r="F20" s="184" t="s">
        <v>971</v>
      </c>
      <c r="G20" s="107">
        <f>G19+1</f>
        <v>1</v>
      </c>
      <c r="H20" s="107">
        <v>2</v>
      </c>
      <c r="I20" s="107">
        <v>8</v>
      </c>
      <c r="J20" s="398">
        <v>34949</v>
      </c>
      <c r="K20" s="107" t="s">
        <v>730</v>
      </c>
      <c r="L20" s="108" t="s">
        <v>130</v>
      </c>
      <c r="M20" s="107" t="str">
        <f t="shared" si="4"/>
        <v>MM</v>
      </c>
      <c r="N20" s="120" t="str">
        <f>Cobb!$Y$2</f>
        <v>Gateway</v>
      </c>
      <c r="O20" s="108" t="s">
        <v>2127</v>
      </c>
      <c r="P20" s="178" t="str">
        <f t="shared" si="5"/>
        <v>Alcantara, Sandy (MM)</v>
      </c>
      <c r="Q20" s="139">
        <f t="shared" si="6"/>
        <v>100000</v>
      </c>
      <c r="R20" s="231" t="str">
        <f t="shared" si="7"/>
        <v/>
      </c>
      <c r="S20" s="231" t="str">
        <f t="shared" si="8"/>
        <v/>
      </c>
      <c r="T20" s="231" t="str">
        <f t="shared" si="9"/>
        <v/>
      </c>
      <c r="U20" s="107" t="s">
        <v>507</v>
      </c>
      <c r="V20" s="179">
        <v>100000</v>
      </c>
      <c r="W20" s="107"/>
      <c r="X20" s="140"/>
      <c r="Y20" s="107"/>
      <c r="Z20" s="140"/>
      <c r="AA20" s="107"/>
      <c r="AB20" s="107"/>
      <c r="AC20" s="107"/>
      <c r="AD20" s="107"/>
      <c r="AE20" s="107"/>
      <c r="AF20" s="107"/>
    </row>
    <row r="21" spans="1:32" ht="14.25" customHeight="1" x14ac:dyDescent="0.2">
      <c r="A21" s="107" t="s">
        <v>804</v>
      </c>
      <c r="B21" s="185" t="str">
        <f t="shared" si="0"/>
        <v>Alfaro</v>
      </c>
      <c r="C21" s="190" t="str">
        <f t="shared" si="1"/>
        <v>Jorge</v>
      </c>
      <c r="D21" s="107" t="str">
        <f t="shared" si="2"/>
        <v>J. Alfaro</v>
      </c>
      <c r="E21" s="178" t="str">
        <f t="shared" si="3"/>
        <v>Jorge Alfaro</v>
      </c>
      <c r="F21" s="108" t="s">
        <v>971</v>
      </c>
      <c r="G21" s="108"/>
      <c r="H21" s="108"/>
      <c r="I21" s="108"/>
      <c r="J21" s="165">
        <v>34131</v>
      </c>
      <c r="K21" s="120" t="s">
        <v>972</v>
      </c>
      <c r="L21" s="108" t="s">
        <v>7</v>
      </c>
      <c r="M21" s="107" t="str">
        <f t="shared" si="4"/>
        <v>Y1</v>
      </c>
      <c r="N21" s="120" t="s">
        <v>429</v>
      </c>
      <c r="O21" s="142" t="s">
        <v>1818</v>
      </c>
      <c r="P21" s="178" t="str">
        <f t="shared" si="5"/>
        <v>Alfaro, Jorge (Y1)</v>
      </c>
      <c r="Q21" s="139">
        <f t="shared" si="6"/>
        <v>200000</v>
      </c>
      <c r="R21" s="231">
        <f t="shared" si="7"/>
        <v>300000</v>
      </c>
      <c r="S21" s="231">
        <f t="shared" si="8"/>
        <v>400000</v>
      </c>
      <c r="T21" s="231" t="str">
        <f t="shared" si="9"/>
        <v/>
      </c>
      <c r="U21" s="107" t="s">
        <v>510</v>
      </c>
      <c r="V21" s="140">
        <v>200000</v>
      </c>
      <c r="W21" s="107" t="s">
        <v>511</v>
      </c>
      <c r="X21" s="183">
        <v>300000</v>
      </c>
      <c r="Y21" s="107" t="s">
        <v>367</v>
      </c>
      <c r="Z21" s="183">
        <v>400000</v>
      </c>
      <c r="AA21" s="107" t="s">
        <v>630</v>
      </c>
      <c r="AB21" s="107"/>
      <c r="AC21" s="107" t="s">
        <v>943</v>
      </c>
      <c r="AD21" s="107"/>
      <c r="AE21" s="107" t="s">
        <v>944</v>
      </c>
      <c r="AF21" s="107"/>
    </row>
    <row r="22" spans="1:32" ht="14.25" customHeight="1" x14ac:dyDescent="0.2">
      <c r="A22" s="107" t="s">
        <v>1730</v>
      </c>
      <c r="B22" s="185" t="str">
        <f t="shared" si="0"/>
        <v>Alford</v>
      </c>
      <c r="C22" s="190" t="str">
        <f t="shared" si="1"/>
        <v>Anthony</v>
      </c>
      <c r="D22" s="107" t="str">
        <f t="shared" si="2"/>
        <v>A. Alford</v>
      </c>
      <c r="E22" s="178" t="str">
        <f t="shared" si="3"/>
        <v>Anthony Alford</v>
      </c>
      <c r="F22" s="217" t="s">
        <v>971</v>
      </c>
      <c r="G22" s="509">
        <v>25</v>
      </c>
      <c r="H22" s="509">
        <v>2</v>
      </c>
      <c r="I22" s="509">
        <v>1</v>
      </c>
      <c r="J22" s="298">
        <v>34535</v>
      </c>
      <c r="K22" s="167" t="s">
        <v>977</v>
      </c>
      <c r="L22" s="108" t="s">
        <v>7</v>
      </c>
      <c r="M22" s="107" t="str">
        <f t="shared" si="4"/>
        <v>MM</v>
      </c>
      <c r="N22" s="120" t="str">
        <f>Mays!$G$2</f>
        <v>Palo Alto</v>
      </c>
      <c r="O22" s="142" t="s">
        <v>1727</v>
      </c>
      <c r="P22" s="178" t="str">
        <f t="shared" si="5"/>
        <v>Alford, Anthony (MM)</v>
      </c>
      <c r="Q22" s="139">
        <f t="shared" si="6"/>
        <v>100000</v>
      </c>
      <c r="R22" s="231" t="str">
        <f t="shared" si="7"/>
        <v/>
      </c>
      <c r="S22" s="231" t="str">
        <f t="shared" si="8"/>
        <v/>
      </c>
      <c r="T22" s="231" t="str">
        <f t="shared" si="9"/>
        <v/>
      </c>
      <c r="U22" s="107" t="s">
        <v>507</v>
      </c>
      <c r="V22" s="179">
        <v>100000</v>
      </c>
      <c r="W22" s="107"/>
      <c r="X22" s="183"/>
      <c r="Y22" s="107"/>
      <c r="Z22" s="183"/>
      <c r="AA22" s="107"/>
      <c r="AB22" s="107"/>
      <c r="AC22" s="509"/>
      <c r="AD22" s="107"/>
      <c r="AE22" s="107"/>
      <c r="AF22" s="107"/>
    </row>
    <row r="23" spans="1:32" ht="14.25" customHeight="1" x14ac:dyDescent="0.2">
      <c r="A23" s="107" t="s">
        <v>1731</v>
      </c>
      <c r="B23" s="185" t="str">
        <f t="shared" si="0"/>
        <v>Allard</v>
      </c>
      <c r="C23" s="190" t="str">
        <f t="shared" si="1"/>
        <v>Kolby</v>
      </c>
      <c r="D23" s="107" t="str">
        <f t="shared" si="2"/>
        <v>K. Allard</v>
      </c>
      <c r="E23" s="178" t="str">
        <f t="shared" si="3"/>
        <v>Kolby Allard</v>
      </c>
      <c r="F23" s="217" t="s">
        <v>404</v>
      </c>
      <c r="G23" s="509">
        <v>50</v>
      </c>
      <c r="H23" s="509">
        <v>3</v>
      </c>
      <c r="I23" s="509">
        <v>1</v>
      </c>
      <c r="J23" s="298">
        <v>35655</v>
      </c>
      <c r="K23" s="167"/>
      <c r="L23" s="108" t="s">
        <v>509</v>
      </c>
      <c r="M23" s="107" t="str">
        <f t="shared" si="4"/>
        <v>min</v>
      </c>
      <c r="N23" s="120" t="str">
        <f>Mays!$G$2</f>
        <v>Palo Alto</v>
      </c>
      <c r="O23" s="142" t="s">
        <v>1727</v>
      </c>
      <c r="P23" s="178" t="str">
        <f t="shared" si="5"/>
        <v>Allard, Kolby (min)</v>
      </c>
      <c r="Q23" s="139" t="str">
        <f t="shared" si="6"/>
        <v/>
      </c>
      <c r="R23" s="231" t="str">
        <f t="shared" si="7"/>
        <v/>
      </c>
      <c r="S23" s="231" t="str">
        <f t="shared" si="8"/>
        <v/>
      </c>
      <c r="T23" s="231" t="str">
        <f t="shared" si="9"/>
        <v/>
      </c>
      <c r="U23" s="107" t="s">
        <v>643</v>
      </c>
      <c r="V23" s="183"/>
      <c r="W23" s="107"/>
      <c r="X23" s="183"/>
      <c r="Y23" s="107"/>
      <c r="Z23" s="183"/>
      <c r="AA23" s="107"/>
      <c r="AB23" s="509"/>
      <c r="AC23" s="107"/>
      <c r="AD23" s="107"/>
      <c r="AE23" s="107"/>
      <c r="AF23" s="107"/>
    </row>
    <row r="24" spans="1:32" ht="14.25" customHeight="1" x14ac:dyDescent="0.2">
      <c r="A24" s="120" t="s">
        <v>864</v>
      </c>
      <c r="B24" s="185" t="str">
        <f t="shared" si="0"/>
        <v>Allen</v>
      </c>
      <c r="C24" s="190" t="str">
        <f t="shared" si="1"/>
        <v>Cody</v>
      </c>
      <c r="D24" s="107" t="str">
        <f t="shared" si="2"/>
        <v>C. Allen</v>
      </c>
      <c r="E24" s="178" t="str">
        <f t="shared" si="3"/>
        <v>Cody Allen</v>
      </c>
      <c r="F24" s="108" t="s">
        <v>971</v>
      </c>
      <c r="G24" s="108"/>
      <c r="H24" s="108"/>
      <c r="I24" s="108"/>
      <c r="J24" s="165">
        <v>32467</v>
      </c>
      <c r="K24" s="120" t="s">
        <v>968</v>
      </c>
      <c r="L24" s="108" t="s">
        <v>130</v>
      </c>
      <c r="M24" s="107" t="str">
        <f t="shared" si="4"/>
        <v>1,F4-$8.4M</v>
      </c>
      <c r="N24" s="120" t="s">
        <v>352</v>
      </c>
      <c r="O24" s="142" t="s">
        <v>3237</v>
      </c>
      <c r="P24" s="178" t="str">
        <f t="shared" si="5"/>
        <v>Allen, Cody (1,F4-$8.4M)</v>
      </c>
      <c r="Q24" s="139">
        <f t="shared" si="6"/>
        <v>2100000</v>
      </c>
      <c r="R24" s="231">
        <f t="shared" si="7"/>
        <v>2100000</v>
      </c>
      <c r="S24" s="231">
        <f t="shared" si="8"/>
        <v>2100000</v>
      </c>
      <c r="T24" s="231">
        <f t="shared" si="9"/>
        <v>2100000</v>
      </c>
      <c r="U24" s="165" t="s">
        <v>3238</v>
      </c>
      <c r="V24" s="488">
        <v>2100000</v>
      </c>
      <c r="W24" s="165" t="s">
        <v>3238</v>
      </c>
      <c r="X24" s="488">
        <v>2100000</v>
      </c>
      <c r="Y24" s="165" t="s">
        <v>3238</v>
      </c>
      <c r="Z24" s="488">
        <v>2100000</v>
      </c>
      <c r="AA24" s="165" t="s">
        <v>3238</v>
      </c>
      <c r="AB24" s="488">
        <v>2100000</v>
      </c>
      <c r="AC24" s="107" t="s">
        <v>326</v>
      </c>
      <c r="AD24" s="107"/>
      <c r="AE24" s="107"/>
      <c r="AF24" s="107"/>
    </row>
    <row r="25" spans="1:32" ht="14.25" customHeight="1" x14ac:dyDescent="0.2">
      <c r="A25" s="107" t="s">
        <v>2195</v>
      </c>
      <c r="B25" s="185" t="str">
        <f t="shared" si="0"/>
        <v>Allen</v>
      </c>
      <c r="C25" s="190" t="str">
        <f t="shared" si="1"/>
        <v>Greg</v>
      </c>
      <c r="D25" s="107" t="str">
        <f t="shared" si="2"/>
        <v>G. Allen</v>
      </c>
      <c r="E25" s="178" t="str">
        <f t="shared" si="3"/>
        <v>Greg Allen</v>
      </c>
      <c r="F25" s="184" t="s">
        <v>978</v>
      </c>
      <c r="G25" s="107">
        <f>Players!G993+1</f>
        <v>1</v>
      </c>
      <c r="H25" s="107">
        <v>6</v>
      </c>
      <c r="I25" s="107">
        <v>11</v>
      </c>
      <c r="J25" s="398">
        <v>34043</v>
      </c>
      <c r="K25" s="107" t="s">
        <v>1075</v>
      </c>
      <c r="L25" s="108" t="s">
        <v>7</v>
      </c>
      <c r="M25" s="107" t="str">
        <f t="shared" si="4"/>
        <v>MM</v>
      </c>
      <c r="N25" s="107" t="s">
        <v>1636</v>
      </c>
      <c r="O25" s="108" t="s">
        <v>2127</v>
      </c>
      <c r="P25" s="178" t="str">
        <f t="shared" si="5"/>
        <v>Allen, Greg (MM)</v>
      </c>
      <c r="Q25" s="139">
        <f t="shared" si="6"/>
        <v>100000</v>
      </c>
      <c r="R25" s="231" t="str">
        <f t="shared" si="7"/>
        <v/>
      </c>
      <c r="S25" s="231" t="str">
        <f t="shared" si="8"/>
        <v/>
      </c>
      <c r="T25" s="231" t="str">
        <f t="shared" si="9"/>
        <v/>
      </c>
      <c r="U25" s="107" t="s">
        <v>507</v>
      </c>
      <c r="V25" s="179">
        <v>100000</v>
      </c>
      <c r="W25" s="107"/>
      <c r="X25" s="140"/>
      <c r="Y25" s="107"/>
      <c r="Z25" s="140"/>
      <c r="AA25" s="107"/>
      <c r="AB25" s="107"/>
      <c r="AC25" s="107"/>
      <c r="AD25" s="107"/>
      <c r="AE25" s="107"/>
      <c r="AF25" s="107"/>
    </row>
    <row r="26" spans="1:32" ht="14.25" customHeight="1" x14ac:dyDescent="0.2">
      <c r="A26" s="107" t="s">
        <v>2210</v>
      </c>
      <c r="B26" s="185" t="str">
        <f t="shared" si="0"/>
        <v>Almanzar</v>
      </c>
      <c r="C26" s="190" t="str">
        <f t="shared" si="1"/>
        <v>Luis</v>
      </c>
      <c r="D26" s="107" t="str">
        <f t="shared" si="2"/>
        <v>L. Almanzar</v>
      </c>
      <c r="E26" s="178" t="str">
        <f t="shared" si="3"/>
        <v>Luis Almanzar</v>
      </c>
      <c r="F26" s="184" t="s">
        <v>978</v>
      </c>
      <c r="G26" s="107">
        <f>G25+1</f>
        <v>2</v>
      </c>
      <c r="H26" s="107">
        <v>8</v>
      </c>
      <c r="I26" s="107">
        <v>5</v>
      </c>
      <c r="J26" s="398">
        <v>36291</v>
      </c>
      <c r="K26" s="107" t="s">
        <v>974</v>
      </c>
      <c r="L26" s="108" t="s">
        <v>509</v>
      </c>
      <c r="M26" s="107" t="str">
        <f t="shared" si="4"/>
        <v>min</v>
      </c>
      <c r="N26" s="107" t="s">
        <v>352</v>
      </c>
      <c r="O26" s="108" t="s">
        <v>2127</v>
      </c>
      <c r="P26" s="178" t="str">
        <f t="shared" si="5"/>
        <v>Almanzar, Luis (min)</v>
      </c>
      <c r="Q26" s="139" t="str">
        <f t="shared" si="6"/>
        <v/>
      </c>
      <c r="R26" s="231" t="str">
        <f t="shared" si="7"/>
        <v/>
      </c>
      <c r="S26" s="231" t="str">
        <f t="shared" si="8"/>
        <v/>
      </c>
      <c r="T26" s="231" t="str">
        <f t="shared" si="9"/>
        <v/>
      </c>
      <c r="U26" s="107" t="s">
        <v>643</v>
      </c>
      <c r="V26" s="107"/>
      <c r="W26" s="107"/>
      <c r="X26" s="140"/>
      <c r="Y26" s="107"/>
      <c r="Z26" s="140"/>
      <c r="AA26" s="107"/>
      <c r="AB26" s="107"/>
      <c r="AC26" s="107"/>
      <c r="AD26" s="107"/>
      <c r="AE26" s="107"/>
      <c r="AF26" s="107"/>
    </row>
    <row r="27" spans="1:32" ht="14.25" customHeight="1" x14ac:dyDescent="0.2">
      <c r="A27" s="119" t="s">
        <v>886</v>
      </c>
      <c r="B27" s="185" t="str">
        <f t="shared" si="0"/>
        <v>Almora</v>
      </c>
      <c r="C27" s="190" t="str">
        <f t="shared" si="1"/>
        <v>Albert</v>
      </c>
      <c r="D27" s="107" t="str">
        <f t="shared" si="2"/>
        <v>A. Almora</v>
      </c>
      <c r="E27" s="178" t="str">
        <f t="shared" si="3"/>
        <v>Albert Almora</v>
      </c>
      <c r="F27" s="108" t="s">
        <v>971</v>
      </c>
      <c r="G27" s="108"/>
      <c r="H27" s="108"/>
      <c r="I27" s="108"/>
      <c r="J27" s="165">
        <v>34440</v>
      </c>
      <c r="K27" s="120" t="s">
        <v>973</v>
      </c>
      <c r="L27" s="108" t="s">
        <v>7</v>
      </c>
      <c r="M27" s="107" t="str">
        <f t="shared" si="4"/>
        <v>Y2</v>
      </c>
      <c r="N27" s="120" t="str">
        <f>Cobb!$A$2</f>
        <v>Greenville</v>
      </c>
      <c r="O27" s="108" t="s">
        <v>846</v>
      </c>
      <c r="P27" s="178" t="str">
        <f t="shared" si="5"/>
        <v>Almora, Albert (Y2)</v>
      </c>
      <c r="Q27" s="139">
        <f t="shared" si="6"/>
        <v>300000</v>
      </c>
      <c r="R27" s="231">
        <f t="shared" si="7"/>
        <v>400000</v>
      </c>
      <c r="S27" s="231" t="str">
        <f t="shared" si="8"/>
        <v/>
      </c>
      <c r="T27" s="231" t="str">
        <f t="shared" si="9"/>
        <v/>
      </c>
      <c r="U27" s="107" t="s">
        <v>511</v>
      </c>
      <c r="V27" s="183">
        <v>300000</v>
      </c>
      <c r="W27" s="107" t="s">
        <v>367</v>
      </c>
      <c r="X27" s="183">
        <v>400000</v>
      </c>
      <c r="Y27" s="107" t="s">
        <v>630</v>
      </c>
      <c r="Z27" s="183"/>
      <c r="AA27" s="107" t="s">
        <v>943</v>
      </c>
      <c r="AB27" s="107"/>
      <c r="AC27" s="107" t="s">
        <v>944</v>
      </c>
      <c r="AD27" s="107"/>
      <c r="AE27" s="107" t="s">
        <v>945</v>
      </c>
      <c r="AF27" s="107"/>
    </row>
    <row r="28" spans="1:32" ht="14.25" customHeight="1" x14ac:dyDescent="0.2">
      <c r="A28" s="107" t="s">
        <v>688</v>
      </c>
      <c r="B28" s="185" t="str">
        <f t="shared" si="0"/>
        <v>Alonso</v>
      </c>
      <c r="C28" s="190" t="str">
        <f t="shared" si="1"/>
        <v>Yonder</v>
      </c>
      <c r="D28" s="107" t="str">
        <f t="shared" si="2"/>
        <v>Y. Alonso</v>
      </c>
      <c r="E28" s="178" t="str">
        <f t="shared" si="3"/>
        <v>Yonder Alonso</v>
      </c>
      <c r="F28" s="108" t="s">
        <v>404</v>
      </c>
      <c r="G28" s="108"/>
      <c r="H28" s="108"/>
      <c r="I28" s="108"/>
      <c r="J28" s="165">
        <v>31875</v>
      </c>
      <c r="K28" s="120" t="s">
        <v>970</v>
      </c>
      <c r="L28" s="108" t="s">
        <v>7</v>
      </c>
      <c r="M28" s="107" t="str">
        <f t="shared" si="4"/>
        <v>1,F3-$4.9875M</v>
      </c>
      <c r="N28" s="225" t="s">
        <v>1636</v>
      </c>
      <c r="O28" s="142" t="s">
        <v>3237</v>
      </c>
      <c r="P28" s="178" t="str">
        <f t="shared" si="5"/>
        <v>Alonso, Yonder (1,F3-$4.9875M)</v>
      </c>
      <c r="Q28" s="139">
        <f t="shared" si="6"/>
        <v>1663000</v>
      </c>
      <c r="R28" s="231">
        <f t="shared" si="7"/>
        <v>1663000</v>
      </c>
      <c r="S28" s="231">
        <f t="shared" si="8"/>
        <v>1663000</v>
      </c>
      <c r="T28" s="231" t="str">
        <f t="shared" si="9"/>
        <v/>
      </c>
      <c r="U28" s="165" t="s">
        <v>3239</v>
      </c>
      <c r="V28" s="284">
        <v>1663000</v>
      </c>
      <c r="W28" s="165" t="s">
        <v>3239</v>
      </c>
      <c r="X28" s="284">
        <v>1663000</v>
      </c>
      <c r="Y28" s="165" t="s">
        <v>3239</v>
      </c>
      <c r="Z28" s="284">
        <v>1663000</v>
      </c>
      <c r="AA28" s="140" t="s">
        <v>326</v>
      </c>
      <c r="AB28" s="240"/>
      <c r="AC28" s="107"/>
      <c r="AD28" s="509"/>
      <c r="AE28" s="107"/>
      <c r="AF28" s="107"/>
    </row>
    <row r="29" spans="1:32" ht="14.25" customHeight="1" x14ac:dyDescent="0.2">
      <c r="A29" s="107" t="s">
        <v>2256</v>
      </c>
      <c r="B29" s="185" t="str">
        <f t="shared" si="0"/>
        <v>Altavilla</v>
      </c>
      <c r="C29" s="190" t="str">
        <f t="shared" si="1"/>
        <v>Dan</v>
      </c>
      <c r="D29" s="107" t="str">
        <f t="shared" si="2"/>
        <v>D. Altavilla</v>
      </c>
      <c r="E29" s="178" t="str">
        <f t="shared" si="3"/>
        <v>Dan Altavilla</v>
      </c>
      <c r="F29" s="184" t="s">
        <v>971</v>
      </c>
      <c r="G29" s="107">
        <f>G28+1</f>
        <v>1</v>
      </c>
      <c r="H29" s="107">
        <v>5</v>
      </c>
      <c r="I29" s="107">
        <v>17</v>
      </c>
      <c r="J29" s="398">
        <v>33855</v>
      </c>
      <c r="K29" s="107" t="s">
        <v>968</v>
      </c>
      <c r="L29" s="108" t="s">
        <v>130</v>
      </c>
      <c r="M29" s="107" t="str">
        <f t="shared" si="4"/>
        <v>Y1</v>
      </c>
      <c r="N29" s="107" t="s">
        <v>226</v>
      </c>
      <c r="O29" s="108" t="s">
        <v>2127</v>
      </c>
      <c r="P29" s="178" t="str">
        <f t="shared" si="5"/>
        <v>Altavilla, Dan (Y1)</v>
      </c>
      <c r="Q29" s="139">
        <f t="shared" si="6"/>
        <v>200000</v>
      </c>
      <c r="R29" s="231">
        <f t="shared" si="7"/>
        <v>300000</v>
      </c>
      <c r="S29" s="231">
        <f t="shared" si="8"/>
        <v>400000</v>
      </c>
      <c r="T29" s="231" t="str">
        <f t="shared" si="9"/>
        <v/>
      </c>
      <c r="U29" s="107" t="s">
        <v>510</v>
      </c>
      <c r="V29" s="140">
        <v>200000</v>
      </c>
      <c r="W29" s="107" t="s">
        <v>511</v>
      </c>
      <c r="X29" s="183">
        <v>300000</v>
      </c>
      <c r="Y29" s="107" t="s">
        <v>367</v>
      </c>
      <c r="Z29" s="183">
        <v>400000</v>
      </c>
      <c r="AA29" s="107" t="s">
        <v>630</v>
      </c>
      <c r="AB29" s="107"/>
      <c r="AC29" s="107"/>
      <c r="AD29" s="107"/>
      <c r="AE29" s="107"/>
      <c r="AF29" s="107"/>
    </row>
    <row r="30" spans="1:32" ht="14.25" customHeight="1" x14ac:dyDescent="0.2">
      <c r="A30" s="509" t="s">
        <v>1673</v>
      </c>
      <c r="B30" s="185" t="str">
        <f t="shared" si="0"/>
        <v>Altherr</v>
      </c>
      <c r="C30" s="190" t="str">
        <f t="shared" si="1"/>
        <v>Aaron</v>
      </c>
      <c r="D30" s="107" t="str">
        <f t="shared" si="2"/>
        <v>A. Altherr</v>
      </c>
      <c r="E30" s="178" t="str">
        <f t="shared" si="3"/>
        <v>Aaron Altherr</v>
      </c>
      <c r="F30" s="217" t="s">
        <v>971</v>
      </c>
      <c r="G30" s="509">
        <v>53</v>
      </c>
      <c r="H30" s="509">
        <v>3</v>
      </c>
      <c r="I30" s="509">
        <v>4</v>
      </c>
      <c r="J30" s="298">
        <v>33252</v>
      </c>
      <c r="K30" s="167" t="s">
        <v>1075</v>
      </c>
      <c r="L30" s="108" t="s">
        <v>7</v>
      </c>
      <c r="M30" s="107" t="str">
        <f t="shared" si="4"/>
        <v>Y3</v>
      </c>
      <c r="N30" s="120" t="str">
        <f>Aaron!$AE$2</f>
        <v>Pismo Beach</v>
      </c>
      <c r="O30" s="142" t="s">
        <v>1727</v>
      </c>
      <c r="P30" s="178" t="str">
        <f t="shared" si="5"/>
        <v>Altherr, Aaron (Y3)</v>
      </c>
      <c r="Q30" s="139">
        <f t="shared" si="6"/>
        <v>400000</v>
      </c>
      <c r="R30" s="231" t="str">
        <f t="shared" si="7"/>
        <v/>
      </c>
      <c r="S30" s="231" t="str">
        <f t="shared" si="8"/>
        <v/>
      </c>
      <c r="T30" s="231" t="str">
        <f t="shared" si="9"/>
        <v/>
      </c>
      <c r="U30" s="107" t="s">
        <v>367</v>
      </c>
      <c r="V30" s="183">
        <v>400000</v>
      </c>
      <c r="W30" s="107" t="s">
        <v>630</v>
      </c>
      <c r="X30" s="183"/>
      <c r="Y30" s="107" t="s">
        <v>943</v>
      </c>
      <c r="Z30" s="183"/>
      <c r="AA30" s="107" t="s">
        <v>944</v>
      </c>
      <c r="AB30" s="107"/>
      <c r="AC30" s="107" t="s">
        <v>945</v>
      </c>
      <c r="AD30" s="107"/>
      <c r="AE30" s="107" t="s">
        <v>326</v>
      </c>
      <c r="AF30" s="107"/>
    </row>
    <row r="31" spans="1:32" ht="14.25" customHeight="1" x14ac:dyDescent="0.2">
      <c r="A31" s="107" t="s">
        <v>750</v>
      </c>
      <c r="B31" s="185" t="str">
        <f t="shared" si="0"/>
        <v>Altuve</v>
      </c>
      <c r="C31" s="190" t="str">
        <f t="shared" si="1"/>
        <v>Jose</v>
      </c>
      <c r="D31" s="107" t="str">
        <f t="shared" si="2"/>
        <v>J. Altuve</v>
      </c>
      <c r="E31" s="178" t="str">
        <f t="shared" si="3"/>
        <v>Jose Altuve</v>
      </c>
      <c r="F31" s="108" t="s">
        <v>971</v>
      </c>
      <c r="G31" s="108"/>
      <c r="H31" s="108"/>
      <c r="I31" s="108"/>
      <c r="J31" s="165">
        <v>32999</v>
      </c>
      <c r="K31" s="120" t="s">
        <v>969</v>
      </c>
      <c r="L31" s="108" t="s">
        <v>7</v>
      </c>
      <c r="M31" s="107" t="str">
        <f t="shared" si="4"/>
        <v>4,L5-14M</v>
      </c>
      <c r="N31" s="120" t="str">
        <f>Mays!$A$2</f>
        <v>Aspen</v>
      </c>
      <c r="O31" s="142" t="s">
        <v>813</v>
      </c>
      <c r="P31" s="178" t="str">
        <f t="shared" si="5"/>
        <v>Altuve, Jose (4,L5-14M)</v>
      </c>
      <c r="Q31" s="139">
        <f t="shared" si="6"/>
        <v>2800000</v>
      </c>
      <c r="R31" s="231">
        <f t="shared" si="7"/>
        <v>2800000</v>
      </c>
      <c r="S31" s="231" t="str">
        <f t="shared" si="8"/>
        <v/>
      </c>
      <c r="T31" s="231" t="str">
        <f t="shared" si="9"/>
        <v/>
      </c>
      <c r="U31" s="107" t="s">
        <v>309</v>
      </c>
      <c r="V31" s="183">
        <v>2800000</v>
      </c>
      <c r="W31" s="107" t="s">
        <v>593</v>
      </c>
      <c r="X31" s="183">
        <v>2800000</v>
      </c>
      <c r="Y31" s="120" t="s">
        <v>326</v>
      </c>
      <c r="Z31" s="183"/>
      <c r="AA31" s="107"/>
      <c r="AB31" s="107"/>
      <c r="AC31" s="107"/>
      <c r="AD31" s="107"/>
      <c r="AE31" s="107"/>
      <c r="AF31" s="107"/>
    </row>
    <row r="32" spans="1:32" ht="14.25" customHeight="1" x14ac:dyDescent="0.2">
      <c r="A32" s="107" t="s">
        <v>798</v>
      </c>
      <c r="B32" s="185" t="str">
        <f t="shared" si="0"/>
        <v>Alvarez</v>
      </c>
      <c r="C32" s="190" t="str">
        <f t="shared" si="1"/>
        <v>Henderson</v>
      </c>
      <c r="D32" s="107" t="str">
        <f t="shared" si="2"/>
        <v>H. Alvarez</v>
      </c>
      <c r="E32" s="178" t="str">
        <f t="shared" si="3"/>
        <v>Henderson Alvarez</v>
      </c>
      <c r="F32" s="108" t="s">
        <v>971</v>
      </c>
      <c r="G32" s="108"/>
      <c r="H32" s="108"/>
      <c r="I32" s="108"/>
      <c r="J32" s="165">
        <v>32981</v>
      </c>
      <c r="K32" s="120" t="s">
        <v>730</v>
      </c>
      <c r="L32" s="108" t="s">
        <v>130</v>
      </c>
      <c r="M32" s="107" t="str">
        <f t="shared" si="4"/>
        <v>4,L5-14M</v>
      </c>
      <c r="N32" s="120" t="str">
        <f>Cobb!$S$2</f>
        <v>Waikiki</v>
      </c>
      <c r="O32" s="142" t="s">
        <v>813</v>
      </c>
      <c r="P32" s="178" t="str">
        <f t="shared" si="5"/>
        <v>Alvarez, Henderson (4,L5-14M)</v>
      </c>
      <c r="Q32" s="139">
        <f t="shared" si="6"/>
        <v>2800000</v>
      </c>
      <c r="R32" s="231">
        <f t="shared" si="7"/>
        <v>2800000</v>
      </c>
      <c r="S32" s="231" t="str">
        <f t="shared" si="8"/>
        <v/>
      </c>
      <c r="T32" s="231" t="str">
        <f t="shared" si="9"/>
        <v/>
      </c>
      <c r="U32" s="107" t="s">
        <v>309</v>
      </c>
      <c r="V32" s="183">
        <v>2800000</v>
      </c>
      <c r="W32" s="107" t="s">
        <v>593</v>
      </c>
      <c r="X32" s="183">
        <v>2800000</v>
      </c>
      <c r="Y32" s="120" t="s">
        <v>326</v>
      </c>
      <c r="Z32" s="183"/>
      <c r="AA32" s="107"/>
      <c r="AB32" s="107"/>
      <c r="AC32" s="107"/>
      <c r="AD32" s="107"/>
      <c r="AE32" s="107"/>
      <c r="AF32" s="107"/>
    </row>
    <row r="33" spans="1:32" ht="14.25" customHeight="1" x14ac:dyDescent="0.2">
      <c r="A33" s="187" t="s">
        <v>1438</v>
      </c>
      <c r="B33" s="185" t="str">
        <f t="shared" si="0"/>
        <v>Alvarez</v>
      </c>
      <c r="C33" s="190" t="str">
        <f t="shared" si="1"/>
        <v>Jose Ricardo</v>
      </c>
      <c r="D33" s="107" t="str">
        <f t="shared" si="2"/>
        <v>J. Alvarez</v>
      </c>
      <c r="E33" s="178" t="str">
        <f t="shared" si="3"/>
        <v>Jose Ricardo Alvarez</v>
      </c>
      <c r="F33" s="199" t="s">
        <v>404</v>
      </c>
      <c r="G33" s="199"/>
      <c r="H33" s="199"/>
      <c r="I33" s="199"/>
      <c r="J33" s="194">
        <v>32634</v>
      </c>
      <c r="K33" s="178" t="s">
        <v>130</v>
      </c>
      <c r="L33" s="108" t="s">
        <v>130</v>
      </c>
      <c r="M33" s="107" t="str">
        <f t="shared" si="4"/>
        <v>ARB-Y4</v>
      </c>
      <c r="N33" s="120" t="str">
        <f>Mays!$M$2</f>
        <v>Mudville</v>
      </c>
      <c r="O33" s="184" t="s">
        <v>1076</v>
      </c>
      <c r="P33" s="178" t="str">
        <f t="shared" si="5"/>
        <v>Alvarez, Jose Ricardo (ARB-Y4)</v>
      </c>
      <c r="Q33" s="139">
        <f t="shared" si="6"/>
        <v>760000</v>
      </c>
      <c r="R33" s="231" t="str">
        <f t="shared" si="7"/>
        <v/>
      </c>
      <c r="S33" s="231" t="str">
        <f t="shared" si="8"/>
        <v/>
      </c>
      <c r="T33" s="231" t="str">
        <f t="shared" si="9"/>
        <v/>
      </c>
      <c r="U33" s="107" t="s">
        <v>630</v>
      </c>
      <c r="V33" s="179">
        <v>760000</v>
      </c>
      <c r="W33" s="107" t="s">
        <v>943</v>
      </c>
      <c r="X33" s="179"/>
      <c r="Y33" s="107" t="s">
        <v>944</v>
      </c>
      <c r="Z33" s="183"/>
      <c r="AA33" s="107" t="s">
        <v>945</v>
      </c>
      <c r="AB33" s="107"/>
      <c r="AC33" s="107" t="s">
        <v>326</v>
      </c>
      <c r="AD33" s="107"/>
      <c r="AE33" s="107"/>
      <c r="AF33" s="107"/>
    </row>
    <row r="34" spans="1:32" ht="14.25" customHeight="1" x14ac:dyDescent="0.2">
      <c r="A34" s="107" t="s">
        <v>559</v>
      </c>
      <c r="B34" s="185" t="str">
        <f t="shared" si="0"/>
        <v>Alvarez</v>
      </c>
      <c r="C34" s="190" t="str">
        <f t="shared" si="1"/>
        <v>Pedro</v>
      </c>
      <c r="D34" s="107" t="str">
        <f t="shared" si="2"/>
        <v>P. Alvarez</v>
      </c>
      <c r="E34" s="178" t="str">
        <f t="shared" si="3"/>
        <v>Pedro Alvarez</v>
      </c>
      <c r="F34" s="108" t="s">
        <v>404</v>
      </c>
      <c r="G34" s="108"/>
      <c r="H34" s="108"/>
      <c r="I34" s="108"/>
      <c r="J34" s="165">
        <v>31814</v>
      </c>
      <c r="K34" s="120" t="s">
        <v>974</v>
      </c>
      <c r="L34" s="108" t="s">
        <v>7</v>
      </c>
      <c r="M34" s="107" t="str">
        <f t="shared" si="4"/>
        <v>5,L5-14M</v>
      </c>
      <c r="N34" s="120" t="str">
        <f>Mays!$Y$2</f>
        <v>Los Angeles</v>
      </c>
      <c r="O34" s="142" t="s">
        <v>949</v>
      </c>
      <c r="P34" s="178" t="str">
        <f t="shared" si="5"/>
        <v>Alvarez, Pedro (5,L5-14M)</v>
      </c>
      <c r="Q34" s="139">
        <f t="shared" si="6"/>
        <v>2800000</v>
      </c>
      <c r="R34" s="231" t="str">
        <f t="shared" si="7"/>
        <v/>
      </c>
      <c r="S34" s="231" t="str">
        <f t="shared" si="8"/>
        <v/>
      </c>
      <c r="T34" s="231" t="str">
        <f t="shared" si="9"/>
        <v/>
      </c>
      <c r="U34" s="107" t="s">
        <v>593</v>
      </c>
      <c r="V34" s="183">
        <v>2800000</v>
      </c>
      <c r="W34" s="107" t="s">
        <v>326</v>
      </c>
      <c r="X34" s="183"/>
      <c r="Y34" s="107"/>
      <c r="Z34" s="183"/>
      <c r="AA34" s="107"/>
      <c r="AB34" s="107"/>
      <c r="AC34" s="509"/>
      <c r="AD34" s="107"/>
      <c r="AE34" s="107"/>
      <c r="AF34" s="107"/>
    </row>
    <row r="35" spans="1:32" ht="14.25" customHeight="1" x14ac:dyDescent="0.2">
      <c r="A35" s="107" t="s">
        <v>1732</v>
      </c>
      <c r="B35" s="185" t="str">
        <f t="shared" si="0"/>
        <v>Alvarez</v>
      </c>
      <c r="C35" s="190" t="str">
        <f t="shared" si="1"/>
        <v>Yadier</v>
      </c>
      <c r="D35" s="107" t="str">
        <f t="shared" si="2"/>
        <v>Y. Alvarez</v>
      </c>
      <c r="E35" s="178" t="str">
        <f t="shared" si="3"/>
        <v>Yadier Alvarez</v>
      </c>
      <c r="F35" s="217" t="s">
        <v>971</v>
      </c>
      <c r="G35" s="509">
        <v>54</v>
      </c>
      <c r="H35" s="509">
        <v>3</v>
      </c>
      <c r="I35" s="509">
        <v>5</v>
      </c>
      <c r="J35" s="298">
        <v>35131</v>
      </c>
      <c r="K35" s="167"/>
      <c r="L35" s="108" t="s">
        <v>509</v>
      </c>
      <c r="M35" s="107" t="str">
        <f t="shared" si="4"/>
        <v>min</v>
      </c>
      <c r="N35" s="120" t="str">
        <f>Ruth!$A$2</f>
        <v>Plum Island</v>
      </c>
      <c r="O35" s="142" t="s">
        <v>1727</v>
      </c>
      <c r="P35" s="178" t="str">
        <f t="shared" si="5"/>
        <v>Alvarez, Yadier (min)</v>
      </c>
      <c r="Q35" s="139" t="str">
        <f t="shared" ref="Q35:Q66" si="10">IF(ISBLANK($V35),"",$V35)</f>
        <v/>
      </c>
      <c r="R35" s="231" t="str">
        <f t="shared" ref="R35:R66" si="11">IF(ISBLANK($X35),"",$X35)</f>
        <v/>
      </c>
      <c r="S35" s="231" t="str">
        <f t="shared" ref="S35:S66" si="12">IF(ISBLANK($Z35),"",$Z35)</f>
        <v/>
      </c>
      <c r="T35" s="231" t="str">
        <f t="shared" si="9"/>
        <v/>
      </c>
      <c r="U35" s="107" t="s">
        <v>643</v>
      </c>
      <c r="V35" s="183"/>
      <c r="W35" s="107"/>
      <c r="X35" s="183"/>
      <c r="Y35" s="107"/>
      <c r="Z35" s="183"/>
      <c r="AA35" s="107"/>
      <c r="AB35" s="107"/>
      <c r="AC35" s="107"/>
      <c r="AD35" s="140"/>
      <c r="AE35" s="107"/>
      <c r="AF35" s="107"/>
    </row>
    <row r="36" spans="1:32" ht="14.25" customHeight="1" x14ac:dyDescent="0.2">
      <c r="A36" s="107" t="s">
        <v>2453</v>
      </c>
      <c r="B36" s="185" t="str">
        <f t="shared" si="0"/>
        <v>Amarista</v>
      </c>
      <c r="C36" s="190" t="str">
        <f t="shared" si="1"/>
        <v>Alexi</v>
      </c>
      <c r="D36" s="107" t="str">
        <f t="shared" si="2"/>
        <v>A. Amarista</v>
      </c>
      <c r="E36" s="178" t="str">
        <f t="shared" si="3"/>
        <v>Alexi Amarista</v>
      </c>
      <c r="F36" s="217" t="s">
        <v>404</v>
      </c>
      <c r="G36" s="509"/>
      <c r="H36" s="509"/>
      <c r="I36" s="509"/>
      <c r="J36" s="298">
        <v>32604</v>
      </c>
      <c r="K36" s="167" t="s">
        <v>969</v>
      </c>
      <c r="L36" s="108" t="s">
        <v>7</v>
      </c>
      <c r="M36" s="107" t="str">
        <f t="shared" si="4"/>
        <v>1,F2-$600k</v>
      </c>
      <c r="N36" s="147" t="s">
        <v>1633</v>
      </c>
      <c r="O36" s="142" t="s">
        <v>3237</v>
      </c>
      <c r="P36" s="178" t="str">
        <f t="shared" si="5"/>
        <v>Amarista, Alexi (1,F2-$600k)</v>
      </c>
      <c r="Q36" s="139">
        <f t="shared" si="10"/>
        <v>300000</v>
      </c>
      <c r="R36" s="231">
        <f t="shared" si="11"/>
        <v>300000</v>
      </c>
      <c r="S36" s="231" t="str">
        <f t="shared" si="12"/>
        <v/>
      </c>
      <c r="T36" s="231" t="str">
        <f t="shared" si="9"/>
        <v/>
      </c>
      <c r="U36" s="165" t="s">
        <v>1494</v>
      </c>
      <c r="V36" s="140">
        <v>300000</v>
      </c>
      <c r="W36" s="165" t="s">
        <v>1494</v>
      </c>
      <c r="X36" s="140">
        <v>300000</v>
      </c>
      <c r="Y36" s="201" t="s">
        <v>326</v>
      </c>
      <c r="Z36" s="488"/>
      <c r="AA36" s="183"/>
      <c r="AB36" s="140"/>
      <c r="AC36" s="240"/>
      <c r="AD36" s="107"/>
      <c r="AE36" s="509"/>
      <c r="AF36" s="107"/>
    </row>
    <row r="37" spans="1:32" ht="14.25" customHeight="1" x14ac:dyDescent="0.2">
      <c r="A37" s="107" t="s">
        <v>3350</v>
      </c>
      <c r="B37" s="185" t="str">
        <f t="shared" si="0"/>
        <v>Anderson</v>
      </c>
      <c r="C37" s="190" t="str">
        <f t="shared" si="1"/>
        <v>Brett*</v>
      </c>
      <c r="D37" s="107" t="str">
        <f t="shared" si="2"/>
        <v>B. Anderson</v>
      </c>
      <c r="E37" s="178" t="str">
        <f t="shared" si="3"/>
        <v>Brett* Anderson</v>
      </c>
      <c r="F37" s="217" t="s">
        <v>404</v>
      </c>
      <c r="G37" s="217"/>
      <c r="H37" s="217"/>
      <c r="I37" s="217"/>
      <c r="J37" s="165">
        <v>32174</v>
      </c>
      <c r="K37" s="167" t="s">
        <v>730</v>
      </c>
      <c r="L37" s="108" t="s">
        <v>130</v>
      </c>
      <c r="M37" s="107" t="str">
        <f t="shared" si="4"/>
        <v xml:space="preserve">1,F1-$420k </v>
      </c>
      <c r="N37" s="147" t="s">
        <v>448</v>
      </c>
      <c r="O37" s="142" t="s">
        <v>3237</v>
      </c>
      <c r="P37" s="178" t="str">
        <f t="shared" si="5"/>
        <v>Anderson, Brett* (1,F1-$420k )</v>
      </c>
      <c r="Q37" s="139">
        <f t="shared" si="10"/>
        <v>420000</v>
      </c>
      <c r="R37" s="231" t="str">
        <f t="shared" si="11"/>
        <v/>
      </c>
      <c r="S37" s="231" t="str">
        <f t="shared" si="12"/>
        <v/>
      </c>
      <c r="T37" s="231" t="str">
        <f t="shared" si="9"/>
        <v/>
      </c>
      <c r="U37" s="165" t="s">
        <v>3344</v>
      </c>
      <c r="V37" s="140">
        <v>420000</v>
      </c>
      <c r="W37" s="182" t="s">
        <v>326</v>
      </c>
      <c r="X37" s="183"/>
      <c r="Y37" s="107"/>
      <c r="Z37" s="183"/>
      <c r="AA37" s="107"/>
      <c r="AB37" s="183"/>
      <c r="AC37" s="107"/>
      <c r="AD37" s="509"/>
      <c r="AE37" s="107"/>
      <c r="AF37" s="107"/>
    </row>
    <row r="38" spans="1:32" ht="14.25" customHeight="1" x14ac:dyDescent="0.2">
      <c r="A38" s="107" t="s">
        <v>2225</v>
      </c>
      <c r="B38" s="185" t="str">
        <f t="shared" si="0"/>
        <v>Anderson</v>
      </c>
      <c r="C38" s="190" t="str">
        <f t="shared" si="1"/>
        <v>Brian</v>
      </c>
      <c r="D38" s="107" t="str">
        <f t="shared" si="2"/>
        <v>B. Anderson</v>
      </c>
      <c r="E38" s="178" t="str">
        <f t="shared" si="3"/>
        <v>Brian Anderson</v>
      </c>
      <c r="F38" s="184" t="s">
        <v>971</v>
      </c>
      <c r="G38" s="107">
        <v>213</v>
      </c>
      <c r="H38" s="107">
        <v>11</v>
      </c>
      <c r="I38" s="107">
        <v>2</v>
      </c>
      <c r="J38" s="398">
        <v>34108</v>
      </c>
      <c r="K38" s="107" t="s">
        <v>974</v>
      </c>
      <c r="L38" s="108" t="s">
        <v>7</v>
      </c>
      <c r="M38" s="107" t="str">
        <f t="shared" si="4"/>
        <v>MM</v>
      </c>
      <c r="N38" s="107" t="s">
        <v>388</v>
      </c>
      <c r="O38" s="108" t="s">
        <v>2448</v>
      </c>
      <c r="P38" s="178" t="str">
        <f t="shared" si="5"/>
        <v>Anderson, Brian (MM)</v>
      </c>
      <c r="Q38" s="139">
        <f t="shared" si="10"/>
        <v>100000</v>
      </c>
      <c r="R38" s="231" t="str">
        <f t="shared" si="11"/>
        <v/>
      </c>
      <c r="S38" s="231" t="str">
        <f t="shared" si="12"/>
        <v/>
      </c>
      <c r="T38" s="231" t="str">
        <f t="shared" si="9"/>
        <v/>
      </c>
      <c r="U38" s="107" t="s">
        <v>507</v>
      </c>
      <c r="V38" s="179">
        <v>100000</v>
      </c>
      <c r="W38" s="107"/>
      <c r="X38" s="140"/>
      <c r="Y38" s="107"/>
      <c r="Z38" s="140"/>
      <c r="AA38" s="107"/>
      <c r="AB38" s="107"/>
      <c r="AC38" s="107"/>
      <c r="AD38" s="182"/>
      <c r="AE38" s="107"/>
      <c r="AF38" s="107"/>
    </row>
    <row r="39" spans="1:32" ht="14.25" customHeight="1" x14ac:dyDescent="0.2">
      <c r="A39" s="509" t="s">
        <v>1337</v>
      </c>
      <c r="B39" s="185" t="str">
        <f t="shared" si="0"/>
        <v>Anderson</v>
      </c>
      <c r="C39" s="190" t="str">
        <f t="shared" si="1"/>
        <v>Chase</v>
      </c>
      <c r="D39" s="107" t="str">
        <f t="shared" si="2"/>
        <v>C. Anderson</v>
      </c>
      <c r="E39" s="178" t="str">
        <f t="shared" si="3"/>
        <v>Chase Anderson</v>
      </c>
      <c r="F39" s="108" t="s">
        <v>971</v>
      </c>
      <c r="G39" s="108"/>
      <c r="H39" s="108"/>
      <c r="I39" s="108"/>
      <c r="J39" s="298">
        <v>32111</v>
      </c>
      <c r="K39" s="107" t="s">
        <v>730</v>
      </c>
      <c r="L39" s="108" t="s">
        <v>130</v>
      </c>
      <c r="M39" s="107" t="str">
        <f t="shared" si="4"/>
        <v>1,L5-$14M</v>
      </c>
      <c r="N39" s="120" t="str">
        <f>Cobb!$AE$2</f>
        <v>Chicago</v>
      </c>
      <c r="O39" s="108" t="s">
        <v>1630</v>
      </c>
      <c r="P39" s="178" t="str">
        <f t="shared" si="5"/>
        <v>Anderson, Chase (1,L5-$14M)</v>
      </c>
      <c r="Q39" s="139">
        <f t="shared" si="10"/>
        <v>2800000</v>
      </c>
      <c r="R39" s="231">
        <f t="shared" si="11"/>
        <v>2800000</v>
      </c>
      <c r="S39" s="231">
        <f t="shared" si="12"/>
        <v>2800000</v>
      </c>
      <c r="T39" s="231">
        <f t="shared" si="9"/>
        <v>2800000</v>
      </c>
      <c r="U39" s="107" t="s">
        <v>3170</v>
      </c>
      <c r="V39" s="179">
        <v>2800000</v>
      </c>
      <c r="W39" s="107" t="s">
        <v>3178</v>
      </c>
      <c r="X39" s="179">
        <v>2800000</v>
      </c>
      <c r="Y39" s="107" t="s">
        <v>3179</v>
      </c>
      <c r="Z39" s="183">
        <v>2800000</v>
      </c>
      <c r="AA39" s="107" t="s">
        <v>3180</v>
      </c>
      <c r="AB39" s="140">
        <v>2800000</v>
      </c>
      <c r="AC39" s="107" t="s">
        <v>3181</v>
      </c>
      <c r="AD39" s="140">
        <v>2800000</v>
      </c>
      <c r="AE39" s="107" t="s">
        <v>326</v>
      </c>
      <c r="AF39" s="107"/>
    </row>
    <row r="40" spans="1:32" ht="14.25" customHeight="1" x14ac:dyDescent="0.2">
      <c r="A40" s="107" t="s">
        <v>2152</v>
      </c>
      <c r="B40" s="185" t="str">
        <f t="shared" si="0"/>
        <v>Anderson</v>
      </c>
      <c r="C40" s="190" t="str">
        <f t="shared" si="1"/>
        <v>Ian</v>
      </c>
      <c r="D40" s="107" t="str">
        <f t="shared" si="2"/>
        <v>I. Anderson</v>
      </c>
      <c r="E40" s="178" t="str">
        <f t="shared" si="3"/>
        <v>Ian Anderson</v>
      </c>
      <c r="F40" s="184" t="s">
        <v>971</v>
      </c>
      <c r="G40" s="107">
        <f>'Free Agents'!G114+1</f>
        <v>110</v>
      </c>
      <c r="H40" s="107">
        <v>2</v>
      </c>
      <c r="I40" s="107">
        <v>18</v>
      </c>
      <c r="J40" s="398">
        <v>35917</v>
      </c>
      <c r="K40" s="107" t="s">
        <v>730</v>
      </c>
      <c r="L40" s="108" t="s">
        <v>509</v>
      </c>
      <c r="M40" s="107" t="str">
        <f t="shared" si="4"/>
        <v>min</v>
      </c>
      <c r="N40" s="107" t="s">
        <v>388</v>
      </c>
      <c r="O40" s="108" t="s">
        <v>2127</v>
      </c>
      <c r="P40" s="178" t="str">
        <f t="shared" si="5"/>
        <v>Anderson, Ian (min)</v>
      </c>
      <c r="Q40" s="139" t="str">
        <f t="shared" si="10"/>
        <v/>
      </c>
      <c r="R40" s="231" t="str">
        <f t="shared" si="11"/>
        <v/>
      </c>
      <c r="S40" s="231" t="str">
        <f t="shared" si="12"/>
        <v/>
      </c>
      <c r="T40" s="231" t="str">
        <f t="shared" si="9"/>
        <v/>
      </c>
      <c r="U40" s="107" t="s">
        <v>643</v>
      </c>
      <c r="V40" s="107"/>
      <c r="W40" s="107"/>
      <c r="X40" s="140"/>
      <c r="Y40" s="107"/>
      <c r="Z40" s="140"/>
      <c r="AA40" s="107"/>
      <c r="AB40" s="107"/>
      <c r="AC40" s="107"/>
      <c r="AD40" s="107"/>
      <c r="AE40" s="107"/>
      <c r="AF40" s="107"/>
    </row>
    <row r="41" spans="1:32" ht="14.25" customHeight="1" x14ac:dyDescent="0.2">
      <c r="A41" s="185" t="s">
        <v>1126</v>
      </c>
      <c r="B41" s="185" t="str">
        <f t="shared" si="0"/>
        <v>Anderson</v>
      </c>
      <c r="C41" s="190" t="str">
        <f t="shared" si="1"/>
        <v>Tim</v>
      </c>
      <c r="D41" s="107" t="str">
        <f t="shared" si="2"/>
        <v>T. Anderson</v>
      </c>
      <c r="E41" s="178" t="str">
        <f t="shared" si="3"/>
        <v>Tim Anderson</v>
      </c>
      <c r="F41" s="184" t="s">
        <v>971</v>
      </c>
      <c r="G41" s="184"/>
      <c r="H41" s="184"/>
      <c r="I41" s="184"/>
      <c r="J41" s="194">
        <v>34143</v>
      </c>
      <c r="K41" s="195" t="s">
        <v>975</v>
      </c>
      <c r="L41" s="108" t="s">
        <v>7</v>
      </c>
      <c r="M41" s="107" t="str">
        <f t="shared" si="4"/>
        <v>Y2</v>
      </c>
      <c r="N41" s="222" t="str">
        <f>Mays!$S$2</f>
        <v>Thunder Bay</v>
      </c>
      <c r="O41" s="184" t="s">
        <v>1076</v>
      </c>
      <c r="P41" s="178" t="str">
        <f t="shared" si="5"/>
        <v>Anderson, Tim (Y2)</v>
      </c>
      <c r="Q41" s="139">
        <f t="shared" si="10"/>
        <v>300000</v>
      </c>
      <c r="R41" s="231">
        <f t="shared" si="11"/>
        <v>400000</v>
      </c>
      <c r="S41" s="231" t="str">
        <f t="shared" si="12"/>
        <v/>
      </c>
      <c r="T41" s="231" t="str">
        <f t="shared" si="9"/>
        <v/>
      </c>
      <c r="U41" s="178" t="s">
        <v>511</v>
      </c>
      <c r="V41" s="183">
        <v>300000</v>
      </c>
      <c r="W41" s="107" t="s">
        <v>367</v>
      </c>
      <c r="X41" s="183">
        <v>400000</v>
      </c>
      <c r="Y41" s="107" t="s">
        <v>630</v>
      </c>
      <c r="Z41" s="183"/>
      <c r="AA41" s="107" t="s">
        <v>943</v>
      </c>
      <c r="AB41" s="107"/>
      <c r="AC41" s="107" t="s">
        <v>944</v>
      </c>
      <c r="AD41" s="107"/>
      <c r="AE41" s="107" t="s">
        <v>945</v>
      </c>
      <c r="AF41" s="107"/>
    </row>
    <row r="42" spans="1:32" ht="14.25" customHeight="1" x14ac:dyDescent="0.2">
      <c r="A42" s="107" t="s">
        <v>2289</v>
      </c>
      <c r="B42" s="185" t="str">
        <f t="shared" si="0"/>
        <v>Anderson</v>
      </c>
      <c r="C42" s="190" t="str">
        <f t="shared" si="1"/>
        <v>Tyler</v>
      </c>
      <c r="D42" s="107" t="str">
        <f t="shared" si="2"/>
        <v>T. Anderson</v>
      </c>
      <c r="E42" s="178" t="str">
        <f t="shared" si="3"/>
        <v>Tyler Anderson</v>
      </c>
      <c r="F42" s="184" t="s">
        <v>404</v>
      </c>
      <c r="G42" s="107">
        <f>Players!G34+1</f>
        <v>1</v>
      </c>
      <c r="H42" s="107">
        <v>1</v>
      </c>
      <c r="I42" s="107">
        <v>16</v>
      </c>
      <c r="J42" s="398">
        <v>32872</v>
      </c>
      <c r="K42" s="107" t="s">
        <v>730</v>
      </c>
      <c r="L42" s="108" t="s">
        <v>130</v>
      </c>
      <c r="M42" s="107" t="str">
        <f t="shared" si="4"/>
        <v>1,F4-$7.56M</v>
      </c>
      <c r="N42" s="147" t="s">
        <v>2417</v>
      </c>
      <c r="O42" s="142" t="s">
        <v>3237</v>
      </c>
      <c r="P42" s="178" t="str">
        <f t="shared" si="5"/>
        <v>Anderson, Tyler (1,F4-$7.56M)</v>
      </c>
      <c r="Q42" s="139">
        <f t="shared" si="10"/>
        <v>1890000</v>
      </c>
      <c r="R42" s="231">
        <f t="shared" si="11"/>
        <v>1890000</v>
      </c>
      <c r="S42" s="231">
        <f t="shared" si="12"/>
        <v>1890000</v>
      </c>
      <c r="T42" s="231">
        <f t="shared" si="9"/>
        <v>1890000</v>
      </c>
      <c r="U42" s="165" t="s">
        <v>3240</v>
      </c>
      <c r="V42" s="140">
        <v>1890000</v>
      </c>
      <c r="W42" s="165" t="s">
        <v>3240</v>
      </c>
      <c r="X42" s="140">
        <v>1890000</v>
      </c>
      <c r="Y42" s="165" t="s">
        <v>3240</v>
      </c>
      <c r="Z42" s="140">
        <v>1890000</v>
      </c>
      <c r="AA42" s="165" t="s">
        <v>3240</v>
      </c>
      <c r="AB42" s="140">
        <v>1890000</v>
      </c>
      <c r="AC42" s="107" t="s">
        <v>326</v>
      </c>
    </row>
    <row r="43" spans="1:32" ht="14.25" customHeight="1" x14ac:dyDescent="0.2">
      <c r="A43" s="509" t="s">
        <v>1675</v>
      </c>
      <c r="B43" s="185" t="str">
        <f t="shared" si="0"/>
        <v>Andriese</v>
      </c>
      <c r="C43" s="190" t="str">
        <f t="shared" si="1"/>
        <v>Matt</v>
      </c>
      <c r="D43" s="107" t="str">
        <f t="shared" si="2"/>
        <v>M. Andriese</v>
      </c>
      <c r="E43" s="178" t="str">
        <f t="shared" si="3"/>
        <v>Matt Andriese</v>
      </c>
      <c r="F43" s="217" t="s">
        <v>971</v>
      </c>
      <c r="G43" s="509">
        <v>73</v>
      </c>
      <c r="H43" s="509">
        <v>3</v>
      </c>
      <c r="I43" s="509">
        <v>24</v>
      </c>
      <c r="J43" s="298">
        <v>32748</v>
      </c>
      <c r="K43" s="167" t="s">
        <v>730</v>
      </c>
      <c r="L43" s="108" t="s">
        <v>130</v>
      </c>
      <c r="M43" s="107" t="str">
        <f t="shared" si="4"/>
        <v>Y3</v>
      </c>
      <c r="N43" s="120" t="str">
        <f>Mays!$AE$2</f>
        <v>West Oakland</v>
      </c>
      <c r="O43" s="142" t="s">
        <v>1727</v>
      </c>
      <c r="P43" s="178" t="str">
        <f t="shared" si="5"/>
        <v>Andriese, Matt (Y3)</v>
      </c>
      <c r="Q43" s="139">
        <f t="shared" si="10"/>
        <v>400000</v>
      </c>
      <c r="R43" s="231" t="str">
        <f t="shared" si="11"/>
        <v/>
      </c>
      <c r="S43" s="231" t="str">
        <f t="shared" si="12"/>
        <v/>
      </c>
      <c r="T43" s="231" t="str">
        <f t="shared" si="9"/>
        <v/>
      </c>
      <c r="U43" s="107" t="s">
        <v>367</v>
      </c>
      <c r="V43" s="183">
        <v>400000</v>
      </c>
      <c r="W43" s="107" t="s">
        <v>630</v>
      </c>
      <c r="X43" s="183"/>
      <c r="Y43" s="107" t="s">
        <v>943</v>
      </c>
      <c r="Z43" s="183"/>
      <c r="AA43" s="107" t="s">
        <v>944</v>
      </c>
      <c r="AB43" s="107"/>
      <c r="AC43" s="107" t="s">
        <v>945</v>
      </c>
      <c r="AD43" s="107"/>
      <c r="AE43" s="107" t="s">
        <v>326</v>
      </c>
      <c r="AF43" s="107"/>
    </row>
    <row r="44" spans="1:32" ht="14.25" customHeight="1" x14ac:dyDescent="0.2">
      <c r="A44" s="107" t="s">
        <v>178</v>
      </c>
      <c r="B44" s="185" t="str">
        <f t="shared" si="0"/>
        <v>Andrus</v>
      </c>
      <c r="C44" s="190" t="str">
        <f t="shared" si="1"/>
        <v>Elvis</v>
      </c>
      <c r="D44" s="107" t="str">
        <f t="shared" si="2"/>
        <v>E. Andrus</v>
      </c>
      <c r="E44" s="178" t="str">
        <f t="shared" si="3"/>
        <v>Elvis Andrus</v>
      </c>
      <c r="F44" s="108" t="s">
        <v>971</v>
      </c>
      <c r="G44" s="108"/>
      <c r="H44" s="108"/>
      <c r="I44" s="108"/>
      <c r="J44" s="165">
        <v>32381</v>
      </c>
      <c r="K44" s="120" t="s">
        <v>975</v>
      </c>
      <c r="L44" s="108" t="s">
        <v>7</v>
      </c>
      <c r="M44" s="107" t="str">
        <f t="shared" si="4"/>
        <v>1,F3-$9.9M</v>
      </c>
      <c r="N44" s="147" t="s">
        <v>1226</v>
      </c>
      <c r="O44" s="142" t="s">
        <v>3237</v>
      </c>
      <c r="P44" s="178" t="str">
        <f t="shared" si="5"/>
        <v>Andrus, Elvis (1,F3-$9.9M)</v>
      </c>
      <c r="Q44" s="139">
        <f t="shared" si="10"/>
        <v>3300000</v>
      </c>
      <c r="R44" s="231">
        <f t="shared" si="11"/>
        <v>3300000</v>
      </c>
      <c r="S44" s="231">
        <f t="shared" si="12"/>
        <v>3300000</v>
      </c>
      <c r="T44" s="231" t="str">
        <f t="shared" si="9"/>
        <v/>
      </c>
      <c r="U44" s="165" t="s">
        <v>3241</v>
      </c>
      <c r="V44" s="140">
        <v>3300000</v>
      </c>
      <c r="W44" s="165" t="s">
        <v>3241</v>
      </c>
      <c r="X44" s="140">
        <v>3300000</v>
      </c>
      <c r="Y44" s="165" t="s">
        <v>3241</v>
      </c>
      <c r="Z44" s="140">
        <v>3300000</v>
      </c>
      <c r="AA44" s="140" t="s">
        <v>326</v>
      </c>
      <c r="AB44" s="240"/>
      <c r="AC44" s="107"/>
      <c r="AD44" s="107"/>
      <c r="AE44" s="107"/>
      <c r="AF44" s="107"/>
    </row>
    <row r="45" spans="1:32" ht="14.25" customHeight="1" x14ac:dyDescent="0.2">
      <c r="A45" s="107" t="s">
        <v>2158</v>
      </c>
      <c r="B45" s="185" t="str">
        <f t="shared" si="0"/>
        <v>Andujar</v>
      </c>
      <c r="C45" s="190" t="str">
        <f t="shared" si="1"/>
        <v>Miguel</v>
      </c>
      <c r="D45" s="107" t="str">
        <f t="shared" si="2"/>
        <v>M. Andujar</v>
      </c>
      <c r="E45" s="178" t="str">
        <f t="shared" si="3"/>
        <v>Miguel Andujar</v>
      </c>
      <c r="F45" s="184" t="s">
        <v>971</v>
      </c>
      <c r="G45" s="107">
        <f>G44+1</f>
        <v>1</v>
      </c>
      <c r="H45" s="107">
        <v>3</v>
      </c>
      <c r="I45" s="107">
        <v>11</v>
      </c>
      <c r="J45" s="398">
        <v>34760</v>
      </c>
      <c r="K45" s="107" t="s">
        <v>974</v>
      </c>
      <c r="L45" s="108" t="s">
        <v>7</v>
      </c>
      <c r="M45" s="107" t="str">
        <f t="shared" si="4"/>
        <v>MM</v>
      </c>
      <c r="N45" s="107" t="s">
        <v>460</v>
      </c>
      <c r="O45" s="108" t="s">
        <v>2127</v>
      </c>
      <c r="P45" s="178" t="str">
        <f t="shared" si="5"/>
        <v>Andujar, Miguel (MM)</v>
      </c>
      <c r="Q45" s="139">
        <f t="shared" si="10"/>
        <v>100000</v>
      </c>
      <c r="R45" s="231" t="str">
        <f t="shared" si="11"/>
        <v/>
      </c>
      <c r="S45" s="231" t="str">
        <f t="shared" si="12"/>
        <v/>
      </c>
      <c r="T45" s="231" t="str">
        <f t="shared" si="9"/>
        <v/>
      </c>
      <c r="U45" s="107" t="s">
        <v>507</v>
      </c>
      <c r="V45" s="179">
        <v>100000</v>
      </c>
      <c r="W45" s="107"/>
      <c r="X45" s="140"/>
      <c r="Y45" s="107"/>
      <c r="Z45" s="140"/>
      <c r="AA45" s="107"/>
      <c r="AB45" s="107"/>
      <c r="AC45" s="107"/>
      <c r="AD45" s="107"/>
      <c r="AE45" s="107"/>
      <c r="AF45" s="107"/>
    </row>
    <row r="46" spans="1:32" ht="14.25" customHeight="1" x14ac:dyDescent="0.2">
      <c r="A46" s="107" t="s">
        <v>823</v>
      </c>
      <c r="B46" s="185" t="str">
        <f t="shared" si="0"/>
        <v>Aoki</v>
      </c>
      <c r="C46" s="190" t="str">
        <f t="shared" si="1"/>
        <v>Norichika</v>
      </c>
      <c r="D46" s="107" t="str">
        <f t="shared" si="2"/>
        <v>N. Aoki</v>
      </c>
      <c r="E46" s="178" t="str">
        <f t="shared" si="3"/>
        <v>Norichika Aoki</v>
      </c>
      <c r="F46" s="108" t="s">
        <v>404</v>
      </c>
      <c r="G46" s="108"/>
      <c r="H46" s="108"/>
      <c r="I46" s="108"/>
      <c r="J46" s="165">
        <v>29956</v>
      </c>
      <c r="K46" s="120" t="s">
        <v>976</v>
      </c>
      <c r="L46" s="108" t="s">
        <v>7</v>
      </c>
      <c r="M46" s="107" t="str">
        <f t="shared" si="4"/>
        <v xml:space="preserve">1,F2-$550k </v>
      </c>
      <c r="N46" s="147" t="s">
        <v>642</v>
      </c>
      <c r="O46" s="142" t="s">
        <v>3237</v>
      </c>
      <c r="P46" s="178" t="str">
        <f t="shared" si="5"/>
        <v>Aoki, Norichika (1,F2-$550k )</v>
      </c>
      <c r="Q46" s="139">
        <f t="shared" si="10"/>
        <v>275000</v>
      </c>
      <c r="R46" s="231">
        <f t="shared" si="11"/>
        <v>275000</v>
      </c>
      <c r="S46" s="231" t="str">
        <f t="shared" si="12"/>
        <v/>
      </c>
      <c r="T46" s="231" t="str">
        <f t="shared" si="9"/>
        <v/>
      </c>
      <c r="U46" s="165" t="s">
        <v>3242</v>
      </c>
      <c r="V46" s="140">
        <v>275000</v>
      </c>
      <c r="W46" s="165" t="s">
        <v>3242</v>
      </c>
      <c r="X46" s="140">
        <v>275000</v>
      </c>
      <c r="Y46" s="201" t="s">
        <v>326</v>
      </c>
      <c r="Z46" s="107"/>
      <c r="AA46" s="140"/>
      <c r="AB46" s="107"/>
      <c r="AC46" s="107"/>
      <c r="AD46" s="107"/>
      <c r="AE46" s="107"/>
      <c r="AF46" s="107"/>
    </row>
    <row r="47" spans="1:32" ht="14.25" customHeight="1" x14ac:dyDescent="0.2">
      <c r="A47" s="107" t="s">
        <v>284</v>
      </c>
      <c r="B47" s="185" t="str">
        <f t="shared" si="0"/>
        <v>Archer</v>
      </c>
      <c r="C47" s="190" t="str">
        <f t="shared" si="1"/>
        <v>Chris</v>
      </c>
      <c r="D47" s="107" t="str">
        <f t="shared" si="2"/>
        <v>C. Archer</v>
      </c>
      <c r="E47" s="178" t="str">
        <f t="shared" si="3"/>
        <v>Chris Archer</v>
      </c>
      <c r="F47" s="108" t="s">
        <v>971</v>
      </c>
      <c r="G47" s="108"/>
      <c r="H47" s="108"/>
      <c r="I47" s="108"/>
      <c r="J47" s="165">
        <v>32412</v>
      </c>
      <c r="K47" s="120" t="s">
        <v>730</v>
      </c>
      <c r="L47" s="108" t="s">
        <v>130</v>
      </c>
      <c r="M47" s="107" t="str">
        <f t="shared" si="4"/>
        <v>2,L5-14M</v>
      </c>
      <c r="N47" s="120" t="str">
        <f>Ruth!$S$2</f>
        <v>New York</v>
      </c>
      <c r="O47" s="142" t="s">
        <v>308</v>
      </c>
      <c r="P47" s="178" t="str">
        <f t="shared" si="5"/>
        <v>Archer, Chris (2,L5-14M)</v>
      </c>
      <c r="Q47" s="139">
        <f t="shared" si="10"/>
        <v>2800000</v>
      </c>
      <c r="R47" s="231">
        <f t="shared" si="11"/>
        <v>2800000</v>
      </c>
      <c r="S47" s="231">
        <f t="shared" si="12"/>
        <v>2800000</v>
      </c>
      <c r="T47" s="231">
        <f t="shared" si="9"/>
        <v>2800000</v>
      </c>
      <c r="U47" s="107" t="s">
        <v>632</v>
      </c>
      <c r="V47" s="183">
        <v>2800000</v>
      </c>
      <c r="W47" s="107" t="s">
        <v>310</v>
      </c>
      <c r="X47" s="183">
        <v>2800000</v>
      </c>
      <c r="Y47" s="107" t="s">
        <v>309</v>
      </c>
      <c r="Z47" s="183">
        <v>2800000</v>
      </c>
      <c r="AA47" s="107" t="s">
        <v>593</v>
      </c>
      <c r="AB47" s="107">
        <v>2800000</v>
      </c>
      <c r="AC47" s="107" t="s">
        <v>326</v>
      </c>
      <c r="AD47" s="107"/>
      <c r="AE47" s="107"/>
      <c r="AF47" s="107"/>
    </row>
    <row r="48" spans="1:32" ht="14.25" customHeight="1" x14ac:dyDescent="0.2">
      <c r="A48" s="509" t="s">
        <v>1460</v>
      </c>
      <c r="B48" s="185" t="str">
        <f t="shared" si="0"/>
        <v>Arcia</v>
      </c>
      <c r="C48" s="190" t="str">
        <f t="shared" si="1"/>
        <v>Orlando</v>
      </c>
      <c r="D48" s="107" t="str">
        <f t="shared" si="2"/>
        <v>O. Arcia</v>
      </c>
      <c r="E48" s="178" t="str">
        <f t="shared" si="3"/>
        <v>Orlando Arcia</v>
      </c>
      <c r="F48" s="108" t="s">
        <v>971</v>
      </c>
      <c r="G48" s="108"/>
      <c r="H48" s="108"/>
      <c r="I48" s="108"/>
      <c r="J48" s="298">
        <v>34550</v>
      </c>
      <c r="K48" s="107" t="s">
        <v>975</v>
      </c>
      <c r="L48" s="108" t="s">
        <v>7</v>
      </c>
      <c r="M48" s="107" t="str">
        <f t="shared" si="4"/>
        <v>Y2</v>
      </c>
      <c r="N48" s="120" t="str">
        <f>Cobb!$S$2</f>
        <v>Waikiki</v>
      </c>
      <c r="O48" s="108" t="s">
        <v>1349</v>
      </c>
      <c r="P48" s="178" t="str">
        <f t="shared" si="5"/>
        <v>Arcia, Orlando (Y2)</v>
      </c>
      <c r="Q48" s="139">
        <f t="shared" si="10"/>
        <v>300000</v>
      </c>
      <c r="R48" s="231">
        <f t="shared" si="11"/>
        <v>400000</v>
      </c>
      <c r="S48" s="231" t="str">
        <f t="shared" si="12"/>
        <v/>
      </c>
      <c r="T48" s="231" t="str">
        <f t="shared" si="9"/>
        <v/>
      </c>
      <c r="U48" s="107" t="s">
        <v>511</v>
      </c>
      <c r="V48" s="183">
        <v>300000</v>
      </c>
      <c r="W48" s="107" t="s">
        <v>367</v>
      </c>
      <c r="X48" s="183">
        <v>400000</v>
      </c>
      <c r="Y48" s="107" t="s">
        <v>630</v>
      </c>
      <c r="Z48" s="183"/>
      <c r="AA48" s="107" t="s">
        <v>943</v>
      </c>
      <c r="AB48" s="509"/>
      <c r="AC48" s="107" t="s">
        <v>944</v>
      </c>
      <c r="AD48" s="140"/>
      <c r="AE48" s="107" t="s">
        <v>945</v>
      </c>
      <c r="AF48" s="107"/>
    </row>
    <row r="49" spans="1:32" ht="14.25" customHeight="1" x14ac:dyDescent="0.2">
      <c r="A49" s="107" t="s">
        <v>292</v>
      </c>
      <c r="B49" s="185" t="str">
        <f t="shared" si="0"/>
        <v>Arenado</v>
      </c>
      <c r="C49" s="190" t="str">
        <f t="shared" si="1"/>
        <v>Nolan</v>
      </c>
      <c r="D49" s="107" t="str">
        <f t="shared" si="2"/>
        <v>N. Arenado</v>
      </c>
      <c r="E49" s="178" t="str">
        <f t="shared" si="3"/>
        <v>Nolan Arenado</v>
      </c>
      <c r="F49" s="108" t="s">
        <v>971</v>
      </c>
      <c r="G49" s="108"/>
      <c r="H49" s="108"/>
      <c r="I49" s="108"/>
      <c r="J49" s="165">
        <v>33344</v>
      </c>
      <c r="K49" s="120" t="s">
        <v>974</v>
      </c>
      <c r="L49" s="108" t="s">
        <v>7</v>
      </c>
      <c r="M49" s="107" t="str">
        <f t="shared" si="4"/>
        <v>2,L5-14M</v>
      </c>
      <c r="N49" s="120" t="str">
        <f>Ruth!$M$2</f>
        <v>Hoboken</v>
      </c>
      <c r="O49" s="142" t="s">
        <v>308</v>
      </c>
      <c r="P49" s="178" t="str">
        <f t="shared" si="5"/>
        <v>Arenado, Nolan (2,L5-14M)</v>
      </c>
      <c r="Q49" s="139">
        <f t="shared" si="10"/>
        <v>2800000</v>
      </c>
      <c r="R49" s="231">
        <f t="shared" si="11"/>
        <v>2800000</v>
      </c>
      <c r="S49" s="231">
        <f t="shared" si="12"/>
        <v>2800000</v>
      </c>
      <c r="T49" s="231">
        <f t="shared" si="9"/>
        <v>2800000</v>
      </c>
      <c r="U49" s="107" t="s">
        <v>632</v>
      </c>
      <c r="V49" s="183">
        <v>2800000</v>
      </c>
      <c r="W49" s="107" t="s">
        <v>310</v>
      </c>
      <c r="X49" s="183">
        <v>2800000</v>
      </c>
      <c r="Y49" s="107" t="s">
        <v>309</v>
      </c>
      <c r="Z49" s="183">
        <v>2800000</v>
      </c>
      <c r="AA49" s="107" t="s">
        <v>593</v>
      </c>
      <c r="AB49" s="107">
        <v>2800000</v>
      </c>
      <c r="AC49" s="107" t="s">
        <v>326</v>
      </c>
      <c r="AD49" s="107"/>
      <c r="AE49" s="107"/>
      <c r="AF49" s="107"/>
    </row>
    <row r="50" spans="1:32" ht="14.25" customHeight="1" x14ac:dyDescent="0.2">
      <c r="A50" s="107" t="s">
        <v>2198</v>
      </c>
      <c r="B50" s="185" t="str">
        <f t="shared" si="0"/>
        <v>Armenteros</v>
      </c>
      <c r="C50" s="190" t="str">
        <f t="shared" si="1"/>
        <v>Lazaro</v>
      </c>
      <c r="D50" s="107" t="str">
        <f t="shared" si="2"/>
        <v>L. Armenteros</v>
      </c>
      <c r="E50" s="178" t="str">
        <f t="shared" si="3"/>
        <v>Lazaro Armenteros</v>
      </c>
      <c r="F50" s="184" t="s">
        <v>971</v>
      </c>
      <c r="G50" s="107">
        <f>'Free Agents'!G116+1</f>
        <v>2</v>
      </c>
      <c r="H50" s="107">
        <v>6</v>
      </c>
      <c r="I50" s="107">
        <v>19</v>
      </c>
      <c r="J50" s="398">
        <v>36302</v>
      </c>
      <c r="K50" s="107"/>
      <c r="L50" s="108" t="s">
        <v>509</v>
      </c>
      <c r="M50" s="107" t="str">
        <f t="shared" si="4"/>
        <v>min</v>
      </c>
      <c r="N50" s="107" t="s">
        <v>929</v>
      </c>
      <c r="O50" s="108" t="s">
        <v>2127</v>
      </c>
      <c r="P50" s="178" t="str">
        <f t="shared" si="5"/>
        <v>Armenteros, Lazaro (min)</v>
      </c>
      <c r="Q50" s="139" t="str">
        <f t="shared" si="10"/>
        <v/>
      </c>
      <c r="R50" s="231" t="str">
        <f t="shared" si="11"/>
        <v/>
      </c>
      <c r="S50" s="231" t="str">
        <f t="shared" si="12"/>
        <v/>
      </c>
      <c r="T50" s="231" t="str">
        <f t="shared" si="9"/>
        <v/>
      </c>
      <c r="U50" s="107" t="s">
        <v>643</v>
      </c>
      <c r="V50" s="107"/>
      <c r="W50" s="107"/>
      <c r="X50" s="140"/>
      <c r="Y50" s="107"/>
      <c r="Z50" s="140"/>
      <c r="AA50" s="107"/>
      <c r="AB50" s="107"/>
      <c r="AC50" s="107"/>
      <c r="AD50" s="107"/>
      <c r="AE50" s="107"/>
      <c r="AF50" s="107"/>
    </row>
    <row r="51" spans="1:32" ht="14.25" customHeight="1" x14ac:dyDescent="0.2">
      <c r="A51" s="509" t="s">
        <v>1653</v>
      </c>
      <c r="B51" s="185" t="str">
        <f t="shared" si="0"/>
        <v>Armstrong</v>
      </c>
      <c r="C51" s="190" t="str">
        <f t="shared" si="1"/>
        <v>Shawn</v>
      </c>
      <c r="D51" s="107" t="str">
        <f t="shared" si="2"/>
        <v>S. Armstrong</v>
      </c>
      <c r="E51" s="178" t="str">
        <f t="shared" si="3"/>
        <v>Shawn Armstrong</v>
      </c>
      <c r="F51" s="217" t="s">
        <v>971</v>
      </c>
      <c r="G51" s="509">
        <v>104</v>
      </c>
      <c r="H51" s="509">
        <v>4</v>
      </c>
      <c r="I51" s="509">
        <v>11</v>
      </c>
      <c r="J51" s="298">
        <v>33127</v>
      </c>
      <c r="K51" s="167" t="s">
        <v>968</v>
      </c>
      <c r="L51" s="108" t="s">
        <v>130</v>
      </c>
      <c r="M51" s="107" t="str">
        <f t="shared" si="4"/>
        <v>Y1</v>
      </c>
      <c r="N51" s="120" t="s">
        <v>429</v>
      </c>
      <c r="O51" s="142" t="s">
        <v>2450</v>
      </c>
      <c r="P51" s="178" t="str">
        <f t="shared" si="5"/>
        <v>Armstrong, Shawn (Y1)</v>
      </c>
      <c r="Q51" s="139">
        <f t="shared" si="10"/>
        <v>200000</v>
      </c>
      <c r="R51" s="231">
        <f t="shared" si="11"/>
        <v>300000</v>
      </c>
      <c r="S51" s="231">
        <f t="shared" si="12"/>
        <v>400000</v>
      </c>
      <c r="T51" s="231" t="str">
        <f t="shared" si="9"/>
        <v/>
      </c>
      <c r="U51" s="107" t="s">
        <v>510</v>
      </c>
      <c r="V51" s="140">
        <v>200000</v>
      </c>
      <c r="W51" s="107" t="s">
        <v>511</v>
      </c>
      <c r="X51" s="183">
        <v>300000</v>
      </c>
      <c r="Y51" s="107" t="s">
        <v>367</v>
      </c>
      <c r="Z51" s="183">
        <v>400000</v>
      </c>
      <c r="AA51" s="107" t="s">
        <v>630</v>
      </c>
      <c r="AB51" s="107"/>
      <c r="AC51" s="107"/>
      <c r="AD51" s="107"/>
      <c r="AE51" s="107"/>
      <c r="AF51" s="107"/>
    </row>
    <row r="52" spans="1:32" ht="14.25" customHeight="1" x14ac:dyDescent="0.2">
      <c r="A52" s="107" t="s">
        <v>707</v>
      </c>
      <c r="B52" s="185" t="str">
        <f t="shared" si="0"/>
        <v>Arrieta</v>
      </c>
      <c r="C52" s="190" t="str">
        <f t="shared" si="1"/>
        <v>Jake</v>
      </c>
      <c r="D52" s="107" t="str">
        <f t="shared" si="2"/>
        <v>J. Arrieta</v>
      </c>
      <c r="E52" s="178" t="str">
        <f t="shared" si="3"/>
        <v>Jake Arrieta</v>
      </c>
      <c r="F52" s="108" t="s">
        <v>971</v>
      </c>
      <c r="G52" s="108"/>
      <c r="H52" s="108"/>
      <c r="I52" s="108"/>
      <c r="J52" s="165">
        <v>31477</v>
      </c>
      <c r="K52" s="120" t="s">
        <v>730</v>
      </c>
      <c r="L52" s="108" t="s">
        <v>130</v>
      </c>
      <c r="M52" s="107" t="str">
        <f t="shared" si="4"/>
        <v>1,X3-$15M</v>
      </c>
      <c r="N52" s="120" t="str">
        <f>Cobb!$Y$2</f>
        <v>Gateway</v>
      </c>
      <c r="O52" s="142" t="s">
        <v>833</v>
      </c>
      <c r="P52" s="178" t="str">
        <f t="shared" si="5"/>
        <v>Arrieta, Jake (1,X3-$15M)</v>
      </c>
      <c r="Q52" s="139">
        <f t="shared" si="10"/>
        <v>5000000</v>
      </c>
      <c r="R52" s="231">
        <f t="shared" si="11"/>
        <v>5000000</v>
      </c>
      <c r="S52" s="231">
        <f t="shared" si="12"/>
        <v>5000000</v>
      </c>
      <c r="T52" s="231" t="str">
        <f t="shared" si="9"/>
        <v/>
      </c>
      <c r="U52" s="107" t="s">
        <v>3159</v>
      </c>
      <c r="V52" s="183">
        <v>5000000</v>
      </c>
      <c r="W52" s="107" t="s">
        <v>3160</v>
      </c>
      <c r="X52" s="183">
        <v>5000000</v>
      </c>
      <c r="Y52" s="107" t="s">
        <v>3161</v>
      </c>
      <c r="Z52" s="183">
        <v>5000000</v>
      </c>
      <c r="AA52" s="107" t="s">
        <v>326</v>
      </c>
      <c r="AB52" s="107"/>
      <c r="AC52" s="107"/>
      <c r="AD52" s="107"/>
      <c r="AE52" s="107"/>
      <c r="AF52" s="107"/>
    </row>
    <row r="53" spans="1:32" ht="14.25" customHeight="1" x14ac:dyDescent="0.2">
      <c r="A53" s="509" t="s">
        <v>1419</v>
      </c>
      <c r="B53" s="185" t="str">
        <f t="shared" si="0"/>
        <v>Arroyo</v>
      </c>
      <c r="C53" s="190" t="str">
        <f t="shared" si="1"/>
        <v>Christian</v>
      </c>
      <c r="D53" s="107" t="str">
        <f t="shared" si="2"/>
        <v>C. Arroyo</v>
      </c>
      <c r="E53" s="178" t="str">
        <f t="shared" si="3"/>
        <v>Christian Arroyo</v>
      </c>
      <c r="F53" s="108" t="s">
        <v>971</v>
      </c>
      <c r="G53" s="108"/>
      <c r="H53" s="108"/>
      <c r="I53" s="108"/>
      <c r="J53" s="298">
        <v>34849</v>
      </c>
      <c r="K53" s="107" t="s">
        <v>969</v>
      </c>
      <c r="L53" s="108" t="s">
        <v>7</v>
      </c>
      <c r="M53" s="107" t="str">
        <f t="shared" si="4"/>
        <v>Y1</v>
      </c>
      <c r="N53" s="120" t="s">
        <v>388</v>
      </c>
      <c r="O53" s="108" t="s">
        <v>1889</v>
      </c>
      <c r="P53" s="178" t="str">
        <f t="shared" si="5"/>
        <v>Arroyo, Christian (Y1)</v>
      </c>
      <c r="Q53" s="139">
        <f t="shared" si="10"/>
        <v>200000</v>
      </c>
      <c r="R53" s="231">
        <f t="shared" si="11"/>
        <v>300000</v>
      </c>
      <c r="S53" s="231">
        <f t="shared" si="12"/>
        <v>400000</v>
      </c>
      <c r="T53" s="231" t="str">
        <f t="shared" si="9"/>
        <v/>
      </c>
      <c r="U53" s="509" t="s">
        <v>510</v>
      </c>
      <c r="V53" s="140">
        <v>200000</v>
      </c>
      <c r="W53" s="107" t="s">
        <v>511</v>
      </c>
      <c r="X53" s="183">
        <v>300000</v>
      </c>
      <c r="Y53" s="107" t="s">
        <v>367</v>
      </c>
      <c r="Z53" s="183">
        <v>400000</v>
      </c>
      <c r="AA53" s="107" t="s">
        <v>630</v>
      </c>
      <c r="AB53" s="182"/>
      <c r="AC53" s="107"/>
      <c r="AD53" s="107"/>
      <c r="AE53" s="107"/>
      <c r="AF53" s="107"/>
    </row>
    <row r="54" spans="1:32" ht="14.25" customHeight="1" x14ac:dyDescent="0.2">
      <c r="A54" s="107" t="s">
        <v>2245</v>
      </c>
      <c r="B54" s="185" t="str">
        <f t="shared" si="0"/>
        <v>Asuaje</v>
      </c>
      <c r="C54" s="190" t="str">
        <f t="shared" si="1"/>
        <v>Carlos</v>
      </c>
      <c r="D54" s="107" t="str">
        <f t="shared" si="2"/>
        <v>C. Asuaje</v>
      </c>
      <c r="E54" s="178" t="str">
        <f t="shared" si="3"/>
        <v>Carlos Asuaje</v>
      </c>
      <c r="F54" s="184" t="s">
        <v>404</v>
      </c>
      <c r="G54" s="107">
        <f>Players!G937+1</f>
        <v>2</v>
      </c>
      <c r="H54" s="107">
        <v>3</v>
      </c>
      <c r="I54" s="107">
        <v>15</v>
      </c>
      <c r="J54" s="398">
        <v>33544</v>
      </c>
      <c r="K54" s="107" t="s">
        <v>969</v>
      </c>
      <c r="L54" s="108" t="s">
        <v>7</v>
      </c>
      <c r="M54" s="107" t="str">
        <f t="shared" si="4"/>
        <v>Y1</v>
      </c>
      <c r="N54" s="107" t="s">
        <v>1361</v>
      </c>
      <c r="O54" s="108" t="s">
        <v>2127</v>
      </c>
      <c r="P54" s="178" t="str">
        <f t="shared" si="5"/>
        <v>Asuaje, Carlos (Y1)</v>
      </c>
      <c r="Q54" s="139">
        <f t="shared" si="10"/>
        <v>200000</v>
      </c>
      <c r="R54" s="231">
        <f t="shared" si="11"/>
        <v>300000</v>
      </c>
      <c r="S54" s="231">
        <f t="shared" si="12"/>
        <v>400000</v>
      </c>
      <c r="T54" s="231" t="str">
        <f t="shared" si="9"/>
        <v/>
      </c>
      <c r="U54" s="107" t="s">
        <v>510</v>
      </c>
      <c r="V54" s="140">
        <v>200000</v>
      </c>
      <c r="W54" s="107" t="s">
        <v>511</v>
      </c>
      <c r="X54" s="183">
        <v>300000</v>
      </c>
      <c r="Y54" s="107" t="s">
        <v>367</v>
      </c>
      <c r="Z54" s="183">
        <v>400000</v>
      </c>
      <c r="AA54" s="107" t="s">
        <v>630</v>
      </c>
      <c r="AB54" s="107"/>
      <c r="AC54" s="107"/>
      <c r="AD54" s="107"/>
      <c r="AE54" s="107"/>
      <c r="AF54" s="107"/>
    </row>
    <row r="55" spans="1:32" ht="14.25" customHeight="1" x14ac:dyDescent="0.2">
      <c r="A55" s="107" t="s">
        <v>2261</v>
      </c>
      <c r="B55" s="185" t="str">
        <f t="shared" si="0"/>
        <v>Austin</v>
      </c>
      <c r="C55" s="190" t="str">
        <f t="shared" si="1"/>
        <v>Tyler</v>
      </c>
      <c r="D55" s="107" t="str">
        <f t="shared" si="2"/>
        <v>T. Austin</v>
      </c>
      <c r="E55" s="178" t="str">
        <f t="shared" si="3"/>
        <v>Tyler Austin</v>
      </c>
      <c r="F55" s="184" t="s">
        <v>971</v>
      </c>
      <c r="G55" s="107">
        <f>G54+1</f>
        <v>3</v>
      </c>
      <c r="H55" s="107">
        <v>7</v>
      </c>
      <c r="I55" s="107">
        <v>5</v>
      </c>
      <c r="J55" s="398">
        <v>33487</v>
      </c>
      <c r="K55" s="107" t="s">
        <v>970</v>
      </c>
      <c r="L55" s="108" t="s">
        <v>7</v>
      </c>
      <c r="M55" s="107" t="str">
        <f t="shared" si="4"/>
        <v>MM</v>
      </c>
      <c r="N55" s="107" t="s">
        <v>1361</v>
      </c>
      <c r="O55" s="108" t="s">
        <v>2127</v>
      </c>
      <c r="P55" s="178" t="str">
        <f t="shared" si="5"/>
        <v>Austin, Tyler (MM)</v>
      </c>
      <c r="Q55" s="139">
        <f t="shared" si="10"/>
        <v>100000</v>
      </c>
      <c r="R55" s="231" t="str">
        <f t="shared" si="11"/>
        <v/>
      </c>
      <c r="S55" s="231" t="str">
        <f t="shared" si="12"/>
        <v/>
      </c>
      <c r="T55" s="231" t="str">
        <f t="shared" si="9"/>
        <v/>
      </c>
      <c r="U55" s="107" t="s">
        <v>507</v>
      </c>
      <c r="V55" s="179">
        <v>100000</v>
      </c>
      <c r="W55" s="107"/>
      <c r="X55" s="140"/>
      <c r="Y55" s="107"/>
      <c r="Z55" s="140"/>
      <c r="AA55" s="107"/>
      <c r="AB55" s="107"/>
      <c r="AC55" s="107"/>
      <c r="AD55" s="107"/>
      <c r="AE55" s="107"/>
      <c r="AF55" s="107"/>
    </row>
    <row r="56" spans="1:32" ht="14.25" customHeight="1" x14ac:dyDescent="0.2">
      <c r="A56" s="107" t="s">
        <v>347</v>
      </c>
      <c r="B56" s="185" t="str">
        <f t="shared" si="0"/>
        <v>Avila</v>
      </c>
      <c r="C56" s="190" t="str">
        <f t="shared" si="1"/>
        <v>Alex</v>
      </c>
      <c r="D56" s="107" t="str">
        <f t="shared" si="2"/>
        <v>A. Avila</v>
      </c>
      <c r="E56" s="178" t="str">
        <f t="shared" si="3"/>
        <v>Alex Avila</v>
      </c>
      <c r="F56" s="108" t="s">
        <v>404</v>
      </c>
      <c r="G56" s="108"/>
      <c r="H56" s="108"/>
      <c r="I56" s="108"/>
      <c r="J56" s="165">
        <v>31806</v>
      </c>
      <c r="K56" s="120" t="s">
        <v>972</v>
      </c>
      <c r="L56" s="108" t="s">
        <v>7</v>
      </c>
      <c r="M56" s="107" t="str">
        <f t="shared" si="4"/>
        <v>1,F1-$7.084M</v>
      </c>
      <c r="N56" s="147" t="s">
        <v>556</v>
      </c>
      <c r="O56" s="142" t="s">
        <v>3237</v>
      </c>
      <c r="P56" s="178" t="str">
        <f t="shared" si="5"/>
        <v>Avila, Alex (1,F1-$7.084M)</v>
      </c>
      <c r="Q56" s="139">
        <f t="shared" si="10"/>
        <v>7084000</v>
      </c>
      <c r="R56" s="231" t="str">
        <f t="shared" si="11"/>
        <v/>
      </c>
      <c r="S56" s="231" t="str">
        <f t="shared" si="12"/>
        <v/>
      </c>
      <c r="T56" s="231" t="str">
        <f t="shared" si="9"/>
        <v/>
      </c>
      <c r="U56" s="165" t="s">
        <v>3243</v>
      </c>
      <c r="V56" s="140">
        <v>7084000</v>
      </c>
      <c r="W56" s="182" t="s">
        <v>326</v>
      </c>
      <c r="X56" s="338"/>
      <c r="Y56" s="486"/>
      <c r="Z56" s="183"/>
      <c r="AA56" s="140"/>
      <c r="AB56" s="240"/>
      <c r="AC56" s="107"/>
      <c r="AD56" s="107"/>
      <c r="AE56" s="107"/>
      <c r="AF56" s="107"/>
    </row>
    <row r="57" spans="1:32" ht="14.25" customHeight="1" x14ac:dyDescent="0.2">
      <c r="A57" s="107" t="s">
        <v>3351</v>
      </c>
      <c r="B57" s="185" t="str">
        <f t="shared" si="0"/>
        <v>Avilan</v>
      </c>
      <c r="C57" s="190" t="str">
        <f t="shared" si="1"/>
        <v>Luis*</v>
      </c>
      <c r="D57" s="107" t="str">
        <f t="shared" si="2"/>
        <v>L. Avilan</v>
      </c>
      <c r="E57" s="178" t="str">
        <f t="shared" si="3"/>
        <v>Luis* Avilan</v>
      </c>
      <c r="F57" s="217" t="s">
        <v>404</v>
      </c>
      <c r="G57" s="217"/>
      <c r="H57" s="217"/>
      <c r="I57" s="217"/>
      <c r="J57" s="165">
        <v>32708</v>
      </c>
      <c r="K57" s="167" t="s">
        <v>968</v>
      </c>
      <c r="L57" s="108" t="s">
        <v>130</v>
      </c>
      <c r="M57" s="107" t="str">
        <f t="shared" si="4"/>
        <v>1,F1-$689k</v>
      </c>
      <c r="N57" s="147" t="s">
        <v>395</v>
      </c>
      <c r="O57" s="142" t="s">
        <v>3237</v>
      </c>
      <c r="P57" s="178" t="str">
        <f t="shared" si="5"/>
        <v>Avilan, Luis* (1,F1-$689k)</v>
      </c>
      <c r="Q57" s="139">
        <f t="shared" si="10"/>
        <v>689000</v>
      </c>
      <c r="R57" s="231" t="str">
        <f t="shared" si="11"/>
        <v/>
      </c>
      <c r="S57" s="231" t="str">
        <f t="shared" si="12"/>
        <v/>
      </c>
      <c r="T57" s="231" t="str">
        <f t="shared" si="9"/>
        <v/>
      </c>
      <c r="U57" s="165" t="s">
        <v>3244</v>
      </c>
      <c r="V57" s="140">
        <v>689000</v>
      </c>
      <c r="W57" s="182" t="s">
        <v>326</v>
      </c>
      <c r="X57" s="107"/>
      <c r="Y57" s="183"/>
      <c r="Z57" s="107"/>
      <c r="AA57" s="183"/>
      <c r="AB57" s="107"/>
      <c r="AC57" s="107"/>
      <c r="AD57" s="107"/>
      <c r="AE57" s="107"/>
      <c r="AF57" s="107"/>
    </row>
    <row r="58" spans="1:32" ht="14.25" customHeight="1" x14ac:dyDescent="0.2">
      <c r="A58" s="107" t="s">
        <v>626</v>
      </c>
      <c r="B58" s="185" t="str">
        <f t="shared" si="0"/>
        <v>Aybar</v>
      </c>
      <c r="C58" s="190" t="str">
        <f t="shared" si="1"/>
        <v>Erick</v>
      </c>
      <c r="D58" s="107" t="str">
        <f t="shared" si="2"/>
        <v>E. Aybar</v>
      </c>
      <c r="E58" s="178" t="str">
        <f t="shared" si="3"/>
        <v>Erick Aybar</v>
      </c>
      <c r="F58" s="108" t="s">
        <v>978</v>
      </c>
      <c r="G58" s="108"/>
      <c r="H58" s="108"/>
      <c r="I58" s="108"/>
      <c r="J58" s="165">
        <v>30695</v>
      </c>
      <c r="K58" s="120" t="s">
        <v>975</v>
      </c>
      <c r="L58" s="108" t="s">
        <v>7</v>
      </c>
      <c r="M58" s="107" t="str">
        <f t="shared" si="4"/>
        <v>1,F2-$500k</v>
      </c>
      <c r="N58" s="147" t="s">
        <v>62</v>
      </c>
      <c r="O58" s="142" t="s">
        <v>3237</v>
      </c>
      <c r="P58" s="178" t="str">
        <f t="shared" si="5"/>
        <v>Aybar, Erick (1,F2-$500k)</v>
      </c>
      <c r="Q58" s="139">
        <f t="shared" si="10"/>
        <v>250000</v>
      </c>
      <c r="R58" s="231">
        <f t="shared" si="11"/>
        <v>250000</v>
      </c>
      <c r="S58" s="231" t="str">
        <f t="shared" si="12"/>
        <v/>
      </c>
      <c r="T58" s="231" t="str">
        <f t="shared" si="9"/>
        <v/>
      </c>
      <c r="U58" s="165" t="s">
        <v>1495</v>
      </c>
      <c r="V58" s="140">
        <v>250000</v>
      </c>
      <c r="W58" s="165" t="s">
        <v>1495</v>
      </c>
      <c r="X58" s="140">
        <v>250000</v>
      </c>
      <c r="Y58" s="201" t="s">
        <v>326</v>
      </c>
      <c r="Z58" s="183"/>
      <c r="AA58" s="140"/>
      <c r="AB58" s="240"/>
      <c r="AC58" s="107"/>
      <c r="AD58" s="107"/>
      <c r="AE58" s="107"/>
      <c r="AF58" s="107"/>
    </row>
    <row r="59" spans="1:32" ht="14.25" customHeight="1" x14ac:dyDescent="0.2">
      <c r="A59" s="107" t="s">
        <v>2184</v>
      </c>
      <c r="B59" s="185" t="str">
        <f t="shared" si="0"/>
        <v>Bader</v>
      </c>
      <c r="C59" s="190" t="str">
        <f t="shared" si="1"/>
        <v>Harrison</v>
      </c>
      <c r="D59" s="107" t="str">
        <f t="shared" si="2"/>
        <v>H. Bader</v>
      </c>
      <c r="E59" s="178" t="str">
        <f t="shared" si="3"/>
        <v>Harrison Bader</v>
      </c>
      <c r="F59" s="184" t="s">
        <v>971</v>
      </c>
      <c r="G59" s="107">
        <f>G58+1</f>
        <v>1</v>
      </c>
      <c r="H59" s="107">
        <v>5</v>
      </c>
      <c r="I59" s="107">
        <v>12</v>
      </c>
      <c r="J59" s="398">
        <v>34488</v>
      </c>
      <c r="K59" s="107" t="s">
        <v>1075</v>
      </c>
      <c r="L59" s="108" t="s">
        <v>7</v>
      </c>
      <c r="M59" s="107" t="str">
        <f t="shared" si="4"/>
        <v>MM</v>
      </c>
      <c r="N59" s="107" t="s">
        <v>520</v>
      </c>
      <c r="O59" s="108" t="s">
        <v>2127</v>
      </c>
      <c r="P59" s="178" t="str">
        <f t="shared" si="5"/>
        <v>Bader, Harrison (MM)</v>
      </c>
      <c r="Q59" s="139">
        <f t="shared" si="10"/>
        <v>100000</v>
      </c>
      <c r="R59" s="231" t="str">
        <f t="shared" si="11"/>
        <v/>
      </c>
      <c r="S59" s="231" t="str">
        <f t="shared" si="12"/>
        <v/>
      </c>
      <c r="T59" s="231" t="str">
        <f t="shared" si="9"/>
        <v/>
      </c>
      <c r="U59" s="107" t="s">
        <v>507</v>
      </c>
      <c r="V59" s="179">
        <v>100000</v>
      </c>
      <c r="W59" s="107"/>
      <c r="X59" s="140"/>
      <c r="Y59" s="107"/>
      <c r="Z59" s="140"/>
      <c r="AA59" s="107"/>
      <c r="AB59" s="107"/>
      <c r="AC59" s="107"/>
      <c r="AD59" s="107"/>
      <c r="AE59" s="107"/>
      <c r="AF59" s="107"/>
    </row>
    <row r="60" spans="1:32" ht="14.25" customHeight="1" x14ac:dyDescent="0.2">
      <c r="A60" s="107" t="s">
        <v>760</v>
      </c>
      <c r="B60" s="185" t="str">
        <f t="shared" si="0"/>
        <v>Baez</v>
      </c>
      <c r="C60" s="190" t="str">
        <f t="shared" si="1"/>
        <v>Javier</v>
      </c>
      <c r="D60" s="107" t="str">
        <f t="shared" si="2"/>
        <v>J. Baez</v>
      </c>
      <c r="E60" s="178" t="str">
        <f t="shared" si="3"/>
        <v>Javier Baez</v>
      </c>
      <c r="F60" s="108" t="s">
        <v>971</v>
      </c>
      <c r="G60" s="108"/>
      <c r="H60" s="108"/>
      <c r="I60" s="108"/>
      <c r="J60" s="165">
        <v>33939</v>
      </c>
      <c r="K60" s="120" t="s">
        <v>975</v>
      </c>
      <c r="L60" s="108" t="s">
        <v>7</v>
      </c>
      <c r="M60" s="107" t="str">
        <f t="shared" si="4"/>
        <v>Y3</v>
      </c>
      <c r="N60" s="120" t="str">
        <f>Mays!$Y$2</f>
        <v>Los Angeles</v>
      </c>
      <c r="O60" s="142" t="s">
        <v>813</v>
      </c>
      <c r="P60" s="178" t="str">
        <f t="shared" si="5"/>
        <v>Baez, Javier (Y3)</v>
      </c>
      <c r="Q60" s="139">
        <f t="shared" si="10"/>
        <v>400000</v>
      </c>
      <c r="R60" s="231" t="str">
        <f t="shared" si="11"/>
        <v/>
      </c>
      <c r="S60" s="231" t="str">
        <f t="shared" si="12"/>
        <v/>
      </c>
      <c r="T60" s="231" t="str">
        <f t="shared" si="9"/>
        <v/>
      </c>
      <c r="U60" s="107" t="s">
        <v>367</v>
      </c>
      <c r="V60" s="323">
        <v>400000</v>
      </c>
      <c r="W60" s="107" t="s">
        <v>630</v>
      </c>
      <c r="X60" s="183"/>
      <c r="Y60" s="107" t="s">
        <v>943</v>
      </c>
      <c r="Z60" s="183"/>
      <c r="AA60" s="107" t="s">
        <v>944</v>
      </c>
      <c r="AB60" s="107"/>
      <c r="AC60" s="107" t="s">
        <v>945</v>
      </c>
      <c r="AD60" s="107"/>
      <c r="AE60" s="107" t="s">
        <v>326</v>
      </c>
      <c r="AF60" s="107"/>
    </row>
    <row r="61" spans="1:32" ht="14.25" customHeight="1" x14ac:dyDescent="0.2">
      <c r="A61" s="107" t="s">
        <v>2203</v>
      </c>
      <c r="B61" s="185" t="str">
        <f t="shared" si="0"/>
        <v>Baez</v>
      </c>
      <c r="C61" s="190" t="str">
        <f t="shared" si="1"/>
        <v>Michel</v>
      </c>
      <c r="D61" s="107" t="str">
        <f t="shared" si="2"/>
        <v>M. Baez</v>
      </c>
      <c r="E61" s="178" t="str">
        <f t="shared" si="3"/>
        <v>Michel Baez</v>
      </c>
      <c r="F61" s="184" t="s">
        <v>971</v>
      </c>
      <c r="G61" s="107">
        <f>G60+1</f>
        <v>1</v>
      </c>
      <c r="H61" s="107">
        <v>7</v>
      </c>
      <c r="I61" s="107">
        <v>8</v>
      </c>
      <c r="J61" s="398">
        <v>35085</v>
      </c>
      <c r="K61" s="107" t="s">
        <v>968</v>
      </c>
      <c r="L61" s="108" t="s">
        <v>509</v>
      </c>
      <c r="M61" s="107" t="str">
        <f t="shared" si="4"/>
        <v>min</v>
      </c>
      <c r="N61" s="107" t="s">
        <v>352</v>
      </c>
      <c r="O61" s="108" t="s">
        <v>2127</v>
      </c>
      <c r="P61" s="178" t="str">
        <f t="shared" si="5"/>
        <v>Baez, Michel (min)</v>
      </c>
      <c r="Q61" s="139" t="str">
        <f t="shared" si="10"/>
        <v/>
      </c>
      <c r="R61" s="231" t="str">
        <f t="shared" si="11"/>
        <v/>
      </c>
      <c r="S61" s="231" t="str">
        <f t="shared" si="12"/>
        <v/>
      </c>
      <c r="T61" s="231" t="str">
        <f t="shared" si="9"/>
        <v/>
      </c>
      <c r="U61" s="107" t="s">
        <v>643</v>
      </c>
      <c r="V61" s="107"/>
      <c r="W61" s="107"/>
      <c r="X61" s="140"/>
      <c r="Y61" s="107"/>
      <c r="Z61" s="140"/>
      <c r="AA61" s="107"/>
      <c r="AB61" s="107"/>
      <c r="AC61" s="107"/>
      <c r="AD61" s="107"/>
      <c r="AE61" s="107"/>
      <c r="AF61" s="107"/>
    </row>
    <row r="62" spans="1:32" ht="14.25" customHeight="1" x14ac:dyDescent="0.2">
      <c r="A62" s="509" t="s">
        <v>1303</v>
      </c>
      <c r="B62" s="185" t="str">
        <f t="shared" si="0"/>
        <v>Baez</v>
      </c>
      <c r="C62" s="190" t="str">
        <f t="shared" si="1"/>
        <v>Pedro</v>
      </c>
      <c r="D62" s="107" t="str">
        <f t="shared" si="2"/>
        <v>P. Baez</v>
      </c>
      <c r="E62" s="178" t="str">
        <f t="shared" si="3"/>
        <v>Pedro Baez</v>
      </c>
      <c r="F62" s="108" t="s">
        <v>971</v>
      </c>
      <c r="G62" s="108"/>
      <c r="H62" s="108"/>
      <c r="I62" s="108"/>
      <c r="J62" s="298">
        <v>32213</v>
      </c>
      <c r="K62" s="107" t="s">
        <v>968</v>
      </c>
      <c r="L62" s="108" t="s">
        <v>130</v>
      </c>
      <c r="M62" s="107" t="str">
        <f t="shared" si="4"/>
        <v>ARB-Y4</v>
      </c>
      <c r="N62" s="222" t="s">
        <v>1636</v>
      </c>
      <c r="O62" s="108" t="s">
        <v>2108</v>
      </c>
      <c r="P62" s="178" t="str">
        <f t="shared" si="5"/>
        <v>Baez, Pedro (ARB-Y4)</v>
      </c>
      <c r="Q62" s="139">
        <f t="shared" si="10"/>
        <v>840000</v>
      </c>
      <c r="R62" s="231" t="str">
        <f t="shared" si="11"/>
        <v/>
      </c>
      <c r="S62" s="231" t="str">
        <f t="shared" si="12"/>
        <v/>
      </c>
      <c r="T62" s="231" t="str">
        <f t="shared" si="9"/>
        <v/>
      </c>
      <c r="U62" s="107" t="s">
        <v>630</v>
      </c>
      <c r="V62" s="323">
        <v>840000</v>
      </c>
      <c r="W62" s="107" t="s">
        <v>943</v>
      </c>
      <c r="X62" s="321"/>
      <c r="Y62" s="107" t="s">
        <v>944</v>
      </c>
      <c r="Z62" s="183"/>
      <c r="AA62" s="107" t="s">
        <v>945</v>
      </c>
      <c r="AB62" s="107"/>
      <c r="AC62" s="107" t="s">
        <v>326</v>
      </c>
      <c r="AD62" s="107"/>
      <c r="AE62" s="107"/>
      <c r="AF62" s="107"/>
    </row>
    <row r="63" spans="1:32" ht="14.25" customHeight="1" x14ac:dyDescent="0.2">
      <c r="A63" s="107" t="s">
        <v>543</v>
      </c>
      <c r="B63" s="185" t="str">
        <f t="shared" si="0"/>
        <v>Bailey</v>
      </c>
      <c r="C63" s="190" t="str">
        <f t="shared" si="1"/>
        <v>Homer</v>
      </c>
      <c r="D63" s="107" t="str">
        <f t="shared" si="2"/>
        <v>H. Bailey</v>
      </c>
      <c r="E63" s="178" t="str">
        <f t="shared" si="3"/>
        <v>Homer Bailey</v>
      </c>
      <c r="F63" s="108" t="s">
        <v>971</v>
      </c>
      <c r="G63" s="108"/>
      <c r="H63" s="108"/>
      <c r="I63" s="108"/>
      <c r="J63" s="165">
        <v>31535</v>
      </c>
      <c r="K63" s="120" t="s">
        <v>730</v>
      </c>
      <c r="L63" s="108" t="s">
        <v>130</v>
      </c>
      <c r="M63" s="107" t="str">
        <f t="shared" si="4"/>
        <v>4,F5-14.25M</v>
      </c>
      <c r="N63" s="120" t="str">
        <f>Cobb!$G$2</f>
        <v>Alaska</v>
      </c>
      <c r="O63" s="227" t="s">
        <v>1229</v>
      </c>
      <c r="P63" s="178" t="str">
        <f t="shared" si="5"/>
        <v>Bailey, Homer (4,F5-14.25M)</v>
      </c>
      <c r="Q63" s="139">
        <f t="shared" si="10"/>
        <v>2850000</v>
      </c>
      <c r="R63" s="231">
        <f t="shared" si="11"/>
        <v>2850000</v>
      </c>
      <c r="S63" s="231" t="str">
        <f t="shared" si="12"/>
        <v/>
      </c>
      <c r="T63" s="231" t="str">
        <f t="shared" si="9"/>
        <v/>
      </c>
      <c r="U63" s="120" t="s">
        <v>1255</v>
      </c>
      <c r="V63" s="182">
        <v>2850000</v>
      </c>
      <c r="W63" s="120" t="s">
        <v>1274</v>
      </c>
      <c r="X63" s="321">
        <v>2850000</v>
      </c>
      <c r="Y63" s="120" t="s">
        <v>326</v>
      </c>
      <c r="Z63" s="183"/>
      <c r="AA63" s="107"/>
      <c r="AB63" s="107"/>
      <c r="AC63" s="107"/>
      <c r="AD63" s="107"/>
      <c r="AE63" s="107"/>
      <c r="AF63" s="107"/>
    </row>
    <row r="64" spans="1:32" ht="14.25" customHeight="1" x14ac:dyDescent="0.2">
      <c r="A64" s="107" t="s">
        <v>2170</v>
      </c>
      <c r="B64" s="185" t="str">
        <f t="shared" si="0"/>
        <v>Banda</v>
      </c>
      <c r="C64" s="190" t="str">
        <f t="shared" si="1"/>
        <v>Anthony</v>
      </c>
      <c r="D64" s="107" t="str">
        <f t="shared" si="2"/>
        <v>A. Banda</v>
      </c>
      <c r="E64" s="178" t="str">
        <f t="shared" si="3"/>
        <v>Anthony Banda</v>
      </c>
      <c r="F64" s="184" t="s">
        <v>404</v>
      </c>
      <c r="G64" s="107">
        <f>G63+1</f>
        <v>1</v>
      </c>
      <c r="H64" s="107">
        <v>4</v>
      </c>
      <c r="I64" s="107">
        <v>3</v>
      </c>
      <c r="J64" s="398">
        <v>34191</v>
      </c>
      <c r="K64" s="107" t="s">
        <v>730</v>
      </c>
      <c r="L64" s="108" t="s">
        <v>130</v>
      </c>
      <c r="M64" s="107" t="str">
        <f t="shared" si="4"/>
        <v>MM</v>
      </c>
      <c r="N64" s="107" t="s">
        <v>614</v>
      </c>
      <c r="O64" s="108" t="s">
        <v>2127</v>
      </c>
      <c r="P64" s="178" t="str">
        <f t="shared" si="5"/>
        <v>Banda, Anthony (MM)</v>
      </c>
      <c r="Q64" s="139">
        <f t="shared" si="10"/>
        <v>100000</v>
      </c>
      <c r="R64" s="231" t="str">
        <f t="shared" si="11"/>
        <v/>
      </c>
      <c r="S64" s="231" t="str">
        <f t="shared" si="12"/>
        <v/>
      </c>
      <c r="T64" s="231" t="str">
        <f t="shared" si="9"/>
        <v/>
      </c>
      <c r="U64" s="107" t="s">
        <v>507</v>
      </c>
      <c r="V64" s="179">
        <v>100000</v>
      </c>
      <c r="W64" s="107"/>
      <c r="X64" s="140"/>
      <c r="Y64" s="107"/>
      <c r="Z64" s="140"/>
      <c r="AA64" s="107"/>
      <c r="AB64" s="107"/>
      <c r="AC64" s="107"/>
      <c r="AD64" s="107"/>
      <c r="AE64" s="107"/>
      <c r="AF64" s="107"/>
    </row>
    <row r="65" spans="1:32" ht="14.25" customHeight="1" x14ac:dyDescent="0.2">
      <c r="A65" s="107" t="s">
        <v>2315</v>
      </c>
      <c r="B65" s="185" t="str">
        <f t="shared" si="0"/>
        <v>Bandy</v>
      </c>
      <c r="C65" s="190" t="str">
        <f t="shared" si="1"/>
        <v>Jett</v>
      </c>
      <c r="D65" s="107" t="str">
        <f t="shared" si="2"/>
        <v>J. Bandy</v>
      </c>
      <c r="E65" s="178" t="str">
        <f t="shared" si="3"/>
        <v>Jett Bandy</v>
      </c>
      <c r="F65" s="184" t="s">
        <v>971</v>
      </c>
      <c r="G65" s="107">
        <f>G64+1</f>
        <v>2</v>
      </c>
      <c r="H65" s="107">
        <v>3</v>
      </c>
      <c r="I65" s="107">
        <v>20</v>
      </c>
      <c r="J65" s="398">
        <v>32958</v>
      </c>
      <c r="K65" s="107" t="s">
        <v>972</v>
      </c>
      <c r="L65" s="108" t="s">
        <v>7</v>
      </c>
      <c r="M65" s="107" t="str">
        <f t="shared" si="4"/>
        <v>Y2</v>
      </c>
      <c r="N65" s="107" t="s">
        <v>340</v>
      </c>
      <c r="O65" s="108" t="s">
        <v>2127</v>
      </c>
      <c r="P65" s="178" t="str">
        <f t="shared" si="5"/>
        <v>Bandy, Jett (Y2)</v>
      </c>
      <c r="Q65" s="139">
        <f t="shared" si="10"/>
        <v>300000</v>
      </c>
      <c r="R65" s="231">
        <f t="shared" si="11"/>
        <v>400000</v>
      </c>
      <c r="S65" s="231" t="str">
        <f t="shared" si="12"/>
        <v/>
      </c>
      <c r="T65" s="231" t="str">
        <f t="shared" si="9"/>
        <v/>
      </c>
      <c r="U65" s="107" t="s">
        <v>511</v>
      </c>
      <c r="V65" s="183">
        <v>300000</v>
      </c>
      <c r="W65" s="107" t="s">
        <v>367</v>
      </c>
      <c r="X65" s="183">
        <v>400000</v>
      </c>
      <c r="Y65" s="107" t="s">
        <v>630</v>
      </c>
      <c r="Z65" s="140"/>
      <c r="AA65" s="107" t="s">
        <v>943</v>
      </c>
      <c r="AB65" s="107"/>
      <c r="AC65" s="107" t="s">
        <v>944</v>
      </c>
      <c r="AD65" s="107"/>
      <c r="AE65" s="107" t="s">
        <v>945</v>
      </c>
      <c r="AF65" s="107"/>
    </row>
    <row r="66" spans="1:32" ht="14.25" customHeight="1" x14ac:dyDescent="0.2">
      <c r="A66" s="509" t="s">
        <v>1654</v>
      </c>
      <c r="B66" s="185" t="str">
        <f t="shared" si="0"/>
        <v>Barnes</v>
      </c>
      <c r="C66" s="190" t="str">
        <f t="shared" si="1"/>
        <v>Austin</v>
      </c>
      <c r="D66" s="107" t="str">
        <f t="shared" si="2"/>
        <v>A. Barnes</v>
      </c>
      <c r="E66" s="178" t="str">
        <f t="shared" si="3"/>
        <v>Austin Barnes</v>
      </c>
      <c r="F66" s="217" t="s">
        <v>971</v>
      </c>
      <c r="G66" s="509">
        <v>127</v>
      </c>
      <c r="H66" s="509">
        <v>5</v>
      </c>
      <c r="I66" s="509">
        <v>11</v>
      </c>
      <c r="J66" s="298">
        <v>32870</v>
      </c>
      <c r="K66" s="167" t="s">
        <v>972</v>
      </c>
      <c r="L66" s="108" t="s">
        <v>7</v>
      </c>
      <c r="M66" s="107" t="str">
        <f t="shared" si="4"/>
        <v>Y1</v>
      </c>
      <c r="N66" s="120" t="str">
        <f>Cobb!$G$2</f>
        <v>Alaska</v>
      </c>
      <c r="O66" s="142" t="s">
        <v>1727</v>
      </c>
      <c r="P66" s="178" t="str">
        <f t="shared" si="5"/>
        <v>Barnes, Austin (Y1)</v>
      </c>
      <c r="Q66" s="139">
        <f t="shared" si="10"/>
        <v>200000</v>
      </c>
      <c r="R66" s="231">
        <f t="shared" si="11"/>
        <v>300000</v>
      </c>
      <c r="S66" s="231">
        <f t="shared" si="12"/>
        <v>400000</v>
      </c>
      <c r="T66" s="231" t="str">
        <f t="shared" si="9"/>
        <v/>
      </c>
      <c r="U66" s="107" t="s">
        <v>510</v>
      </c>
      <c r="V66" s="140">
        <v>200000</v>
      </c>
      <c r="W66" s="107" t="s">
        <v>511</v>
      </c>
      <c r="X66" s="183">
        <v>300000</v>
      </c>
      <c r="Y66" s="107" t="s">
        <v>367</v>
      </c>
      <c r="Z66" s="183">
        <v>400000</v>
      </c>
      <c r="AA66" s="107" t="s">
        <v>630</v>
      </c>
      <c r="AB66" s="107"/>
      <c r="AC66" s="107"/>
      <c r="AD66" s="107"/>
      <c r="AE66" s="107"/>
      <c r="AF66" s="107"/>
    </row>
    <row r="67" spans="1:32" ht="14.25" customHeight="1" x14ac:dyDescent="0.2">
      <c r="A67" s="107" t="s">
        <v>2326</v>
      </c>
      <c r="B67" s="185" t="str">
        <f t="shared" ref="B67:B130" si="13">LEFT(A67,FIND(", ",A67,1)-1)</f>
        <v>Barnes</v>
      </c>
      <c r="C67" s="190" t="str">
        <f t="shared" ref="C67:C130" si="14">RIGHT(A67,LEN(A67)-FIND(", ",A67,1)-1)</f>
        <v>Jacob</v>
      </c>
      <c r="D67" s="107" t="str">
        <f t="shared" ref="D67:D130" si="15">CONCATENATE(MID(C67,1,1),". ",B67)</f>
        <v>J. Barnes</v>
      </c>
      <c r="E67" s="178" t="str">
        <f t="shared" ref="E67:E130" si="16">CONCATENATE(C67," ",B67)</f>
        <v>Jacob Barnes</v>
      </c>
      <c r="F67" s="184" t="s">
        <v>971</v>
      </c>
      <c r="G67" s="107">
        <f>G66+1</f>
        <v>128</v>
      </c>
      <c r="H67" s="107" t="s">
        <v>613</v>
      </c>
      <c r="I67" s="107">
        <v>14</v>
      </c>
      <c r="J67" s="398">
        <v>32977</v>
      </c>
      <c r="K67" s="107" t="s">
        <v>968</v>
      </c>
      <c r="L67" s="108" t="s">
        <v>130</v>
      </c>
      <c r="M67" s="107" t="str">
        <f t="shared" ref="M67:M130" si="17">$U67</f>
        <v>Y2</v>
      </c>
      <c r="N67" s="107" t="s">
        <v>1226</v>
      </c>
      <c r="O67" s="108" t="s">
        <v>2127</v>
      </c>
      <c r="P67" s="178" t="str">
        <f t="shared" ref="P67:P130" si="18">CONCATENATE(A67," (",M67,")")</f>
        <v>Barnes, Jacob (Y2)</v>
      </c>
      <c r="Q67" s="139">
        <f t="shared" ref="Q67:Q98" si="19">IF(ISBLANK($V67),"",$V67)</f>
        <v>300000</v>
      </c>
      <c r="R67" s="231">
        <f t="shared" ref="R67:R98" si="20">IF(ISBLANK($X67),"",$X67)</f>
        <v>400000</v>
      </c>
      <c r="S67" s="231" t="str">
        <f t="shared" ref="S67:S98" si="21">IF(ISBLANK($Z67),"",$Z67)</f>
        <v/>
      </c>
      <c r="T67" s="231" t="str">
        <f t="shared" ref="T67:T130" si="22">IF(ISBLANK($AB67),"",$AB67)</f>
        <v/>
      </c>
      <c r="U67" s="107" t="s">
        <v>511</v>
      </c>
      <c r="V67" s="183">
        <v>300000</v>
      </c>
      <c r="W67" s="107" t="s">
        <v>367</v>
      </c>
      <c r="X67" s="183">
        <v>400000</v>
      </c>
      <c r="Y67" s="107" t="s">
        <v>630</v>
      </c>
      <c r="Z67" s="140"/>
      <c r="AA67" s="107" t="s">
        <v>943</v>
      </c>
      <c r="AB67" s="107"/>
      <c r="AC67" s="107" t="s">
        <v>944</v>
      </c>
      <c r="AD67" s="107"/>
      <c r="AE67" s="107" t="s">
        <v>945</v>
      </c>
      <c r="AF67" s="107"/>
    </row>
    <row r="68" spans="1:32" ht="14.25" customHeight="1" x14ac:dyDescent="0.2">
      <c r="A68" s="107" t="s">
        <v>776</v>
      </c>
      <c r="B68" s="185" t="str">
        <f t="shared" si="13"/>
        <v>Barnes</v>
      </c>
      <c r="C68" s="190" t="str">
        <f t="shared" si="14"/>
        <v>Matt</v>
      </c>
      <c r="D68" s="107" t="str">
        <f t="shared" si="15"/>
        <v>M. Barnes</v>
      </c>
      <c r="E68" s="178" t="str">
        <f t="shared" si="16"/>
        <v>Matt Barnes</v>
      </c>
      <c r="F68" s="108" t="s">
        <v>971</v>
      </c>
      <c r="G68" s="108"/>
      <c r="H68" s="108"/>
      <c r="I68" s="108"/>
      <c r="J68" s="165">
        <v>33041</v>
      </c>
      <c r="K68" s="120" t="s">
        <v>730</v>
      </c>
      <c r="L68" s="108" t="s">
        <v>130</v>
      </c>
      <c r="M68" s="107" t="str">
        <f t="shared" si="17"/>
        <v>Y3</v>
      </c>
      <c r="N68" s="120" t="str">
        <f>Ruth!$A$2</f>
        <v>Plum Island</v>
      </c>
      <c r="O68" s="142" t="s">
        <v>813</v>
      </c>
      <c r="P68" s="178" t="str">
        <f t="shared" si="18"/>
        <v>Barnes, Matt (Y3)</v>
      </c>
      <c r="Q68" s="139">
        <f t="shared" si="19"/>
        <v>400000</v>
      </c>
      <c r="R68" s="231" t="str">
        <f t="shared" si="20"/>
        <v/>
      </c>
      <c r="S68" s="231" t="str">
        <f t="shared" si="21"/>
        <v/>
      </c>
      <c r="T68" s="231" t="str">
        <f t="shared" si="22"/>
        <v/>
      </c>
      <c r="U68" s="107" t="s">
        <v>367</v>
      </c>
      <c r="V68" s="323">
        <v>400000</v>
      </c>
      <c r="W68" s="107" t="s">
        <v>630</v>
      </c>
      <c r="X68" s="183"/>
      <c r="Y68" s="107" t="s">
        <v>943</v>
      </c>
      <c r="Z68" s="183"/>
      <c r="AA68" s="107" t="s">
        <v>944</v>
      </c>
      <c r="AB68" s="107"/>
      <c r="AC68" s="107" t="s">
        <v>945</v>
      </c>
      <c r="AD68" s="107"/>
      <c r="AE68" s="107" t="s">
        <v>326</v>
      </c>
      <c r="AF68" s="107"/>
    </row>
    <row r="69" spans="1:32" ht="14.25" customHeight="1" x14ac:dyDescent="0.2">
      <c r="A69" s="107" t="s">
        <v>2312</v>
      </c>
      <c r="B69" s="185" t="str">
        <f t="shared" si="13"/>
        <v>Barnette</v>
      </c>
      <c r="C69" s="190" t="str">
        <f t="shared" si="14"/>
        <v>Tony</v>
      </c>
      <c r="D69" s="107" t="str">
        <f t="shared" si="15"/>
        <v>T. Barnette</v>
      </c>
      <c r="E69" s="178" t="str">
        <f t="shared" si="16"/>
        <v>Tony Barnette</v>
      </c>
      <c r="F69" s="184" t="s">
        <v>971</v>
      </c>
      <c r="G69" s="107">
        <f>G68+1</f>
        <v>1</v>
      </c>
      <c r="H69" s="107">
        <v>3</v>
      </c>
      <c r="I69" s="107">
        <v>17</v>
      </c>
      <c r="J69" s="398">
        <v>30629</v>
      </c>
      <c r="K69" s="107" t="s">
        <v>968</v>
      </c>
      <c r="L69" s="108" t="s">
        <v>130</v>
      </c>
      <c r="M69" s="107" t="str">
        <f t="shared" si="17"/>
        <v>Y2</v>
      </c>
      <c r="N69" s="107" t="s">
        <v>352</v>
      </c>
      <c r="O69" s="108" t="s">
        <v>2127</v>
      </c>
      <c r="P69" s="178" t="str">
        <f t="shared" si="18"/>
        <v>Barnette, Tony (Y2)</v>
      </c>
      <c r="Q69" s="139">
        <f t="shared" si="19"/>
        <v>300000</v>
      </c>
      <c r="R69" s="231">
        <f t="shared" si="20"/>
        <v>400000</v>
      </c>
      <c r="S69" s="231" t="str">
        <f t="shared" si="21"/>
        <v/>
      </c>
      <c r="T69" s="231" t="str">
        <f t="shared" si="22"/>
        <v/>
      </c>
      <c r="U69" s="107" t="s">
        <v>511</v>
      </c>
      <c r="V69" s="183">
        <v>300000</v>
      </c>
      <c r="W69" s="107" t="s">
        <v>367</v>
      </c>
      <c r="X69" s="183">
        <v>400000</v>
      </c>
      <c r="Y69" s="107" t="s">
        <v>630</v>
      </c>
      <c r="Z69" s="140"/>
      <c r="AA69" s="107" t="s">
        <v>943</v>
      </c>
      <c r="AB69" s="107"/>
      <c r="AC69" s="107" t="s">
        <v>944</v>
      </c>
      <c r="AD69" s="107"/>
      <c r="AE69" s="107" t="s">
        <v>945</v>
      </c>
      <c r="AF69" s="107"/>
    </row>
    <row r="70" spans="1:32" ht="14.25" customHeight="1" x14ac:dyDescent="0.2">
      <c r="A70" s="339" t="s">
        <v>101</v>
      </c>
      <c r="B70" s="185" t="str">
        <f t="shared" si="13"/>
        <v>Barney</v>
      </c>
      <c r="C70" s="190" t="str">
        <f t="shared" si="14"/>
        <v>Darwin</v>
      </c>
      <c r="D70" s="107" t="str">
        <f t="shared" si="15"/>
        <v>D. Barney</v>
      </c>
      <c r="E70" s="178" t="str">
        <f t="shared" si="16"/>
        <v>Darwin Barney</v>
      </c>
      <c r="F70" s="367" t="s">
        <v>971</v>
      </c>
      <c r="G70" s="339"/>
      <c r="H70" s="339"/>
      <c r="I70" s="339"/>
      <c r="J70" s="368">
        <v>31359</v>
      </c>
      <c r="K70" s="369" t="s">
        <v>969</v>
      </c>
      <c r="L70" s="337" t="s">
        <v>7</v>
      </c>
      <c r="M70" s="107" t="str">
        <f t="shared" si="17"/>
        <v>2,F3-$2.835M</v>
      </c>
      <c r="N70" s="339" t="s">
        <v>1916</v>
      </c>
      <c r="O70" s="370" t="s">
        <v>1922</v>
      </c>
      <c r="P70" s="178" t="str">
        <f t="shared" si="18"/>
        <v>Barney, Darwin (2,F3-$2.835M)</v>
      </c>
      <c r="Q70" s="139">
        <f t="shared" si="19"/>
        <v>945001</v>
      </c>
      <c r="R70" s="231">
        <f t="shared" si="20"/>
        <v>945001</v>
      </c>
      <c r="S70" s="231" t="str">
        <f t="shared" si="21"/>
        <v/>
      </c>
      <c r="T70" s="231" t="str">
        <f t="shared" si="22"/>
        <v/>
      </c>
      <c r="U70" s="340" t="s">
        <v>1986</v>
      </c>
      <c r="V70" s="338">
        <v>945001</v>
      </c>
      <c r="W70" s="340" t="s">
        <v>1994</v>
      </c>
      <c r="X70" s="486">
        <v>945001</v>
      </c>
      <c r="Y70" s="107" t="s">
        <v>326</v>
      </c>
      <c r="Z70" s="183"/>
      <c r="AA70" s="107"/>
      <c r="AB70" s="107"/>
      <c r="AC70" s="107"/>
      <c r="AD70" s="107"/>
      <c r="AE70" s="107"/>
      <c r="AF70" s="107"/>
    </row>
    <row r="71" spans="1:32" ht="14.25" customHeight="1" x14ac:dyDescent="0.2">
      <c r="A71" s="509" t="s">
        <v>1299</v>
      </c>
      <c r="B71" s="185" t="str">
        <f t="shared" si="13"/>
        <v>Barnhart</v>
      </c>
      <c r="C71" s="190" t="str">
        <f t="shared" si="14"/>
        <v>Tucker+</v>
      </c>
      <c r="D71" s="107" t="str">
        <f t="shared" si="15"/>
        <v>T. Barnhart</v>
      </c>
      <c r="E71" s="178" t="str">
        <f t="shared" si="16"/>
        <v>Tucker+ Barnhart</v>
      </c>
      <c r="F71" s="108" t="s">
        <v>978</v>
      </c>
      <c r="G71" s="108"/>
      <c r="H71" s="108"/>
      <c r="I71" s="108"/>
      <c r="J71" s="298">
        <v>33245</v>
      </c>
      <c r="K71" s="107" t="s">
        <v>972</v>
      </c>
      <c r="L71" s="108" t="s">
        <v>7</v>
      </c>
      <c r="M71" s="107" t="str">
        <f t="shared" si="17"/>
        <v>Y3</v>
      </c>
      <c r="N71" s="222" t="str">
        <f>Aaron!$G$2</f>
        <v>Exeter</v>
      </c>
      <c r="O71" s="108" t="s">
        <v>1349</v>
      </c>
      <c r="P71" s="178" t="str">
        <f t="shared" si="18"/>
        <v>Barnhart, Tucker+ (Y3)</v>
      </c>
      <c r="Q71" s="139">
        <f t="shared" si="19"/>
        <v>400000</v>
      </c>
      <c r="R71" s="231" t="str">
        <f t="shared" si="20"/>
        <v/>
      </c>
      <c r="S71" s="231" t="str">
        <f t="shared" si="21"/>
        <v/>
      </c>
      <c r="T71" s="231" t="str">
        <f t="shared" si="22"/>
        <v/>
      </c>
      <c r="U71" s="107" t="s">
        <v>367</v>
      </c>
      <c r="V71" s="323">
        <v>400000</v>
      </c>
      <c r="W71" s="107" t="s">
        <v>630</v>
      </c>
      <c r="X71" s="321"/>
      <c r="Y71" s="107" t="s">
        <v>943</v>
      </c>
      <c r="Z71" s="183"/>
      <c r="AA71" s="107" t="s">
        <v>944</v>
      </c>
      <c r="AB71" s="107"/>
      <c r="AC71" s="107" t="s">
        <v>945</v>
      </c>
      <c r="AD71" s="107"/>
      <c r="AE71" s="107" t="s">
        <v>326</v>
      </c>
      <c r="AF71" s="107"/>
    </row>
    <row r="72" spans="1:32" ht="14.25" customHeight="1" x14ac:dyDescent="0.2">
      <c r="A72" s="509" t="s">
        <v>1677</v>
      </c>
      <c r="B72" s="185" t="str">
        <f t="shared" si="13"/>
        <v>Barraclough</v>
      </c>
      <c r="C72" s="190" t="str">
        <f t="shared" si="14"/>
        <v>Kyle</v>
      </c>
      <c r="D72" s="107" t="str">
        <f t="shared" si="15"/>
        <v>K. Barraclough</v>
      </c>
      <c r="E72" s="178" t="str">
        <f t="shared" si="16"/>
        <v>Kyle Barraclough</v>
      </c>
      <c r="F72" s="217" t="s">
        <v>971</v>
      </c>
      <c r="G72" s="509">
        <v>171</v>
      </c>
      <c r="H72" s="509">
        <v>7</v>
      </c>
      <c r="I72" s="509">
        <v>12</v>
      </c>
      <c r="J72" s="298">
        <v>33016</v>
      </c>
      <c r="K72" s="167" t="s">
        <v>968</v>
      </c>
      <c r="L72" s="108" t="s">
        <v>130</v>
      </c>
      <c r="M72" s="107" t="str">
        <f t="shared" si="17"/>
        <v>Y3</v>
      </c>
      <c r="N72" s="120" t="str">
        <f>Cobb!$Y$2</f>
        <v>Gateway</v>
      </c>
      <c r="O72" s="142" t="s">
        <v>1727</v>
      </c>
      <c r="P72" s="178" t="str">
        <f t="shared" si="18"/>
        <v>Barraclough, Kyle (Y3)</v>
      </c>
      <c r="Q72" s="139">
        <f t="shared" si="19"/>
        <v>400000</v>
      </c>
      <c r="R72" s="231" t="str">
        <f t="shared" si="20"/>
        <v/>
      </c>
      <c r="S72" s="231" t="str">
        <f t="shared" si="21"/>
        <v/>
      </c>
      <c r="T72" s="231" t="str">
        <f t="shared" si="22"/>
        <v/>
      </c>
      <c r="U72" s="107" t="s">
        <v>367</v>
      </c>
      <c r="V72" s="183">
        <v>400000</v>
      </c>
      <c r="W72" s="107" t="s">
        <v>630</v>
      </c>
      <c r="X72" s="183"/>
      <c r="Y72" s="107" t="s">
        <v>943</v>
      </c>
      <c r="Z72" s="183"/>
      <c r="AA72" s="107" t="s">
        <v>944</v>
      </c>
      <c r="AB72" s="107"/>
      <c r="AC72" s="107" t="s">
        <v>945</v>
      </c>
      <c r="AD72" s="107"/>
      <c r="AE72" s="107" t="s">
        <v>326</v>
      </c>
      <c r="AF72" s="107"/>
    </row>
    <row r="73" spans="1:32" ht="14.25" customHeight="1" x14ac:dyDescent="0.2">
      <c r="A73" s="185" t="s">
        <v>1116</v>
      </c>
      <c r="B73" s="185" t="str">
        <f t="shared" si="13"/>
        <v>Barreto</v>
      </c>
      <c r="C73" s="190" t="str">
        <f t="shared" si="14"/>
        <v>Franklin</v>
      </c>
      <c r="D73" s="107" t="str">
        <f t="shared" si="15"/>
        <v>F. Barreto</v>
      </c>
      <c r="E73" s="178" t="str">
        <f t="shared" si="16"/>
        <v>Franklin Barreto</v>
      </c>
      <c r="F73" s="184" t="s">
        <v>971</v>
      </c>
      <c r="G73" s="184"/>
      <c r="H73" s="184"/>
      <c r="I73" s="184"/>
      <c r="J73" s="194">
        <v>35122</v>
      </c>
      <c r="K73" s="195" t="s">
        <v>975</v>
      </c>
      <c r="L73" s="108" t="s">
        <v>7</v>
      </c>
      <c r="M73" s="107" t="str">
        <f t="shared" si="17"/>
        <v>MM</v>
      </c>
      <c r="N73" s="222" t="str">
        <f>Aaron!$Y$2</f>
        <v>Columbus</v>
      </c>
      <c r="O73" s="184" t="s">
        <v>1076</v>
      </c>
      <c r="P73" s="178" t="str">
        <f t="shared" si="18"/>
        <v>Barreto, Franklin (MM)</v>
      </c>
      <c r="Q73" s="139">
        <f t="shared" si="19"/>
        <v>100000</v>
      </c>
      <c r="R73" s="231" t="str">
        <f t="shared" si="20"/>
        <v/>
      </c>
      <c r="S73" s="231" t="str">
        <f t="shared" si="21"/>
        <v/>
      </c>
      <c r="T73" s="231" t="str">
        <f t="shared" si="22"/>
        <v/>
      </c>
      <c r="U73" s="178" t="s">
        <v>507</v>
      </c>
      <c r="V73" s="179">
        <v>100000</v>
      </c>
      <c r="W73" s="107"/>
      <c r="X73" s="183"/>
      <c r="Y73" s="107"/>
      <c r="Z73" s="183"/>
      <c r="AA73" s="107"/>
      <c r="AB73" s="107"/>
      <c r="AC73" s="509"/>
      <c r="AD73" s="107"/>
      <c r="AE73" s="107"/>
      <c r="AF73" s="107"/>
    </row>
    <row r="74" spans="1:32" ht="14.25" customHeight="1" x14ac:dyDescent="0.2">
      <c r="A74" s="107" t="s">
        <v>2304</v>
      </c>
      <c r="B74" s="185" t="str">
        <f t="shared" si="13"/>
        <v>Barrett</v>
      </c>
      <c r="C74" s="190" t="str">
        <f t="shared" si="14"/>
        <v>Jake</v>
      </c>
      <c r="D74" s="107" t="str">
        <f t="shared" si="15"/>
        <v>J. Barrett</v>
      </c>
      <c r="E74" s="178" t="str">
        <f t="shared" si="16"/>
        <v>Jake Barrett</v>
      </c>
      <c r="F74" s="184" t="s">
        <v>971</v>
      </c>
      <c r="G74" s="107">
        <f>G73+1</f>
        <v>1</v>
      </c>
      <c r="H74" s="107">
        <v>3</v>
      </c>
      <c r="I74" s="107">
        <v>3</v>
      </c>
      <c r="J74" s="398">
        <v>33441</v>
      </c>
      <c r="K74" s="107" t="s">
        <v>968</v>
      </c>
      <c r="L74" s="108" t="s">
        <v>130</v>
      </c>
      <c r="M74" s="107" t="str">
        <f t="shared" si="17"/>
        <v>Y2</v>
      </c>
      <c r="N74" s="107" t="s">
        <v>62</v>
      </c>
      <c r="O74" s="108" t="s">
        <v>2127</v>
      </c>
      <c r="P74" s="178" t="str">
        <f t="shared" si="18"/>
        <v>Barrett, Jake (Y2)</v>
      </c>
      <c r="Q74" s="139">
        <f t="shared" si="19"/>
        <v>300000</v>
      </c>
      <c r="R74" s="231">
        <f t="shared" si="20"/>
        <v>400000</v>
      </c>
      <c r="S74" s="231" t="str">
        <f t="shared" si="21"/>
        <v/>
      </c>
      <c r="T74" s="231" t="str">
        <f t="shared" si="22"/>
        <v/>
      </c>
      <c r="U74" s="107" t="s">
        <v>511</v>
      </c>
      <c r="V74" s="183">
        <v>300000</v>
      </c>
      <c r="W74" s="107" t="s">
        <v>367</v>
      </c>
      <c r="X74" s="183">
        <v>400000</v>
      </c>
      <c r="Y74" s="107" t="s">
        <v>630</v>
      </c>
      <c r="Z74" s="140"/>
      <c r="AA74" s="107" t="s">
        <v>943</v>
      </c>
      <c r="AB74" s="107"/>
      <c r="AC74" s="107" t="s">
        <v>944</v>
      </c>
      <c r="AD74" s="107"/>
      <c r="AE74" s="107" t="s">
        <v>945</v>
      </c>
      <c r="AF74" s="107"/>
    </row>
    <row r="75" spans="1:32" ht="14.25" customHeight="1" x14ac:dyDescent="0.2">
      <c r="A75" s="107" t="s">
        <v>2192</v>
      </c>
      <c r="B75" s="185" t="str">
        <f t="shared" si="13"/>
        <v>Basabe</v>
      </c>
      <c r="C75" s="190" t="str">
        <f t="shared" si="14"/>
        <v>Luis Alexander</v>
      </c>
      <c r="D75" s="107" t="str">
        <f t="shared" si="15"/>
        <v>L. Basabe</v>
      </c>
      <c r="E75" s="178" t="str">
        <f t="shared" si="16"/>
        <v>Luis Alexander Basabe</v>
      </c>
      <c r="F75" s="184" t="s">
        <v>978</v>
      </c>
      <c r="G75" s="107">
        <f>G74+1</f>
        <v>2</v>
      </c>
      <c r="H75" s="107">
        <v>6</v>
      </c>
      <c r="I75" s="107">
        <v>8</v>
      </c>
      <c r="J75" s="398">
        <v>35303</v>
      </c>
      <c r="K75" s="107" t="s">
        <v>1075</v>
      </c>
      <c r="L75" s="108" t="s">
        <v>509</v>
      </c>
      <c r="M75" s="107" t="str">
        <f t="shared" si="17"/>
        <v>min</v>
      </c>
      <c r="N75" s="107" t="s">
        <v>352</v>
      </c>
      <c r="O75" s="108" t="s">
        <v>2127</v>
      </c>
      <c r="P75" s="178" t="str">
        <f t="shared" si="18"/>
        <v>Basabe, Luis Alexander (min)</v>
      </c>
      <c r="Q75" s="139" t="str">
        <f t="shared" si="19"/>
        <v/>
      </c>
      <c r="R75" s="231" t="str">
        <f t="shared" si="20"/>
        <v/>
      </c>
      <c r="S75" s="231" t="str">
        <f t="shared" si="21"/>
        <v/>
      </c>
      <c r="T75" s="231" t="str">
        <f t="shared" si="22"/>
        <v/>
      </c>
      <c r="U75" s="107" t="s">
        <v>643</v>
      </c>
      <c r="V75" s="107"/>
      <c r="W75" s="107"/>
      <c r="X75" s="140"/>
      <c r="Y75" s="107"/>
      <c r="Z75" s="140"/>
      <c r="AA75" s="107"/>
      <c r="AB75" s="107"/>
      <c r="AC75" s="107"/>
      <c r="AD75" s="107"/>
      <c r="AE75" s="107"/>
      <c r="AF75" s="107"/>
    </row>
    <row r="76" spans="1:32" ht="14.25" customHeight="1" x14ac:dyDescent="0.25">
      <c r="A76" s="120" t="s">
        <v>249</v>
      </c>
      <c r="B76" s="185" t="str">
        <f t="shared" si="13"/>
        <v>Bastardo</v>
      </c>
      <c r="C76" s="190" t="str">
        <f t="shared" si="14"/>
        <v>Antonio</v>
      </c>
      <c r="D76" s="107" t="str">
        <f t="shared" si="15"/>
        <v>A. Bastardo</v>
      </c>
      <c r="E76" s="178" t="str">
        <f t="shared" si="16"/>
        <v>Antonio Bastardo</v>
      </c>
      <c r="F76" s="334" t="s">
        <v>404</v>
      </c>
      <c r="G76" s="108" t="s">
        <v>1826</v>
      </c>
      <c r="H76" s="108" t="s">
        <v>1826</v>
      </c>
      <c r="I76" s="108" t="s">
        <v>1826</v>
      </c>
      <c r="J76" s="335">
        <v>31311</v>
      </c>
      <c r="K76" s="336" t="s">
        <v>968</v>
      </c>
      <c r="L76" s="108" t="s">
        <v>130</v>
      </c>
      <c r="M76" s="107" t="str">
        <f t="shared" si="17"/>
        <v>2,F2-$1M</v>
      </c>
      <c r="N76" s="339" t="s">
        <v>1896</v>
      </c>
      <c r="O76" s="370" t="s">
        <v>1922</v>
      </c>
      <c r="P76" s="178" t="str">
        <f t="shared" si="18"/>
        <v>Bastardo, Antonio (2,F2-$1M)</v>
      </c>
      <c r="Q76" s="139">
        <f t="shared" si="19"/>
        <v>500000</v>
      </c>
      <c r="R76" s="231" t="str">
        <f t="shared" si="20"/>
        <v/>
      </c>
      <c r="S76" s="231" t="str">
        <f t="shared" si="21"/>
        <v/>
      </c>
      <c r="T76" s="231" t="str">
        <f t="shared" si="22"/>
        <v/>
      </c>
      <c r="U76" s="340" t="s">
        <v>1960</v>
      </c>
      <c r="V76" s="338">
        <v>500000</v>
      </c>
      <c r="W76" s="340" t="s">
        <v>326</v>
      </c>
      <c r="X76" s="183"/>
      <c r="Y76" s="107"/>
      <c r="Z76" s="183"/>
      <c r="AA76" s="107"/>
      <c r="AB76" s="107"/>
      <c r="AC76" s="107"/>
      <c r="AD76" s="107"/>
      <c r="AE76" s="107"/>
      <c r="AF76" s="107"/>
    </row>
    <row r="77" spans="1:32" ht="14.25" customHeight="1" x14ac:dyDescent="0.2">
      <c r="A77" s="107" t="s">
        <v>777</v>
      </c>
      <c r="B77" s="185" t="str">
        <f t="shared" si="13"/>
        <v>Bauer</v>
      </c>
      <c r="C77" s="190" t="str">
        <f t="shared" si="14"/>
        <v>Trevor</v>
      </c>
      <c r="D77" s="107" t="str">
        <f t="shared" si="15"/>
        <v>T. Bauer</v>
      </c>
      <c r="E77" s="178" t="str">
        <f t="shared" si="16"/>
        <v>Trevor Bauer</v>
      </c>
      <c r="F77" s="108" t="s">
        <v>971</v>
      </c>
      <c r="G77" s="108"/>
      <c r="H77" s="108"/>
      <c r="I77" s="108"/>
      <c r="J77" s="165">
        <v>33255</v>
      </c>
      <c r="K77" s="120" t="s">
        <v>730</v>
      </c>
      <c r="L77" s="108" t="s">
        <v>130</v>
      </c>
      <c r="M77" s="107" t="str">
        <f t="shared" si="17"/>
        <v>1,L5-$14M</v>
      </c>
      <c r="N77" s="120" t="str">
        <f>Ruth!$A$2</f>
        <v>Plum Island</v>
      </c>
      <c r="O77" s="142" t="s">
        <v>813</v>
      </c>
      <c r="P77" s="178" t="str">
        <f t="shared" si="18"/>
        <v>Bauer, Trevor (1,L5-$14M)</v>
      </c>
      <c r="Q77" s="139">
        <f t="shared" si="19"/>
        <v>2800000</v>
      </c>
      <c r="R77" s="231">
        <f t="shared" si="20"/>
        <v>2800000</v>
      </c>
      <c r="S77" s="231">
        <f t="shared" si="21"/>
        <v>2800000</v>
      </c>
      <c r="T77" s="231">
        <f t="shared" si="22"/>
        <v>2800000</v>
      </c>
      <c r="U77" s="107" t="s">
        <v>3170</v>
      </c>
      <c r="V77" s="179">
        <v>2800000</v>
      </c>
      <c r="W77" s="107" t="s">
        <v>3178</v>
      </c>
      <c r="X77" s="179">
        <v>2800000</v>
      </c>
      <c r="Y77" s="107" t="s">
        <v>3179</v>
      </c>
      <c r="Z77" s="183">
        <v>2800000</v>
      </c>
      <c r="AA77" s="107" t="s">
        <v>3180</v>
      </c>
      <c r="AB77" s="140">
        <v>2800000</v>
      </c>
      <c r="AC77" s="107" t="s">
        <v>3181</v>
      </c>
      <c r="AD77" s="140">
        <v>2800000</v>
      </c>
      <c r="AE77" s="107" t="s">
        <v>326</v>
      </c>
      <c r="AF77" s="107"/>
    </row>
    <row r="78" spans="1:32" ht="14.25" customHeight="1" x14ac:dyDescent="0.2">
      <c r="A78" s="107" t="s">
        <v>1733</v>
      </c>
      <c r="B78" s="185" t="str">
        <f t="shared" si="13"/>
        <v>Bauers</v>
      </c>
      <c r="C78" s="190" t="str">
        <f t="shared" si="14"/>
        <v>Jake</v>
      </c>
      <c r="D78" s="107" t="str">
        <f t="shared" si="15"/>
        <v>J. Bauers</v>
      </c>
      <c r="E78" s="178" t="str">
        <f t="shared" si="16"/>
        <v>Jake Bauers</v>
      </c>
      <c r="F78" s="217" t="s">
        <v>404</v>
      </c>
      <c r="G78" s="509">
        <v>87</v>
      </c>
      <c r="H78" s="509" t="s">
        <v>613</v>
      </c>
      <c r="I78" s="509">
        <v>17</v>
      </c>
      <c r="J78" s="298">
        <v>34978</v>
      </c>
      <c r="K78" s="167"/>
      <c r="L78" s="108" t="s">
        <v>509</v>
      </c>
      <c r="M78" s="107" t="str">
        <f t="shared" si="17"/>
        <v>min</v>
      </c>
      <c r="N78" s="107" t="s">
        <v>398</v>
      </c>
      <c r="O78" s="142" t="s">
        <v>1880</v>
      </c>
      <c r="P78" s="178" t="str">
        <f t="shared" si="18"/>
        <v>Bauers, Jake (min)</v>
      </c>
      <c r="Q78" s="139" t="str">
        <f t="shared" si="19"/>
        <v/>
      </c>
      <c r="R78" s="231" t="str">
        <f t="shared" si="20"/>
        <v/>
      </c>
      <c r="S78" s="231" t="str">
        <f t="shared" si="21"/>
        <v/>
      </c>
      <c r="T78" s="231" t="str">
        <f t="shared" si="22"/>
        <v/>
      </c>
      <c r="U78" s="107" t="s">
        <v>643</v>
      </c>
      <c r="V78" s="183"/>
      <c r="W78" s="107"/>
      <c r="X78" s="183"/>
      <c r="Y78" s="107"/>
      <c r="Z78" s="183"/>
      <c r="AA78" s="107"/>
      <c r="AB78" s="509"/>
      <c r="AC78" s="107"/>
      <c r="AD78" s="107"/>
      <c r="AE78" s="107"/>
      <c r="AF78" s="107"/>
    </row>
    <row r="79" spans="1:32" ht="14.25" customHeight="1" x14ac:dyDescent="0.25">
      <c r="A79" s="120" t="s">
        <v>0</v>
      </c>
      <c r="B79" s="185" t="str">
        <f t="shared" si="13"/>
        <v>Bautista</v>
      </c>
      <c r="C79" s="190" t="str">
        <f t="shared" si="14"/>
        <v>Jose</v>
      </c>
      <c r="D79" s="107" t="str">
        <f t="shared" si="15"/>
        <v>J. Bautista</v>
      </c>
      <c r="E79" s="178" t="str">
        <f t="shared" si="16"/>
        <v>Jose Bautista</v>
      </c>
      <c r="F79" s="334" t="s">
        <v>971</v>
      </c>
      <c r="G79" s="108"/>
      <c r="H79" s="108"/>
      <c r="I79" s="108"/>
      <c r="J79" s="335">
        <v>29513</v>
      </c>
      <c r="K79" s="336" t="s">
        <v>976</v>
      </c>
      <c r="L79" s="108" t="s">
        <v>7</v>
      </c>
      <c r="M79" s="107" t="str">
        <f t="shared" si="17"/>
        <v>2,F4-$10.5M</v>
      </c>
      <c r="N79" s="339" t="s">
        <v>1916</v>
      </c>
      <c r="O79" s="370" t="s">
        <v>1922</v>
      </c>
      <c r="P79" s="178" t="str">
        <f t="shared" si="18"/>
        <v>Bautista, Jose (2,F4-$10.5M)</v>
      </c>
      <c r="Q79" s="139">
        <f t="shared" si="19"/>
        <v>2625000</v>
      </c>
      <c r="R79" s="231">
        <f t="shared" si="20"/>
        <v>2625000</v>
      </c>
      <c r="S79" s="231">
        <f t="shared" si="21"/>
        <v>2625000</v>
      </c>
      <c r="T79" s="231" t="str">
        <f t="shared" si="22"/>
        <v/>
      </c>
      <c r="U79" s="340" t="s">
        <v>2028</v>
      </c>
      <c r="V79" s="338">
        <v>2625000</v>
      </c>
      <c r="W79" s="340" t="s">
        <v>2052</v>
      </c>
      <c r="X79" s="486">
        <v>2625000</v>
      </c>
      <c r="Y79" s="340" t="s">
        <v>2054</v>
      </c>
      <c r="Z79" s="486">
        <v>2625000</v>
      </c>
      <c r="AA79" s="107" t="s">
        <v>326</v>
      </c>
      <c r="AB79" s="107"/>
      <c r="AC79" s="107"/>
      <c r="AD79" s="107"/>
      <c r="AE79" s="107"/>
      <c r="AF79" s="107"/>
    </row>
    <row r="80" spans="1:32" ht="14.25" customHeight="1" x14ac:dyDescent="0.2">
      <c r="A80" s="185" t="s">
        <v>1146</v>
      </c>
      <c r="B80" s="185" t="str">
        <f t="shared" si="13"/>
        <v>Beckham</v>
      </c>
      <c r="C80" s="190" t="str">
        <f t="shared" si="14"/>
        <v>Tim</v>
      </c>
      <c r="D80" s="107" t="str">
        <f t="shared" si="15"/>
        <v>T. Beckham</v>
      </c>
      <c r="E80" s="178" t="str">
        <f t="shared" si="16"/>
        <v>Tim Beckham</v>
      </c>
      <c r="F80" s="184" t="s">
        <v>971</v>
      </c>
      <c r="G80" s="184"/>
      <c r="H80" s="184"/>
      <c r="I80" s="184"/>
      <c r="J80" s="194">
        <v>32900</v>
      </c>
      <c r="K80" s="195" t="s">
        <v>975</v>
      </c>
      <c r="L80" s="108" t="s">
        <v>7</v>
      </c>
      <c r="M80" s="107" t="str">
        <f t="shared" si="17"/>
        <v>Y3</v>
      </c>
      <c r="N80" s="120" t="str">
        <f>Ruth!$G$2</f>
        <v>Gotham City</v>
      </c>
      <c r="O80" s="184" t="s">
        <v>1076</v>
      </c>
      <c r="P80" s="178" t="str">
        <f t="shared" si="18"/>
        <v>Beckham, Tim (Y3)</v>
      </c>
      <c r="Q80" s="139">
        <f t="shared" si="19"/>
        <v>400000</v>
      </c>
      <c r="R80" s="231" t="str">
        <f t="shared" si="20"/>
        <v/>
      </c>
      <c r="S80" s="231" t="str">
        <f t="shared" si="21"/>
        <v/>
      </c>
      <c r="T80" s="231" t="str">
        <f t="shared" si="22"/>
        <v/>
      </c>
      <c r="U80" s="107" t="s">
        <v>367</v>
      </c>
      <c r="V80" s="323">
        <v>400000</v>
      </c>
      <c r="W80" s="107" t="s">
        <v>630</v>
      </c>
      <c r="X80" s="183"/>
      <c r="Y80" s="107" t="s">
        <v>943</v>
      </c>
      <c r="Z80" s="183"/>
      <c r="AA80" s="107" t="s">
        <v>944</v>
      </c>
      <c r="AB80" s="509"/>
      <c r="AC80" s="107" t="s">
        <v>945</v>
      </c>
      <c r="AD80" s="107"/>
      <c r="AE80" s="107" t="s">
        <v>326</v>
      </c>
      <c r="AF80" s="107"/>
    </row>
    <row r="81" spans="1:32" ht="14.25" customHeight="1" x14ac:dyDescent="0.2">
      <c r="A81" s="509" t="s">
        <v>1287</v>
      </c>
      <c r="B81" s="185" t="str">
        <f t="shared" si="13"/>
        <v>Bedrosian</v>
      </c>
      <c r="C81" s="190" t="str">
        <f t="shared" si="14"/>
        <v>Cam</v>
      </c>
      <c r="D81" s="107" t="str">
        <f t="shared" si="15"/>
        <v>C. Bedrosian</v>
      </c>
      <c r="E81" s="178" t="str">
        <f t="shared" si="16"/>
        <v>Cam Bedrosian</v>
      </c>
      <c r="F81" s="108" t="s">
        <v>971</v>
      </c>
      <c r="G81" s="108"/>
      <c r="H81" s="108"/>
      <c r="I81" s="108"/>
      <c r="J81" s="298">
        <v>33513</v>
      </c>
      <c r="K81" s="107" t="s">
        <v>968</v>
      </c>
      <c r="L81" s="108" t="s">
        <v>130</v>
      </c>
      <c r="M81" s="107" t="str">
        <f t="shared" si="17"/>
        <v>Y3</v>
      </c>
      <c r="N81" s="222" t="s">
        <v>642</v>
      </c>
      <c r="O81" s="108" t="s">
        <v>1882</v>
      </c>
      <c r="P81" s="178" t="str">
        <f t="shared" si="18"/>
        <v>Bedrosian, Cam (Y3)</v>
      </c>
      <c r="Q81" s="139">
        <f t="shared" si="19"/>
        <v>400000</v>
      </c>
      <c r="R81" s="231" t="str">
        <f t="shared" si="20"/>
        <v/>
      </c>
      <c r="S81" s="231" t="str">
        <f t="shared" si="21"/>
        <v/>
      </c>
      <c r="T81" s="231" t="str">
        <f t="shared" si="22"/>
        <v/>
      </c>
      <c r="U81" s="107" t="s">
        <v>367</v>
      </c>
      <c r="V81" s="323">
        <v>400000</v>
      </c>
      <c r="W81" s="107" t="s">
        <v>630</v>
      </c>
      <c r="X81" s="321"/>
      <c r="Y81" s="107" t="s">
        <v>943</v>
      </c>
      <c r="Z81" s="183"/>
      <c r="AA81" s="107" t="s">
        <v>944</v>
      </c>
      <c r="AB81" s="107"/>
      <c r="AC81" s="107" t="s">
        <v>945</v>
      </c>
      <c r="AD81" s="107"/>
      <c r="AE81" s="107" t="s">
        <v>326</v>
      </c>
      <c r="AF81" s="107"/>
    </row>
    <row r="82" spans="1:32" ht="14.25" customHeight="1" x14ac:dyDescent="0.2">
      <c r="A82" s="107" t="s">
        <v>2161</v>
      </c>
      <c r="B82" s="185" t="str">
        <f t="shared" si="13"/>
        <v>Beede</v>
      </c>
      <c r="C82" s="190" t="str">
        <f t="shared" si="14"/>
        <v>Tyler</v>
      </c>
      <c r="D82" s="107" t="str">
        <f t="shared" si="15"/>
        <v>T. Beede</v>
      </c>
      <c r="E82" s="178" t="str">
        <f t="shared" si="16"/>
        <v>Tyler Beede</v>
      </c>
      <c r="F82" s="184" t="s">
        <v>971</v>
      </c>
      <c r="G82" s="107">
        <v>79</v>
      </c>
      <c r="H82" s="107" t="s">
        <v>2162</v>
      </c>
      <c r="I82" s="107">
        <v>1</v>
      </c>
      <c r="J82" s="398">
        <v>34112</v>
      </c>
      <c r="K82" s="107" t="s">
        <v>730</v>
      </c>
      <c r="L82" s="108" t="s">
        <v>509</v>
      </c>
      <c r="M82" s="107" t="str">
        <f t="shared" si="17"/>
        <v>min</v>
      </c>
      <c r="N82" s="107" t="s">
        <v>388</v>
      </c>
      <c r="O82" s="108" t="s">
        <v>2127</v>
      </c>
      <c r="P82" s="178" t="str">
        <f t="shared" si="18"/>
        <v>Beede, Tyler (min)</v>
      </c>
      <c r="Q82" s="139" t="str">
        <f t="shared" si="19"/>
        <v/>
      </c>
      <c r="R82" s="231" t="str">
        <f t="shared" si="20"/>
        <v/>
      </c>
      <c r="S82" s="231" t="str">
        <f t="shared" si="21"/>
        <v/>
      </c>
      <c r="T82" s="231" t="str">
        <f t="shared" si="22"/>
        <v/>
      </c>
      <c r="U82" s="107" t="s">
        <v>643</v>
      </c>
      <c r="V82" s="107"/>
      <c r="W82" s="107"/>
      <c r="X82" s="140"/>
      <c r="Y82" s="107"/>
      <c r="Z82" s="140"/>
      <c r="AA82" s="107"/>
      <c r="AB82" s="107"/>
      <c r="AC82" s="107"/>
      <c r="AD82" s="107"/>
      <c r="AE82" s="107"/>
      <c r="AF82" s="107"/>
    </row>
    <row r="83" spans="1:32" ht="14.25" customHeight="1" x14ac:dyDescent="0.25">
      <c r="A83" s="121" t="s">
        <v>350</v>
      </c>
      <c r="B83" s="185" t="str">
        <f t="shared" si="13"/>
        <v>Belisle</v>
      </c>
      <c r="C83" s="190" t="str">
        <f t="shared" si="14"/>
        <v>Matt</v>
      </c>
      <c r="D83" s="107" t="str">
        <f t="shared" si="15"/>
        <v>M. Belisle</v>
      </c>
      <c r="E83" s="178" t="str">
        <f t="shared" si="16"/>
        <v>Matt Belisle</v>
      </c>
      <c r="F83" s="334" t="s">
        <v>971</v>
      </c>
      <c r="G83" s="108"/>
      <c r="H83" s="108"/>
      <c r="I83" s="108"/>
      <c r="J83" s="335">
        <v>29378</v>
      </c>
      <c r="K83" s="336" t="s">
        <v>968</v>
      </c>
      <c r="L83" s="108" t="s">
        <v>130</v>
      </c>
      <c r="M83" s="107" t="str">
        <f t="shared" si="17"/>
        <v>1,F1-$1.5M</v>
      </c>
      <c r="N83" s="147" t="s">
        <v>388</v>
      </c>
      <c r="O83" s="142" t="s">
        <v>3237</v>
      </c>
      <c r="P83" s="178" t="str">
        <f t="shared" si="18"/>
        <v>Belisle, Matt (1,F1-$1.5M)</v>
      </c>
      <c r="Q83" s="139">
        <f t="shared" si="19"/>
        <v>1500000</v>
      </c>
      <c r="R83" s="231" t="str">
        <f t="shared" si="20"/>
        <v/>
      </c>
      <c r="S83" s="231" t="str">
        <f t="shared" si="21"/>
        <v/>
      </c>
      <c r="T83" s="231" t="str">
        <f t="shared" si="22"/>
        <v/>
      </c>
      <c r="U83" s="165" t="s">
        <v>3245</v>
      </c>
      <c r="V83" s="140">
        <v>1500000</v>
      </c>
      <c r="W83" s="182" t="s">
        <v>326</v>
      </c>
      <c r="X83" s="179"/>
      <c r="Y83" s="140"/>
      <c r="Z83" s="183"/>
      <c r="AA83" s="140"/>
      <c r="AB83" s="240"/>
      <c r="AC83" s="509"/>
      <c r="AD83" s="107"/>
      <c r="AE83" s="107"/>
      <c r="AF83" s="107"/>
    </row>
    <row r="84" spans="1:32" ht="14.25" customHeight="1" x14ac:dyDescent="0.2">
      <c r="A84" s="107" t="s">
        <v>820</v>
      </c>
      <c r="B84" s="185" t="str">
        <f t="shared" si="13"/>
        <v>Bell</v>
      </c>
      <c r="C84" s="190" t="str">
        <f t="shared" si="14"/>
        <v>Josh (Pit)</v>
      </c>
      <c r="D84" s="107" t="str">
        <f t="shared" si="15"/>
        <v>J. Bell</v>
      </c>
      <c r="E84" s="178" t="str">
        <f t="shared" si="16"/>
        <v>Josh (Pit) Bell</v>
      </c>
      <c r="F84" s="108" t="s">
        <v>978</v>
      </c>
      <c r="G84" s="108"/>
      <c r="H84" s="108"/>
      <c r="I84" s="108"/>
      <c r="J84" s="165">
        <v>33830</v>
      </c>
      <c r="K84" s="120" t="s">
        <v>976</v>
      </c>
      <c r="L84" s="108" t="s">
        <v>7</v>
      </c>
      <c r="M84" s="107" t="str">
        <f t="shared" si="17"/>
        <v>Y2</v>
      </c>
      <c r="N84" s="120" t="str">
        <f>Mays!$G$2</f>
        <v>Palo Alto</v>
      </c>
      <c r="O84" s="142" t="s">
        <v>813</v>
      </c>
      <c r="P84" s="178" t="str">
        <f t="shared" si="18"/>
        <v>Bell, Josh (Pit) (Y2)</v>
      </c>
      <c r="Q84" s="139">
        <f t="shared" si="19"/>
        <v>300000</v>
      </c>
      <c r="R84" s="231">
        <f t="shared" si="20"/>
        <v>400000</v>
      </c>
      <c r="S84" s="231" t="str">
        <f t="shared" si="21"/>
        <v/>
      </c>
      <c r="T84" s="231" t="str">
        <f t="shared" si="22"/>
        <v/>
      </c>
      <c r="U84" s="178" t="s">
        <v>511</v>
      </c>
      <c r="V84" s="183">
        <v>300000</v>
      </c>
      <c r="W84" s="107" t="s">
        <v>367</v>
      </c>
      <c r="X84" s="183">
        <v>400000</v>
      </c>
      <c r="Y84" s="107" t="s">
        <v>630</v>
      </c>
      <c r="Z84" s="183"/>
      <c r="AA84" s="107" t="s">
        <v>943</v>
      </c>
      <c r="AB84" s="107"/>
      <c r="AC84" s="107" t="s">
        <v>944</v>
      </c>
      <c r="AD84" s="107"/>
      <c r="AE84" s="107" t="s">
        <v>945</v>
      </c>
      <c r="AF84" s="107"/>
    </row>
    <row r="85" spans="1:32" ht="14.25" customHeight="1" x14ac:dyDescent="0.2">
      <c r="A85" s="107" t="s">
        <v>1734</v>
      </c>
      <c r="B85" s="185" t="str">
        <f t="shared" si="13"/>
        <v>Bellinger</v>
      </c>
      <c r="C85" s="190" t="str">
        <f t="shared" si="14"/>
        <v>Cody</v>
      </c>
      <c r="D85" s="107" t="str">
        <f t="shared" si="15"/>
        <v>C. Bellinger</v>
      </c>
      <c r="E85" s="178" t="str">
        <f t="shared" si="16"/>
        <v>Cody Bellinger</v>
      </c>
      <c r="F85" s="217" t="s">
        <v>404</v>
      </c>
      <c r="G85" s="509">
        <v>146</v>
      </c>
      <c r="H85" s="509">
        <v>6</v>
      </c>
      <c r="I85" s="509">
        <v>7</v>
      </c>
      <c r="J85" s="298">
        <v>34893</v>
      </c>
      <c r="K85" s="167" t="s">
        <v>970</v>
      </c>
      <c r="L85" s="108" t="s">
        <v>7</v>
      </c>
      <c r="M85" s="107" t="str">
        <f t="shared" si="17"/>
        <v>Y1</v>
      </c>
      <c r="N85" s="120" t="str">
        <f>Cobb!$M$2</f>
        <v>Mansfield</v>
      </c>
      <c r="O85" s="142" t="s">
        <v>1727</v>
      </c>
      <c r="P85" s="178" t="str">
        <f t="shared" si="18"/>
        <v>Bellinger, Cody (Y1)</v>
      </c>
      <c r="Q85" s="139">
        <f t="shared" si="19"/>
        <v>200000</v>
      </c>
      <c r="R85" s="231">
        <f t="shared" si="20"/>
        <v>300000</v>
      </c>
      <c r="S85" s="231">
        <f t="shared" si="21"/>
        <v>400000</v>
      </c>
      <c r="T85" s="231" t="str">
        <f t="shared" si="22"/>
        <v/>
      </c>
      <c r="U85" s="107" t="s">
        <v>510</v>
      </c>
      <c r="V85" s="140">
        <v>200000</v>
      </c>
      <c r="W85" s="107" t="s">
        <v>511</v>
      </c>
      <c r="X85" s="183">
        <v>300000</v>
      </c>
      <c r="Y85" s="107" t="s">
        <v>367</v>
      </c>
      <c r="Z85" s="183">
        <v>400000</v>
      </c>
      <c r="AA85" s="107" t="s">
        <v>630</v>
      </c>
      <c r="AB85" s="107"/>
      <c r="AC85" s="107"/>
      <c r="AD85" s="107"/>
      <c r="AE85" s="107"/>
      <c r="AF85" s="107"/>
    </row>
    <row r="86" spans="1:32" ht="14.25" customHeight="1" x14ac:dyDescent="0.2">
      <c r="A86" s="107" t="s">
        <v>277</v>
      </c>
      <c r="B86" s="185" t="str">
        <f t="shared" si="13"/>
        <v>Belt</v>
      </c>
      <c r="C86" s="190" t="str">
        <f t="shared" si="14"/>
        <v>Brandon</v>
      </c>
      <c r="D86" s="107" t="str">
        <f t="shared" si="15"/>
        <v>B. Belt</v>
      </c>
      <c r="E86" s="178" t="str">
        <f t="shared" si="16"/>
        <v>Brandon Belt</v>
      </c>
      <c r="F86" s="108" t="s">
        <v>404</v>
      </c>
      <c r="G86" s="108"/>
      <c r="H86" s="108"/>
      <c r="I86" s="108"/>
      <c r="J86" s="165">
        <v>32253</v>
      </c>
      <c r="K86" s="120" t="s">
        <v>970</v>
      </c>
      <c r="L86" s="108" t="s">
        <v>7</v>
      </c>
      <c r="M86" s="107" t="str">
        <f t="shared" si="17"/>
        <v>4,L5-14M</v>
      </c>
      <c r="N86" s="120" t="str">
        <f>Mays!$A$2</f>
        <v>Aspen</v>
      </c>
      <c r="O86" s="142" t="s">
        <v>1190</v>
      </c>
      <c r="P86" s="178" t="str">
        <f t="shared" si="18"/>
        <v>Belt, Brandon (4,L5-14M)</v>
      </c>
      <c r="Q86" s="139">
        <f t="shared" si="19"/>
        <v>2800000</v>
      </c>
      <c r="R86" s="231">
        <f t="shared" si="20"/>
        <v>2800000</v>
      </c>
      <c r="S86" s="231" t="str">
        <f t="shared" si="21"/>
        <v/>
      </c>
      <c r="T86" s="231" t="str">
        <f t="shared" si="22"/>
        <v/>
      </c>
      <c r="U86" s="107" t="s">
        <v>309</v>
      </c>
      <c r="V86" s="183">
        <v>2800000</v>
      </c>
      <c r="W86" s="107" t="s">
        <v>593</v>
      </c>
      <c r="X86" s="183">
        <v>2800000</v>
      </c>
      <c r="Y86" s="120" t="s">
        <v>326</v>
      </c>
      <c r="Z86" s="183"/>
      <c r="AA86" s="107"/>
      <c r="AB86" s="107"/>
      <c r="AC86" s="179"/>
      <c r="AD86" s="107"/>
      <c r="AE86" s="107"/>
      <c r="AF86" s="107"/>
    </row>
    <row r="87" spans="1:32" ht="14.25" customHeight="1" x14ac:dyDescent="0.25">
      <c r="A87" s="222" t="s">
        <v>996</v>
      </c>
      <c r="B87" s="185" t="str">
        <f t="shared" si="13"/>
        <v>Beltre</v>
      </c>
      <c r="C87" s="190" t="str">
        <f t="shared" si="14"/>
        <v>Adrian</v>
      </c>
      <c r="D87" s="107" t="str">
        <f t="shared" si="15"/>
        <v>A. Beltre</v>
      </c>
      <c r="E87" s="178" t="str">
        <f t="shared" si="16"/>
        <v>Adrian Beltre</v>
      </c>
      <c r="F87" s="346" t="s">
        <v>971</v>
      </c>
      <c r="G87" s="306"/>
      <c r="H87" s="306"/>
      <c r="I87" s="306"/>
      <c r="J87" s="349">
        <v>28952</v>
      </c>
      <c r="K87" s="357" t="s">
        <v>974</v>
      </c>
      <c r="L87" s="108" t="s">
        <v>7</v>
      </c>
      <c r="M87" s="107" t="str">
        <f t="shared" si="17"/>
        <v>2,F3-$10M</v>
      </c>
      <c r="N87" s="339" t="s">
        <v>1906</v>
      </c>
      <c r="O87" s="370" t="s">
        <v>1922</v>
      </c>
      <c r="P87" s="178" t="str">
        <f t="shared" si="18"/>
        <v>Beltre, Adrian (2,F3-$10M)</v>
      </c>
      <c r="Q87" s="139">
        <f t="shared" si="19"/>
        <v>3333333</v>
      </c>
      <c r="R87" s="231">
        <f t="shared" si="20"/>
        <v>3333333</v>
      </c>
      <c r="S87" s="231" t="str">
        <f t="shared" si="21"/>
        <v/>
      </c>
      <c r="T87" s="231" t="str">
        <f t="shared" si="22"/>
        <v/>
      </c>
      <c r="U87" s="340" t="s">
        <v>2061</v>
      </c>
      <c r="V87" s="338">
        <v>3333333</v>
      </c>
      <c r="W87" s="340" t="s">
        <v>2078</v>
      </c>
      <c r="X87" s="486">
        <v>3333333</v>
      </c>
      <c r="Y87" s="107" t="s">
        <v>326</v>
      </c>
      <c r="Z87" s="183"/>
      <c r="AA87" s="107"/>
      <c r="AB87" s="107"/>
      <c r="AC87" s="107"/>
      <c r="AD87" s="107"/>
      <c r="AE87" s="107"/>
      <c r="AF87" s="107"/>
    </row>
    <row r="88" spans="1:32" ht="14.25" customHeight="1" x14ac:dyDescent="0.2">
      <c r="A88" s="107" t="s">
        <v>1735</v>
      </c>
      <c r="B88" s="185" t="str">
        <f t="shared" si="13"/>
        <v>Benintendi</v>
      </c>
      <c r="C88" s="190" t="str">
        <f t="shared" si="14"/>
        <v>Andrew</v>
      </c>
      <c r="D88" s="107" t="str">
        <f t="shared" si="15"/>
        <v>A. Benintendi</v>
      </c>
      <c r="E88" s="178" t="str">
        <f t="shared" si="16"/>
        <v>Andrew Benintendi</v>
      </c>
      <c r="F88" s="217" t="s">
        <v>404</v>
      </c>
      <c r="G88" s="509">
        <v>16</v>
      </c>
      <c r="H88" s="509">
        <v>1</v>
      </c>
      <c r="I88" s="509">
        <v>16</v>
      </c>
      <c r="J88" s="298">
        <v>34521</v>
      </c>
      <c r="K88" s="167" t="s">
        <v>977</v>
      </c>
      <c r="L88" s="108" t="s">
        <v>7</v>
      </c>
      <c r="M88" s="107" t="str">
        <f t="shared" si="17"/>
        <v>Y2</v>
      </c>
      <c r="N88" s="222" t="str">
        <f>Aaron!$Y$2</f>
        <v>Columbus</v>
      </c>
      <c r="O88" s="142" t="s">
        <v>1727</v>
      </c>
      <c r="P88" s="178" t="str">
        <f t="shared" si="18"/>
        <v>Benintendi, Andrew (Y2)</v>
      </c>
      <c r="Q88" s="139">
        <f t="shared" si="19"/>
        <v>300000</v>
      </c>
      <c r="R88" s="231">
        <f t="shared" si="20"/>
        <v>400000</v>
      </c>
      <c r="S88" s="231" t="str">
        <f t="shared" si="21"/>
        <v/>
      </c>
      <c r="T88" s="231" t="str">
        <f t="shared" si="22"/>
        <v/>
      </c>
      <c r="U88" s="107" t="s">
        <v>511</v>
      </c>
      <c r="V88" s="183">
        <v>300000</v>
      </c>
      <c r="W88" s="107" t="s">
        <v>367</v>
      </c>
      <c r="X88" s="183">
        <v>400000</v>
      </c>
      <c r="Y88" s="107" t="s">
        <v>630</v>
      </c>
      <c r="Z88" s="183"/>
      <c r="AA88" s="107" t="s">
        <v>943</v>
      </c>
      <c r="AB88" s="140"/>
      <c r="AC88" s="107" t="s">
        <v>944</v>
      </c>
      <c r="AD88" s="107"/>
      <c r="AE88" s="107" t="s">
        <v>945</v>
      </c>
      <c r="AF88" s="107"/>
    </row>
    <row r="89" spans="1:32" ht="14.25" customHeight="1" x14ac:dyDescent="0.25">
      <c r="A89" s="121" t="s">
        <v>714</v>
      </c>
      <c r="B89" s="185" t="str">
        <f t="shared" si="13"/>
        <v>Benoit</v>
      </c>
      <c r="C89" s="190" t="str">
        <f t="shared" si="14"/>
        <v>Joaquin</v>
      </c>
      <c r="D89" s="107" t="str">
        <f t="shared" si="15"/>
        <v>J. Benoit</v>
      </c>
      <c r="E89" s="178" t="str">
        <f t="shared" si="16"/>
        <v>Joaquin Benoit</v>
      </c>
      <c r="F89" s="334" t="s">
        <v>971</v>
      </c>
      <c r="G89" s="108"/>
      <c r="H89" s="108"/>
      <c r="I89" s="108"/>
      <c r="J89" s="335">
        <v>28332</v>
      </c>
      <c r="K89" s="336" t="s">
        <v>968</v>
      </c>
      <c r="L89" s="108" t="s">
        <v>130</v>
      </c>
      <c r="M89" s="107" t="str">
        <f t="shared" si="17"/>
        <v>1,F1-$475k</v>
      </c>
      <c r="N89" s="339" t="s">
        <v>1898</v>
      </c>
      <c r="O89" s="142" t="s">
        <v>3237</v>
      </c>
      <c r="P89" s="178" t="str">
        <f t="shared" si="18"/>
        <v>Benoit, Joaquin (1,F1-$475k)</v>
      </c>
      <c r="Q89" s="139">
        <f t="shared" si="19"/>
        <v>475000</v>
      </c>
      <c r="R89" s="231" t="str">
        <f t="shared" si="20"/>
        <v/>
      </c>
      <c r="S89" s="231" t="str">
        <f t="shared" si="21"/>
        <v/>
      </c>
      <c r="T89" s="231" t="str">
        <f t="shared" si="22"/>
        <v/>
      </c>
      <c r="U89" s="165" t="s">
        <v>3246</v>
      </c>
      <c r="V89" s="284">
        <v>475000</v>
      </c>
      <c r="W89" s="182" t="s">
        <v>326</v>
      </c>
      <c r="X89" s="201"/>
      <c r="Y89" s="488"/>
      <c r="Z89" s="183"/>
      <c r="AA89" s="140"/>
      <c r="AB89" s="240"/>
      <c r="AC89" s="107"/>
      <c r="AD89" s="509"/>
      <c r="AE89" s="107"/>
      <c r="AF89" s="107"/>
    </row>
    <row r="90" spans="1:32" ht="14.25" customHeight="1" x14ac:dyDescent="0.2">
      <c r="A90" s="119" t="s">
        <v>1371</v>
      </c>
      <c r="B90" s="185" t="str">
        <f t="shared" si="13"/>
        <v>Berrios</v>
      </c>
      <c r="C90" s="190" t="str">
        <f t="shared" si="14"/>
        <v>Jose</v>
      </c>
      <c r="D90" s="107" t="str">
        <f t="shared" si="15"/>
        <v>J. Berrios</v>
      </c>
      <c r="E90" s="178" t="str">
        <f t="shared" si="16"/>
        <v>Jose Berrios</v>
      </c>
      <c r="F90" s="108" t="s">
        <v>971</v>
      </c>
      <c r="G90" s="108"/>
      <c r="H90" s="108"/>
      <c r="I90" s="108"/>
      <c r="J90" s="165">
        <v>34481</v>
      </c>
      <c r="K90" s="120" t="s">
        <v>730</v>
      </c>
      <c r="L90" s="108" t="s">
        <v>130</v>
      </c>
      <c r="M90" s="107" t="str">
        <f t="shared" si="17"/>
        <v>Y2</v>
      </c>
      <c r="N90" s="222" t="str">
        <f>Aaron!$Y$2</f>
        <v>Columbus</v>
      </c>
      <c r="O90" s="108" t="s">
        <v>1358</v>
      </c>
      <c r="P90" s="178" t="str">
        <f t="shared" si="18"/>
        <v>Berrios, Jose (Y2)</v>
      </c>
      <c r="Q90" s="139">
        <f t="shared" si="19"/>
        <v>300000</v>
      </c>
      <c r="R90" s="231">
        <f t="shared" si="20"/>
        <v>400000</v>
      </c>
      <c r="S90" s="231" t="str">
        <f t="shared" si="21"/>
        <v/>
      </c>
      <c r="T90" s="231" t="str">
        <f t="shared" si="22"/>
        <v/>
      </c>
      <c r="U90" s="178" t="s">
        <v>511</v>
      </c>
      <c r="V90" s="183">
        <v>300000</v>
      </c>
      <c r="W90" s="107" t="s">
        <v>367</v>
      </c>
      <c r="X90" s="183">
        <v>400000</v>
      </c>
      <c r="Y90" s="107" t="s">
        <v>630</v>
      </c>
      <c r="Z90" s="183"/>
      <c r="AA90" s="107" t="s">
        <v>943</v>
      </c>
      <c r="AB90" s="107"/>
      <c r="AC90" s="107" t="s">
        <v>944</v>
      </c>
      <c r="AD90" s="107"/>
      <c r="AE90" s="107" t="s">
        <v>945</v>
      </c>
      <c r="AF90" s="107"/>
    </row>
    <row r="91" spans="1:32" ht="14.25" customHeight="1" x14ac:dyDescent="0.2">
      <c r="A91" s="186" t="s">
        <v>1150</v>
      </c>
      <c r="B91" s="185" t="str">
        <f t="shared" si="13"/>
        <v>Betances</v>
      </c>
      <c r="C91" s="190" t="str">
        <f t="shared" si="14"/>
        <v>Dellin</v>
      </c>
      <c r="D91" s="107" t="str">
        <f t="shared" si="15"/>
        <v>D. Betances</v>
      </c>
      <c r="E91" s="178" t="str">
        <f t="shared" si="16"/>
        <v>Dellin Betances</v>
      </c>
      <c r="F91" s="189" t="s">
        <v>971</v>
      </c>
      <c r="G91" s="189"/>
      <c r="H91" s="189"/>
      <c r="I91" s="189"/>
      <c r="J91" s="307">
        <v>32225</v>
      </c>
      <c r="K91" s="192" t="s">
        <v>130</v>
      </c>
      <c r="L91" s="108" t="s">
        <v>130</v>
      </c>
      <c r="M91" s="107" t="str">
        <f t="shared" si="17"/>
        <v>ARB-Y4</v>
      </c>
      <c r="N91" s="120" t="str">
        <f>Ruth!$A$2</f>
        <v>Plum Island</v>
      </c>
      <c r="O91" s="184" t="s">
        <v>1076</v>
      </c>
      <c r="P91" s="178" t="str">
        <f t="shared" si="18"/>
        <v>Betances, Dellin (ARB-Y4)</v>
      </c>
      <c r="Q91" s="139">
        <f t="shared" si="19"/>
        <v>840000</v>
      </c>
      <c r="R91" s="231" t="str">
        <f t="shared" si="20"/>
        <v/>
      </c>
      <c r="S91" s="231" t="str">
        <f t="shared" si="21"/>
        <v/>
      </c>
      <c r="T91" s="231" t="str">
        <f t="shared" si="22"/>
        <v/>
      </c>
      <c r="U91" s="107" t="s">
        <v>630</v>
      </c>
      <c r="V91" s="179">
        <v>840000</v>
      </c>
      <c r="W91" s="107" t="s">
        <v>943</v>
      </c>
      <c r="X91" s="183"/>
      <c r="Y91" s="107" t="s">
        <v>944</v>
      </c>
      <c r="Z91" s="183"/>
      <c r="AA91" s="107" t="s">
        <v>945</v>
      </c>
      <c r="AB91" s="107"/>
      <c r="AC91" s="107" t="s">
        <v>326</v>
      </c>
      <c r="AD91" s="107"/>
      <c r="AE91" s="107"/>
      <c r="AF91" s="107"/>
    </row>
    <row r="92" spans="1:32" ht="14.25" customHeight="1" x14ac:dyDescent="0.2">
      <c r="A92" s="119" t="s">
        <v>765</v>
      </c>
      <c r="B92" s="185" t="str">
        <f t="shared" si="13"/>
        <v>Bettis</v>
      </c>
      <c r="C92" s="190" t="str">
        <f t="shared" si="14"/>
        <v>Chad</v>
      </c>
      <c r="D92" s="107" t="str">
        <f t="shared" si="15"/>
        <v>C. Bettis</v>
      </c>
      <c r="E92" s="178" t="str">
        <f t="shared" si="16"/>
        <v>Chad Bettis</v>
      </c>
      <c r="F92" s="108" t="s">
        <v>971</v>
      </c>
      <c r="G92" s="217"/>
      <c r="H92" s="120"/>
      <c r="I92" s="108"/>
      <c r="J92" s="165">
        <v>32624</v>
      </c>
      <c r="K92" s="107" t="s">
        <v>730</v>
      </c>
      <c r="L92" s="108" t="s">
        <v>130</v>
      </c>
      <c r="M92" s="107" t="str">
        <f t="shared" si="17"/>
        <v>3,F3-$2,793M</v>
      </c>
      <c r="N92" s="147" t="s">
        <v>460</v>
      </c>
      <c r="O92" s="142" t="s">
        <v>2120</v>
      </c>
      <c r="P92" s="178" t="str">
        <f t="shared" si="18"/>
        <v>Bettis, Chad (3,F3-$2,793M)</v>
      </c>
      <c r="Q92" s="139">
        <f t="shared" si="19"/>
        <v>931000</v>
      </c>
      <c r="R92" s="139" t="str">
        <f t="shared" si="20"/>
        <v/>
      </c>
      <c r="S92" s="231" t="str">
        <f t="shared" si="21"/>
        <v/>
      </c>
      <c r="T92" s="231" t="str">
        <f t="shared" si="22"/>
        <v/>
      </c>
      <c r="U92" s="147" t="s">
        <v>1856</v>
      </c>
      <c r="V92" s="324">
        <v>931000</v>
      </c>
      <c r="W92" s="178" t="s">
        <v>326</v>
      </c>
      <c r="X92" s="183"/>
      <c r="Y92" s="140"/>
      <c r="Z92" s="183"/>
      <c r="AA92" s="140"/>
      <c r="AB92" s="107"/>
      <c r="AC92" s="107"/>
      <c r="AD92" s="107"/>
      <c r="AE92" s="107"/>
      <c r="AF92" s="107"/>
    </row>
    <row r="93" spans="1:32" ht="14.25" customHeight="1" x14ac:dyDescent="0.2">
      <c r="A93" s="185" t="s">
        <v>1088</v>
      </c>
      <c r="B93" s="185" t="str">
        <f t="shared" si="13"/>
        <v>Betts</v>
      </c>
      <c r="C93" s="190" t="str">
        <f t="shared" si="14"/>
        <v>Mookie</v>
      </c>
      <c r="D93" s="107" t="str">
        <f t="shared" si="15"/>
        <v>M. Betts</v>
      </c>
      <c r="E93" s="178" t="str">
        <f t="shared" si="16"/>
        <v>Mookie Betts</v>
      </c>
      <c r="F93" s="184" t="s">
        <v>971</v>
      </c>
      <c r="G93" s="184"/>
      <c r="H93" s="184"/>
      <c r="I93" s="184"/>
      <c r="J93" s="194">
        <v>33884</v>
      </c>
      <c r="K93" s="195" t="s">
        <v>969</v>
      </c>
      <c r="L93" s="108" t="s">
        <v>7</v>
      </c>
      <c r="M93" s="107" t="str">
        <f t="shared" si="17"/>
        <v>1,L5-$14M</v>
      </c>
      <c r="N93" s="120" t="str">
        <f>Cobb!$G$2</f>
        <v>Alaska</v>
      </c>
      <c r="O93" s="184" t="s">
        <v>1076</v>
      </c>
      <c r="P93" s="178" t="str">
        <f t="shared" si="18"/>
        <v>Betts, Mookie (1,L5-$14M)</v>
      </c>
      <c r="Q93" s="139">
        <f t="shared" si="19"/>
        <v>2800000</v>
      </c>
      <c r="R93" s="231">
        <f t="shared" si="20"/>
        <v>2800000</v>
      </c>
      <c r="S93" s="231">
        <f t="shared" si="21"/>
        <v>2800000</v>
      </c>
      <c r="T93" s="231">
        <f t="shared" si="22"/>
        <v>2800000</v>
      </c>
      <c r="U93" s="107" t="s">
        <v>3170</v>
      </c>
      <c r="V93" s="179">
        <v>2800000</v>
      </c>
      <c r="W93" s="107" t="s">
        <v>3178</v>
      </c>
      <c r="X93" s="179">
        <v>2800000</v>
      </c>
      <c r="Y93" s="107" t="s">
        <v>3179</v>
      </c>
      <c r="Z93" s="183">
        <v>2800000</v>
      </c>
      <c r="AA93" s="107" t="s">
        <v>3180</v>
      </c>
      <c r="AB93" s="140">
        <v>2800000</v>
      </c>
      <c r="AC93" s="107" t="s">
        <v>3181</v>
      </c>
      <c r="AD93" s="140">
        <v>2800000</v>
      </c>
      <c r="AE93" s="107" t="s">
        <v>326</v>
      </c>
      <c r="AF93" s="107"/>
    </row>
    <row r="94" spans="1:32" ht="14.25" customHeight="1" x14ac:dyDescent="0.2">
      <c r="A94" s="107" t="s">
        <v>2320</v>
      </c>
      <c r="B94" s="185" t="str">
        <f t="shared" si="13"/>
        <v>Biagini</v>
      </c>
      <c r="C94" s="190" t="str">
        <f t="shared" si="14"/>
        <v>Joe</v>
      </c>
      <c r="D94" s="107" t="str">
        <f t="shared" si="15"/>
        <v>J. Biagini</v>
      </c>
      <c r="E94" s="178" t="str">
        <f t="shared" si="16"/>
        <v>Joe Biagini</v>
      </c>
      <c r="F94" s="184" t="s">
        <v>971</v>
      </c>
      <c r="G94" s="107">
        <f>G93+1</f>
        <v>1</v>
      </c>
      <c r="H94" s="107" t="s">
        <v>613</v>
      </c>
      <c r="I94" s="107">
        <v>6</v>
      </c>
      <c r="J94" s="398">
        <v>33022</v>
      </c>
      <c r="K94" s="107" t="s">
        <v>968</v>
      </c>
      <c r="L94" s="108" t="s">
        <v>130</v>
      </c>
      <c r="M94" s="107" t="str">
        <f t="shared" si="17"/>
        <v>Y2</v>
      </c>
      <c r="N94" s="120" t="str">
        <f>Cobb!$Y$2</f>
        <v>Gateway</v>
      </c>
      <c r="O94" s="108" t="s">
        <v>2127</v>
      </c>
      <c r="P94" s="178" t="str">
        <f t="shared" si="18"/>
        <v>Biagini, Joe (Y2)</v>
      </c>
      <c r="Q94" s="139">
        <f t="shared" si="19"/>
        <v>300000</v>
      </c>
      <c r="R94" s="231">
        <f t="shared" si="20"/>
        <v>400000</v>
      </c>
      <c r="S94" s="231" t="str">
        <f t="shared" si="21"/>
        <v/>
      </c>
      <c r="T94" s="231" t="str">
        <f t="shared" si="22"/>
        <v/>
      </c>
      <c r="U94" s="107" t="s">
        <v>511</v>
      </c>
      <c r="V94" s="183">
        <v>300000</v>
      </c>
      <c r="W94" s="107" t="s">
        <v>367</v>
      </c>
      <c r="X94" s="183">
        <v>400000</v>
      </c>
      <c r="Y94" s="107" t="s">
        <v>630</v>
      </c>
      <c r="Z94" s="140"/>
      <c r="AA94" s="107" t="s">
        <v>943</v>
      </c>
      <c r="AB94" s="107"/>
      <c r="AC94" s="107" t="s">
        <v>944</v>
      </c>
      <c r="AD94" s="107"/>
      <c r="AE94" s="107" t="s">
        <v>945</v>
      </c>
      <c r="AF94" s="107"/>
    </row>
    <row r="95" spans="1:32" ht="14.25" customHeight="1" x14ac:dyDescent="0.2">
      <c r="A95" s="107" t="s">
        <v>2216</v>
      </c>
      <c r="B95" s="185" t="str">
        <f t="shared" si="13"/>
        <v>Bichette</v>
      </c>
      <c r="C95" s="190" t="str">
        <f t="shared" si="14"/>
        <v>Bo</v>
      </c>
      <c r="D95" s="107" t="str">
        <f t="shared" si="15"/>
        <v>B. Bichette</v>
      </c>
      <c r="E95" s="178" t="str">
        <f t="shared" si="16"/>
        <v>Bo Bichette</v>
      </c>
      <c r="F95" s="184" t="s">
        <v>971</v>
      </c>
      <c r="G95" s="107">
        <f>G94+1</f>
        <v>2</v>
      </c>
      <c r="H95" s="107">
        <v>9</v>
      </c>
      <c r="I95" s="107">
        <v>2</v>
      </c>
      <c r="J95" s="398">
        <v>35859</v>
      </c>
      <c r="K95" s="107" t="s">
        <v>984</v>
      </c>
      <c r="L95" s="108" t="s">
        <v>509</v>
      </c>
      <c r="M95" s="107" t="str">
        <f t="shared" si="17"/>
        <v>min</v>
      </c>
      <c r="N95" s="107" t="s">
        <v>1220</v>
      </c>
      <c r="O95" s="108" t="s">
        <v>2127</v>
      </c>
      <c r="P95" s="178" t="str">
        <f t="shared" si="18"/>
        <v>Bichette, Bo (min)</v>
      </c>
      <c r="Q95" s="139" t="str">
        <f t="shared" si="19"/>
        <v/>
      </c>
      <c r="R95" s="231" t="str">
        <f t="shared" si="20"/>
        <v/>
      </c>
      <c r="S95" s="231" t="str">
        <f t="shared" si="21"/>
        <v/>
      </c>
      <c r="T95" s="231" t="str">
        <f t="shared" si="22"/>
        <v/>
      </c>
      <c r="U95" s="107" t="s">
        <v>643</v>
      </c>
      <c r="V95" s="107"/>
      <c r="W95" s="107"/>
      <c r="X95" s="140"/>
      <c r="Y95" s="107"/>
      <c r="Z95" s="140"/>
      <c r="AA95" s="107"/>
      <c r="AB95" s="107"/>
      <c r="AC95" s="107"/>
      <c r="AD95" s="107"/>
      <c r="AE95" s="107"/>
      <c r="AF95" s="107"/>
    </row>
    <row r="96" spans="1:32" ht="14.25" customHeight="1" x14ac:dyDescent="0.2">
      <c r="A96" s="107" t="s">
        <v>1736</v>
      </c>
      <c r="B96" s="185" t="str">
        <f t="shared" si="13"/>
        <v>Bickford</v>
      </c>
      <c r="C96" s="190" t="str">
        <f t="shared" si="14"/>
        <v>Phil</v>
      </c>
      <c r="D96" s="107" t="str">
        <f t="shared" si="15"/>
        <v>P. Bickford</v>
      </c>
      <c r="E96" s="178" t="str">
        <f t="shared" si="16"/>
        <v>Phil Bickford</v>
      </c>
      <c r="F96" s="217" t="s">
        <v>971</v>
      </c>
      <c r="G96" s="509">
        <v>130</v>
      </c>
      <c r="H96" s="509">
        <v>5</v>
      </c>
      <c r="I96" s="509">
        <v>14</v>
      </c>
      <c r="J96" s="298">
        <v>34890</v>
      </c>
      <c r="K96" s="167"/>
      <c r="L96" s="108" t="s">
        <v>509</v>
      </c>
      <c r="M96" s="107" t="str">
        <f t="shared" si="17"/>
        <v>min</v>
      </c>
      <c r="N96" s="120" t="str">
        <f>Mays!$Y$2</f>
        <v>Los Angeles</v>
      </c>
      <c r="O96" s="142" t="s">
        <v>1727</v>
      </c>
      <c r="P96" s="178" t="str">
        <f t="shared" si="18"/>
        <v>Bickford, Phil (min)</v>
      </c>
      <c r="Q96" s="139" t="str">
        <f t="shared" si="19"/>
        <v/>
      </c>
      <c r="R96" s="231" t="str">
        <f t="shared" si="20"/>
        <v/>
      </c>
      <c r="S96" s="231" t="str">
        <f t="shared" si="21"/>
        <v/>
      </c>
      <c r="T96" s="231" t="str">
        <f t="shared" si="22"/>
        <v/>
      </c>
      <c r="U96" s="107" t="s">
        <v>643</v>
      </c>
      <c r="V96" s="183"/>
      <c r="W96" s="107"/>
      <c r="X96" s="183"/>
      <c r="Y96" s="107"/>
      <c r="Z96" s="183"/>
      <c r="AA96" s="107"/>
      <c r="AB96" s="107"/>
      <c r="AC96" s="107"/>
      <c r="AD96" s="107"/>
      <c r="AE96" s="107"/>
      <c r="AF96" s="107"/>
    </row>
    <row r="97" spans="1:32" ht="14.25" customHeight="1" x14ac:dyDescent="0.2">
      <c r="A97" s="509" t="s">
        <v>1429</v>
      </c>
      <c r="B97" s="185" t="str">
        <f t="shared" si="13"/>
        <v>Bird</v>
      </c>
      <c r="C97" s="190" t="str">
        <f t="shared" si="14"/>
        <v>Greg</v>
      </c>
      <c r="D97" s="107" t="str">
        <f t="shared" si="15"/>
        <v>G. Bird</v>
      </c>
      <c r="E97" s="178" t="str">
        <f t="shared" si="16"/>
        <v>Greg Bird</v>
      </c>
      <c r="F97" s="108" t="s">
        <v>404</v>
      </c>
      <c r="G97" s="108"/>
      <c r="H97" s="108"/>
      <c r="I97" s="108"/>
      <c r="J97" s="298">
        <v>33917</v>
      </c>
      <c r="K97" s="107" t="s">
        <v>970</v>
      </c>
      <c r="L97" s="108" t="s">
        <v>7</v>
      </c>
      <c r="M97" s="107" t="str">
        <f t="shared" si="17"/>
        <v>Y2</v>
      </c>
      <c r="N97" s="120" t="str">
        <f>Mays!$Y$2</f>
        <v>Los Angeles</v>
      </c>
      <c r="O97" s="108" t="s">
        <v>1349</v>
      </c>
      <c r="P97" s="178" t="str">
        <f t="shared" si="18"/>
        <v>Bird, Greg (Y2)</v>
      </c>
      <c r="Q97" s="139">
        <f t="shared" si="19"/>
        <v>300000</v>
      </c>
      <c r="R97" s="231">
        <f t="shared" si="20"/>
        <v>400000</v>
      </c>
      <c r="S97" s="231" t="str">
        <f t="shared" si="21"/>
        <v/>
      </c>
      <c r="T97" s="231" t="str">
        <f t="shared" si="22"/>
        <v/>
      </c>
      <c r="U97" s="107" t="s">
        <v>511</v>
      </c>
      <c r="V97" s="183">
        <v>300000</v>
      </c>
      <c r="W97" s="107" t="s">
        <v>367</v>
      </c>
      <c r="X97" s="183">
        <v>400000</v>
      </c>
      <c r="Y97" s="107" t="s">
        <v>630</v>
      </c>
      <c r="Z97" s="183"/>
      <c r="AA97" s="107" t="s">
        <v>943</v>
      </c>
      <c r="AB97" s="107"/>
      <c r="AC97" s="107" t="s">
        <v>944</v>
      </c>
      <c r="AD97" s="107"/>
      <c r="AE97" s="107" t="s">
        <v>945</v>
      </c>
      <c r="AF97" s="107"/>
    </row>
    <row r="98" spans="1:32" ht="14.25" customHeight="1" x14ac:dyDescent="0.2">
      <c r="A98" s="107" t="s">
        <v>2242</v>
      </c>
      <c r="B98" s="185" t="str">
        <f t="shared" si="13"/>
        <v>Blach</v>
      </c>
      <c r="C98" s="190" t="str">
        <f t="shared" si="14"/>
        <v>Ty</v>
      </c>
      <c r="D98" s="107" t="str">
        <f t="shared" si="15"/>
        <v>T. Blach</v>
      </c>
      <c r="E98" s="178" t="str">
        <f t="shared" si="16"/>
        <v>Ty Blach</v>
      </c>
      <c r="F98" s="184" t="s">
        <v>404</v>
      </c>
      <c r="G98" s="107">
        <f>G97+1</f>
        <v>1</v>
      </c>
      <c r="H98" s="107">
        <v>2</v>
      </c>
      <c r="I98" s="107">
        <v>22</v>
      </c>
      <c r="J98" s="398">
        <v>33166</v>
      </c>
      <c r="K98" s="107" t="s">
        <v>730</v>
      </c>
      <c r="L98" s="108" t="s">
        <v>130</v>
      </c>
      <c r="M98" s="107" t="str">
        <f t="shared" si="17"/>
        <v>Y1</v>
      </c>
      <c r="N98" s="107" t="s">
        <v>388</v>
      </c>
      <c r="O98" s="108" t="s">
        <v>2127</v>
      </c>
      <c r="P98" s="178" t="str">
        <f t="shared" si="18"/>
        <v>Blach, Ty (Y1)</v>
      </c>
      <c r="Q98" s="139">
        <f t="shared" si="19"/>
        <v>200000</v>
      </c>
      <c r="R98" s="231">
        <f t="shared" si="20"/>
        <v>300000</v>
      </c>
      <c r="S98" s="231">
        <f t="shared" si="21"/>
        <v>400000</v>
      </c>
      <c r="T98" s="231" t="str">
        <f t="shared" si="22"/>
        <v/>
      </c>
      <c r="U98" s="107" t="s">
        <v>510</v>
      </c>
      <c r="V98" s="140">
        <v>200000</v>
      </c>
      <c r="W98" s="107" t="s">
        <v>511</v>
      </c>
      <c r="X98" s="183">
        <v>300000</v>
      </c>
      <c r="Y98" s="107" t="s">
        <v>367</v>
      </c>
      <c r="Z98" s="183">
        <v>400000</v>
      </c>
      <c r="AA98" s="107" t="s">
        <v>630</v>
      </c>
      <c r="AB98" s="107"/>
      <c r="AC98" s="107"/>
      <c r="AD98" s="107"/>
      <c r="AE98" s="107"/>
      <c r="AF98" s="107"/>
    </row>
    <row r="99" spans="1:32" ht="14.25" customHeight="1" x14ac:dyDescent="0.2">
      <c r="A99" s="107" t="s">
        <v>788</v>
      </c>
      <c r="B99" s="185" t="str">
        <f t="shared" si="13"/>
        <v>Blackmon</v>
      </c>
      <c r="C99" s="190" t="str">
        <f t="shared" si="14"/>
        <v>Charlie</v>
      </c>
      <c r="D99" s="107" t="str">
        <f t="shared" si="15"/>
        <v>C. Blackmon</v>
      </c>
      <c r="E99" s="178" t="str">
        <f t="shared" si="16"/>
        <v>Charlie Blackmon</v>
      </c>
      <c r="F99" s="108" t="s">
        <v>404</v>
      </c>
      <c r="G99" s="108"/>
      <c r="H99" s="108"/>
      <c r="I99" s="108"/>
      <c r="J99" s="165">
        <v>31594</v>
      </c>
      <c r="K99" s="120" t="s">
        <v>976</v>
      </c>
      <c r="L99" s="108" t="s">
        <v>7</v>
      </c>
      <c r="M99" s="107" t="str">
        <f t="shared" si="17"/>
        <v>ARB-Y7</v>
      </c>
      <c r="N99" s="222" t="str">
        <f>Mays!$S$2</f>
        <v>Thunder Bay</v>
      </c>
      <c r="O99" s="142" t="s">
        <v>1819</v>
      </c>
      <c r="P99" s="178" t="str">
        <f t="shared" si="18"/>
        <v>Blackmon, Charlie (ARB-Y7)</v>
      </c>
      <c r="Q99" s="139">
        <f t="shared" ref="Q99:Q112" si="23">IF(ISBLANK($V99),"",$V99)</f>
        <v>4800000</v>
      </c>
      <c r="R99" s="231" t="str">
        <f t="shared" ref="R99:R112" si="24">IF(ISBLANK($X99),"",$X99)</f>
        <v/>
      </c>
      <c r="S99" s="231" t="str">
        <f t="shared" ref="S99:S112" si="25">IF(ISBLANK($Z99),"",$Z99)</f>
        <v/>
      </c>
      <c r="T99" s="231" t="str">
        <f t="shared" si="22"/>
        <v/>
      </c>
      <c r="U99" s="107" t="s">
        <v>945</v>
      </c>
      <c r="V99" s="183">
        <v>4800000</v>
      </c>
      <c r="W99" s="107" t="s">
        <v>326</v>
      </c>
      <c r="X99" s="183"/>
      <c r="Y99" s="107"/>
      <c r="Z99" s="183"/>
      <c r="AA99" s="107"/>
      <c r="AB99" s="107"/>
      <c r="AC99" s="107"/>
      <c r="AD99" s="107"/>
      <c r="AE99" s="107"/>
      <c r="AF99" s="107"/>
    </row>
    <row r="100" spans="1:32" ht="14.25" customHeight="1" x14ac:dyDescent="0.2">
      <c r="A100" s="121" t="s">
        <v>987</v>
      </c>
      <c r="B100" s="185" t="str">
        <f t="shared" si="13"/>
        <v>Blanco</v>
      </c>
      <c r="C100" s="190" t="str">
        <f t="shared" si="14"/>
        <v>Gregor</v>
      </c>
      <c r="D100" s="107" t="str">
        <f t="shared" si="15"/>
        <v>G. Blanco</v>
      </c>
      <c r="E100" s="178" t="str">
        <f t="shared" si="16"/>
        <v>Gregor Blanco</v>
      </c>
      <c r="F100" s="171" t="s">
        <v>404</v>
      </c>
      <c r="G100" s="171"/>
      <c r="H100" s="171"/>
      <c r="I100" s="171"/>
      <c r="J100" s="174">
        <v>30674</v>
      </c>
      <c r="K100" s="175" t="s">
        <v>977</v>
      </c>
      <c r="L100" s="108" t="s">
        <v>7</v>
      </c>
      <c r="M100" s="107" t="str">
        <f t="shared" si="17"/>
        <v>1,F2-$500k</v>
      </c>
      <c r="N100" s="147" t="s">
        <v>352</v>
      </c>
      <c r="O100" s="142" t="s">
        <v>3237</v>
      </c>
      <c r="P100" s="178" t="str">
        <f t="shared" si="18"/>
        <v>Blanco, Gregor (1,F2-$500k)</v>
      </c>
      <c r="Q100" s="139">
        <f t="shared" si="23"/>
        <v>250000</v>
      </c>
      <c r="R100" s="231">
        <f t="shared" si="24"/>
        <v>250000</v>
      </c>
      <c r="S100" s="231" t="str">
        <f t="shared" si="25"/>
        <v/>
      </c>
      <c r="T100" s="231" t="str">
        <f t="shared" si="22"/>
        <v/>
      </c>
      <c r="U100" s="165" t="s">
        <v>1495</v>
      </c>
      <c r="V100" s="140">
        <v>250000</v>
      </c>
      <c r="W100" s="165" t="s">
        <v>1495</v>
      </c>
      <c r="X100" s="140">
        <v>250000</v>
      </c>
      <c r="Y100" s="201" t="s">
        <v>326</v>
      </c>
      <c r="Z100" s="183"/>
      <c r="AA100" s="140"/>
      <c r="AB100" s="240"/>
      <c r="AC100" s="107"/>
      <c r="AD100" s="107"/>
      <c r="AE100" s="107"/>
      <c r="AF100" s="107"/>
    </row>
    <row r="101" spans="1:32" ht="14.25" customHeight="1" x14ac:dyDescent="0.2">
      <c r="A101" s="107" t="s">
        <v>2338</v>
      </c>
      <c r="B101" s="185" t="str">
        <f t="shared" si="13"/>
        <v>Bleier</v>
      </c>
      <c r="C101" s="190" t="str">
        <f t="shared" si="14"/>
        <v>Richard</v>
      </c>
      <c r="D101" s="107" t="str">
        <f t="shared" si="15"/>
        <v>R. Bleier</v>
      </c>
      <c r="E101" s="178" t="str">
        <f t="shared" si="16"/>
        <v>Richard Bleier</v>
      </c>
      <c r="F101" s="184" t="s">
        <v>404</v>
      </c>
      <c r="G101" s="107">
        <f>Players!G938+1</f>
        <v>63</v>
      </c>
      <c r="H101" s="107">
        <v>4</v>
      </c>
      <c r="I101" s="107">
        <v>16</v>
      </c>
      <c r="J101" s="398">
        <v>31883</v>
      </c>
      <c r="K101" s="107" t="s">
        <v>968</v>
      </c>
      <c r="L101" s="108" t="s">
        <v>130</v>
      </c>
      <c r="M101" s="107" t="str">
        <f t="shared" si="17"/>
        <v>Y2</v>
      </c>
      <c r="N101" s="107" t="s">
        <v>1226</v>
      </c>
      <c r="O101" s="108" t="s">
        <v>2127</v>
      </c>
      <c r="P101" s="178" t="str">
        <f t="shared" si="18"/>
        <v>Bleier, Richard (Y2)</v>
      </c>
      <c r="Q101" s="139">
        <f t="shared" si="23"/>
        <v>300000</v>
      </c>
      <c r="R101" s="231">
        <f t="shared" si="24"/>
        <v>400000</v>
      </c>
      <c r="S101" s="231" t="str">
        <f t="shared" si="25"/>
        <v/>
      </c>
      <c r="T101" s="231" t="str">
        <f t="shared" si="22"/>
        <v/>
      </c>
      <c r="U101" s="107" t="s">
        <v>511</v>
      </c>
      <c r="V101" s="183">
        <v>300000</v>
      </c>
      <c r="W101" s="107" t="s">
        <v>367</v>
      </c>
      <c r="X101" s="183">
        <v>400000</v>
      </c>
      <c r="Y101" s="107" t="s">
        <v>630</v>
      </c>
      <c r="Z101" s="140"/>
      <c r="AA101" s="107" t="s">
        <v>943</v>
      </c>
      <c r="AB101" s="107"/>
      <c r="AC101" s="107" t="s">
        <v>944</v>
      </c>
      <c r="AD101" s="107"/>
      <c r="AE101" s="107" t="s">
        <v>945</v>
      </c>
      <c r="AF101" s="107"/>
    </row>
    <row r="102" spans="1:32" ht="14.25" customHeight="1" x14ac:dyDescent="0.2">
      <c r="A102" s="339" t="s">
        <v>500</v>
      </c>
      <c r="B102" s="185" t="str">
        <f t="shared" si="13"/>
        <v>Blevins</v>
      </c>
      <c r="C102" s="190" t="str">
        <f t="shared" si="14"/>
        <v>Jerry</v>
      </c>
      <c r="D102" s="107" t="str">
        <f t="shared" si="15"/>
        <v>J. Blevins</v>
      </c>
      <c r="E102" s="178" t="str">
        <f t="shared" si="16"/>
        <v>Jerry Blevins</v>
      </c>
      <c r="F102" s="367" t="s">
        <v>404</v>
      </c>
      <c r="G102" s="339"/>
      <c r="H102" s="339"/>
      <c r="I102" s="339"/>
      <c r="J102" s="368">
        <v>30565</v>
      </c>
      <c r="K102" s="369" t="s">
        <v>968</v>
      </c>
      <c r="L102" s="337" t="s">
        <v>130</v>
      </c>
      <c r="M102" s="107" t="str">
        <f t="shared" si="17"/>
        <v>2,F2-$742k</v>
      </c>
      <c r="N102" s="339" t="s">
        <v>1900</v>
      </c>
      <c r="O102" s="370" t="s">
        <v>1922</v>
      </c>
      <c r="P102" s="178" t="str">
        <f t="shared" si="18"/>
        <v>Blevins, Jerry (2,F2-$742k)</v>
      </c>
      <c r="Q102" s="139">
        <f t="shared" si="23"/>
        <v>371000</v>
      </c>
      <c r="R102" s="231" t="str">
        <f t="shared" si="24"/>
        <v/>
      </c>
      <c r="S102" s="231" t="str">
        <f t="shared" si="25"/>
        <v/>
      </c>
      <c r="T102" s="231" t="str">
        <f t="shared" si="22"/>
        <v/>
      </c>
      <c r="U102" s="340" t="s">
        <v>1948</v>
      </c>
      <c r="V102" s="338">
        <v>371000</v>
      </c>
      <c r="W102" s="340" t="s">
        <v>326</v>
      </c>
      <c r="X102" s="183"/>
      <c r="Y102" s="107"/>
      <c r="Z102" s="183"/>
      <c r="AA102" s="107"/>
      <c r="AB102" s="107"/>
      <c r="AC102" s="107"/>
      <c r="AD102" s="107"/>
      <c r="AE102" s="107"/>
      <c r="AF102" s="107"/>
    </row>
    <row r="103" spans="1:32" ht="14.25" customHeight="1" x14ac:dyDescent="0.2">
      <c r="A103" s="107" t="s">
        <v>791</v>
      </c>
      <c r="B103" s="185" t="str">
        <f t="shared" si="13"/>
        <v>Bogaerts</v>
      </c>
      <c r="C103" s="190" t="str">
        <f t="shared" si="14"/>
        <v>Xander</v>
      </c>
      <c r="D103" s="107" t="str">
        <f t="shared" si="15"/>
        <v>X. Bogaerts</v>
      </c>
      <c r="E103" s="178" t="str">
        <f t="shared" si="16"/>
        <v>Xander Bogaerts</v>
      </c>
      <c r="F103" s="108" t="s">
        <v>971</v>
      </c>
      <c r="G103" s="108"/>
      <c r="H103" s="108"/>
      <c r="I103" s="108"/>
      <c r="J103" s="165">
        <v>33878</v>
      </c>
      <c r="K103" s="120" t="s">
        <v>975</v>
      </c>
      <c r="L103" s="108" t="s">
        <v>7</v>
      </c>
      <c r="M103" s="107" t="str">
        <f t="shared" si="17"/>
        <v>1,L5-$14M</v>
      </c>
      <c r="N103" s="120" t="str">
        <f>Cobb!$AE$2</f>
        <v>Chicago</v>
      </c>
      <c r="O103" s="142" t="s">
        <v>813</v>
      </c>
      <c r="P103" s="178" t="str">
        <f t="shared" si="18"/>
        <v>Bogaerts, Xander (1,L5-$14M)</v>
      </c>
      <c r="Q103" s="139">
        <f t="shared" si="23"/>
        <v>2800000</v>
      </c>
      <c r="R103" s="231">
        <f t="shared" si="24"/>
        <v>2800000</v>
      </c>
      <c r="S103" s="231">
        <f t="shared" si="25"/>
        <v>2800000</v>
      </c>
      <c r="T103" s="231">
        <f t="shared" si="22"/>
        <v>2800000</v>
      </c>
      <c r="U103" s="107" t="s">
        <v>3170</v>
      </c>
      <c r="V103" s="179">
        <v>2800000</v>
      </c>
      <c r="W103" s="107" t="s">
        <v>3178</v>
      </c>
      <c r="X103" s="179">
        <v>2800000</v>
      </c>
      <c r="Y103" s="107" t="s">
        <v>3179</v>
      </c>
      <c r="Z103" s="183">
        <v>2800000</v>
      </c>
      <c r="AA103" s="107" t="s">
        <v>3180</v>
      </c>
      <c r="AB103" s="140">
        <v>2800000</v>
      </c>
      <c r="AC103" s="107" t="s">
        <v>3181</v>
      </c>
      <c r="AD103" s="140">
        <v>2800000</v>
      </c>
      <c r="AE103" s="107" t="s">
        <v>326</v>
      </c>
      <c r="AF103" s="107"/>
    </row>
    <row r="104" spans="1:32" ht="14.25" customHeight="1" x14ac:dyDescent="0.2">
      <c r="A104" s="119" t="s">
        <v>914</v>
      </c>
      <c r="B104" s="185" t="str">
        <f t="shared" si="13"/>
        <v>Bonifacio</v>
      </c>
      <c r="C104" s="190" t="str">
        <f t="shared" si="14"/>
        <v>Jorge</v>
      </c>
      <c r="D104" s="107" t="str">
        <f t="shared" si="15"/>
        <v>J. Bonifacio</v>
      </c>
      <c r="E104" s="178" t="str">
        <f t="shared" si="16"/>
        <v>Jorge Bonifacio</v>
      </c>
      <c r="F104" s="108" t="s">
        <v>971</v>
      </c>
      <c r="G104" s="108"/>
      <c r="H104" s="108"/>
      <c r="I104" s="108"/>
      <c r="J104" s="165">
        <v>34124</v>
      </c>
      <c r="K104" s="120" t="s">
        <v>976</v>
      </c>
      <c r="L104" s="108" t="s">
        <v>7</v>
      </c>
      <c r="M104" s="107" t="str">
        <f t="shared" si="17"/>
        <v>Y1</v>
      </c>
      <c r="N104" s="120" t="str">
        <f>Aaron!$A$2</f>
        <v>Middlesex</v>
      </c>
      <c r="O104" s="108" t="s">
        <v>846</v>
      </c>
      <c r="P104" s="178" t="str">
        <f t="shared" si="18"/>
        <v>Bonifacio, Jorge (Y1)</v>
      </c>
      <c r="Q104" s="139">
        <f t="shared" si="23"/>
        <v>200000</v>
      </c>
      <c r="R104" s="231">
        <f t="shared" si="24"/>
        <v>300000</v>
      </c>
      <c r="S104" s="231">
        <f t="shared" si="25"/>
        <v>400000</v>
      </c>
      <c r="T104" s="231" t="str">
        <f t="shared" si="22"/>
        <v/>
      </c>
      <c r="U104" s="107" t="s">
        <v>510</v>
      </c>
      <c r="V104" s="140">
        <v>200000</v>
      </c>
      <c r="W104" s="107" t="s">
        <v>511</v>
      </c>
      <c r="X104" s="183">
        <v>300000</v>
      </c>
      <c r="Y104" s="107" t="s">
        <v>367</v>
      </c>
      <c r="Z104" s="183">
        <v>400000</v>
      </c>
      <c r="AA104" s="107" t="s">
        <v>630</v>
      </c>
      <c r="AB104" s="107"/>
      <c r="AC104" s="509"/>
    </row>
    <row r="105" spans="1:32" ht="14.25" customHeight="1" x14ac:dyDescent="0.2">
      <c r="A105" s="509" t="s">
        <v>1678</v>
      </c>
      <c r="B105" s="185" t="str">
        <f t="shared" si="13"/>
        <v>Bour</v>
      </c>
      <c r="C105" s="190" t="str">
        <f t="shared" si="14"/>
        <v>Justin*</v>
      </c>
      <c r="D105" s="107" t="str">
        <f t="shared" si="15"/>
        <v>J. Bour</v>
      </c>
      <c r="E105" s="178" t="str">
        <f t="shared" si="16"/>
        <v>Justin* Bour</v>
      </c>
      <c r="F105" s="217" t="s">
        <v>404</v>
      </c>
      <c r="G105" s="509">
        <v>43</v>
      </c>
      <c r="H105" s="509">
        <v>2</v>
      </c>
      <c r="I105" s="509">
        <v>19</v>
      </c>
      <c r="J105" s="298">
        <v>32291</v>
      </c>
      <c r="K105" s="167" t="s">
        <v>970</v>
      </c>
      <c r="L105" s="108" t="s">
        <v>7</v>
      </c>
      <c r="M105" s="107" t="str">
        <f t="shared" si="17"/>
        <v>Y3</v>
      </c>
      <c r="N105" s="509" t="s">
        <v>429</v>
      </c>
      <c r="O105" s="142" t="s">
        <v>1727</v>
      </c>
      <c r="P105" s="178" t="str">
        <f t="shared" si="18"/>
        <v>Bour, Justin* (Y3)</v>
      </c>
      <c r="Q105" s="139">
        <f t="shared" si="23"/>
        <v>400000</v>
      </c>
      <c r="R105" s="231" t="str">
        <f t="shared" si="24"/>
        <v/>
      </c>
      <c r="S105" s="231" t="str">
        <f t="shared" si="25"/>
        <v/>
      </c>
      <c r="T105" s="231" t="str">
        <f t="shared" si="22"/>
        <v/>
      </c>
      <c r="U105" s="107" t="s">
        <v>367</v>
      </c>
      <c r="V105" s="183">
        <v>400000</v>
      </c>
      <c r="W105" s="107" t="s">
        <v>630</v>
      </c>
      <c r="X105" s="183"/>
      <c r="Y105" s="107" t="s">
        <v>943</v>
      </c>
      <c r="Z105" s="183"/>
      <c r="AA105" s="107" t="s">
        <v>944</v>
      </c>
      <c r="AB105" s="509"/>
      <c r="AC105" s="107" t="s">
        <v>945</v>
      </c>
      <c r="AD105" s="107"/>
      <c r="AE105" s="107" t="s">
        <v>326</v>
      </c>
      <c r="AF105" s="107"/>
    </row>
    <row r="106" spans="1:32" ht="14.25" customHeight="1" x14ac:dyDescent="0.25">
      <c r="A106" s="121" t="s">
        <v>332</v>
      </c>
      <c r="B106" s="185" t="str">
        <f t="shared" si="13"/>
        <v>Bourjos</v>
      </c>
      <c r="C106" s="190" t="str">
        <f t="shared" si="14"/>
        <v>Peter</v>
      </c>
      <c r="D106" s="107" t="str">
        <f t="shared" si="15"/>
        <v>P. Bourjos</v>
      </c>
      <c r="E106" s="178" t="str">
        <f t="shared" si="16"/>
        <v>Peter Bourjos</v>
      </c>
      <c r="F106" s="334" t="s">
        <v>971</v>
      </c>
      <c r="G106" s="108"/>
      <c r="H106" s="108"/>
      <c r="I106" s="108"/>
      <c r="J106" s="335">
        <v>31867</v>
      </c>
      <c r="K106" s="336" t="s">
        <v>973</v>
      </c>
      <c r="L106" s="108" t="s">
        <v>7</v>
      </c>
      <c r="M106" s="107" t="str">
        <f t="shared" si="17"/>
        <v>1,F1-$333k</v>
      </c>
      <c r="N106" s="147" t="s">
        <v>1636</v>
      </c>
      <c r="O106" s="142" t="s">
        <v>3237</v>
      </c>
      <c r="P106" s="178" t="str">
        <f t="shared" si="18"/>
        <v>Bourjos, Peter (1,F1-$333k)</v>
      </c>
      <c r="Q106" s="139">
        <f t="shared" si="23"/>
        <v>333000</v>
      </c>
      <c r="R106" s="231" t="str">
        <f t="shared" si="24"/>
        <v/>
      </c>
      <c r="S106" s="231" t="str">
        <f t="shared" si="25"/>
        <v/>
      </c>
      <c r="T106" s="231" t="str">
        <f t="shared" si="22"/>
        <v/>
      </c>
      <c r="U106" s="165" t="s">
        <v>3247</v>
      </c>
      <c r="V106" s="140">
        <v>333000</v>
      </c>
      <c r="W106" s="182" t="s">
        <v>326</v>
      </c>
      <c r="X106" s="201"/>
      <c r="Y106" s="488"/>
      <c r="Z106" s="183"/>
      <c r="AA106" s="140"/>
      <c r="AB106" s="240"/>
      <c r="AC106" s="107"/>
      <c r="AD106" s="107"/>
      <c r="AE106" s="107"/>
      <c r="AF106" s="107"/>
    </row>
    <row r="107" spans="1:32" ht="14.25" customHeight="1" x14ac:dyDescent="0.2">
      <c r="A107" s="107" t="s">
        <v>2295</v>
      </c>
      <c r="B107" s="185" t="str">
        <f t="shared" si="13"/>
        <v>Bowman</v>
      </c>
      <c r="C107" s="190" t="str">
        <f t="shared" si="14"/>
        <v>Matthew</v>
      </c>
      <c r="D107" s="107" t="str">
        <f t="shared" si="15"/>
        <v>M. Bowman</v>
      </c>
      <c r="E107" s="178" t="str">
        <f t="shared" si="16"/>
        <v>Matthew Bowman</v>
      </c>
      <c r="F107" s="184" t="s">
        <v>971</v>
      </c>
      <c r="G107" s="107">
        <f>G106+1</f>
        <v>1</v>
      </c>
      <c r="H107" s="107">
        <v>2</v>
      </c>
      <c r="I107" s="107">
        <v>9</v>
      </c>
      <c r="J107" s="398">
        <v>33389</v>
      </c>
      <c r="K107" s="107" t="s">
        <v>968</v>
      </c>
      <c r="L107" s="108" t="s">
        <v>130</v>
      </c>
      <c r="M107" s="107" t="str">
        <f t="shared" si="17"/>
        <v>Y2</v>
      </c>
      <c r="N107" s="107" t="s">
        <v>395</v>
      </c>
      <c r="O107" s="108" t="s">
        <v>2127</v>
      </c>
      <c r="P107" s="178" t="str">
        <f t="shared" si="18"/>
        <v>Bowman, Matthew (Y2)</v>
      </c>
      <c r="Q107" s="139">
        <f t="shared" si="23"/>
        <v>300000</v>
      </c>
      <c r="R107" s="231">
        <f t="shared" si="24"/>
        <v>400000</v>
      </c>
      <c r="S107" s="231" t="str">
        <f t="shared" si="25"/>
        <v/>
      </c>
      <c r="T107" s="231" t="str">
        <f t="shared" si="22"/>
        <v/>
      </c>
      <c r="U107" s="107" t="s">
        <v>511</v>
      </c>
      <c r="V107" s="183">
        <v>300000</v>
      </c>
      <c r="W107" s="107" t="s">
        <v>367</v>
      </c>
      <c r="X107" s="183">
        <v>400000</v>
      </c>
      <c r="Y107" s="107" t="s">
        <v>630</v>
      </c>
      <c r="Z107" s="140"/>
      <c r="AA107" s="107" t="s">
        <v>943</v>
      </c>
      <c r="AB107" s="107"/>
      <c r="AC107" s="107" t="s">
        <v>944</v>
      </c>
      <c r="AD107" s="107"/>
      <c r="AE107" s="107" t="s">
        <v>945</v>
      </c>
      <c r="AF107" s="107"/>
    </row>
    <row r="108" spans="1:32" ht="14.25" customHeight="1" x14ac:dyDescent="0.2">
      <c r="A108" s="107" t="s">
        <v>3352</v>
      </c>
      <c r="B108" s="185" t="str">
        <f t="shared" si="13"/>
        <v>Boxberger</v>
      </c>
      <c r="C108" s="190" t="str">
        <f t="shared" si="14"/>
        <v>Brad</v>
      </c>
      <c r="D108" s="107" t="str">
        <f t="shared" si="15"/>
        <v>B. Boxberger</v>
      </c>
      <c r="E108" s="178" t="str">
        <f t="shared" si="16"/>
        <v>Brad Boxberger</v>
      </c>
      <c r="F108" s="217" t="s">
        <v>971</v>
      </c>
      <c r="G108" s="217"/>
      <c r="H108" s="217"/>
      <c r="I108" s="217"/>
      <c r="J108" s="165">
        <v>32290</v>
      </c>
      <c r="K108" s="167" t="s">
        <v>968</v>
      </c>
      <c r="L108" s="108" t="s">
        <v>130</v>
      </c>
      <c r="M108" s="107" t="str">
        <f t="shared" si="17"/>
        <v>1,F3-$2.7M</v>
      </c>
      <c r="N108" s="147" t="s">
        <v>1636</v>
      </c>
      <c r="O108" s="142" t="s">
        <v>3237</v>
      </c>
      <c r="P108" s="178" t="str">
        <f t="shared" si="18"/>
        <v>Boxberger, Brad (1,F3-$2.7M)</v>
      </c>
      <c r="Q108" s="139">
        <f t="shared" si="23"/>
        <v>900000</v>
      </c>
      <c r="R108" s="231">
        <f t="shared" si="24"/>
        <v>900000</v>
      </c>
      <c r="S108" s="231">
        <f t="shared" si="25"/>
        <v>900000</v>
      </c>
      <c r="T108" s="231" t="str">
        <f t="shared" si="22"/>
        <v/>
      </c>
      <c r="U108" s="165" t="s">
        <v>3248</v>
      </c>
      <c r="V108" s="140">
        <v>900000</v>
      </c>
      <c r="W108" s="165" t="s">
        <v>3248</v>
      </c>
      <c r="X108" s="140">
        <v>900000</v>
      </c>
      <c r="Y108" s="165" t="s">
        <v>3248</v>
      </c>
      <c r="Z108" s="140">
        <v>900000</v>
      </c>
      <c r="AA108" s="140" t="s">
        <v>326</v>
      </c>
      <c r="AB108" s="107"/>
      <c r="AC108" s="107"/>
      <c r="AD108" s="107"/>
      <c r="AE108" s="107"/>
      <c r="AF108" s="107"/>
    </row>
    <row r="109" spans="1:32" ht="14.25" customHeight="1" x14ac:dyDescent="0.2">
      <c r="A109" s="509" t="s">
        <v>1679</v>
      </c>
      <c r="B109" s="185" t="str">
        <f t="shared" si="13"/>
        <v>Boyd</v>
      </c>
      <c r="C109" s="190" t="str">
        <f t="shared" si="14"/>
        <v>Matt*</v>
      </c>
      <c r="D109" s="107" t="str">
        <f t="shared" si="15"/>
        <v>M. Boyd</v>
      </c>
      <c r="E109" s="178" t="str">
        <f t="shared" si="16"/>
        <v>Matt* Boyd</v>
      </c>
      <c r="F109" s="217" t="s">
        <v>404</v>
      </c>
      <c r="G109" s="509">
        <v>46</v>
      </c>
      <c r="H109" s="509">
        <v>2</v>
      </c>
      <c r="I109" s="509">
        <v>22</v>
      </c>
      <c r="J109" s="298">
        <v>33271</v>
      </c>
      <c r="K109" s="167" t="s">
        <v>730</v>
      </c>
      <c r="L109" s="108" t="s">
        <v>130</v>
      </c>
      <c r="M109" s="107" t="str">
        <f t="shared" si="17"/>
        <v>Y3</v>
      </c>
      <c r="N109" s="120" t="str">
        <f>Mays!$AE$2</f>
        <v>West Oakland</v>
      </c>
      <c r="O109" s="142" t="s">
        <v>1727</v>
      </c>
      <c r="P109" s="178" t="str">
        <f t="shared" si="18"/>
        <v>Boyd, Matt* (Y3)</v>
      </c>
      <c r="Q109" s="139">
        <f t="shared" si="23"/>
        <v>400000</v>
      </c>
      <c r="R109" s="231" t="str">
        <f t="shared" si="24"/>
        <v/>
      </c>
      <c r="S109" s="231" t="str">
        <f t="shared" si="25"/>
        <v/>
      </c>
      <c r="T109" s="231" t="str">
        <f t="shared" si="22"/>
        <v/>
      </c>
      <c r="U109" s="107" t="s">
        <v>367</v>
      </c>
      <c r="V109" s="183">
        <v>400000</v>
      </c>
      <c r="W109" s="107" t="s">
        <v>630</v>
      </c>
      <c r="X109" s="183"/>
      <c r="Y109" s="107" t="s">
        <v>943</v>
      </c>
      <c r="Z109" s="183"/>
      <c r="AA109" s="107" t="s">
        <v>944</v>
      </c>
      <c r="AB109" s="107"/>
      <c r="AC109" s="107" t="s">
        <v>945</v>
      </c>
      <c r="AD109" s="107"/>
      <c r="AE109" s="107" t="s">
        <v>326</v>
      </c>
      <c r="AF109" s="107"/>
    </row>
    <row r="110" spans="1:32" ht="14.25" customHeight="1" x14ac:dyDescent="0.25">
      <c r="A110" s="371" t="s">
        <v>859</v>
      </c>
      <c r="B110" s="185" t="str">
        <f t="shared" si="13"/>
        <v>Brach</v>
      </c>
      <c r="C110" s="190" t="str">
        <f t="shared" si="14"/>
        <v>Brad</v>
      </c>
      <c r="D110" s="107" t="str">
        <f t="shared" si="15"/>
        <v>B. Brach</v>
      </c>
      <c r="E110" s="178" t="str">
        <f t="shared" si="16"/>
        <v>Brad Brach</v>
      </c>
      <c r="F110" s="334" t="s">
        <v>971</v>
      </c>
      <c r="G110" s="108"/>
      <c r="H110" s="108"/>
      <c r="I110" s="108"/>
      <c r="J110" s="335">
        <v>31514</v>
      </c>
      <c r="K110" s="336" t="s">
        <v>968</v>
      </c>
      <c r="L110" s="108" t="s">
        <v>130</v>
      </c>
      <c r="M110" s="107" t="str">
        <f t="shared" si="17"/>
        <v>2,F2-$5M</v>
      </c>
      <c r="N110" s="339" t="s">
        <v>1486</v>
      </c>
      <c r="O110" s="370" t="s">
        <v>1922</v>
      </c>
      <c r="P110" s="178" t="str">
        <f t="shared" si="18"/>
        <v>Brach, Brad (2,F2-$5M)</v>
      </c>
      <c r="Q110" s="139">
        <f t="shared" si="23"/>
        <v>2500000</v>
      </c>
      <c r="R110" s="231" t="str">
        <f t="shared" si="24"/>
        <v/>
      </c>
      <c r="S110" s="231" t="str">
        <f t="shared" si="25"/>
        <v/>
      </c>
      <c r="T110" s="231" t="str">
        <f t="shared" si="22"/>
        <v/>
      </c>
      <c r="U110" s="340" t="s">
        <v>1587</v>
      </c>
      <c r="V110" s="338">
        <v>2500000</v>
      </c>
      <c r="W110" s="340" t="s">
        <v>326</v>
      </c>
      <c r="X110" s="183"/>
      <c r="Y110" s="107"/>
      <c r="Z110" s="183"/>
      <c r="AA110" s="107"/>
      <c r="AB110" s="107"/>
      <c r="AC110" s="107"/>
      <c r="AD110" s="107"/>
      <c r="AE110" s="107"/>
      <c r="AF110" s="107"/>
    </row>
    <row r="111" spans="1:32" ht="14.25" customHeight="1" x14ac:dyDescent="0.2">
      <c r="A111" s="107" t="s">
        <v>792</v>
      </c>
      <c r="B111" s="185" t="str">
        <f t="shared" si="13"/>
        <v>Bradley</v>
      </c>
      <c r="C111" s="190" t="str">
        <f t="shared" si="14"/>
        <v>Archie </v>
      </c>
      <c r="D111" s="107" t="str">
        <f t="shared" si="15"/>
        <v>A. Bradley</v>
      </c>
      <c r="E111" s="178" t="str">
        <f t="shared" si="16"/>
        <v>Archie  Bradley</v>
      </c>
      <c r="F111" s="108" t="s">
        <v>971</v>
      </c>
      <c r="G111" s="108"/>
      <c r="H111" s="108"/>
      <c r="I111" s="108"/>
      <c r="J111" s="165">
        <v>33826</v>
      </c>
      <c r="K111" s="120" t="s">
        <v>730</v>
      </c>
      <c r="L111" s="108" t="s">
        <v>130</v>
      </c>
      <c r="M111" s="107" t="str">
        <f t="shared" si="17"/>
        <v>Y3</v>
      </c>
      <c r="N111" s="120" t="str">
        <f>Aaron!$A$2</f>
        <v>Middlesex</v>
      </c>
      <c r="O111" s="142" t="s">
        <v>813</v>
      </c>
      <c r="P111" s="178" t="str">
        <f t="shared" si="18"/>
        <v>Bradley, Archie  (Y3)</v>
      </c>
      <c r="Q111" s="139">
        <f t="shared" si="23"/>
        <v>400000</v>
      </c>
      <c r="R111" s="231" t="str">
        <f t="shared" si="24"/>
        <v/>
      </c>
      <c r="S111" s="231" t="str">
        <f t="shared" si="25"/>
        <v/>
      </c>
      <c r="T111" s="231" t="str">
        <f t="shared" si="22"/>
        <v/>
      </c>
      <c r="U111" s="107" t="s">
        <v>367</v>
      </c>
      <c r="V111" s="323">
        <v>400000</v>
      </c>
      <c r="W111" s="107" t="s">
        <v>630</v>
      </c>
      <c r="X111" s="183"/>
      <c r="Y111" s="107" t="s">
        <v>943</v>
      </c>
      <c r="Z111" s="183"/>
      <c r="AA111" s="107" t="s">
        <v>944</v>
      </c>
      <c r="AB111" s="509"/>
      <c r="AC111" s="107" t="s">
        <v>945</v>
      </c>
      <c r="AD111" s="107"/>
      <c r="AE111" s="107" t="s">
        <v>326</v>
      </c>
      <c r="AF111" s="107"/>
    </row>
    <row r="112" spans="1:32" ht="14.25" customHeight="1" x14ac:dyDescent="0.2">
      <c r="A112" s="107" t="s">
        <v>1737</v>
      </c>
      <c r="B112" s="185" t="str">
        <f t="shared" si="13"/>
        <v>Bradley</v>
      </c>
      <c r="C112" s="190" t="str">
        <f t="shared" si="14"/>
        <v>Bobby</v>
      </c>
      <c r="D112" s="107" t="str">
        <f t="shared" si="15"/>
        <v>B. Bradley</v>
      </c>
      <c r="E112" s="178" t="str">
        <f t="shared" si="16"/>
        <v>Bobby Bradley</v>
      </c>
      <c r="F112" s="217" t="s">
        <v>404</v>
      </c>
      <c r="G112" s="509">
        <v>47</v>
      </c>
      <c r="H112" s="509">
        <v>2</v>
      </c>
      <c r="I112" s="509">
        <v>23</v>
      </c>
      <c r="J112" s="298">
        <v>35214</v>
      </c>
      <c r="K112" s="167"/>
      <c r="L112" s="108" t="s">
        <v>509</v>
      </c>
      <c r="M112" s="107" t="str">
        <f t="shared" si="17"/>
        <v>min</v>
      </c>
      <c r="N112" s="120" t="str">
        <f>Ruth!$A$2</f>
        <v>Plum Island</v>
      </c>
      <c r="O112" s="142" t="s">
        <v>1727</v>
      </c>
      <c r="P112" s="178" t="str">
        <f t="shared" si="18"/>
        <v>Bradley, Bobby (min)</v>
      </c>
      <c r="Q112" s="139" t="str">
        <f t="shared" si="23"/>
        <v/>
      </c>
      <c r="R112" s="231" t="str">
        <f t="shared" si="24"/>
        <v/>
      </c>
      <c r="S112" s="231" t="str">
        <f t="shared" si="25"/>
        <v/>
      </c>
      <c r="T112" s="231" t="str">
        <f t="shared" si="22"/>
        <v/>
      </c>
      <c r="U112" s="107" t="s">
        <v>643</v>
      </c>
      <c r="V112" s="183"/>
      <c r="W112" s="107"/>
      <c r="X112" s="183"/>
      <c r="Y112" s="107"/>
      <c r="Z112" s="183"/>
      <c r="AA112" s="107"/>
      <c r="AB112" s="107"/>
      <c r="AC112" s="107"/>
      <c r="AD112" s="107"/>
      <c r="AE112" s="107"/>
      <c r="AF112" s="107"/>
    </row>
    <row r="113" spans="1:32" ht="14.25" customHeight="1" x14ac:dyDescent="0.2">
      <c r="A113" s="107" t="s">
        <v>104</v>
      </c>
      <c r="B113" s="185" t="str">
        <f t="shared" si="13"/>
        <v>Bradley</v>
      </c>
      <c r="C113" s="190" t="str">
        <f t="shared" si="14"/>
        <v>Jackie</v>
      </c>
      <c r="D113" s="107" t="str">
        <f t="shared" si="15"/>
        <v>J. Bradley</v>
      </c>
      <c r="E113" s="178" t="str">
        <f t="shared" si="16"/>
        <v>Jackie Bradley</v>
      </c>
      <c r="F113" s="108" t="s">
        <v>404</v>
      </c>
      <c r="G113" s="108"/>
      <c r="H113" s="108"/>
      <c r="I113" s="108"/>
      <c r="J113" s="165">
        <v>32982</v>
      </c>
      <c r="K113" s="120" t="s">
        <v>973</v>
      </c>
      <c r="L113" s="108" t="s">
        <v>7</v>
      </c>
      <c r="M113" s="107" t="str">
        <f t="shared" si="17"/>
        <v>2,L5-14M</v>
      </c>
      <c r="N113" s="120" t="str">
        <f>Cobb!$S$2</f>
        <v>Waikiki</v>
      </c>
      <c r="O113" s="142" t="s">
        <v>461</v>
      </c>
      <c r="P113" s="178" t="str">
        <f t="shared" si="18"/>
        <v>Bradley, Jackie (2,L5-14M)</v>
      </c>
      <c r="Q113" s="139" t="e">
        <f>IF(ISBLANK(#REF!),"",#REF!)</f>
        <v>#REF!</v>
      </c>
      <c r="R113" s="231">
        <f>IF(ISBLANK($V113),"",$V113)</f>
        <v>2800000</v>
      </c>
      <c r="S113" s="231">
        <f>IF(ISBLANK($X113),"",$X113)</f>
        <v>2800000</v>
      </c>
      <c r="T113" s="231">
        <f t="shared" si="22"/>
        <v>2800000</v>
      </c>
      <c r="U113" s="107" t="s">
        <v>632</v>
      </c>
      <c r="V113" s="183">
        <v>2800000</v>
      </c>
      <c r="W113" s="107" t="s">
        <v>310</v>
      </c>
      <c r="X113" s="183">
        <v>2800000</v>
      </c>
      <c r="Y113" s="107" t="s">
        <v>309</v>
      </c>
      <c r="Z113" s="183">
        <v>2800000</v>
      </c>
      <c r="AA113" s="107" t="s">
        <v>593</v>
      </c>
      <c r="AB113" s="107">
        <v>2800000</v>
      </c>
      <c r="AC113" s="107" t="s">
        <v>326</v>
      </c>
      <c r="AD113" s="107"/>
      <c r="AE113" s="107"/>
      <c r="AF113" s="107"/>
    </row>
    <row r="114" spans="1:32" ht="14.25" customHeight="1" x14ac:dyDescent="0.25">
      <c r="A114" s="120" t="s">
        <v>330</v>
      </c>
      <c r="B114" s="185" t="str">
        <f t="shared" si="13"/>
        <v>Brantley</v>
      </c>
      <c r="C114" s="190" t="str">
        <f t="shared" si="14"/>
        <v>Michael</v>
      </c>
      <c r="D114" s="107" t="str">
        <f t="shared" si="15"/>
        <v>M. Brantley</v>
      </c>
      <c r="E114" s="178" t="str">
        <f t="shared" si="16"/>
        <v>Michael Brantley</v>
      </c>
      <c r="F114" s="334" t="s">
        <v>404</v>
      </c>
      <c r="G114" s="108"/>
      <c r="H114" s="108"/>
      <c r="I114" s="108"/>
      <c r="J114" s="335">
        <v>31912</v>
      </c>
      <c r="K114" s="336" t="s">
        <v>977</v>
      </c>
      <c r="L114" s="108" t="s">
        <v>7</v>
      </c>
      <c r="M114" s="107" t="str">
        <f t="shared" si="17"/>
        <v>2,F4-$8.45M</v>
      </c>
      <c r="N114" s="339" t="s">
        <v>1909</v>
      </c>
      <c r="O114" s="370" t="s">
        <v>1922</v>
      </c>
      <c r="P114" s="178" t="str">
        <f t="shared" si="18"/>
        <v>Brantley, Michael (2,F4-$8.45M)</v>
      </c>
      <c r="Q114" s="139">
        <f t="shared" ref="Q114:Q177" si="26">IF(ISBLANK($V114),"",$V114)</f>
        <v>2112600</v>
      </c>
      <c r="R114" s="231">
        <f t="shared" ref="R114:R177" si="27">IF(ISBLANK($X114),"",$X114)</f>
        <v>2112600</v>
      </c>
      <c r="S114" s="231">
        <f t="shared" ref="S114:S145" si="28">IF(ISBLANK($Z114),"",$Z114)</f>
        <v>2112600</v>
      </c>
      <c r="T114" s="231" t="str">
        <f t="shared" si="22"/>
        <v/>
      </c>
      <c r="U114" s="340" t="s">
        <v>2021</v>
      </c>
      <c r="V114" s="338">
        <v>2112600</v>
      </c>
      <c r="W114" s="340" t="s">
        <v>2040</v>
      </c>
      <c r="X114" s="486">
        <v>2112600</v>
      </c>
      <c r="Y114" s="340" t="s">
        <v>2044</v>
      </c>
      <c r="Z114" s="486">
        <v>2112600</v>
      </c>
      <c r="AA114" s="107" t="s">
        <v>326</v>
      </c>
      <c r="AB114" s="107"/>
      <c r="AC114" s="107"/>
      <c r="AD114" s="107"/>
      <c r="AE114" s="107"/>
      <c r="AF114" s="107"/>
    </row>
    <row r="115" spans="1:32" ht="14.25" customHeight="1" x14ac:dyDescent="0.2">
      <c r="A115" s="107" t="s">
        <v>2337</v>
      </c>
      <c r="B115" s="185" t="str">
        <f t="shared" si="13"/>
        <v>Brault</v>
      </c>
      <c r="C115" s="190" t="str">
        <f t="shared" si="14"/>
        <v>Steven</v>
      </c>
      <c r="D115" s="107" t="str">
        <f t="shared" si="15"/>
        <v>S. Brault</v>
      </c>
      <c r="E115" s="178" t="str">
        <f t="shared" si="16"/>
        <v>Steven Brault</v>
      </c>
      <c r="F115" s="184" t="s">
        <v>404</v>
      </c>
      <c r="G115" s="107">
        <f>G114+1</f>
        <v>1</v>
      </c>
      <c r="H115" s="107">
        <v>4</v>
      </c>
      <c r="I115" s="107">
        <v>15</v>
      </c>
      <c r="J115" s="398">
        <v>33723</v>
      </c>
      <c r="K115" s="107" t="s">
        <v>730</v>
      </c>
      <c r="L115" s="108" t="s">
        <v>130</v>
      </c>
      <c r="M115" s="107" t="str">
        <f t="shared" si="17"/>
        <v>Y2</v>
      </c>
      <c r="N115" s="107" t="s">
        <v>642</v>
      </c>
      <c r="O115" s="108" t="s">
        <v>2127</v>
      </c>
      <c r="P115" s="178" t="str">
        <f t="shared" si="18"/>
        <v>Brault, Steven (Y2)</v>
      </c>
      <c r="Q115" s="139">
        <f t="shared" si="26"/>
        <v>300000</v>
      </c>
      <c r="R115" s="231">
        <f t="shared" si="27"/>
        <v>400000</v>
      </c>
      <c r="S115" s="231" t="str">
        <f t="shared" si="28"/>
        <v/>
      </c>
      <c r="T115" s="231" t="str">
        <f t="shared" si="22"/>
        <v/>
      </c>
      <c r="U115" s="107" t="s">
        <v>511</v>
      </c>
      <c r="V115" s="183">
        <v>300000</v>
      </c>
      <c r="W115" s="107" t="s">
        <v>367</v>
      </c>
      <c r="X115" s="183">
        <v>400000</v>
      </c>
      <c r="Y115" s="107" t="s">
        <v>630</v>
      </c>
      <c r="Z115" s="140"/>
      <c r="AA115" s="107" t="s">
        <v>943</v>
      </c>
      <c r="AB115" s="107"/>
      <c r="AC115" s="107" t="s">
        <v>944</v>
      </c>
      <c r="AD115" s="107"/>
      <c r="AE115" s="107" t="s">
        <v>945</v>
      </c>
      <c r="AF115" s="107"/>
    </row>
    <row r="116" spans="1:32" ht="14.25" customHeight="1" x14ac:dyDescent="0.2">
      <c r="A116" s="121" t="s">
        <v>1624</v>
      </c>
      <c r="B116" s="185" t="str">
        <f t="shared" si="13"/>
        <v>Braun</v>
      </c>
      <c r="C116" s="190" t="str">
        <f t="shared" si="14"/>
        <v>Ryan</v>
      </c>
      <c r="D116" s="107" t="str">
        <f t="shared" si="15"/>
        <v>R. Braun</v>
      </c>
      <c r="E116" s="178" t="str">
        <f t="shared" si="16"/>
        <v>Ryan Braun</v>
      </c>
      <c r="F116" s="108" t="s">
        <v>971</v>
      </c>
      <c r="G116" s="108"/>
      <c r="H116" s="108"/>
      <c r="I116" s="108"/>
      <c r="J116" s="165">
        <v>30637</v>
      </c>
      <c r="K116" s="120" t="s">
        <v>977</v>
      </c>
      <c r="L116" s="108" t="s">
        <v>7</v>
      </c>
      <c r="M116" s="107" t="str">
        <f t="shared" si="17"/>
        <v>3,F5-$16.68M</v>
      </c>
      <c r="N116" s="120" t="str">
        <f>Cobb!$G$2</f>
        <v>Alaska</v>
      </c>
      <c r="O116" s="284" t="s">
        <v>1497</v>
      </c>
      <c r="P116" s="178" t="str">
        <f t="shared" si="18"/>
        <v>Braun, Ryan (3,F5-$16.68M)</v>
      </c>
      <c r="Q116" s="139">
        <f t="shared" si="26"/>
        <v>3336000</v>
      </c>
      <c r="R116" s="231">
        <f t="shared" si="27"/>
        <v>3336000</v>
      </c>
      <c r="S116" s="231">
        <f t="shared" si="28"/>
        <v>3336000</v>
      </c>
      <c r="T116" s="231" t="str">
        <f t="shared" si="22"/>
        <v/>
      </c>
      <c r="U116" s="121" t="s">
        <v>1537</v>
      </c>
      <c r="V116" s="323">
        <v>3336000</v>
      </c>
      <c r="W116" s="121" t="s">
        <v>1518</v>
      </c>
      <c r="X116" s="321">
        <v>3336000</v>
      </c>
      <c r="Y116" s="121" t="s">
        <v>1501</v>
      </c>
      <c r="Z116" s="321">
        <v>3336000</v>
      </c>
      <c r="AA116" s="107" t="s">
        <v>326</v>
      </c>
      <c r="AB116" s="107"/>
      <c r="AC116" s="107"/>
      <c r="AD116" s="140"/>
      <c r="AE116" s="107"/>
      <c r="AF116" s="107"/>
    </row>
    <row r="117" spans="1:32" ht="14.25" customHeight="1" x14ac:dyDescent="0.2">
      <c r="A117" s="107" t="s">
        <v>1738</v>
      </c>
      <c r="B117" s="185" t="str">
        <f t="shared" si="13"/>
        <v>Bregman</v>
      </c>
      <c r="C117" s="190" t="str">
        <f t="shared" si="14"/>
        <v>Alex</v>
      </c>
      <c r="D117" s="107" t="str">
        <f t="shared" si="15"/>
        <v>A. Bregman</v>
      </c>
      <c r="E117" s="178" t="str">
        <f t="shared" si="16"/>
        <v>Alex Bregman</v>
      </c>
      <c r="F117" s="217" t="s">
        <v>971</v>
      </c>
      <c r="G117" s="509">
        <v>10</v>
      </c>
      <c r="H117" s="509">
        <v>1</v>
      </c>
      <c r="I117" s="509">
        <v>10</v>
      </c>
      <c r="J117" s="298">
        <v>34423</v>
      </c>
      <c r="K117" s="167" t="s">
        <v>974</v>
      </c>
      <c r="L117" s="108" t="s">
        <v>7</v>
      </c>
      <c r="M117" s="107" t="str">
        <f t="shared" si="17"/>
        <v>Y2</v>
      </c>
      <c r="N117" s="107" t="s">
        <v>398</v>
      </c>
      <c r="O117" s="142" t="s">
        <v>1884</v>
      </c>
      <c r="P117" s="178" t="str">
        <f t="shared" si="18"/>
        <v>Bregman, Alex (Y2)</v>
      </c>
      <c r="Q117" s="139">
        <f t="shared" si="26"/>
        <v>300000</v>
      </c>
      <c r="R117" s="231">
        <f t="shared" si="27"/>
        <v>400000</v>
      </c>
      <c r="S117" s="231" t="str">
        <f t="shared" si="28"/>
        <v/>
      </c>
      <c r="T117" s="231" t="str">
        <f t="shared" si="22"/>
        <v/>
      </c>
      <c r="U117" s="178" t="s">
        <v>511</v>
      </c>
      <c r="V117" s="183">
        <v>300000</v>
      </c>
      <c r="W117" s="107" t="s">
        <v>367</v>
      </c>
      <c r="X117" s="183">
        <v>400000</v>
      </c>
      <c r="Y117" s="107" t="s">
        <v>630</v>
      </c>
      <c r="Z117" s="183"/>
      <c r="AA117" s="107" t="s">
        <v>943</v>
      </c>
      <c r="AB117" s="107"/>
      <c r="AC117" s="107" t="s">
        <v>944</v>
      </c>
      <c r="AD117" s="107"/>
      <c r="AE117" s="107" t="s">
        <v>945</v>
      </c>
      <c r="AF117" s="107"/>
    </row>
    <row r="118" spans="1:32" ht="14.25" customHeight="1" x14ac:dyDescent="0.2">
      <c r="A118" s="107" t="s">
        <v>1739</v>
      </c>
      <c r="B118" s="185" t="str">
        <f t="shared" si="13"/>
        <v>Brinson</v>
      </c>
      <c r="C118" s="190" t="str">
        <f t="shared" si="14"/>
        <v>Lewis</v>
      </c>
      <c r="D118" s="107" t="str">
        <f t="shared" si="15"/>
        <v>L. Brinson</v>
      </c>
      <c r="E118" s="178" t="str">
        <f t="shared" si="16"/>
        <v>Lewis Brinson</v>
      </c>
      <c r="F118" s="217" t="s">
        <v>971</v>
      </c>
      <c r="G118" s="509">
        <v>5</v>
      </c>
      <c r="H118" s="509">
        <v>1</v>
      </c>
      <c r="I118" s="509">
        <v>5</v>
      </c>
      <c r="J118" s="298">
        <v>34462</v>
      </c>
      <c r="K118" s="167" t="s">
        <v>973</v>
      </c>
      <c r="L118" s="108" t="s">
        <v>7</v>
      </c>
      <c r="M118" s="107" t="str">
        <f t="shared" si="17"/>
        <v>MM</v>
      </c>
      <c r="N118" s="120" t="str">
        <f>Mays!$AE$2</f>
        <v>West Oakland</v>
      </c>
      <c r="O118" s="142" t="s">
        <v>1727</v>
      </c>
      <c r="P118" s="178" t="str">
        <f t="shared" si="18"/>
        <v>Brinson, Lewis (MM)</v>
      </c>
      <c r="Q118" s="139">
        <f t="shared" si="26"/>
        <v>100000</v>
      </c>
      <c r="R118" s="231" t="str">
        <f t="shared" si="27"/>
        <v/>
      </c>
      <c r="S118" s="231" t="str">
        <f t="shared" si="28"/>
        <v/>
      </c>
      <c r="T118" s="231" t="str">
        <f t="shared" si="22"/>
        <v/>
      </c>
      <c r="U118" s="107" t="s">
        <v>507</v>
      </c>
      <c r="V118" s="179">
        <v>100000</v>
      </c>
      <c r="W118" s="107"/>
      <c r="X118" s="183"/>
      <c r="Y118" s="107"/>
      <c r="Z118" s="183"/>
      <c r="AA118" s="107"/>
      <c r="AB118" s="107"/>
      <c r="AC118" s="107"/>
      <c r="AD118" s="107"/>
      <c r="AE118" s="107"/>
      <c r="AF118" s="107"/>
    </row>
    <row r="119" spans="1:32" ht="14.25" customHeight="1" x14ac:dyDescent="0.2">
      <c r="A119" s="107" t="s">
        <v>699</v>
      </c>
      <c r="B119" s="185" t="str">
        <f t="shared" si="13"/>
        <v>Britton</v>
      </c>
      <c r="C119" s="190" t="str">
        <f t="shared" si="14"/>
        <v>Zach</v>
      </c>
      <c r="D119" s="107" t="str">
        <f t="shared" si="15"/>
        <v>Z. Britton</v>
      </c>
      <c r="E119" s="178" t="str">
        <f t="shared" si="16"/>
        <v>Zach Britton</v>
      </c>
      <c r="F119" s="108" t="s">
        <v>404</v>
      </c>
      <c r="G119" s="108"/>
      <c r="H119" s="108"/>
      <c r="I119" s="108"/>
      <c r="J119" s="165">
        <v>32133</v>
      </c>
      <c r="K119" s="120" t="s">
        <v>730</v>
      </c>
      <c r="L119" s="108" t="s">
        <v>130</v>
      </c>
      <c r="M119" s="107" t="str">
        <f t="shared" si="17"/>
        <v>ARB-Y7</v>
      </c>
      <c r="N119" s="120" t="str">
        <f>Aaron!$S$2</f>
        <v>San Jose</v>
      </c>
      <c r="O119" s="142" t="s">
        <v>1628</v>
      </c>
      <c r="P119" s="178" t="str">
        <f t="shared" si="18"/>
        <v>Britton, Zach (ARB-Y7)</v>
      </c>
      <c r="Q119" s="139">
        <f t="shared" si="26"/>
        <v>5197500</v>
      </c>
      <c r="R119" s="231" t="str">
        <f t="shared" si="27"/>
        <v/>
      </c>
      <c r="S119" s="231" t="str">
        <f t="shared" si="28"/>
        <v/>
      </c>
      <c r="T119" s="231" t="str">
        <f t="shared" si="22"/>
        <v/>
      </c>
      <c r="U119" s="107" t="s">
        <v>945</v>
      </c>
      <c r="V119" s="183">
        <v>5197500</v>
      </c>
      <c r="W119" s="107" t="s">
        <v>326</v>
      </c>
      <c r="X119" s="179"/>
      <c r="Y119" s="107"/>
      <c r="Z119" s="183"/>
      <c r="AA119" s="107"/>
      <c r="AB119" s="107"/>
      <c r="AC119" s="107"/>
      <c r="AD119" s="107"/>
      <c r="AE119" s="107"/>
      <c r="AF119" s="107"/>
    </row>
    <row r="120" spans="1:32" ht="14.25" customHeight="1" x14ac:dyDescent="0.25">
      <c r="A120" s="121" t="s">
        <v>600</v>
      </c>
      <c r="B120" s="185" t="str">
        <f t="shared" si="13"/>
        <v>Broxton</v>
      </c>
      <c r="C120" s="190" t="str">
        <f t="shared" si="14"/>
        <v>Jonathan</v>
      </c>
      <c r="D120" s="107" t="str">
        <f t="shared" si="15"/>
        <v>J. Broxton</v>
      </c>
      <c r="E120" s="178" t="str">
        <f t="shared" si="16"/>
        <v>Jonathan Broxton</v>
      </c>
      <c r="F120" s="334" t="s">
        <v>971</v>
      </c>
      <c r="G120" s="108"/>
      <c r="H120" s="108"/>
      <c r="I120" s="108"/>
      <c r="J120" s="335">
        <v>30849</v>
      </c>
      <c r="K120" s="336" t="s">
        <v>968</v>
      </c>
      <c r="L120" s="108" t="s">
        <v>130</v>
      </c>
      <c r="M120" s="107" t="str">
        <f t="shared" si="17"/>
        <v>2,F2-$690k</v>
      </c>
      <c r="N120" s="339" t="s">
        <v>1898</v>
      </c>
      <c r="O120" s="370" t="s">
        <v>1922</v>
      </c>
      <c r="P120" s="178" t="str">
        <f t="shared" si="18"/>
        <v>Broxton, Jonathan (2,F2-$690k)</v>
      </c>
      <c r="Q120" s="139">
        <f t="shared" si="26"/>
        <v>345000</v>
      </c>
      <c r="R120" s="231" t="str">
        <f t="shared" si="27"/>
        <v/>
      </c>
      <c r="S120" s="231" t="str">
        <f t="shared" si="28"/>
        <v/>
      </c>
      <c r="T120" s="231" t="str">
        <f t="shared" si="22"/>
        <v/>
      </c>
      <c r="U120" s="340" t="s">
        <v>1945</v>
      </c>
      <c r="V120" s="338">
        <v>345000</v>
      </c>
      <c r="W120" s="340" t="s">
        <v>326</v>
      </c>
      <c r="X120" s="183"/>
      <c r="Y120" s="107"/>
      <c r="Z120" s="183"/>
      <c r="AA120" s="107"/>
      <c r="AB120" s="107"/>
      <c r="AC120" s="107"/>
      <c r="AD120" s="107"/>
      <c r="AE120" s="107"/>
      <c r="AF120" s="107"/>
    </row>
    <row r="121" spans="1:32" ht="14.25" customHeight="1" x14ac:dyDescent="0.2">
      <c r="A121" s="107" t="s">
        <v>2306</v>
      </c>
      <c r="B121" s="185" t="str">
        <f t="shared" si="13"/>
        <v>Broxton</v>
      </c>
      <c r="C121" s="190" t="str">
        <f t="shared" si="14"/>
        <v>Keon</v>
      </c>
      <c r="D121" s="107" t="str">
        <f t="shared" si="15"/>
        <v>K. Broxton</v>
      </c>
      <c r="E121" s="178" t="str">
        <f t="shared" si="16"/>
        <v>Keon Broxton</v>
      </c>
      <c r="F121" s="184" t="s">
        <v>971</v>
      </c>
      <c r="G121" s="107">
        <f>G120+1</f>
        <v>1</v>
      </c>
      <c r="H121" s="107">
        <v>3</v>
      </c>
      <c r="I121" s="107">
        <v>5</v>
      </c>
      <c r="J121" s="398">
        <v>33000</v>
      </c>
      <c r="K121" s="107" t="s">
        <v>973</v>
      </c>
      <c r="L121" s="108" t="s">
        <v>7</v>
      </c>
      <c r="M121" s="107" t="str">
        <f t="shared" si="17"/>
        <v>Y2</v>
      </c>
      <c r="N121" s="107" t="s">
        <v>398</v>
      </c>
      <c r="O121" s="108" t="s">
        <v>2127</v>
      </c>
      <c r="P121" s="178" t="str">
        <f t="shared" si="18"/>
        <v>Broxton, Keon (Y2)</v>
      </c>
      <c r="Q121" s="139">
        <f t="shared" si="26"/>
        <v>300000</v>
      </c>
      <c r="R121" s="231">
        <f t="shared" si="27"/>
        <v>400000</v>
      </c>
      <c r="S121" s="231" t="str">
        <f t="shared" si="28"/>
        <v/>
      </c>
      <c r="T121" s="231" t="str">
        <f t="shared" si="22"/>
        <v/>
      </c>
      <c r="U121" s="107" t="s">
        <v>511</v>
      </c>
      <c r="V121" s="183">
        <v>300000</v>
      </c>
      <c r="W121" s="107" t="s">
        <v>367</v>
      </c>
      <c r="X121" s="183">
        <v>400000</v>
      </c>
      <c r="Y121" s="107" t="s">
        <v>630</v>
      </c>
      <c r="Z121" s="140"/>
      <c r="AA121" s="107" t="s">
        <v>943</v>
      </c>
      <c r="AB121" s="107"/>
      <c r="AC121" s="107" t="s">
        <v>944</v>
      </c>
      <c r="AD121" s="107"/>
      <c r="AE121" s="107" t="s">
        <v>945</v>
      </c>
      <c r="AF121" s="107"/>
    </row>
    <row r="122" spans="1:32" ht="14.25" customHeight="1" x14ac:dyDescent="0.25">
      <c r="A122" s="120" t="s">
        <v>457</v>
      </c>
      <c r="B122" s="185" t="str">
        <f t="shared" si="13"/>
        <v>Bruce</v>
      </c>
      <c r="C122" s="190" t="str">
        <f t="shared" si="14"/>
        <v>Jay</v>
      </c>
      <c r="D122" s="107" t="str">
        <f t="shared" si="15"/>
        <v>J. Bruce</v>
      </c>
      <c r="E122" s="178" t="str">
        <f t="shared" si="16"/>
        <v>Jay Bruce</v>
      </c>
      <c r="F122" s="334" t="s">
        <v>404</v>
      </c>
      <c r="G122" s="108"/>
      <c r="H122" s="108"/>
      <c r="I122" s="108"/>
      <c r="J122" s="335">
        <v>31870</v>
      </c>
      <c r="K122" s="336" t="s">
        <v>976</v>
      </c>
      <c r="L122" s="108" t="s">
        <v>7</v>
      </c>
      <c r="M122" s="107" t="str">
        <f t="shared" si="17"/>
        <v>1,X4-$24M</v>
      </c>
      <c r="N122" s="339" t="s">
        <v>1921</v>
      </c>
      <c r="O122" s="370" t="s">
        <v>1922</v>
      </c>
      <c r="P122" s="178" t="str">
        <f t="shared" si="18"/>
        <v>Bruce, Jay (1,X4-$24M)</v>
      </c>
      <c r="Q122" s="139">
        <f t="shared" si="26"/>
        <v>6000000</v>
      </c>
      <c r="R122" s="231">
        <f t="shared" si="27"/>
        <v>6000000</v>
      </c>
      <c r="S122" s="231">
        <f t="shared" si="28"/>
        <v>6000000</v>
      </c>
      <c r="T122" s="231">
        <f t="shared" si="22"/>
        <v>6000000</v>
      </c>
      <c r="U122" s="340" t="s">
        <v>3152</v>
      </c>
      <c r="V122" s="183">
        <v>6000000</v>
      </c>
      <c r="W122" s="107" t="s">
        <v>3153</v>
      </c>
      <c r="X122" s="183">
        <v>6000000</v>
      </c>
      <c r="Y122" s="107" t="s">
        <v>3154</v>
      </c>
      <c r="Z122" s="183">
        <v>6000000</v>
      </c>
      <c r="AA122" s="107" t="s">
        <v>3155</v>
      </c>
      <c r="AB122" s="140">
        <v>6000000</v>
      </c>
      <c r="AC122" s="107" t="s">
        <v>326</v>
      </c>
      <c r="AD122" s="107"/>
      <c r="AE122" s="107"/>
      <c r="AF122" s="107"/>
    </row>
    <row r="123" spans="1:32" ht="14.25" customHeight="1" x14ac:dyDescent="0.2">
      <c r="A123" s="187" t="s">
        <v>1111</v>
      </c>
      <c r="B123" s="185" t="str">
        <f t="shared" si="13"/>
        <v>Bryant</v>
      </c>
      <c r="C123" s="190" t="str">
        <f t="shared" si="14"/>
        <v>Kris</v>
      </c>
      <c r="D123" s="107" t="str">
        <f t="shared" si="15"/>
        <v>K. Bryant</v>
      </c>
      <c r="E123" s="178" t="str">
        <f t="shared" si="16"/>
        <v>Kris Bryant</v>
      </c>
      <c r="F123" s="199" t="s">
        <v>971</v>
      </c>
      <c r="G123" s="199"/>
      <c r="H123" s="199"/>
      <c r="I123" s="199"/>
      <c r="J123" s="194">
        <v>33607</v>
      </c>
      <c r="K123" s="178" t="s">
        <v>1079</v>
      </c>
      <c r="L123" s="108" t="s">
        <v>7</v>
      </c>
      <c r="M123" s="107" t="str">
        <f t="shared" si="17"/>
        <v>Y3</v>
      </c>
      <c r="N123" s="120" t="str">
        <f>Mays!$G$2</f>
        <v>Palo Alto</v>
      </c>
      <c r="O123" s="184" t="s">
        <v>1076</v>
      </c>
      <c r="P123" s="178" t="str">
        <f t="shared" si="18"/>
        <v>Bryant, Kris (Y3)</v>
      </c>
      <c r="Q123" s="139">
        <f t="shared" si="26"/>
        <v>400000</v>
      </c>
      <c r="R123" s="231" t="str">
        <f t="shared" si="27"/>
        <v/>
      </c>
      <c r="S123" s="231" t="str">
        <f t="shared" si="28"/>
        <v/>
      </c>
      <c r="T123" s="231" t="str">
        <f t="shared" si="22"/>
        <v/>
      </c>
      <c r="U123" s="107" t="s">
        <v>367</v>
      </c>
      <c r="V123" s="323">
        <v>400000</v>
      </c>
      <c r="W123" s="107" t="s">
        <v>630</v>
      </c>
      <c r="X123" s="183"/>
      <c r="Y123" s="107" t="s">
        <v>943</v>
      </c>
      <c r="Z123" s="183"/>
      <c r="AA123" s="107" t="s">
        <v>944</v>
      </c>
      <c r="AB123" s="140"/>
      <c r="AC123" s="107" t="s">
        <v>945</v>
      </c>
      <c r="AD123" s="107"/>
      <c r="AE123" s="107" t="s">
        <v>326</v>
      </c>
      <c r="AF123" s="107"/>
    </row>
    <row r="124" spans="1:32" ht="14.25" customHeight="1" x14ac:dyDescent="0.2">
      <c r="A124" s="107" t="s">
        <v>180</v>
      </c>
      <c r="B124" s="185" t="str">
        <f t="shared" si="13"/>
        <v>Buchholz</v>
      </c>
      <c r="C124" s="190" t="str">
        <f t="shared" si="14"/>
        <v>Clay</v>
      </c>
      <c r="D124" s="107" t="str">
        <f t="shared" si="15"/>
        <v>C. Buchholz</v>
      </c>
      <c r="E124" s="178" t="str">
        <f t="shared" si="16"/>
        <v>Clay Buchholz</v>
      </c>
      <c r="F124" s="108" t="s">
        <v>971</v>
      </c>
      <c r="G124" s="108"/>
      <c r="H124" s="108"/>
      <c r="I124" s="108"/>
      <c r="J124" s="165">
        <v>30908</v>
      </c>
      <c r="K124" s="120" t="s">
        <v>730</v>
      </c>
      <c r="L124" s="108" t="s">
        <v>130</v>
      </c>
      <c r="M124" s="107" t="str">
        <f t="shared" si="17"/>
        <v>4,F5-10M</v>
      </c>
      <c r="N124" s="120" t="str">
        <f>Aaron!$S$2</f>
        <v>San Jose</v>
      </c>
      <c r="O124" s="227" t="s">
        <v>1229</v>
      </c>
      <c r="P124" s="178" t="str">
        <f t="shared" si="18"/>
        <v>Buchholz, Clay (4,F5-10M)</v>
      </c>
      <c r="Q124" s="139">
        <f t="shared" si="26"/>
        <v>2000000</v>
      </c>
      <c r="R124" s="231">
        <f t="shared" si="27"/>
        <v>2000000</v>
      </c>
      <c r="S124" s="231" t="str">
        <f t="shared" si="28"/>
        <v/>
      </c>
      <c r="T124" s="231" t="str">
        <f t="shared" si="22"/>
        <v/>
      </c>
      <c r="U124" s="120" t="s">
        <v>830</v>
      </c>
      <c r="V124" s="182">
        <v>2000000</v>
      </c>
      <c r="W124" s="120" t="s">
        <v>831</v>
      </c>
      <c r="X124" s="182">
        <v>2000000</v>
      </c>
      <c r="Y124" s="120" t="s">
        <v>326</v>
      </c>
      <c r="Z124" s="183"/>
      <c r="AA124" s="107"/>
      <c r="AB124" s="107"/>
      <c r="AC124" s="107"/>
      <c r="AD124" s="107"/>
      <c r="AE124" s="107"/>
      <c r="AF124" s="107"/>
    </row>
    <row r="125" spans="1:32" ht="14.25" customHeight="1" x14ac:dyDescent="0.2">
      <c r="A125" s="107" t="s">
        <v>2310</v>
      </c>
      <c r="B125" s="185" t="str">
        <f t="shared" si="13"/>
        <v>Buchter</v>
      </c>
      <c r="C125" s="190" t="str">
        <f t="shared" si="14"/>
        <v>Ryan</v>
      </c>
      <c r="D125" s="107" t="str">
        <f t="shared" si="15"/>
        <v>R. Buchter</v>
      </c>
      <c r="E125" s="178" t="str">
        <f t="shared" si="16"/>
        <v>Ryan Buchter</v>
      </c>
      <c r="F125" s="184" t="s">
        <v>404</v>
      </c>
      <c r="G125" s="107">
        <f>G124+1</f>
        <v>1</v>
      </c>
      <c r="H125" s="107">
        <v>3</v>
      </c>
      <c r="I125" s="107">
        <v>13</v>
      </c>
      <c r="J125" s="398">
        <v>31821</v>
      </c>
      <c r="K125" s="107" t="s">
        <v>968</v>
      </c>
      <c r="L125" s="108" t="s">
        <v>130</v>
      </c>
      <c r="M125" s="107" t="str">
        <f t="shared" si="17"/>
        <v>Y2</v>
      </c>
      <c r="N125" s="107" t="s">
        <v>1636</v>
      </c>
      <c r="O125" s="108" t="s">
        <v>2127</v>
      </c>
      <c r="P125" s="178" t="str">
        <f t="shared" si="18"/>
        <v>Buchter, Ryan (Y2)</v>
      </c>
      <c r="Q125" s="139">
        <f t="shared" si="26"/>
        <v>300000</v>
      </c>
      <c r="R125" s="231">
        <f t="shared" si="27"/>
        <v>400000</v>
      </c>
      <c r="S125" s="231" t="str">
        <f t="shared" si="28"/>
        <v/>
      </c>
      <c r="T125" s="231" t="str">
        <f t="shared" si="22"/>
        <v/>
      </c>
      <c r="U125" s="107" t="s">
        <v>511</v>
      </c>
      <c r="V125" s="183">
        <v>300000</v>
      </c>
      <c r="W125" s="107" t="s">
        <v>367</v>
      </c>
      <c r="X125" s="183">
        <v>400000</v>
      </c>
      <c r="Y125" s="107" t="s">
        <v>630</v>
      </c>
      <c r="Z125" s="140"/>
      <c r="AA125" s="107" t="s">
        <v>943</v>
      </c>
      <c r="AB125" s="107"/>
      <c r="AC125" s="107" t="s">
        <v>944</v>
      </c>
      <c r="AD125" s="107"/>
      <c r="AE125" s="107" t="s">
        <v>945</v>
      </c>
      <c r="AF125" s="107"/>
    </row>
    <row r="126" spans="1:32" ht="14.25" customHeight="1" x14ac:dyDescent="0.2">
      <c r="A126" s="107" t="s">
        <v>2153</v>
      </c>
      <c r="B126" s="185" t="str">
        <f t="shared" si="13"/>
        <v>Buehler</v>
      </c>
      <c r="C126" s="190" t="str">
        <f t="shared" si="14"/>
        <v>Walker</v>
      </c>
      <c r="D126" s="107" t="str">
        <f t="shared" si="15"/>
        <v>W. Buehler</v>
      </c>
      <c r="E126" s="178" t="str">
        <f t="shared" si="16"/>
        <v>Walker Buehler</v>
      </c>
      <c r="F126" s="184" t="s">
        <v>971</v>
      </c>
      <c r="G126" s="107">
        <f>G125+1</f>
        <v>2</v>
      </c>
      <c r="H126" s="107">
        <v>2</v>
      </c>
      <c r="I126" s="107">
        <v>19</v>
      </c>
      <c r="J126" s="398">
        <v>34543</v>
      </c>
      <c r="K126" s="107" t="s">
        <v>730</v>
      </c>
      <c r="L126" s="108" t="s">
        <v>130</v>
      </c>
      <c r="M126" s="107" t="str">
        <f t="shared" si="17"/>
        <v>MM</v>
      </c>
      <c r="N126" s="107" t="s">
        <v>226</v>
      </c>
      <c r="O126" s="108" t="s">
        <v>2127</v>
      </c>
      <c r="P126" s="178" t="str">
        <f t="shared" si="18"/>
        <v>Buehler, Walker (MM)</v>
      </c>
      <c r="Q126" s="139">
        <f t="shared" si="26"/>
        <v>100000</v>
      </c>
      <c r="R126" s="231" t="str">
        <f t="shared" si="27"/>
        <v/>
      </c>
      <c r="S126" s="231" t="str">
        <f t="shared" si="28"/>
        <v/>
      </c>
      <c r="T126" s="231" t="str">
        <f t="shared" si="22"/>
        <v/>
      </c>
      <c r="U126" s="107" t="s">
        <v>507</v>
      </c>
      <c r="V126" s="179">
        <v>100000</v>
      </c>
      <c r="W126" s="107"/>
      <c r="X126" s="140"/>
      <c r="Y126" s="107"/>
      <c r="Z126" s="140"/>
      <c r="AA126" s="107"/>
      <c r="AB126" s="107"/>
      <c r="AC126" s="107"/>
      <c r="AD126" s="107"/>
      <c r="AE126" s="107"/>
      <c r="AF126" s="107"/>
    </row>
    <row r="127" spans="1:32" ht="14.25" customHeight="1" x14ac:dyDescent="0.2">
      <c r="A127" s="107" t="s">
        <v>391</v>
      </c>
      <c r="B127" s="185" t="str">
        <f t="shared" si="13"/>
        <v>Bumgarner</v>
      </c>
      <c r="C127" s="190" t="str">
        <f t="shared" si="14"/>
        <v>Madison</v>
      </c>
      <c r="D127" s="107" t="str">
        <f t="shared" si="15"/>
        <v>M. Bumgarner</v>
      </c>
      <c r="E127" s="178" t="str">
        <f t="shared" si="16"/>
        <v>Madison Bumgarner</v>
      </c>
      <c r="F127" s="108" t="s">
        <v>404</v>
      </c>
      <c r="G127" s="108"/>
      <c r="H127" s="108"/>
      <c r="I127" s="108"/>
      <c r="J127" s="165">
        <v>32721</v>
      </c>
      <c r="K127" s="120" t="s">
        <v>730</v>
      </c>
      <c r="L127" s="108" t="s">
        <v>130</v>
      </c>
      <c r="M127" s="107" t="str">
        <f t="shared" si="17"/>
        <v>5,L5-14M</v>
      </c>
      <c r="N127" s="222" t="s">
        <v>614</v>
      </c>
      <c r="O127" s="142" t="s">
        <v>2436</v>
      </c>
      <c r="P127" s="178" t="str">
        <f t="shared" si="18"/>
        <v>Bumgarner, Madison (5,L5-14M)</v>
      </c>
      <c r="Q127" s="139">
        <f t="shared" si="26"/>
        <v>2800000</v>
      </c>
      <c r="R127" s="231" t="str">
        <f t="shared" si="27"/>
        <v/>
      </c>
      <c r="S127" s="231" t="str">
        <f t="shared" si="28"/>
        <v/>
      </c>
      <c r="T127" s="231" t="str">
        <f t="shared" si="22"/>
        <v/>
      </c>
      <c r="U127" s="107" t="s">
        <v>593</v>
      </c>
      <c r="V127" s="183">
        <v>2800000</v>
      </c>
      <c r="W127" s="107" t="s">
        <v>326</v>
      </c>
      <c r="X127" s="183"/>
      <c r="Y127" s="107"/>
      <c r="Z127" s="183"/>
      <c r="AA127" s="107"/>
      <c r="AB127" s="509"/>
      <c r="AC127" s="107"/>
      <c r="AD127" s="107"/>
      <c r="AE127" s="107"/>
      <c r="AF127" s="107"/>
    </row>
    <row r="128" spans="1:32" ht="14.25" customHeight="1" x14ac:dyDescent="0.2">
      <c r="A128" s="107" t="s">
        <v>793</v>
      </c>
      <c r="B128" s="185" t="str">
        <f t="shared" si="13"/>
        <v>Bundy</v>
      </c>
      <c r="C128" s="190" t="str">
        <f t="shared" si="14"/>
        <v>Dylan</v>
      </c>
      <c r="D128" s="107" t="str">
        <f t="shared" si="15"/>
        <v>D. Bundy</v>
      </c>
      <c r="E128" s="178" t="str">
        <f t="shared" si="16"/>
        <v>Dylan Bundy</v>
      </c>
      <c r="F128" s="108" t="s">
        <v>971</v>
      </c>
      <c r="G128" s="108"/>
      <c r="H128" s="108"/>
      <c r="I128" s="108"/>
      <c r="J128" s="165">
        <v>33923</v>
      </c>
      <c r="K128" s="120" t="s">
        <v>730</v>
      </c>
      <c r="L128" s="108" t="s">
        <v>130</v>
      </c>
      <c r="M128" s="107" t="str">
        <f t="shared" si="17"/>
        <v>Y2</v>
      </c>
      <c r="N128" s="120" t="s">
        <v>352</v>
      </c>
      <c r="O128" s="142" t="s">
        <v>2114</v>
      </c>
      <c r="P128" s="178" t="str">
        <f t="shared" si="18"/>
        <v>Bundy, Dylan (Y2)</v>
      </c>
      <c r="Q128" s="139">
        <f t="shared" si="26"/>
        <v>300000</v>
      </c>
      <c r="R128" s="231">
        <f t="shared" si="27"/>
        <v>400000</v>
      </c>
      <c r="S128" s="231" t="str">
        <f t="shared" si="28"/>
        <v/>
      </c>
      <c r="T128" s="231" t="str">
        <f t="shared" si="22"/>
        <v/>
      </c>
      <c r="U128" s="107" t="s">
        <v>511</v>
      </c>
      <c r="V128" s="183">
        <v>300000</v>
      </c>
      <c r="W128" s="107" t="s">
        <v>367</v>
      </c>
      <c r="X128" s="183">
        <v>400000</v>
      </c>
      <c r="Y128" s="107" t="s">
        <v>630</v>
      </c>
      <c r="Z128" s="183"/>
      <c r="AA128" s="107" t="s">
        <v>943</v>
      </c>
      <c r="AB128" s="107"/>
      <c r="AC128" s="107" t="s">
        <v>944</v>
      </c>
      <c r="AD128" s="107"/>
      <c r="AE128" s="107" t="s">
        <v>945</v>
      </c>
      <c r="AF128" s="107"/>
    </row>
    <row r="129" spans="1:32" ht="14.25" customHeight="1" x14ac:dyDescent="0.2">
      <c r="A129" s="107" t="s">
        <v>2163</v>
      </c>
      <c r="B129" s="185" t="str">
        <f t="shared" si="13"/>
        <v>Burdi</v>
      </c>
      <c r="C129" s="190" t="str">
        <f t="shared" si="14"/>
        <v>Zack</v>
      </c>
      <c r="D129" s="107" t="str">
        <f t="shared" si="15"/>
        <v>Z. Burdi</v>
      </c>
      <c r="E129" s="178" t="str">
        <f t="shared" si="16"/>
        <v>Zack Burdi</v>
      </c>
      <c r="F129" s="184" t="s">
        <v>971</v>
      </c>
      <c r="G129" s="107">
        <f>Players!G940+1</f>
        <v>1</v>
      </c>
      <c r="H129" s="107" t="s">
        <v>613</v>
      </c>
      <c r="I129" s="107">
        <v>2</v>
      </c>
      <c r="J129" s="398">
        <v>34767</v>
      </c>
      <c r="K129" s="107" t="s">
        <v>968</v>
      </c>
      <c r="L129" s="108" t="s">
        <v>509</v>
      </c>
      <c r="M129" s="107" t="str">
        <f t="shared" si="17"/>
        <v>min</v>
      </c>
      <c r="N129" s="107" t="s">
        <v>62</v>
      </c>
      <c r="O129" s="108" t="s">
        <v>2127</v>
      </c>
      <c r="P129" s="178" t="str">
        <f t="shared" si="18"/>
        <v>Burdi, Zack (min)</v>
      </c>
      <c r="Q129" s="139" t="str">
        <f t="shared" si="26"/>
        <v/>
      </c>
      <c r="R129" s="231" t="str">
        <f t="shared" si="27"/>
        <v/>
      </c>
      <c r="S129" s="231" t="str">
        <f t="shared" si="28"/>
        <v/>
      </c>
      <c r="T129" s="231" t="str">
        <f t="shared" si="22"/>
        <v/>
      </c>
      <c r="U129" s="107" t="s">
        <v>643</v>
      </c>
      <c r="V129" s="107"/>
      <c r="W129" s="107"/>
      <c r="X129" s="140"/>
      <c r="Y129" s="107"/>
      <c r="Z129" s="140"/>
      <c r="AA129" s="107"/>
      <c r="AB129" s="107"/>
      <c r="AC129" s="107"/>
      <c r="AD129" s="107"/>
      <c r="AE129" s="107"/>
      <c r="AF129" s="107"/>
    </row>
    <row r="130" spans="1:32" ht="14.25" customHeight="1" x14ac:dyDescent="0.2">
      <c r="A130" s="107" t="s">
        <v>1740</v>
      </c>
      <c r="B130" s="185" t="str">
        <f t="shared" si="13"/>
        <v>Burrows</v>
      </c>
      <c r="C130" s="190" t="str">
        <f t="shared" si="14"/>
        <v>Beau</v>
      </c>
      <c r="D130" s="107" t="str">
        <f t="shared" si="15"/>
        <v>B. Burrows</v>
      </c>
      <c r="E130" s="178" t="str">
        <f t="shared" si="16"/>
        <v>Beau Burrows</v>
      </c>
      <c r="F130" s="217" t="s">
        <v>971</v>
      </c>
      <c r="G130" s="509">
        <v>133</v>
      </c>
      <c r="H130" s="509">
        <v>5</v>
      </c>
      <c r="I130" s="509">
        <v>17</v>
      </c>
      <c r="J130" s="298">
        <v>35326</v>
      </c>
      <c r="K130" s="167" t="s">
        <v>1821</v>
      </c>
      <c r="L130" s="108" t="s">
        <v>509</v>
      </c>
      <c r="M130" s="107" t="str">
        <f t="shared" si="17"/>
        <v>min</v>
      </c>
      <c r="N130" s="509" t="s">
        <v>640</v>
      </c>
      <c r="O130" s="142" t="s">
        <v>1727</v>
      </c>
      <c r="P130" s="178" t="str">
        <f t="shared" si="18"/>
        <v>Burrows, Beau (min)</v>
      </c>
      <c r="Q130" s="139" t="str">
        <f t="shared" si="26"/>
        <v/>
      </c>
      <c r="R130" s="231" t="str">
        <f t="shared" si="27"/>
        <v/>
      </c>
      <c r="S130" s="231" t="str">
        <f t="shared" si="28"/>
        <v/>
      </c>
      <c r="T130" s="231" t="str">
        <f t="shared" si="22"/>
        <v/>
      </c>
      <c r="U130" s="107" t="s">
        <v>643</v>
      </c>
      <c r="V130" s="183"/>
      <c r="W130" s="107"/>
      <c r="X130" s="183"/>
      <c r="Y130" s="107"/>
      <c r="Z130" s="183"/>
      <c r="AA130" s="107"/>
      <c r="AB130" s="140"/>
      <c r="AC130" s="107"/>
      <c r="AD130" s="140"/>
      <c r="AE130" s="107"/>
      <c r="AF130" s="107"/>
    </row>
    <row r="131" spans="1:32" ht="14.25" customHeight="1" x14ac:dyDescent="0.2">
      <c r="A131" s="107" t="s">
        <v>2294</v>
      </c>
      <c r="B131" s="185" t="str">
        <f t="shared" ref="B131:B194" si="29">LEFT(A131,FIND(", ",A131,1)-1)</f>
        <v>Bush</v>
      </c>
      <c r="C131" s="190" t="str">
        <f t="shared" ref="C131:C194" si="30">RIGHT(A131,LEN(A131)-FIND(", ",A131,1)-1)</f>
        <v>Matt</v>
      </c>
      <c r="D131" s="107" t="str">
        <f t="shared" ref="D131:D194" si="31">CONCATENATE(MID(C131,1,1),". ",B131)</f>
        <v>M. Bush</v>
      </c>
      <c r="E131" s="178" t="str">
        <f t="shared" ref="E131:E194" si="32">CONCATENATE(C131," ",B131)</f>
        <v>Matt Bush</v>
      </c>
      <c r="F131" s="184" t="s">
        <v>971</v>
      </c>
      <c r="G131" s="107">
        <f>G130+1</f>
        <v>134</v>
      </c>
      <c r="H131" s="107">
        <v>2</v>
      </c>
      <c r="I131" s="107">
        <v>6</v>
      </c>
      <c r="J131" s="398">
        <v>31451</v>
      </c>
      <c r="K131" s="107" t="s">
        <v>968</v>
      </c>
      <c r="L131" s="108" t="s">
        <v>130</v>
      </c>
      <c r="M131" s="107" t="str">
        <f t="shared" ref="M131:M194" si="33">$U131</f>
        <v>Y2</v>
      </c>
      <c r="N131" s="107" t="s">
        <v>1361</v>
      </c>
      <c r="O131" s="108" t="s">
        <v>2127</v>
      </c>
      <c r="P131" s="178" t="str">
        <f t="shared" ref="P131:P194" si="34">CONCATENATE(A131," (",M131,")")</f>
        <v>Bush, Matt (Y2)</v>
      </c>
      <c r="Q131" s="139">
        <f t="shared" si="26"/>
        <v>300000</v>
      </c>
      <c r="R131" s="231">
        <f t="shared" si="27"/>
        <v>400000</v>
      </c>
      <c r="S131" s="231" t="str">
        <f t="shared" si="28"/>
        <v/>
      </c>
      <c r="T131" s="231" t="str">
        <f t="shared" ref="T131:T194" si="35">IF(ISBLANK($AB131),"",$AB131)</f>
        <v/>
      </c>
      <c r="U131" s="107" t="s">
        <v>511</v>
      </c>
      <c r="V131" s="183">
        <v>300000</v>
      </c>
      <c r="W131" s="107" t="s">
        <v>367</v>
      </c>
      <c r="X131" s="183">
        <v>400000</v>
      </c>
      <c r="Y131" s="107" t="s">
        <v>630</v>
      </c>
      <c r="Z131" s="140"/>
      <c r="AA131" s="107" t="s">
        <v>943</v>
      </c>
      <c r="AB131" s="107"/>
      <c r="AC131" s="107" t="s">
        <v>944</v>
      </c>
      <c r="AD131" s="107"/>
      <c r="AE131" s="107" t="s">
        <v>945</v>
      </c>
      <c r="AF131" s="107"/>
    </row>
    <row r="132" spans="1:32" ht="14.25" customHeight="1" x14ac:dyDescent="0.2">
      <c r="A132" s="339" t="s">
        <v>1422</v>
      </c>
      <c r="B132" s="185" t="str">
        <f t="shared" si="29"/>
        <v>Butera</v>
      </c>
      <c r="C132" s="190" t="str">
        <f t="shared" si="30"/>
        <v>Drew</v>
      </c>
      <c r="D132" s="107" t="str">
        <f t="shared" si="31"/>
        <v>D. Butera</v>
      </c>
      <c r="E132" s="178" t="str">
        <f t="shared" si="32"/>
        <v>Drew Butera</v>
      </c>
      <c r="F132" s="367" t="s">
        <v>971</v>
      </c>
      <c r="G132" s="339"/>
      <c r="H132" s="339"/>
      <c r="I132" s="339"/>
      <c r="J132" s="368">
        <v>30537</v>
      </c>
      <c r="K132" s="369" t="s">
        <v>972</v>
      </c>
      <c r="L132" s="337" t="s">
        <v>7</v>
      </c>
      <c r="M132" s="107" t="str">
        <f t="shared" si="33"/>
        <v>2,F2-$2.4M</v>
      </c>
      <c r="N132" s="339" t="s">
        <v>1487</v>
      </c>
      <c r="O132" s="370" t="s">
        <v>1922</v>
      </c>
      <c r="P132" s="178" t="str">
        <f t="shared" si="34"/>
        <v>Butera, Drew (2,F2-$2.4M)</v>
      </c>
      <c r="Q132" s="139">
        <f t="shared" si="26"/>
        <v>1200000</v>
      </c>
      <c r="R132" s="231" t="str">
        <f t="shared" si="27"/>
        <v/>
      </c>
      <c r="S132" s="231" t="str">
        <f t="shared" si="28"/>
        <v/>
      </c>
      <c r="T132" s="231" t="str">
        <f t="shared" si="35"/>
        <v/>
      </c>
      <c r="U132" s="340" t="s">
        <v>2003</v>
      </c>
      <c r="V132" s="338">
        <v>1200000</v>
      </c>
      <c r="W132" s="340" t="s">
        <v>326</v>
      </c>
      <c r="X132" s="183"/>
      <c r="Y132" s="107"/>
      <c r="Z132" s="183"/>
      <c r="AA132" s="107"/>
      <c r="AB132" s="107"/>
      <c r="AC132" s="107"/>
      <c r="AD132" s="107"/>
      <c r="AE132" s="107"/>
      <c r="AF132" s="107"/>
    </row>
    <row r="133" spans="1:32" ht="14.25" customHeight="1" x14ac:dyDescent="0.2">
      <c r="A133" s="185" t="s">
        <v>1124</v>
      </c>
      <c r="B133" s="185" t="str">
        <f t="shared" si="29"/>
        <v>Butler</v>
      </c>
      <c r="C133" s="190" t="str">
        <f t="shared" si="30"/>
        <v>Eddie</v>
      </c>
      <c r="D133" s="107" t="str">
        <f t="shared" si="31"/>
        <v>E. Butler</v>
      </c>
      <c r="E133" s="178" t="str">
        <f t="shared" si="32"/>
        <v>Eddie Butler</v>
      </c>
      <c r="F133" s="184" t="s">
        <v>971</v>
      </c>
      <c r="G133" s="184"/>
      <c r="H133" s="184"/>
      <c r="I133" s="184"/>
      <c r="J133" s="194">
        <v>34041</v>
      </c>
      <c r="K133" s="195" t="s">
        <v>130</v>
      </c>
      <c r="L133" s="108" t="s">
        <v>130</v>
      </c>
      <c r="M133" s="107" t="str">
        <f t="shared" si="33"/>
        <v>Y3</v>
      </c>
      <c r="N133" s="120" t="str">
        <f>Mays!$G$2</f>
        <v>Palo Alto</v>
      </c>
      <c r="O133" s="184" t="s">
        <v>1360</v>
      </c>
      <c r="P133" s="178" t="str">
        <f t="shared" si="34"/>
        <v>Butler, Eddie (Y3)</v>
      </c>
      <c r="Q133" s="139">
        <f t="shared" si="26"/>
        <v>400000</v>
      </c>
      <c r="R133" s="231" t="str">
        <f t="shared" si="27"/>
        <v/>
      </c>
      <c r="S133" s="231" t="str">
        <f t="shared" si="28"/>
        <v/>
      </c>
      <c r="T133" s="231" t="str">
        <f t="shared" si="35"/>
        <v/>
      </c>
      <c r="U133" s="107" t="s">
        <v>367</v>
      </c>
      <c r="V133" s="323">
        <v>400000</v>
      </c>
      <c r="W133" s="107" t="s">
        <v>630</v>
      </c>
      <c r="X133" s="183"/>
      <c r="Y133" s="107" t="s">
        <v>943</v>
      </c>
      <c r="Z133" s="183"/>
      <c r="AA133" s="107" t="s">
        <v>944</v>
      </c>
      <c r="AB133" s="107"/>
      <c r="AC133" s="107" t="s">
        <v>945</v>
      </c>
      <c r="AD133" s="107"/>
      <c r="AE133" s="107" t="s">
        <v>326</v>
      </c>
      <c r="AF133" s="107"/>
    </row>
    <row r="134" spans="1:32" ht="14.25" customHeight="1" x14ac:dyDescent="0.2">
      <c r="A134" s="107" t="s">
        <v>789</v>
      </c>
      <c r="B134" s="185" t="str">
        <f t="shared" si="29"/>
        <v>Buxton</v>
      </c>
      <c r="C134" s="190" t="str">
        <f t="shared" si="30"/>
        <v>Byron</v>
      </c>
      <c r="D134" s="107" t="str">
        <f t="shared" si="31"/>
        <v>B. Buxton</v>
      </c>
      <c r="E134" s="178" t="str">
        <f t="shared" si="32"/>
        <v>Byron Buxton</v>
      </c>
      <c r="F134" s="108" t="s">
        <v>971</v>
      </c>
      <c r="G134" s="108"/>
      <c r="H134" s="108"/>
      <c r="I134" s="108"/>
      <c r="J134" s="165">
        <v>34321</v>
      </c>
      <c r="K134" s="120" t="s">
        <v>973</v>
      </c>
      <c r="L134" s="108" t="s">
        <v>7</v>
      </c>
      <c r="M134" s="107" t="str">
        <f t="shared" si="33"/>
        <v>Y3</v>
      </c>
      <c r="N134" s="120" t="str">
        <f>Aaron!$AE$2</f>
        <v>Pismo Beach</v>
      </c>
      <c r="O134" s="142" t="s">
        <v>813</v>
      </c>
      <c r="P134" s="178" t="str">
        <f t="shared" si="34"/>
        <v>Buxton, Byron (Y3)</v>
      </c>
      <c r="Q134" s="139">
        <f t="shared" si="26"/>
        <v>400000</v>
      </c>
      <c r="R134" s="231" t="str">
        <f t="shared" si="27"/>
        <v/>
      </c>
      <c r="S134" s="231" t="str">
        <f t="shared" si="28"/>
        <v/>
      </c>
      <c r="T134" s="231" t="str">
        <f t="shared" si="35"/>
        <v/>
      </c>
      <c r="U134" s="107" t="s">
        <v>367</v>
      </c>
      <c r="V134" s="323">
        <v>400000</v>
      </c>
      <c r="W134" s="107" t="s">
        <v>630</v>
      </c>
      <c r="X134" s="183"/>
      <c r="Y134" s="107" t="s">
        <v>943</v>
      </c>
      <c r="Z134" s="183"/>
      <c r="AA134" s="107" t="s">
        <v>944</v>
      </c>
      <c r="AB134" s="509"/>
      <c r="AC134" s="107" t="s">
        <v>945</v>
      </c>
      <c r="AD134" s="107"/>
      <c r="AE134" s="107" t="s">
        <v>326</v>
      </c>
      <c r="AF134" s="107"/>
    </row>
    <row r="135" spans="1:32" ht="14.25" customHeight="1" x14ac:dyDescent="0.2">
      <c r="A135" s="121" t="s">
        <v>980</v>
      </c>
      <c r="B135" s="185" t="str">
        <f t="shared" si="29"/>
        <v>Byrd</v>
      </c>
      <c r="C135" s="190" t="str">
        <f t="shared" si="30"/>
        <v>Marlon</v>
      </c>
      <c r="D135" s="107" t="str">
        <f t="shared" si="31"/>
        <v>M. Byrd</v>
      </c>
      <c r="E135" s="178" t="str">
        <f t="shared" si="32"/>
        <v>Marlon Byrd</v>
      </c>
      <c r="F135" s="171" t="s">
        <v>971</v>
      </c>
      <c r="G135" s="171"/>
      <c r="H135" s="171"/>
      <c r="I135" s="171"/>
      <c r="J135" s="174">
        <v>28367</v>
      </c>
      <c r="K135" s="175" t="s">
        <v>976</v>
      </c>
      <c r="L135" s="108" t="s">
        <v>7</v>
      </c>
      <c r="M135" s="107" t="str">
        <f t="shared" si="33"/>
        <v>3,F4-$12M</v>
      </c>
      <c r="N135" s="120" t="str">
        <f>Aaron!$A$2</f>
        <v>Middlesex</v>
      </c>
      <c r="O135" s="284" t="s">
        <v>1497</v>
      </c>
      <c r="P135" s="178" t="str">
        <f t="shared" si="34"/>
        <v>Byrd, Marlon (3,F4-$12M)</v>
      </c>
      <c r="Q135" s="139">
        <f t="shared" si="26"/>
        <v>3000000</v>
      </c>
      <c r="R135" s="231">
        <f t="shared" si="27"/>
        <v>3000000</v>
      </c>
      <c r="S135" s="231" t="str">
        <f t="shared" si="28"/>
        <v/>
      </c>
      <c r="T135" s="231" t="str">
        <f t="shared" si="35"/>
        <v/>
      </c>
      <c r="U135" s="121" t="s">
        <v>1545</v>
      </c>
      <c r="V135" s="323">
        <v>3000000</v>
      </c>
      <c r="W135" s="121" t="s">
        <v>1510</v>
      </c>
      <c r="X135" s="321">
        <v>3000000</v>
      </c>
      <c r="Y135" s="107" t="s">
        <v>326</v>
      </c>
      <c r="Z135" s="183"/>
      <c r="AA135" s="107"/>
      <c r="AB135" s="107"/>
      <c r="AC135" s="107"/>
      <c r="AD135" s="107"/>
      <c r="AE135" s="107"/>
      <c r="AF135" s="107"/>
    </row>
    <row r="136" spans="1:32" ht="14.25" customHeight="1" x14ac:dyDescent="0.2">
      <c r="A136" s="107" t="s">
        <v>86</v>
      </c>
      <c r="B136" s="185" t="str">
        <f t="shared" si="29"/>
        <v>Cabrera</v>
      </c>
      <c r="C136" s="190" t="str">
        <f t="shared" si="30"/>
        <v>Asdrubal</v>
      </c>
      <c r="D136" s="107" t="str">
        <f t="shared" si="31"/>
        <v>A. Cabrera</v>
      </c>
      <c r="E136" s="178" t="str">
        <f t="shared" si="32"/>
        <v>Asdrubal Cabrera</v>
      </c>
      <c r="F136" s="108" t="s">
        <v>978</v>
      </c>
      <c r="G136" s="108"/>
      <c r="H136" s="108"/>
      <c r="I136" s="108"/>
      <c r="J136" s="165">
        <v>31364</v>
      </c>
      <c r="K136" s="120" t="s">
        <v>975</v>
      </c>
      <c r="L136" s="108" t="s">
        <v>7</v>
      </c>
      <c r="M136" s="107" t="str">
        <f t="shared" si="33"/>
        <v>4,F5-18.112M</v>
      </c>
      <c r="N136" s="120" t="str">
        <f>Cobb!$M$2</f>
        <v>Mansfield</v>
      </c>
      <c r="O136" s="227" t="s">
        <v>1229</v>
      </c>
      <c r="P136" s="178" t="str">
        <f t="shared" si="34"/>
        <v>Cabrera, Asdrubal (4,F5-18.112M)</v>
      </c>
      <c r="Q136" s="139">
        <f t="shared" si="26"/>
        <v>3622500</v>
      </c>
      <c r="R136" s="231">
        <f t="shared" si="27"/>
        <v>3622500</v>
      </c>
      <c r="S136" s="231" t="str">
        <f t="shared" si="28"/>
        <v/>
      </c>
      <c r="T136" s="231" t="str">
        <f t="shared" si="35"/>
        <v/>
      </c>
      <c r="U136" s="120" t="s">
        <v>1252</v>
      </c>
      <c r="V136" s="182">
        <v>3622500</v>
      </c>
      <c r="W136" s="120" t="s">
        <v>1272</v>
      </c>
      <c r="X136" s="182">
        <v>3622500</v>
      </c>
      <c r="Y136" s="120" t="s">
        <v>326</v>
      </c>
      <c r="Z136" s="183"/>
      <c r="AA136" s="107"/>
      <c r="AB136" s="107"/>
      <c r="AC136" s="107"/>
      <c r="AD136" s="107"/>
      <c r="AE136" s="107"/>
      <c r="AF136" s="107"/>
    </row>
    <row r="137" spans="1:32" ht="14.25" customHeight="1" x14ac:dyDescent="0.2">
      <c r="A137" s="170" t="s">
        <v>1028</v>
      </c>
      <c r="B137" s="185" t="str">
        <f t="shared" si="29"/>
        <v>Cabrera</v>
      </c>
      <c r="C137" s="190" t="str">
        <f t="shared" si="30"/>
        <v>Melky</v>
      </c>
      <c r="D137" s="107" t="str">
        <f t="shared" si="31"/>
        <v>M. Cabrera</v>
      </c>
      <c r="E137" s="178" t="str">
        <f t="shared" si="32"/>
        <v>Melky Cabrera</v>
      </c>
      <c r="F137" s="171" t="s">
        <v>978</v>
      </c>
      <c r="G137" s="171"/>
      <c r="H137" s="171"/>
      <c r="I137" s="171"/>
      <c r="J137" s="174">
        <v>30905</v>
      </c>
      <c r="K137" s="175" t="s">
        <v>977</v>
      </c>
      <c r="L137" s="108" t="s">
        <v>7</v>
      </c>
      <c r="M137" s="107" t="str">
        <f t="shared" si="33"/>
        <v>1,F2-$580.264k</v>
      </c>
      <c r="N137" s="147" t="s">
        <v>352</v>
      </c>
      <c r="O137" s="142" t="s">
        <v>3237</v>
      </c>
      <c r="P137" s="178" t="str">
        <f t="shared" si="34"/>
        <v>Cabrera, Melky (1,F2-$580.264k)</v>
      </c>
      <c r="Q137" s="139">
        <f t="shared" si="26"/>
        <v>291000</v>
      </c>
      <c r="R137" s="231">
        <f t="shared" si="27"/>
        <v>291000</v>
      </c>
      <c r="S137" s="231" t="str">
        <f t="shared" si="28"/>
        <v/>
      </c>
      <c r="T137" s="231" t="str">
        <f t="shared" si="35"/>
        <v/>
      </c>
      <c r="U137" s="165" t="s">
        <v>3249</v>
      </c>
      <c r="V137" s="140">
        <v>291000</v>
      </c>
      <c r="W137" s="165" t="s">
        <v>3249</v>
      </c>
      <c r="X137" s="140">
        <v>291000</v>
      </c>
      <c r="Y137" s="201" t="s">
        <v>326</v>
      </c>
      <c r="Z137" s="183"/>
      <c r="AA137" s="140"/>
      <c r="AB137" s="240"/>
      <c r="AC137" s="107"/>
      <c r="AD137" s="107"/>
      <c r="AE137" s="107"/>
      <c r="AF137" s="107"/>
    </row>
    <row r="138" spans="1:32" ht="14.25" customHeight="1" x14ac:dyDescent="0.25">
      <c r="A138" s="120" t="s">
        <v>260</v>
      </c>
      <c r="B138" s="185" t="str">
        <f t="shared" si="29"/>
        <v>Cabrera</v>
      </c>
      <c r="C138" s="190" t="str">
        <f t="shared" si="30"/>
        <v>Miguel</v>
      </c>
      <c r="D138" s="107" t="str">
        <f t="shared" si="31"/>
        <v>M. Cabrera</v>
      </c>
      <c r="E138" s="178" t="str">
        <f t="shared" si="32"/>
        <v>Miguel Cabrera</v>
      </c>
      <c r="F138" s="334" t="s">
        <v>971</v>
      </c>
      <c r="G138" s="108"/>
      <c r="H138" s="108"/>
      <c r="I138" s="108"/>
      <c r="J138" s="335">
        <v>30424</v>
      </c>
      <c r="K138" s="336" t="s">
        <v>974</v>
      </c>
      <c r="L138" s="108" t="s">
        <v>7</v>
      </c>
      <c r="M138" s="107" t="str">
        <f t="shared" si="33"/>
        <v xml:space="preserve">2,F5-$37,333M </v>
      </c>
      <c r="N138" s="120" t="str">
        <f>Cobb!$Y$2</f>
        <v>Gateway</v>
      </c>
      <c r="O138" s="370" t="s">
        <v>1922</v>
      </c>
      <c r="P138" s="178" t="str">
        <f t="shared" si="34"/>
        <v>Cabrera, Miguel (2,F5-$37,333M )</v>
      </c>
      <c r="Q138" s="139">
        <f t="shared" si="26"/>
        <v>7466667</v>
      </c>
      <c r="R138" s="231">
        <f t="shared" si="27"/>
        <v>7466667</v>
      </c>
      <c r="S138" s="231">
        <f t="shared" si="28"/>
        <v>7466667</v>
      </c>
      <c r="T138" s="231">
        <f t="shared" si="35"/>
        <v>7466667</v>
      </c>
      <c r="U138" s="340" t="s">
        <v>2094</v>
      </c>
      <c r="V138" s="338">
        <v>7466667</v>
      </c>
      <c r="W138" s="340" t="s">
        <v>2097</v>
      </c>
      <c r="X138" s="486">
        <v>7466667</v>
      </c>
      <c r="Y138" s="340" t="s">
        <v>2099</v>
      </c>
      <c r="Z138" s="486">
        <v>7466667</v>
      </c>
      <c r="AA138" s="340" t="s">
        <v>2101</v>
      </c>
      <c r="AB138" s="338">
        <v>7466667</v>
      </c>
      <c r="AC138" s="107" t="s">
        <v>326</v>
      </c>
      <c r="AD138" s="107"/>
      <c r="AE138" s="107"/>
      <c r="AF138" s="107"/>
    </row>
    <row r="139" spans="1:32" ht="14.25" customHeight="1" x14ac:dyDescent="0.2">
      <c r="A139" s="107" t="s">
        <v>590</v>
      </c>
      <c r="B139" s="185" t="str">
        <f t="shared" si="29"/>
        <v>Cahill</v>
      </c>
      <c r="C139" s="190" t="str">
        <f t="shared" si="30"/>
        <v>Trevor</v>
      </c>
      <c r="D139" s="107" t="str">
        <f t="shared" si="31"/>
        <v>T. Cahill</v>
      </c>
      <c r="E139" s="178" t="str">
        <f t="shared" si="32"/>
        <v>Trevor Cahill</v>
      </c>
      <c r="F139" s="108" t="s">
        <v>971</v>
      </c>
      <c r="G139" s="108"/>
      <c r="H139" s="108"/>
      <c r="I139" s="108"/>
      <c r="J139" s="165">
        <v>32203</v>
      </c>
      <c r="K139" s="120" t="s">
        <v>730</v>
      </c>
      <c r="L139" s="108" t="s">
        <v>130</v>
      </c>
      <c r="M139" s="107" t="str">
        <f t="shared" si="33"/>
        <v>1,F3-$2.106M</v>
      </c>
      <c r="N139" s="147" t="s">
        <v>1636</v>
      </c>
      <c r="O139" s="142" t="s">
        <v>3237</v>
      </c>
      <c r="P139" s="178" t="str">
        <f t="shared" si="34"/>
        <v>Cahill, Trevor (1,F3-$2.106M)</v>
      </c>
      <c r="Q139" s="139">
        <f t="shared" si="26"/>
        <v>702000</v>
      </c>
      <c r="R139" s="231">
        <f t="shared" si="27"/>
        <v>702000</v>
      </c>
      <c r="S139" s="231">
        <f t="shared" si="28"/>
        <v>702000</v>
      </c>
      <c r="T139" s="231" t="str">
        <f t="shared" si="35"/>
        <v/>
      </c>
      <c r="U139" s="165" t="s">
        <v>3250</v>
      </c>
      <c r="V139" s="140">
        <v>702000</v>
      </c>
      <c r="W139" s="165" t="s">
        <v>3250</v>
      </c>
      <c r="X139" s="140">
        <v>702000</v>
      </c>
      <c r="Y139" s="165" t="s">
        <v>3250</v>
      </c>
      <c r="Z139" s="140">
        <v>702000</v>
      </c>
      <c r="AA139" s="140" t="s">
        <v>326</v>
      </c>
      <c r="AB139" s="240"/>
      <c r="AC139" s="107"/>
      <c r="AD139" s="107"/>
      <c r="AE139" s="107"/>
      <c r="AF139" s="107"/>
    </row>
    <row r="140" spans="1:32" ht="14.25" customHeight="1" x14ac:dyDescent="0.2">
      <c r="A140" s="107" t="s">
        <v>221</v>
      </c>
      <c r="B140" s="185" t="str">
        <f t="shared" si="29"/>
        <v>Cain</v>
      </c>
      <c r="C140" s="190" t="str">
        <f t="shared" si="30"/>
        <v>Lorenzo</v>
      </c>
      <c r="D140" s="107" t="str">
        <f t="shared" si="31"/>
        <v>L. Cain</v>
      </c>
      <c r="E140" s="178" t="str">
        <f t="shared" si="32"/>
        <v>Lorenzo Cain</v>
      </c>
      <c r="F140" s="108" t="s">
        <v>971</v>
      </c>
      <c r="G140" s="108"/>
      <c r="H140" s="108"/>
      <c r="I140" s="108"/>
      <c r="J140" s="165">
        <v>31515</v>
      </c>
      <c r="K140" s="120" t="s">
        <v>973</v>
      </c>
      <c r="L140" s="108" t="s">
        <v>7</v>
      </c>
      <c r="M140" s="107" t="str">
        <f t="shared" si="33"/>
        <v>4,L5-14M</v>
      </c>
      <c r="N140" s="222" t="s">
        <v>556</v>
      </c>
      <c r="O140" s="142" t="s">
        <v>2109</v>
      </c>
      <c r="P140" s="178" t="str">
        <f t="shared" si="34"/>
        <v>Cain, Lorenzo (4,L5-14M)</v>
      </c>
      <c r="Q140" s="139">
        <f t="shared" si="26"/>
        <v>2800000</v>
      </c>
      <c r="R140" s="231">
        <f t="shared" si="27"/>
        <v>2800000</v>
      </c>
      <c r="S140" s="231" t="str">
        <f t="shared" si="28"/>
        <v/>
      </c>
      <c r="T140" s="231" t="str">
        <f t="shared" si="35"/>
        <v/>
      </c>
      <c r="U140" s="107" t="s">
        <v>309</v>
      </c>
      <c r="V140" s="183">
        <v>2800000</v>
      </c>
      <c r="W140" s="107" t="s">
        <v>593</v>
      </c>
      <c r="X140" s="183">
        <v>2800000</v>
      </c>
      <c r="Y140" s="120" t="s">
        <v>326</v>
      </c>
      <c r="Z140" s="183"/>
      <c r="AA140" s="107"/>
      <c r="AB140" s="107"/>
      <c r="AC140" s="107"/>
      <c r="AD140" s="140"/>
      <c r="AE140" s="107"/>
      <c r="AF140" s="107"/>
    </row>
    <row r="141" spans="1:32" ht="14.25" customHeight="1" x14ac:dyDescent="0.2">
      <c r="A141" s="170" t="s">
        <v>1036</v>
      </c>
      <c r="B141" s="185" t="str">
        <f t="shared" si="29"/>
        <v>Cain</v>
      </c>
      <c r="C141" s="190" t="str">
        <f t="shared" si="30"/>
        <v>Matt</v>
      </c>
      <c r="D141" s="107" t="str">
        <f t="shared" si="31"/>
        <v>M. Cain</v>
      </c>
      <c r="E141" s="178" t="str">
        <f t="shared" si="32"/>
        <v>Matt Cain</v>
      </c>
      <c r="F141" s="171" t="s">
        <v>971</v>
      </c>
      <c r="G141" s="171"/>
      <c r="H141" s="171"/>
      <c r="I141" s="171"/>
      <c r="J141" s="172">
        <v>30956</v>
      </c>
      <c r="K141" s="173" t="s">
        <v>730</v>
      </c>
      <c r="L141" s="108" t="s">
        <v>130</v>
      </c>
      <c r="M141" s="107" t="str">
        <f t="shared" si="33"/>
        <v>5,F5-33.6M</v>
      </c>
      <c r="N141" s="120" t="str">
        <f>Mays!$G$2</f>
        <v>Palo Alto</v>
      </c>
      <c r="O141" s="171" t="s">
        <v>1062</v>
      </c>
      <c r="P141" s="178" t="str">
        <f t="shared" si="34"/>
        <v>Cain, Matt (5,F5-33.6M)</v>
      </c>
      <c r="Q141" s="139">
        <f t="shared" si="26"/>
        <v>6720000</v>
      </c>
      <c r="R141" s="231" t="str">
        <f t="shared" si="27"/>
        <v/>
      </c>
      <c r="S141" s="231" t="str">
        <f t="shared" si="28"/>
        <v/>
      </c>
      <c r="T141" s="231" t="str">
        <f t="shared" si="35"/>
        <v/>
      </c>
      <c r="U141" s="170" t="s">
        <v>1037</v>
      </c>
      <c r="V141" s="182">
        <v>6720000</v>
      </c>
      <c r="W141" s="107" t="s">
        <v>326</v>
      </c>
      <c r="X141" s="183"/>
      <c r="Y141" s="107"/>
      <c r="Z141" s="183"/>
      <c r="AA141" s="107"/>
      <c r="AB141" s="107"/>
      <c r="AC141" s="107"/>
      <c r="AD141" s="107"/>
      <c r="AE141" s="107"/>
      <c r="AF141" s="107"/>
    </row>
    <row r="142" spans="1:32" ht="14.25" customHeight="1" x14ac:dyDescent="0.2">
      <c r="A142" s="119" t="s">
        <v>853</v>
      </c>
      <c r="B142" s="185" t="str">
        <f t="shared" si="29"/>
        <v>Calhoun</v>
      </c>
      <c r="C142" s="190" t="str">
        <f t="shared" si="30"/>
        <v>Kole</v>
      </c>
      <c r="D142" s="107" t="str">
        <f t="shared" si="31"/>
        <v>K. Calhoun</v>
      </c>
      <c r="E142" s="178" t="str">
        <f t="shared" si="32"/>
        <v>Kole Calhoun</v>
      </c>
      <c r="F142" s="108" t="s">
        <v>404</v>
      </c>
      <c r="G142" s="108"/>
      <c r="H142" s="108"/>
      <c r="I142" s="108"/>
      <c r="J142" s="165">
        <v>32064</v>
      </c>
      <c r="K142" s="120" t="s">
        <v>976</v>
      </c>
      <c r="L142" s="108" t="s">
        <v>7</v>
      </c>
      <c r="M142" s="107" t="str">
        <f t="shared" si="33"/>
        <v>ARB-Y5</v>
      </c>
      <c r="N142" s="120" t="str">
        <f>Cobb!$Y$2</f>
        <v>Gateway</v>
      </c>
      <c r="O142" s="108" t="s">
        <v>846</v>
      </c>
      <c r="P142" s="178" t="str">
        <f t="shared" si="34"/>
        <v>Calhoun, Kole (ARB-Y5)</v>
      </c>
      <c r="Q142" s="139">
        <f t="shared" si="26"/>
        <v>1088000</v>
      </c>
      <c r="R142" s="231" t="str">
        <f t="shared" si="27"/>
        <v/>
      </c>
      <c r="S142" s="231" t="str">
        <f t="shared" si="28"/>
        <v/>
      </c>
      <c r="T142" s="231" t="str">
        <f t="shared" si="35"/>
        <v/>
      </c>
      <c r="U142" s="107" t="s">
        <v>943</v>
      </c>
      <c r="V142" s="183">
        <v>1088000</v>
      </c>
      <c r="W142" s="107" t="s">
        <v>944</v>
      </c>
      <c r="X142" s="183"/>
      <c r="Y142" s="107" t="s">
        <v>945</v>
      </c>
      <c r="Z142" s="183"/>
      <c r="AA142" s="107" t="s">
        <v>326</v>
      </c>
      <c r="AB142" s="107"/>
      <c r="AC142" s="107"/>
      <c r="AD142" s="107"/>
      <c r="AE142" s="107"/>
      <c r="AF142" s="107"/>
    </row>
    <row r="143" spans="1:32" ht="14.25" customHeight="1" x14ac:dyDescent="0.2">
      <c r="A143" s="107" t="s">
        <v>2154</v>
      </c>
      <c r="B143" s="185" t="str">
        <f t="shared" si="29"/>
        <v>Calhoun</v>
      </c>
      <c r="C143" s="190" t="str">
        <f t="shared" si="30"/>
        <v>Willie</v>
      </c>
      <c r="D143" s="107" t="str">
        <f t="shared" si="31"/>
        <v>W. Calhoun</v>
      </c>
      <c r="E143" s="178" t="str">
        <f t="shared" si="32"/>
        <v>Willie Calhoun</v>
      </c>
      <c r="F143" s="184" t="s">
        <v>404</v>
      </c>
      <c r="G143" s="107">
        <f>G142+1</f>
        <v>1</v>
      </c>
      <c r="H143" s="107">
        <v>2</v>
      </c>
      <c r="I143" s="107">
        <v>23</v>
      </c>
      <c r="J143" s="398">
        <v>34642</v>
      </c>
      <c r="K143" s="107" t="s">
        <v>969</v>
      </c>
      <c r="L143" s="108" t="s">
        <v>7</v>
      </c>
      <c r="M143" s="107" t="str">
        <f t="shared" si="33"/>
        <v>MM</v>
      </c>
      <c r="N143" s="107" t="s">
        <v>614</v>
      </c>
      <c r="O143" s="108" t="s">
        <v>2127</v>
      </c>
      <c r="P143" s="178" t="str">
        <f t="shared" si="34"/>
        <v>Calhoun, Willie (MM)</v>
      </c>
      <c r="Q143" s="139">
        <f t="shared" si="26"/>
        <v>100000</v>
      </c>
      <c r="R143" s="231" t="str">
        <f t="shared" si="27"/>
        <v/>
      </c>
      <c r="S143" s="231" t="str">
        <f t="shared" si="28"/>
        <v/>
      </c>
      <c r="T143" s="231" t="str">
        <f t="shared" si="35"/>
        <v/>
      </c>
      <c r="U143" s="107" t="s">
        <v>507</v>
      </c>
      <c r="V143" s="179">
        <v>100000</v>
      </c>
      <c r="W143" s="107"/>
      <c r="X143" s="140"/>
      <c r="Y143" s="107"/>
      <c r="Z143" s="140"/>
      <c r="AA143" s="107"/>
      <c r="AB143" s="107"/>
      <c r="AC143" s="107"/>
      <c r="AD143" s="509"/>
      <c r="AE143" s="107"/>
      <c r="AF143" s="107"/>
    </row>
    <row r="144" spans="1:32" ht="14.25" customHeight="1" x14ac:dyDescent="0.2">
      <c r="A144" s="107" t="s">
        <v>1741</v>
      </c>
      <c r="B144" s="185" t="str">
        <f t="shared" si="29"/>
        <v>Cameron</v>
      </c>
      <c r="C144" s="190" t="str">
        <f t="shared" si="30"/>
        <v>Daz</v>
      </c>
      <c r="D144" s="107" t="str">
        <f t="shared" si="31"/>
        <v>D. Cameron</v>
      </c>
      <c r="E144" s="178" t="str">
        <f t="shared" si="32"/>
        <v>Daz Cameron</v>
      </c>
      <c r="F144" s="217" t="s">
        <v>971</v>
      </c>
      <c r="G144" s="509">
        <v>37</v>
      </c>
      <c r="H144" s="509">
        <v>2</v>
      </c>
      <c r="I144" s="509">
        <v>13</v>
      </c>
      <c r="J144" s="298">
        <v>35445</v>
      </c>
      <c r="K144" s="167"/>
      <c r="L144" s="108" t="s">
        <v>509</v>
      </c>
      <c r="M144" s="107" t="str">
        <f t="shared" si="33"/>
        <v>min</v>
      </c>
      <c r="N144" s="120" t="str">
        <f>Mays!$M$2</f>
        <v>Mudville</v>
      </c>
      <c r="O144" s="142" t="s">
        <v>1727</v>
      </c>
      <c r="P144" s="178" t="str">
        <f t="shared" si="34"/>
        <v>Cameron, Daz (min)</v>
      </c>
      <c r="Q144" s="139" t="str">
        <f t="shared" si="26"/>
        <v/>
      </c>
      <c r="R144" s="231" t="str">
        <f t="shared" si="27"/>
        <v/>
      </c>
      <c r="S144" s="231" t="str">
        <f t="shared" si="28"/>
        <v/>
      </c>
      <c r="T144" s="231" t="str">
        <f t="shared" si="35"/>
        <v/>
      </c>
      <c r="U144" s="107" t="s">
        <v>643</v>
      </c>
      <c r="V144" s="183"/>
      <c r="W144" s="107"/>
      <c r="X144" s="183"/>
      <c r="Y144" s="107"/>
      <c r="Z144" s="183"/>
      <c r="AA144" s="107"/>
      <c r="AB144" s="107"/>
      <c r="AC144" s="107"/>
      <c r="AD144" s="107"/>
      <c r="AE144" s="107"/>
      <c r="AF144" s="107"/>
    </row>
    <row r="145" spans="1:32" ht="14.25" customHeight="1" x14ac:dyDescent="0.2">
      <c r="A145" s="107" t="s">
        <v>1742</v>
      </c>
      <c r="B145" s="185" t="str">
        <f t="shared" si="29"/>
        <v>Candelario</v>
      </c>
      <c r="C145" s="190" t="str">
        <f t="shared" si="30"/>
        <v>Jeimer</v>
      </c>
      <c r="D145" s="107" t="str">
        <f t="shared" si="31"/>
        <v>J. Candelario</v>
      </c>
      <c r="E145" s="178" t="str">
        <f t="shared" si="32"/>
        <v>Jeimer Candelario</v>
      </c>
      <c r="F145" s="217" t="s">
        <v>978</v>
      </c>
      <c r="G145" s="509">
        <v>66</v>
      </c>
      <c r="H145" s="509">
        <v>3</v>
      </c>
      <c r="I145" s="509">
        <v>17</v>
      </c>
      <c r="J145" s="298">
        <v>34297</v>
      </c>
      <c r="K145" s="167" t="s">
        <v>974</v>
      </c>
      <c r="L145" s="108" t="s">
        <v>7</v>
      </c>
      <c r="M145" s="107" t="str">
        <f t="shared" si="33"/>
        <v>Y1</v>
      </c>
      <c r="N145" s="509" t="s">
        <v>640</v>
      </c>
      <c r="O145" s="142" t="s">
        <v>1727</v>
      </c>
      <c r="P145" s="178" t="str">
        <f t="shared" si="34"/>
        <v>Candelario, Jeimer (Y1)</v>
      </c>
      <c r="Q145" s="139">
        <f t="shared" si="26"/>
        <v>200000</v>
      </c>
      <c r="R145" s="231">
        <f t="shared" si="27"/>
        <v>300000</v>
      </c>
      <c r="S145" s="231">
        <f t="shared" si="28"/>
        <v>400000</v>
      </c>
      <c r="T145" s="231" t="str">
        <f t="shared" si="35"/>
        <v/>
      </c>
      <c r="U145" s="107" t="s">
        <v>510</v>
      </c>
      <c r="V145" s="140">
        <v>200000</v>
      </c>
      <c r="W145" s="107" t="s">
        <v>511</v>
      </c>
      <c r="X145" s="183">
        <v>300000</v>
      </c>
      <c r="Y145" s="107" t="s">
        <v>367</v>
      </c>
      <c r="Z145" s="183">
        <v>400000</v>
      </c>
      <c r="AA145" s="107" t="s">
        <v>630</v>
      </c>
      <c r="AB145" s="140"/>
      <c r="AC145" s="107"/>
      <c r="AD145" s="509"/>
      <c r="AE145" s="107"/>
      <c r="AF145" s="107"/>
    </row>
    <row r="146" spans="1:32" ht="14.25" customHeight="1" x14ac:dyDescent="0.2">
      <c r="A146" s="170" t="s">
        <v>1034</v>
      </c>
      <c r="B146" s="185" t="str">
        <f t="shared" si="29"/>
        <v>Cano</v>
      </c>
      <c r="C146" s="190" t="str">
        <f t="shared" si="30"/>
        <v>Robinson</v>
      </c>
      <c r="D146" s="107" t="str">
        <f t="shared" si="31"/>
        <v>R. Cano</v>
      </c>
      <c r="E146" s="178" t="str">
        <f t="shared" si="32"/>
        <v>Robinson Cano</v>
      </c>
      <c r="F146" s="171" t="s">
        <v>404</v>
      </c>
      <c r="G146" s="171"/>
      <c r="H146" s="171"/>
      <c r="I146" s="171"/>
      <c r="J146" s="174">
        <v>30246</v>
      </c>
      <c r="K146" s="175" t="s">
        <v>969</v>
      </c>
      <c r="L146" s="108" t="s">
        <v>7</v>
      </c>
      <c r="M146" s="107" t="str">
        <f t="shared" si="33"/>
        <v>5,F5-48.51M</v>
      </c>
      <c r="N146" s="120" t="str">
        <f>Mays!$Y$2</f>
        <v>Los Angeles</v>
      </c>
      <c r="O146" s="171" t="s">
        <v>1062</v>
      </c>
      <c r="P146" s="178" t="str">
        <f t="shared" si="34"/>
        <v>Cano, Robinson (5,F5-48.51M)</v>
      </c>
      <c r="Q146" s="139">
        <f t="shared" si="26"/>
        <v>9702000</v>
      </c>
      <c r="R146" s="231" t="str">
        <f t="shared" si="27"/>
        <v/>
      </c>
      <c r="S146" s="231" t="str">
        <f t="shared" ref="S146:S177" si="36">IF(ISBLANK($Z146),"",$Z146)</f>
        <v/>
      </c>
      <c r="T146" s="231" t="str">
        <f t="shared" si="35"/>
        <v/>
      </c>
      <c r="U146" s="170" t="s">
        <v>1035</v>
      </c>
      <c r="V146" s="182">
        <v>9702000</v>
      </c>
      <c r="W146" s="107" t="s">
        <v>326</v>
      </c>
      <c r="X146" s="183"/>
      <c r="Y146" s="107"/>
      <c r="Z146" s="183"/>
      <c r="AA146" s="107"/>
      <c r="AB146" s="107"/>
      <c r="AC146" s="107"/>
      <c r="AD146" s="107"/>
      <c r="AE146" s="107"/>
      <c r="AF146" s="107"/>
    </row>
    <row r="147" spans="1:32" ht="14.25" customHeight="1" x14ac:dyDescent="0.2">
      <c r="A147" s="107" t="s">
        <v>2235</v>
      </c>
      <c r="B147" s="185" t="str">
        <f t="shared" si="29"/>
        <v>Capellan</v>
      </c>
      <c r="C147" s="190" t="str">
        <f t="shared" si="30"/>
        <v>Jonathan</v>
      </c>
      <c r="D147" s="107" t="str">
        <f t="shared" si="31"/>
        <v>J. Capellan</v>
      </c>
      <c r="E147" s="178" t="str">
        <f t="shared" si="32"/>
        <v>Jonathan Capellan</v>
      </c>
      <c r="F147" s="184" t="s">
        <v>971</v>
      </c>
      <c r="G147" s="107">
        <v>227</v>
      </c>
      <c r="H147" s="107">
        <v>15</v>
      </c>
      <c r="I147" s="107">
        <v>2</v>
      </c>
      <c r="J147" s="398">
        <v>36245</v>
      </c>
      <c r="K147" s="107"/>
      <c r="L147" s="108" t="s">
        <v>509</v>
      </c>
      <c r="M147" s="107" t="str">
        <f t="shared" si="33"/>
        <v>min</v>
      </c>
      <c r="N147" s="107" t="s">
        <v>1226</v>
      </c>
      <c r="O147" s="108" t="s">
        <v>2127</v>
      </c>
      <c r="P147" s="178" t="str">
        <f t="shared" si="34"/>
        <v>Capellan, Jonathan (min)</v>
      </c>
      <c r="Q147" s="139" t="str">
        <f t="shared" si="26"/>
        <v/>
      </c>
      <c r="R147" s="231" t="str">
        <f t="shared" si="27"/>
        <v/>
      </c>
      <c r="S147" s="231" t="str">
        <f t="shared" si="36"/>
        <v/>
      </c>
      <c r="T147" s="231" t="str">
        <f t="shared" si="35"/>
        <v/>
      </c>
      <c r="U147" s="107" t="s">
        <v>643</v>
      </c>
      <c r="V147" s="107"/>
      <c r="W147" s="107"/>
      <c r="X147" s="140"/>
      <c r="Y147" s="107"/>
      <c r="Z147" s="140"/>
      <c r="AA147" s="107"/>
      <c r="AB147" s="107"/>
      <c r="AC147" s="107"/>
      <c r="AD147" s="107"/>
      <c r="AE147" s="107"/>
      <c r="AF147" s="107"/>
    </row>
    <row r="148" spans="1:32" ht="14.25" customHeight="1" x14ac:dyDescent="0.2">
      <c r="A148" s="107" t="s">
        <v>774</v>
      </c>
      <c r="B148" s="185" t="str">
        <f t="shared" si="29"/>
        <v>Carpenter</v>
      </c>
      <c r="C148" s="190" t="str">
        <f t="shared" si="30"/>
        <v>Matt</v>
      </c>
      <c r="D148" s="107" t="str">
        <f t="shared" si="31"/>
        <v>M. Carpenter</v>
      </c>
      <c r="E148" s="178" t="str">
        <f t="shared" si="32"/>
        <v>Matt Carpenter</v>
      </c>
      <c r="F148" s="108" t="s">
        <v>404</v>
      </c>
      <c r="G148" s="108"/>
      <c r="H148" s="108"/>
      <c r="I148" s="108"/>
      <c r="J148" s="165">
        <v>31377</v>
      </c>
      <c r="K148" s="120" t="s">
        <v>969</v>
      </c>
      <c r="L148" s="108" t="s">
        <v>7</v>
      </c>
      <c r="M148" s="107" t="str">
        <f t="shared" si="33"/>
        <v>3,L5-14M</v>
      </c>
      <c r="N148" s="120" t="str">
        <f>Mays!$G$2</f>
        <v>Palo Alto</v>
      </c>
      <c r="O148" s="142" t="s">
        <v>813</v>
      </c>
      <c r="P148" s="178" t="str">
        <f t="shared" si="34"/>
        <v>Carpenter, Matt (3,L5-14M)</v>
      </c>
      <c r="Q148" s="139">
        <f t="shared" si="26"/>
        <v>2800000</v>
      </c>
      <c r="R148" s="231">
        <f t="shared" si="27"/>
        <v>2800000</v>
      </c>
      <c r="S148" s="231">
        <f t="shared" si="36"/>
        <v>2800000</v>
      </c>
      <c r="T148" s="231" t="str">
        <f t="shared" si="35"/>
        <v/>
      </c>
      <c r="U148" s="120" t="s">
        <v>310</v>
      </c>
      <c r="V148" s="183">
        <v>2800000</v>
      </c>
      <c r="W148" s="120" t="s">
        <v>309</v>
      </c>
      <c r="X148" s="183">
        <v>2800000</v>
      </c>
      <c r="Y148" s="120" t="s">
        <v>593</v>
      </c>
      <c r="Z148" s="183">
        <v>2800000</v>
      </c>
      <c r="AA148" s="107" t="s">
        <v>326</v>
      </c>
      <c r="AB148" s="107"/>
      <c r="AC148" s="107"/>
      <c r="AD148" s="107"/>
      <c r="AE148" s="107"/>
      <c r="AF148" s="107"/>
    </row>
    <row r="149" spans="1:32" ht="14.25" customHeight="1" x14ac:dyDescent="0.2">
      <c r="A149" s="107" t="s">
        <v>610</v>
      </c>
      <c r="B149" s="185" t="str">
        <f t="shared" si="29"/>
        <v>Carrasco</v>
      </c>
      <c r="C149" s="190" t="str">
        <f t="shared" si="30"/>
        <v>Carlos</v>
      </c>
      <c r="D149" s="107" t="str">
        <f t="shared" si="31"/>
        <v>C. Carrasco</v>
      </c>
      <c r="E149" s="178" t="str">
        <f t="shared" si="32"/>
        <v>Carlos Carrasco</v>
      </c>
      <c r="F149" s="108" t="s">
        <v>971</v>
      </c>
      <c r="G149" s="108"/>
      <c r="H149" s="108"/>
      <c r="I149" s="108"/>
      <c r="J149" s="165">
        <v>31857</v>
      </c>
      <c r="K149" s="120" t="s">
        <v>730</v>
      </c>
      <c r="L149" s="108" t="s">
        <v>130</v>
      </c>
      <c r="M149" s="107" t="str">
        <f t="shared" si="33"/>
        <v>4,L5-14M</v>
      </c>
      <c r="N149" s="120" t="str">
        <f>Ruth!$A$2</f>
        <v>Plum Island</v>
      </c>
      <c r="O149" s="142" t="s">
        <v>318</v>
      </c>
      <c r="P149" s="178" t="str">
        <f t="shared" si="34"/>
        <v>Carrasco, Carlos (4,L5-14M)</v>
      </c>
      <c r="Q149" s="139">
        <f t="shared" si="26"/>
        <v>2800000</v>
      </c>
      <c r="R149" s="231">
        <f t="shared" si="27"/>
        <v>2800000</v>
      </c>
      <c r="S149" s="231" t="str">
        <f t="shared" si="36"/>
        <v/>
      </c>
      <c r="T149" s="231" t="str">
        <f t="shared" si="35"/>
        <v/>
      </c>
      <c r="U149" s="107" t="s">
        <v>309</v>
      </c>
      <c r="V149" s="183">
        <v>2800000</v>
      </c>
      <c r="W149" s="107" t="s">
        <v>593</v>
      </c>
      <c r="X149" s="183">
        <v>2800000</v>
      </c>
      <c r="Y149" s="120" t="s">
        <v>326</v>
      </c>
      <c r="Z149" s="183"/>
      <c r="AA149" s="107"/>
      <c r="AB149" s="107"/>
      <c r="AC149" s="107"/>
      <c r="AD149" s="107"/>
      <c r="AE149" s="107"/>
      <c r="AF149" s="107"/>
    </row>
    <row r="150" spans="1:32" ht="14.25" customHeight="1" x14ac:dyDescent="0.25">
      <c r="A150" s="120" t="s">
        <v>1823</v>
      </c>
      <c r="B150" s="185" t="str">
        <f t="shared" si="29"/>
        <v>Carrera</v>
      </c>
      <c r="C150" s="190" t="str">
        <f t="shared" si="30"/>
        <v>Ezequiel</v>
      </c>
      <c r="D150" s="107" t="str">
        <f t="shared" si="31"/>
        <v>E. Carrera</v>
      </c>
      <c r="E150" s="178" t="str">
        <f t="shared" si="32"/>
        <v>Ezequiel Carrera</v>
      </c>
      <c r="F150" s="347" t="s">
        <v>404</v>
      </c>
      <c r="G150" s="217"/>
      <c r="H150" s="217"/>
      <c r="I150" s="217"/>
      <c r="J150" s="335">
        <v>31939</v>
      </c>
      <c r="K150" s="362" t="s">
        <v>1075</v>
      </c>
      <c r="L150" s="108" t="s">
        <v>7</v>
      </c>
      <c r="M150" s="107" t="str">
        <f t="shared" si="33"/>
        <v>1,F1-$712.5k</v>
      </c>
      <c r="N150" s="339" t="s">
        <v>1896</v>
      </c>
      <c r="O150" s="142" t="s">
        <v>3237</v>
      </c>
      <c r="P150" s="178" t="str">
        <f t="shared" si="34"/>
        <v>Carrera, Ezequiel (1,F1-$712.5k)</v>
      </c>
      <c r="Q150" s="139">
        <f t="shared" si="26"/>
        <v>713000</v>
      </c>
      <c r="R150" s="231" t="str">
        <f t="shared" si="27"/>
        <v/>
      </c>
      <c r="S150" s="231" t="str">
        <f t="shared" si="36"/>
        <v/>
      </c>
      <c r="T150" s="231" t="str">
        <f t="shared" si="35"/>
        <v/>
      </c>
      <c r="U150" s="165" t="s">
        <v>3251</v>
      </c>
      <c r="V150" s="284">
        <v>713000</v>
      </c>
      <c r="W150" s="182" t="s">
        <v>326</v>
      </c>
      <c r="X150" s="183"/>
      <c r="Y150" s="140"/>
      <c r="Z150" s="183"/>
      <c r="AA150" s="140"/>
      <c r="AB150" s="240"/>
      <c r="AC150" s="107"/>
      <c r="AD150" s="140"/>
      <c r="AE150" s="107"/>
      <c r="AF150" s="107"/>
    </row>
    <row r="151" spans="1:32" ht="14.25" customHeight="1" x14ac:dyDescent="0.25">
      <c r="A151" s="120" t="s">
        <v>666</v>
      </c>
      <c r="B151" s="185" t="str">
        <f t="shared" si="29"/>
        <v>Cashner</v>
      </c>
      <c r="C151" s="190" t="str">
        <f t="shared" si="30"/>
        <v>Andrew</v>
      </c>
      <c r="D151" s="107" t="str">
        <f t="shared" si="31"/>
        <v>A. Cashner</v>
      </c>
      <c r="E151" s="178" t="str">
        <f t="shared" si="32"/>
        <v>Andrew Cashner</v>
      </c>
      <c r="F151" s="334" t="s">
        <v>971</v>
      </c>
      <c r="G151" s="108"/>
      <c r="H151" s="108"/>
      <c r="I151" s="108"/>
      <c r="J151" s="335">
        <v>31666</v>
      </c>
      <c r="K151" s="336" t="s">
        <v>730</v>
      </c>
      <c r="L151" s="108" t="s">
        <v>130</v>
      </c>
      <c r="M151" s="107" t="str">
        <f t="shared" si="33"/>
        <v>2,F4-$5.166M</v>
      </c>
      <c r="N151" s="339" t="s">
        <v>1906</v>
      </c>
      <c r="O151" s="370" t="s">
        <v>1922</v>
      </c>
      <c r="P151" s="178" t="str">
        <f t="shared" si="34"/>
        <v>Cashner, Andrew (2,F4-$5.166M)</v>
      </c>
      <c r="Q151" s="139">
        <f t="shared" si="26"/>
        <v>1291500</v>
      </c>
      <c r="R151" s="231">
        <f t="shared" si="27"/>
        <v>1291500</v>
      </c>
      <c r="S151" s="231">
        <f t="shared" si="36"/>
        <v>1291500</v>
      </c>
      <c r="T151" s="231" t="str">
        <f t="shared" si="35"/>
        <v/>
      </c>
      <c r="U151" s="340" t="s">
        <v>2004</v>
      </c>
      <c r="V151" s="338">
        <v>1291500</v>
      </c>
      <c r="W151" s="340" t="s">
        <v>2006</v>
      </c>
      <c r="X151" s="486">
        <v>1291500</v>
      </c>
      <c r="Y151" s="340" t="s">
        <v>2008</v>
      </c>
      <c r="Z151" s="486">
        <v>1291500</v>
      </c>
      <c r="AA151" s="107" t="s">
        <v>326</v>
      </c>
      <c r="AB151" s="107"/>
      <c r="AC151" s="107"/>
      <c r="AD151" s="107"/>
      <c r="AE151" s="107"/>
      <c r="AF151" s="107"/>
    </row>
    <row r="152" spans="1:32" ht="14.25" customHeight="1" x14ac:dyDescent="0.2">
      <c r="A152" s="121" t="s">
        <v>988</v>
      </c>
      <c r="B152" s="185" t="str">
        <f t="shared" si="29"/>
        <v>Casilla</v>
      </c>
      <c r="C152" s="190" t="str">
        <f t="shared" si="30"/>
        <v>Santiago</v>
      </c>
      <c r="D152" s="107" t="str">
        <f t="shared" si="31"/>
        <v>S. Casilla</v>
      </c>
      <c r="E152" s="178" t="str">
        <f t="shared" si="32"/>
        <v>Santiago Casilla</v>
      </c>
      <c r="F152" s="171" t="s">
        <v>971</v>
      </c>
      <c r="G152" s="171"/>
      <c r="H152" s="171"/>
      <c r="I152" s="171"/>
      <c r="J152" s="172">
        <v>29427</v>
      </c>
      <c r="K152" s="173" t="s">
        <v>968</v>
      </c>
      <c r="L152" s="108" t="s">
        <v>130</v>
      </c>
      <c r="M152" s="107" t="str">
        <f t="shared" si="33"/>
        <v>1,F1-$349125</v>
      </c>
      <c r="N152" s="147" t="s">
        <v>448</v>
      </c>
      <c r="O152" s="142" t="s">
        <v>3237</v>
      </c>
      <c r="P152" s="178" t="str">
        <f t="shared" si="34"/>
        <v>Casilla, Santiago (1,F1-$349125)</v>
      </c>
      <c r="Q152" s="139">
        <f t="shared" si="26"/>
        <v>350000</v>
      </c>
      <c r="R152" s="231" t="str">
        <f t="shared" si="27"/>
        <v/>
      </c>
      <c r="S152" s="231" t="str">
        <f t="shared" si="36"/>
        <v/>
      </c>
      <c r="T152" s="231" t="str">
        <f t="shared" si="35"/>
        <v/>
      </c>
      <c r="U152" s="165" t="s">
        <v>3252</v>
      </c>
      <c r="V152" s="140">
        <v>350000</v>
      </c>
      <c r="W152" s="182" t="s">
        <v>326</v>
      </c>
      <c r="X152" s="324"/>
      <c r="Y152" s="107"/>
      <c r="Z152" s="183"/>
      <c r="AA152" s="107"/>
      <c r="AB152" s="183"/>
      <c r="AC152" s="107"/>
      <c r="AD152" s="509"/>
      <c r="AE152" s="107"/>
      <c r="AF152" s="107"/>
    </row>
    <row r="153" spans="1:32" ht="14.25" customHeight="1" x14ac:dyDescent="0.2">
      <c r="A153" s="107" t="s">
        <v>294</v>
      </c>
      <c r="B153" s="185" t="str">
        <f t="shared" si="29"/>
        <v>Castellanos</v>
      </c>
      <c r="C153" s="190" t="str">
        <f t="shared" si="30"/>
        <v>Nick</v>
      </c>
      <c r="D153" s="107" t="str">
        <f t="shared" si="31"/>
        <v>N. Castellanos</v>
      </c>
      <c r="E153" s="178" t="str">
        <f t="shared" si="32"/>
        <v>Nick Castellanos</v>
      </c>
      <c r="F153" s="108" t="s">
        <v>971</v>
      </c>
      <c r="G153" s="108"/>
      <c r="H153" s="108"/>
      <c r="I153" s="108"/>
      <c r="J153" s="165">
        <v>33667</v>
      </c>
      <c r="K153" s="120" t="s">
        <v>974</v>
      </c>
      <c r="L153" s="108" t="s">
        <v>7</v>
      </c>
      <c r="M153" s="107" t="str">
        <f t="shared" si="33"/>
        <v>ARB-Y4</v>
      </c>
      <c r="N153" s="120" t="str">
        <f>Aaron!$M$2</f>
        <v>Virginia</v>
      </c>
      <c r="O153" s="142" t="s">
        <v>1820</v>
      </c>
      <c r="P153" s="178" t="str">
        <f t="shared" si="34"/>
        <v>Castellanos, Nick (ARB-Y4)</v>
      </c>
      <c r="Q153" s="139">
        <f t="shared" si="26"/>
        <v>1000000</v>
      </c>
      <c r="R153" s="231" t="str">
        <f t="shared" si="27"/>
        <v/>
      </c>
      <c r="S153" s="231" t="str">
        <f t="shared" si="36"/>
        <v/>
      </c>
      <c r="T153" s="231" t="str">
        <f t="shared" si="35"/>
        <v/>
      </c>
      <c r="U153" s="107" t="s">
        <v>630</v>
      </c>
      <c r="V153" s="183">
        <v>1000000</v>
      </c>
      <c r="W153" s="107" t="s">
        <v>943</v>
      </c>
      <c r="X153" s="183"/>
      <c r="Y153" s="107" t="s">
        <v>944</v>
      </c>
      <c r="Z153" s="183"/>
      <c r="AA153" s="107" t="s">
        <v>945</v>
      </c>
      <c r="AB153" s="107"/>
      <c r="AC153" s="107" t="s">
        <v>326</v>
      </c>
      <c r="AD153" s="509"/>
      <c r="AE153" s="107"/>
      <c r="AF153" s="107"/>
    </row>
    <row r="154" spans="1:32" ht="14.25" customHeight="1" x14ac:dyDescent="0.2">
      <c r="A154" s="107" t="s">
        <v>2200</v>
      </c>
      <c r="B154" s="185" t="str">
        <f t="shared" si="29"/>
        <v>Castillo</v>
      </c>
      <c r="C154" s="190" t="str">
        <f t="shared" si="30"/>
        <v>Luis Miguel</v>
      </c>
      <c r="D154" s="107" t="str">
        <f t="shared" si="31"/>
        <v>L. Castillo</v>
      </c>
      <c r="E154" s="178" t="str">
        <f t="shared" si="32"/>
        <v>Luis Miguel Castillo</v>
      </c>
      <c r="F154" s="184" t="s">
        <v>971</v>
      </c>
      <c r="G154" s="107">
        <f>G153+1</f>
        <v>1</v>
      </c>
      <c r="H154" s="107">
        <v>6</v>
      </c>
      <c r="I154" s="107">
        <v>21</v>
      </c>
      <c r="J154" s="398">
        <v>33950</v>
      </c>
      <c r="K154" s="107" t="s">
        <v>730</v>
      </c>
      <c r="L154" s="108" t="s">
        <v>130</v>
      </c>
      <c r="M154" s="107" t="str">
        <f t="shared" si="33"/>
        <v>Y1</v>
      </c>
      <c r="N154" s="107" t="s">
        <v>448</v>
      </c>
      <c r="O154" s="108" t="s">
        <v>2127</v>
      </c>
      <c r="P154" s="178" t="str">
        <f t="shared" si="34"/>
        <v>Castillo, Luis Miguel (Y1)</v>
      </c>
      <c r="Q154" s="139">
        <f t="shared" si="26"/>
        <v>200000</v>
      </c>
      <c r="R154" s="231">
        <f t="shared" si="27"/>
        <v>300000</v>
      </c>
      <c r="S154" s="231">
        <f t="shared" si="36"/>
        <v>400000</v>
      </c>
      <c r="T154" s="231" t="str">
        <f t="shared" si="35"/>
        <v/>
      </c>
      <c r="U154" s="107" t="s">
        <v>510</v>
      </c>
      <c r="V154" s="140">
        <v>200000</v>
      </c>
      <c r="W154" s="107" t="s">
        <v>511</v>
      </c>
      <c r="X154" s="183">
        <v>300000</v>
      </c>
      <c r="Y154" s="107" t="s">
        <v>367</v>
      </c>
      <c r="Z154" s="183">
        <v>400000</v>
      </c>
      <c r="AA154" s="107" t="s">
        <v>630</v>
      </c>
      <c r="AB154" s="107"/>
      <c r="AC154" s="107"/>
      <c r="AD154" s="107"/>
      <c r="AE154" s="107"/>
      <c r="AF154" s="107"/>
    </row>
    <row r="155" spans="1:32" ht="14.25" customHeight="1" x14ac:dyDescent="0.2">
      <c r="A155" s="107" t="s">
        <v>794</v>
      </c>
      <c r="B155" s="185" t="str">
        <f t="shared" si="29"/>
        <v>Castillo</v>
      </c>
      <c r="C155" s="190" t="str">
        <f t="shared" si="30"/>
        <v>Welington</v>
      </c>
      <c r="D155" s="107" t="str">
        <f t="shared" si="31"/>
        <v>W. Castillo</v>
      </c>
      <c r="E155" s="178" t="str">
        <f t="shared" si="32"/>
        <v>Welington Castillo</v>
      </c>
      <c r="F155" s="108" t="s">
        <v>971</v>
      </c>
      <c r="G155" s="108"/>
      <c r="H155" s="108"/>
      <c r="I155" s="108"/>
      <c r="J155" s="165">
        <v>31891</v>
      </c>
      <c r="K155" s="120" t="s">
        <v>972</v>
      </c>
      <c r="L155" s="108" t="s">
        <v>7</v>
      </c>
      <c r="M155" s="107" t="str">
        <f t="shared" si="33"/>
        <v>ARB-Y6</v>
      </c>
      <c r="N155" s="120" t="str">
        <f>Cobb!$AE$2</f>
        <v>Chicago</v>
      </c>
      <c r="O155" s="142" t="s">
        <v>813</v>
      </c>
      <c r="P155" s="178" t="str">
        <f t="shared" si="34"/>
        <v>Castillo, Welington (ARB-Y6)</v>
      </c>
      <c r="Q155" s="139">
        <f t="shared" si="26"/>
        <v>1674000</v>
      </c>
      <c r="R155" s="231" t="str">
        <f t="shared" si="27"/>
        <v/>
      </c>
      <c r="S155" s="231" t="str">
        <f t="shared" si="36"/>
        <v/>
      </c>
      <c r="T155" s="231" t="str">
        <f t="shared" si="35"/>
        <v/>
      </c>
      <c r="U155" s="107" t="s">
        <v>944</v>
      </c>
      <c r="V155" s="183">
        <v>1674000</v>
      </c>
      <c r="W155" s="107" t="s">
        <v>945</v>
      </c>
      <c r="X155" s="179"/>
      <c r="Y155" s="107" t="s">
        <v>326</v>
      </c>
      <c r="Z155" s="183"/>
      <c r="AA155" s="107"/>
      <c r="AB155" s="107"/>
      <c r="AC155" s="107"/>
      <c r="AD155" s="107"/>
      <c r="AE155" s="107"/>
      <c r="AF155" s="107"/>
    </row>
    <row r="156" spans="1:32" ht="14.25" customHeight="1" x14ac:dyDescent="0.25">
      <c r="A156" s="120" t="s">
        <v>272</v>
      </c>
      <c r="B156" s="185" t="str">
        <f t="shared" si="29"/>
        <v>Castro</v>
      </c>
      <c r="C156" s="190" t="str">
        <f t="shared" si="30"/>
        <v>Jason</v>
      </c>
      <c r="D156" s="107" t="str">
        <f t="shared" si="31"/>
        <v>J. Castro</v>
      </c>
      <c r="E156" s="178" t="str">
        <f t="shared" si="32"/>
        <v>Jason Castro</v>
      </c>
      <c r="F156" s="334" t="s">
        <v>404</v>
      </c>
      <c r="G156" s="108"/>
      <c r="H156" s="108"/>
      <c r="I156" s="108"/>
      <c r="J156" s="335">
        <v>31946</v>
      </c>
      <c r="K156" s="336" t="s">
        <v>972</v>
      </c>
      <c r="L156" s="108" t="s">
        <v>7</v>
      </c>
      <c r="M156" s="107" t="str">
        <f t="shared" si="33"/>
        <v>2,F3-$5.985M</v>
      </c>
      <c r="N156" s="339" t="s">
        <v>1918</v>
      </c>
      <c r="O156" s="370" t="s">
        <v>1922</v>
      </c>
      <c r="P156" s="178" t="str">
        <f t="shared" si="34"/>
        <v>Castro, Jason (2,F3-$5.985M)</v>
      </c>
      <c r="Q156" s="139">
        <f t="shared" si="26"/>
        <v>1995001</v>
      </c>
      <c r="R156" s="231">
        <f t="shared" si="27"/>
        <v>1995001</v>
      </c>
      <c r="S156" s="231" t="str">
        <f t="shared" si="36"/>
        <v/>
      </c>
      <c r="T156" s="231" t="str">
        <f t="shared" si="35"/>
        <v/>
      </c>
      <c r="U156" s="340" t="s">
        <v>2020</v>
      </c>
      <c r="V156" s="338">
        <v>1995001</v>
      </c>
      <c r="W156" s="340" t="s">
        <v>2039</v>
      </c>
      <c r="X156" s="486">
        <v>1995001</v>
      </c>
      <c r="Y156" s="340" t="s">
        <v>326</v>
      </c>
      <c r="Z156" s="183"/>
      <c r="AA156" s="107"/>
      <c r="AB156" s="107"/>
      <c r="AC156" s="107"/>
      <c r="AD156" s="107"/>
      <c r="AE156" s="107"/>
      <c r="AF156" s="107"/>
    </row>
    <row r="157" spans="1:32" ht="14.25" customHeight="1" x14ac:dyDescent="0.2">
      <c r="A157" s="107" t="s">
        <v>669</v>
      </c>
      <c r="B157" s="185" t="str">
        <f t="shared" si="29"/>
        <v>Castro</v>
      </c>
      <c r="C157" s="190" t="str">
        <f t="shared" si="30"/>
        <v>Starlin</v>
      </c>
      <c r="D157" s="107" t="str">
        <f t="shared" si="31"/>
        <v>S. Castro</v>
      </c>
      <c r="E157" s="178" t="str">
        <f t="shared" si="32"/>
        <v>Starlin Castro</v>
      </c>
      <c r="F157" s="108" t="s">
        <v>971</v>
      </c>
      <c r="G157" s="108"/>
      <c r="H157" s="108"/>
      <c r="I157" s="108"/>
      <c r="J157" s="165">
        <v>32956</v>
      </c>
      <c r="K157" s="120" t="s">
        <v>975</v>
      </c>
      <c r="L157" s="108" t="s">
        <v>7</v>
      </c>
      <c r="M157" s="107" t="str">
        <f t="shared" si="33"/>
        <v>1,F4-$9.975M</v>
      </c>
      <c r="N157" s="120" t="s">
        <v>429</v>
      </c>
      <c r="O157" s="142" t="s">
        <v>3237</v>
      </c>
      <c r="P157" s="178" t="str">
        <f t="shared" si="34"/>
        <v>Castro, Starlin (1,F4-$9.975M)</v>
      </c>
      <c r="Q157" s="139">
        <f t="shared" si="26"/>
        <v>2494000</v>
      </c>
      <c r="R157" s="231">
        <f t="shared" si="27"/>
        <v>2494000</v>
      </c>
      <c r="S157" s="231">
        <f t="shared" si="36"/>
        <v>2494000</v>
      </c>
      <c r="T157" s="231">
        <f t="shared" si="35"/>
        <v>2494000</v>
      </c>
      <c r="U157" s="165" t="s">
        <v>3253</v>
      </c>
      <c r="V157" s="284">
        <v>2494000</v>
      </c>
      <c r="W157" s="165" t="s">
        <v>3253</v>
      </c>
      <c r="X157" s="284">
        <v>2494000</v>
      </c>
      <c r="Y157" s="165" t="s">
        <v>3253</v>
      </c>
      <c r="Z157" s="284">
        <v>2494000</v>
      </c>
      <c r="AA157" s="165" t="s">
        <v>3253</v>
      </c>
      <c r="AB157" s="284">
        <v>2494000</v>
      </c>
      <c r="AC157" s="107" t="s">
        <v>326</v>
      </c>
      <c r="AD157" s="107"/>
      <c r="AE157" s="509"/>
      <c r="AF157" s="107"/>
    </row>
    <row r="158" spans="1:32" ht="14.25" customHeight="1" x14ac:dyDescent="0.2">
      <c r="A158" s="107" t="s">
        <v>1743</v>
      </c>
      <c r="B158" s="185" t="str">
        <f t="shared" si="29"/>
        <v>Cease</v>
      </c>
      <c r="C158" s="190" t="str">
        <f t="shared" si="30"/>
        <v>Dylan</v>
      </c>
      <c r="D158" s="107" t="str">
        <f t="shared" si="31"/>
        <v>D. Cease</v>
      </c>
      <c r="E158" s="178" t="str">
        <f t="shared" si="32"/>
        <v>Dylan Cease</v>
      </c>
      <c r="F158" s="217" t="s">
        <v>971</v>
      </c>
      <c r="G158" s="509">
        <v>38</v>
      </c>
      <c r="H158" s="509">
        <v>2</v>
      </c>
      <c r="I158" s="509">
        <v>14</v>
      </c>
      <c r="J158" s="298">
        <v>35061</v>
      </c>
      <c r="K158" s="167"/>
      <c r="L158" s="108" t="s">
        <v>509</v>
      </c>
      <c r="M158" s="107" t="str">
        <f t="shared" si="33"/>
        <v>min</v>
      </c>
      <c r="N158" s="120" t="s">
        <v>1636</v>
      </c>
      <c r="O158" s="142" t="s">
        <v>2445</v>
      </c>
      <c r="P158" s="178" t="str">
        <f t="shared" si="34"/>
        <v>Cease, Dylan (min)</v>
      </c>
      <c r="Q158" s="139" t="str">
        <f t="shared" si="26"/>
        <v/>
      </c>
      <c r="R158" s="231" t="str">
        <f t="shared" si="27"/>
        <v/>
      </c>
      <c r="S158" s="231" t="str">
        <f t="shared" si="36"/>
        <v/>
      </c>
      <c r="T158" s="231" t="str">
        <f t="shared" si="35"/>
        <v/>
      </c>
      <c r="U158" s="107" t="s">
        <v>643</v>
      </c>
      <c r="V158" s="183"/>
      <c r="W158" s="107"/>
      <c r="X158" s="183"/>
      <c r="Y158" s="107"/>
      <c r="Z158" s="183"/>
      <c r="AA158" s="107"/>
      <c r="AB158" s="107"/>
      <c r="AC158" s="107"/>
      <c r="AD158" s="140"/>
      <c r="AE158" s="107"/>
      <c r="AF158" s="107"/>
    </row>
    <row r="159" spans="1:32" ht="14.25" customHeight="1" x14ac:dyDescent="0.2">
      <c r="A159" s="509" t="s">
        <v>810</v>
      </c>
      <c r="B159" s="185" t="str">
        <f t="shared" si="29"/>
        <v>Cecchini</v>
      </c>
      <c r="C159" s="190" t="str">
        <f t="shared" si="30"/>
        <v>Gavin</v>
      </c>
      <c r="D159" s="107" t="str">
        <f t="shared" si="31"/>
        <v>G. Cecchini</v>
      </c>
      <c r="E159" s="178" t="str">
        <f t="shared" si="32"/>
        <v>Gavin Cecchini</v>
      </c>
      <c r="F159" s="108" t="s">
        <v>971</v>
      </c>
      <c r="G159" s="108"/>
      <c r="H159" s="108"/>
      <c r="I159" s="108"/>
      <c r="J159" s="298">
        <v>34325</v>
      </c>
      <c r="K159" s="107" t="s">
        <v>975</v>
      </c>
      <c r="L159" s="108" t="s">
        <v>7</v>
      </c>
      <c r="M159" s="107" t="str">
        <f t="shared" si="33"/>
        <v>MM</v>
      </c>
      <c r="N159" s="120" t="s">
        <v>340</v>
      </c>
      <c r="O159" s="108" t="s">
        <v>2112</v>
      </c>
      <c r="P159" s="178" t="str">
        <f t="shared" si="34"/>
        <v>Cecchini, Gavin (MM)</v>
      </c>
      <c r="Q159" s="139">
        <f t="shared" si="26"/>
        <v>100000</v>
      </c>
      <c r="R159" s="231" t="str">
        <f t="shared" si="27"/>
        <v/>
      </c>
      <c r="S159" s="231" t="str">
        <f t="shared" si="36"/>
        <v/>
      </c>
      <c r="T159" s="231" t="str">
        <f t="shared" si="35"/>
        <v/>
      </c>
      <c r="U159" s="509" t="s">
        <v>507</v>
      </c>
      <c r="V159" s="179">
        <v>100000</v>
      </c>
      <c r="W159" s="509"/>
      <c r="X159" s="321"/>
      <c r="Y159" s="107"/>
      <c r="Z159" s="183"/>
      <c r="AA159" s="107"/>
      <c r="AB159" s="140"/>
      <c r="AC159" s="107"/>
      <c r="AD159" s="107"/>
      <c r="AE159" s="107"/>
      <c r="AF159" s="107"/>
    </row>
    <row r="160" spans="1:32" ht="14.25" customHeight="1" x14ac:dyDescent="0.2">
      <c r="A160" s="170" t="s">
        <v>1024</v>
      </c>
      <c r="B160" s="185" t="str">
        <f t="shared" si="29"/>
        <v>Cecil</v>
      </c>
      <c r="C160" s="190" t="str">
        <f t="shared" si="30"/>
        <v>Brett</v>
      </c>
      <c r="D160" s="107" t="str">
        <f t="shared" si="31"/>
        <v>B. Cecil</v>
      </c>
      <c r="E160" s="178" t="str">
        <f t="shared" si="32"/>
        <v>Brett Cecil</v>
      </c>
      <c r="F160" s="171" t="s">
        <v>404</v>
      </c>
      <c r="G160" s="171"/>
      <c r="H160" s="171"/>
      <c r="I160" s="171"/>
      <c r="J160" s="172">
        <v>31595</v>
      </c>
      <c r="K160" s="173" t="s">
        <v>968</v>
      </c>
      <c r="L160" s="108" t="s">
        <v>130</v>
      </c>
      <c r="M160" s="107" t="str">
        <f t="shared" si="33"/>
        <v>1,F4-$4.9M</v>
      </c>
      <c r="N160" s="147" t="s">
        <v>2417</v>
      </c>
      <c r="O160" s="142" t="s">
        <v>3237</v>
      </c>
      <c r="P160" s="178" t="str">
        <f t="shared" si="34"/>
        <v>Cecil, Brett (1,F4-$4.9M)</v>
      </c>
      <c r="Q160" s="139">
        <f t="shared" si="26"/>
        <v>1225000</v>
      </c>
      <c r="R160" s="231">
        <f t="shared" si="27"/>
        <v>1225000</v>
      </c>
      <c r="S160" s="231">
        <f t="shared" si="36"/>
        <v>1225000</v>
      </c>
      <c r="T160" s="231">
        <f t="shared" si="35"/>
        <v>1225000</v>
      </c>
      <c r="U160" s="165" t="s">
        <v>3254</v>
      </c>
      <c r="V160" s="140">
        <v>1225000</v>
      </c>
      <c r="W160" s="165" t="s">
        <v>3254</v>
      </c>
      <c r="X160" s="140">
        <v>1225000</v>
      </c>
      <c r="Y160" s="165" t="s">
        <v>3254</v>
      </c>
      <c r="Z160" s="140">
        <v>1225000</v>
      </c>
      <c r="AA160" s="165" t="s">
        <v>3254</v>
      </c>
      <c r="AB160" s="140">
        <v>1225000</v>
      </c>
      <c r="AC160" s="107" t="s">
        <v>326</v>
      </c>
      <c r="AD160" s="107"/>
      <c r="AE160" s="107"/>
      <c r="AF160" s="107"/>
    </row>
    <row r="161" spans="1:32" ht="14.25" customHeight="1" x14ac:dyDescent="0.2">
      <c r="A161" s="121" t="s">
        <v>1611</v>
      </c>
      <c r="B161" s="185" t="str">
        <f t="shared" si="29"/>
        <v>Cedeno</v>
      </c>
      <c r="C161" s="190" t="str">
        <f t="shared" si="30"/>
        <v>Xavier</v>
      </c>
      <c r="D161" s="107" t="str">
        <f t="shared" si="31"/>
        <v>X. Cedeno</v>
      </c>
      <c r="E161" s="178" t="str">
        <f t="shared" si="32"/>
        <v>Xavier Cedeno</v>
      </c>
      <c r="F161" s="108" t="s">
        <v>404</v>
      </c>
      <c r="G161" s="120"/>
      <c r="H161" s="120"/>
      <c r="I161" s="120"/>
      <c r="J161" s="332">
        <v>31650</v>
      </c>
      <c r="K161" s="107" t="s">
        <v>968</v>
      </c>
      <c r="L161" s="108" t="s">
        <v>130</v>
      </c>
      <c r="M161" s="107" t="str">
        <f t="shared" si="33"/>
        <v>3,F3-$1,554M</v>
      </c>
      <c r="N161" s="120" t="str">
        <f>Cobb!$M$2</f>
        <v>Mansfield</v>
      </c>
      <c r="O161" s="284" t="s">
        <v>1497</v>
      </c>
      <c r="P161" s="178" t="str">
        <f t="shared" si="34"/>
        <v>Cedeno, Xavier (3,F3-$1,554M)</v>
      </c>
      <c r="Q161" s="139">
        <f t="shared" si="26"/>
        <v>518000</v>
      </c>
      <c r="R161" s="231" t="str">
        <f t="shared" si="27"/>
        <v/>
      </c>
      <c r="S161" s="231" t="str">
        <f t="shared" si="36"/>
        <v/>
      </c>
      <c r="T161" s="231" t="str">
        <f t="shared" si="35"/>
        <v/>
      </c>
      <c r="U161" s="121" t="s">
        <v>1523</v>
      </c>
      <c r="V161" s="323">
        <v>518000</v>
      </c>
      <c r="W161" s="107" t="s">
        <v>326</v>
      </c>
      <c r="X161" s="183"/>
      <c r="Y161" s="107"/>
      <c r="Z161" s="183"/>
      <c r="AA161" s="107"/>
      <c r="AB161" s="509"/>
      <c r="AC161" s="107"/>
      <c r="AD161" s="107"/>
      <c r="AE161" s="107"/>
      <c r="AF161" s="107"/>
    </row>
    <row r="162" spans="1:32" ht="14.25" customHeight="1" x14ac:dyDescent="0.2">
      <c r="A162" s="121" t="s">
        <v>991</v>
      </c>
      <c r="B162" s="185" t="str">
        <f t="shared" si="29"/>
        <v>Cervelli</v>
      </c>
      <c r="C162" s="190" t="str">
        <f t="shared" si="30"/>
        <v>Francisco</v>
      </c>
      <c r="D162" s="107" t="str">
        <f t="shared" si="31"/>
        <v>F. Cervelli</v>
      </c>
      <c r="E162" s="178" t="str">
        <f t="shared" si="32"/>
        <v>Francisco Cervelli</v>
      </c>
      <c r="F162" s="171" t="s">
        <v>971</v>
      </c>
      <c r="G162" s="171"/>
      <c r="H162" s="171"/>
      <c r="I162" s="171"/>
      <c r="J162" s="174">
        <v>31477</v>
      </c>
      <c r="K162" s="175" t="s">
        <v>972</v>
      </c>
      <c r="L162" s="108" t="s">
        <v>7</v>
      </c>
      <c r="M162" s="107" t="str">
        <f t="shared" si="33"/>
        <v>3,F5-$17M</v>
      </c>
      <c r="N162" s="120" t="str">
        <f>Ruth!$S$2</f>
        <v>New York</v>
      </c>
      <c r="O162" s="284" t="s">
        <v>1497</v>
      </c>
      <c r="P162" s="178" t="str">
        <f t="shared" si="34"/>
        <v>Cervelli, Francisco (3,F5-$17M)</v>
      </c>
      <c r="Q162" s="139">
        <f t="shared" si="26"/>
        <v>3400000</v>
      </c>
      <c r="R162" s="231">
        <f t="shared" si="27"/>
        <v>3400000</v>
      </c>
      <c r="S162" s="231">
        <f t="shared" si="36"/>
        <v>3400000</v>
      </c>
      <c r="T162" s="231" t="str">
        <f t="shared" si="35"/>
        <v/>
      </c>
      <c r="U162" s="121" t="s">
        <v>1536</v>
      </c>
      <c r="V162" s="323">
        <v>3400000</v>
      </c>
      <c r="W162" s="121" t="s">
        <v>1519</v>
      </c>
      <c r="X162" s="321">
        <v>3400000</v>
      </c>
      <c r="Y162" s="121" t="s">
        <v>1502</v>
      </c>
      <c r="Z162" s="321">
        <v>3400000</v>
      </c>
      <c r="AA162" s="107" t="s">
        <v>326</v>
      </c>
      <c r="AB162" s="107"/>
      <c r="AC162" s="107"/>
      <c r="AD162" s="509"/>
      <c r="AE162" s="107"/>
      <c r="AF162" s="107"/>
    </row>
    <row r="163" spans="1:32" ht="14.25" customHeight="1" x14ac:dyDescent="0.2">
      <c r="A163" s="107" t="s">
        <v>826</v>
      </c>
      <c r="B163" s="185" t="str">
        <f t="shared" si="29"/>
        <v>Cespedes</v>
      </c>
      <c r="C163" s="190" t="str">
        <f t="shared" si="30"/>
        <v>Yoenis</v>
      </c>
      <c r="D163" s="107" t="str">
        <f t="shared" si="31"/>
        <v>Y. Cespedes</v>
      </c>
      <c r="E163" s="178" t="str">
        <f t="shared" si="32"/>
        <v>Yoenis Cespedes</v>
      </c>
      <c r="F163" s="108" t="s">
        <v>971</v>
      </c>
      <c r="G163" s="108"/>
      <c r="H163" s="108"/>
      <c r="I163" s="108"/>
      <c r="J163" s="165">
        <v>31338</v>
      </c>
      <c r="K163" s="120" t="s">
        <v>977</v>
      </c>
      <c r="L163" s="108" t="s">
        <v>7</v>
      </c>
      <c r="M163" s="107" t="str">
        <f t="shared" si="33"/>
        <v>1,F3-$7.5M</v>
      </c>
      <c r="N163" s="147" t="s">
        <v>388</v>
      </c>
      <c r="O163" s="142" t="s">
        <v>3237</v>
      </c>
      <c r="P163" s="178" t="str">
        <f t="shared" si="34"/>
        <v>Cespedes, Yoenis (1,F3-$7.5M)</v>
      </c>
      <c r="Q163" s="139">
        <f t="shared" si="26"/>
        <v>2500000</v>
      </c>
      <c r="R163" s="231">
        <f t="shared" si="27"/>
        <v>2500000</v>
      </c>
      <c r="S163" s="231">
        <f t="shared" si="36"/>
        <v>2500000</v>
      </c>
      <c r="T163" s="231" t="str">
        <f t="shared" si="35"/>
        <v/>
      </c>
      <c r="U163" s="165" t="s">
        <v>3255</v>
      </c>
      <c r="V163" s="140">
        <v>2500000</v>
      </c>
      <c r="W163" s="165" t="s">
        <v>3255</v>
      </c>
      <c r="X163" s="140">
        <v>2500000</v>
      </c>
      <c r="Y163" s="165" t="s">
        <v>3255</v>
      </c>
      <c r="Z163" s="140">
        <v>2500000</v>
      </c>
      <c r="AA163" s="140" t="s">
        <v>326</v>
      </c>
      <c r="AB163" s="107"/>
      <c r="AC163" s="107"/>
      <c r="AD163" s="107"/>
      <c r="AE163" s="107"/>
      <c r="AF163" s="107"/>
    </row>
    <row r="164" spans="1:32" ht="14.25" customHeight="1" x14ac:dyDescent="0.2">
      <c r="A164" s="107" t="s">
        <v>2305</v>
      </c>
      <c r="B164" s="185" t="str">
        <f t="shared" si="29"/>
        <v>Cessa</v>
      </c>
      <c r="C164" s="190" t="str">
        <f t="shared" si="30"/>
        <v>Luis</v>
      </c>
      <c r="D164" s="107" t="str">
        <f t="shared" si="31"/>
        <v>L. Cessa</v>
      </c>
      <c r="E164" s="178" t="str">
        <f t="shared" si="32"/>
        <v>Luis Cessa</v>
      </c>
      <c r="F164" s="184" t="s">
        <v>971</v>
      </c>
      <c r="G164" s="107">
        <f>'Free Agents'!G126+1</f>
        <v>1</v>
      </c>
      <c r="H164" s="107">
        <v>3</v>
      </c>
      <c r="I164" s="107">
        <v>4</v>
      </c>
      <c r="J164" s="398">
        <v>33719</v>
      </c>
      <c r="K164" s="107" t="s">
        <v>968</v>
      </c>
      <c r="L164" s="108" t="s">
        <v>130</v>
      </c>
      <c r="M164" s="107" t="str">
        <f t="shared" si="33"/>
        <v>Y2</v>
      </c>
      <c r="N164" s="107" t="s">
        <v>640</v>
      </c>
      <c r="O164" s="108" t="s">
        <v>2127</v>
      </c>
      <c r="P164" s="178" t="str">
        <f t="shared" si="34"/>
        <v>Cessa, Luis (Y2)</v>
      </c>
      <c r="Q164" s="139">
        <f t="shared" si="26"/>
        <v>300000</v>
      </c>
      <c r="R164" s="231">
        <f t="shared" si="27"/>
        <v>400000</v>
      </c>
      <c r="S164" s="231" t="str">
        <f t="shared" si="36"/>
        <v/>
      </c>
      <c r="T164" s="231" t="str">
        <f t="shared" si="35"/>
        <v/>
      </c>
      <c r="U164" s="107" t="s">
        <v>511</v>
      </c>
      <c r="V164" s="183">
        <v>300000</v>
      </c>
      <c r="W164" s="107" t="s">
        <v>367</v>
      </c>
      <c r="X164" s="183">
        <v>400000</v>
      </c>
      <c r="Y164" s="107" t="s">
        <v>630</v>
      </c>
      <c r="Z164" s="140"/>
      <c r="AA164" s="107" t="s">
        <v>943</v>
      </c>
      <c r="AB164" s="107"/>
      <c r="AC164" s="107" t="s">
        <v>944</v>
      </c>
      <c r="AD164" s="107"/>
      <c r="AE164" s="107" t="s">
        <v>945</v>
      </c>
      <c r="AF164" s="107"/>
    </row>
    <row r="165" spans="1:32" ht="14.25" customHeight="1" x14ac:dyDescent="0.2">
      <c r="A165" s="107" t="s">
        <v>356</v>
      </c>
      <c r="B165" s="185" t="str">
        <f t="shared" si="29"/>
        <v>Chacin</v>
      </c>
      <c r="C165" s="190" t="str">
        <f t="shared" si="30"/>
        <v>Jhoulys</v>
      </c>
      <c r="D165" s="107" t="str">
        <f t="shared" si="31"/>
        <v>J. Chacin</v>
      </c>
      <c r="E165" s="178" t="str">
        <f t="shared" si="32"/>
        <v>Jhoulys Chacin</v>
      </c>
      <c r="F165" s="108" t="s">
        <v>971</v>
      </c>
      <c r="G165" s="108"/>
      <c r="H165" s="108"/>
      <c r="I165" s="108"/>
      <c r="J165" s="165">
        <v>32149</v>
      </c>
      <c r="K165" s="120" t="s">
        <v>730</v>
      </c>
      <c r="L165" s="108" t="s">
        <v>130</v>
      </c>
      <c r="M165" s="107" t="str">
        <f t="shared" si="33"/>
        <v>1,F4-$15.6M</v>
      </c>
      <c r="N165" s="147" t="s">
        <v>395</v>
      </c>
      <c r="O165" s="142" t="s">
        <v>3237</v>
      </c>
      <c r="P165" s="178" t="str">
        <f t="shared" si="34"/>
        <v>Chacin, Jhoulys (1,F4-$15.6M)</v>
      </c>
      <c r="Q165" s="139">
        <f t="shared" si="26"/>
        <v>3900000</v>
      </c>
      <c r="R165" s="231">
        <f t="shared" si="27"/>
        <v>3900000</v>
      </c>
      <c r="S165" s="231">
        <f t="shared" si="36"/>
        <v>3900000</v>
      </c>
      <c r="T165" s="231">
        <f t="shared" si="35"/>
        <v>3900000</v>
      </c>
      <c r="U165" s="165" t="s">
        <v>3256</v>
      </c>
      <c r="V165" s="140">
        <v>3900000</v>
      </c>
      <c r="W165" s="165" t="s">
        <v>3256</v>
      </c>
      <c r="X165" s="140">
        <v>3900000</v>
      </c>
      <c r="Y165" s="165" t="s">
        <v>3256</v>
      </c>
      <c r="Z165" s="140">
        <v>3900000</v>
      </c>
      <c r="AA165" s="165" t="s">
        <v>3256</v>
      </c>
      <c r="AB165" s="140">
        <v>3900000</v>
      </c>
      <c r="AC165" s="107" t="s">
        <v>326</v>
      </c>
      <c r="AD165" s="107"/>
      <c r="AE165" s="107"/>
      <c r="AF165" s="107"/>
    </row>
    <row r="166" spans="1:32" ht="14.25" customHeight="1" x14ac:dyDescent="0.2">
      <c r="A166" s="509" t="s">
        <v>1321</v>
      </c>
      <c r="B166" s="185" t="str">
        <f t="shared" si="29"/>
        <v>Chafin</v>
      </c>
      <c r="C166" s="190" t="str">
        <f t="shared" si="30"/>
        <v>Andrew*</v>
      </c>
      <c r="D166" s="107" t="str">
        <f t="shared" si="31"/>
        <v>A. Chafin</v>
      </c>
      <c r="E166" s="178" t="str">
        <f t="shared" si="32"/>
        <v>Andrew* Chafin</v>
      </c>
      <c r="F166" s="108" t="s">
        <v>404</v>
      </c>
      <c r="G166" s="108"/>
      <c r="H166" s="108"/>
      <c r="I166" s="108"/>
      <c r="J166" s="298">
        <v>33041</v>
      </c>
      <c r="K166" s="107" t="s">
        <v>730</v>
      </c>
      <c r="L166" s="108" t="s">
        <v>130</v>
      </c>
      <c r="M166" s="107" t="str">
        <f t="shared" si="33"/>
        <v>Y3</v>
      </c>
      <c r="N166" s="120" t="str">
        <f>Aaron!$S$2</f>
        <v>San Jose</v>
      </c>
      <c r="O166" s="108" t="s">
        <v>1349</v>
      </c>
      <c r="P166" s="178" t="str">
        <f t="shared" si="34"/>
        <v>Chafin, Andrew* (Y3)</v>
      </c>
      <c r="Q166" s="139">
        <f t="shared" si="26"/>
        <v>400000</v>
      </c>
      <c r="R166" s="231" t="str">
        <f t="shared" si="27"/>
        <v/>
      </c>
      <c r="S166" s="231" t="str">
        <f t="shared" si="36"/>
        <v/>
      </c>
      <c r="T166" s="231" t="str">
        <f t="shared" si="35"/>
        <v/>
      </c>
      <c r="U166" s="107" t="s">
        <v>367</v>
      </c>
      <c r="V166" s="323">
        <v>400000</v>
      </c>
      <c r="W166" s="107" t="s">
        <v>630</v>
      </c>
      <c r="X166" s="321"/>
      <c r="Y166" s="107" t="s">
        <v>943</v>
      </c>
      <c r="Z166" s="183"/>
      <c r="AA166" s="107" t="s">
        <v>944</v>
      </c>
      <c r="AB166" s="107"/>
      <c r="AC166" s="107" t="s">
        <v>945</v>
      </c>
      <c r="AD166" s="107"/>
      <c r="AE166" s="107" t="s">
        <v>326</v>
      </c>
      <c r="AF166" s="107"/>
    </row>
    <row r="167" spans="1:32" ht="14.25" customHeight="1" x14ac:dyDescent="0.2">
      <c r="A167" s="107" t="s">
        <v>78</v>
      </c>
      <c r="B167" s="185" t="str">
        <f t="shared" si="29"/>
        <v>Chapman</v>
      </c>
      <c r="C167" s="190" t="str">
        <f t="shared" si="30"/>
        <v>Aroldis</v>
      </c>
      <c r="D167" s="107" t="str">
        <f t="shared" si="31"/>
        <v>A. Chapman</v>
      </c>
      <c r="E167" s="178" t="str">
        <f t="shared" si="32"/>
        <v>Aroldis Chapman</v>
      </c>
      <c r="F167" s="108" t="s">
        <v>404</v>
      </c>
      <c r="G167" s="108"/>
      <c r="H167" s="108"/>
      <c r="I167" s="108"/>
      <c r="J167" s="165">
        <v>32201</v>
      </c>
      <c r="K167" s="120" t="s">
        <v>968</v>
      </c>
      <c r="L167" s="108" t="s">
        <v>130</v>
      </c>
      <c r="M167" s="107" t="str">
        <f t="shared" si="33"/>
        <v>4,L5-14M</v>
      </c>
      <c r="N167" s="120" t="str">
        <f>Mays!$Y$2</f>
        <v>Los Angeles</v>
      </c>
      <c r="O167" s="142" t="s">
        <v>308</v>
      </c>
      <c r="P167" s="178" t="str">
        <f t="shared" si="34"/>
        <v>Chapman, Aroldis (4,L5-14M)</v>
      </c>
      <c r="Q167" s="139">
        <f t="shared" si="26"/>
        <v>2800000</v>
      </c>
      <c r="R167" s="231">
        <f t="shared" si="27"/>
        <v>2800000</v>
      </c>
      <c r="S167" s="231" t="str">
        <f t="shared" si="36"/>
        <v/>
      </c>
      <c r="T167" s="231" t="str">
        <f t="shared" si="35"/>
        <v/>
      </c>
      <c r="U167" s="107" t="s">
        <v>309</v>
      </c>
      <c r="V167" s="183">
        <v>2800000</v>
      </c>
      <c r="W167" s="107" t="s">
        <v>593</v>
      </c>
      <c r="X167" s="183">
        <v>2800000</v>
      </c>
      <c r="Y167" s="120" t="s">
        <v>326</v>
      </c>
      <c r="Z167" s="183"/>
      <c r="AA167" s="107"/>
      <c r="AB167" s="107"/>
      <c r="AC167" s="107"/>
      <c r="AD167" s="107"/>
      <c r="AE167" s="107"/>
      <c r="AF167" s="107"/>
    </row>
    <row r="168" spans="1:32" ht="14.25" customHeight="1" x14ac:dyDescent="0.2">
      <c r="A168" s="509" t="s">
        <v>1451</v>
      </c>
      <c r="B168" s="185" t="str">
        <f t="shared" si="29"/>
        <v>Chapman</v>
      </c>
      <c r="C168" s="190" t="str">
        <f t="shared" si="30"/>
        <v>Matt</v>
      </c>
      <c r="D168" s="107" t="str">
        <f t="shared" si="31"/>
        <v>M. Chapman</v>
      </c>
      <c r="E168" s="178" t="str">
        <f t="shared" si="32"/>
        <v>Matt Chapman</v>
      </c>
      <c r="F168" s="108" t="s">
        <v>971</v>
      </c>
      <c r="G168" s="108"/>
      <c r="H168" s="108"/>
      <c r="I168" s="108"/>
      <c r="J168" s="298">
        <v>34087</v>
      </c>
      <c r="K168" s="107" t="s">
        <v>974</v>
      </c>
      <c r="L168" s="108" t="s">
        <v>7</v>
      </c>
      <c r="M168" s="107" t="str">
        <f t="shared" si="33"/>
        <v>Y1</v>
      </c>
      <c r="N168" s="120" t="str">
        <f>Ruth!$S$2</f>
        <v>New York</v>
      </c>
      <c r="O168" s="108" t="s">
        <v>1349</v>
      </c>
      <c r="P168" s="178" t="str">
        <f t="shared" si="34"/>
        <v>Chapman, Matt (Y1)</v>
      </c>
      <c r="Q168" s="139">
        <f t="shared" si="26"/>
        <v>200000</v>
      </c>
      <c r="R168" s="231">
        <f t="shared" si="27"/>
        <v>300000</v>
      </c>
      <c r="S168" s="231">
        <f t="shared" si="36"/>
        <v>400000</v>
      </c>
      <c r="T168" s="231" t="str">
        <f t="shared" si="35"/>
        <v/>
      </c>
      <c r="U168" s="509" t="s">
        <v>510</v>
      </c>
      <c r="V168" s="140">
        <v>200000</v>
      </c>
      <c r="W168" s="107" t="s">
        <v>511</v>
      </c>
      <c r="X168" s="183">
        <v>300000</v>
      </c>
      <c r="Y168" s="107" t="s">
        <v>367</v>
      </c>
      <c r="Z168" s="183">
        <v>400000</v>
      </c>
      <c r="AA168" s="107" t="s">
        <v>630</v>
      </c>
      <c r="AB168" s="107"/>
      <c r="AC168" s="107"/>
      <c r="AD168" s="107"/>
      <c r="AE168" s="107"/>
      <c r="AF168" s="107"/>
    </row>
    <row r="169" spans="1:32" ht="14.25" customHeight="1" x14ac:dyDescent="0.2">
      <c r="A169" s="339" t="s">
        <v>1919</v>
      </c>
      <c r="B169" s="185" t="str">
        <f t="shared" si="29"/>
        <v>Chatwood</v>
      </c>
      <c r="C169" s="190" t="str">
        <f t="shared" si="30"/>
        <v xml:space="preserve">Tyler </v>
      </c>
      <c r="D169" s="107" t="str">
        <f t="shared" si="31"/>
        <v>T. Chatwood</v>
      </c>
      <c r="E169" s="178" t="str">
        <f t="shared" si="32"/>
        <v>Tyler  Chatwood</v>
      </c>
      <c r="F169" s="367" t="s">
        <v>971</v>
      </c>
      <c r="G169" s="339"/>
      <c r="H169" s="339"/>
      <c r="I169" s="339"/>
      <c r="J169" s="368">
        <v>32858</v>
      </c>
      <c r="K169" s="369" t="s">
        <v>730</v>
      </c>
      <c r="L169" s="337" t="s">
        <v>130</v>
      </c>
      <c r="M169" s="107" t="str">
        <f t="shared" si="33"/>
        <v>2,F5-$9.375M</v>
      </c>
      <c r="N169" s="339" t="s">
        <v>1911</v>
      </c>
      <c r="O169" s="370" t="s">
        <v>1922</v>
      </c>
      <c r="P169" s="178" t="str">
        <f t="shared" si="34"/>
        <v>Chatwood, Tyler  (2,F5-$9.375M)</v>
      </c>
      <c r="Q169" s="139">
        <f t="shared" si="26"/>
        <v>1875000</v>
      </c>
      <c r="R169" s="231">
        <f t="shared" si="27"/>
        <v>1875000</v>
      </c>
      <c r="S169" s="231">
        <f t="shared" si="36"/>
        <v>1875000</v>
      </c>
      <c r="T169" s="231">
        <f t="shared" si="35"/>
        <v>1875000</v>
      </c>
      <c r="U169" s="340" t="s">
        <v>2018</v>
      </c>
      <c r="V169" s="338">
        <v>1875000</v>
      </c>
      <c r="W169" s="340" t="s">
        <v>2036</v>
      </c>
      <c r="X169" s="486">
        <v>1875000</v>
      </c>
      <c r="Y169" s="340" t="s">
        <v>2037</v>
      </c>
      <c r="Z169" s="486">
        <v>1875000</v>
      </c>
      <c r="AA169" s="340" t="s">
        <v>2038</v>
      </c>
      <c r="AB169" s="338">
        <v>1875000</v>
      </c>
      <c r="AC169" s="107" t="s">
        <v>326</v>
      </c>
      <c r="AD169" s="107"/>
      <c r="AE169" s="107"/>
      <c r="AF169" s="107"/>
    </row>
    <row r="170" spans="1:32" ht="14.25" customHeight="1" x14ac:dyDescent="0.2">
      <c r="A170" s="121" t="s">
        <v>989</v>
      </c>
      <c r="B170" s="185" t="str">
        <f t="shared" si="29"/>
        <v>Chavez</v>
      </c>
      <c r="C170" s="190" t="str">
        <f t="shared" si="30"/>
        <v>Jesse</v>
      </c>
      <c r="D170" s="107" t="str">
        <f t="shared" si="31"/>
        <v>J. Chavez</v>
      </c>
      <c r="E170" s="178" t="str">
        <f t="shared" si="32"/>
        <v>Jesse Chavez</v>
      </c>
      <c r="F170" s="171" t="s">
        <v>971</v>
      </c>
      <c r="G170" s="171"/>
      <c r="H170" s="171"/>
      <c r="I170" s="171"/>
      <c r="J170" s="172">
        <v>30549</v>
      </c>
      <c r="K170" s="173" t="s">
        <v>968</v>
      </c>
      <c r="L170" s="108" t="s">
        <v>130</v>
      </c>
      <c r="M170" s="107" t="str">
        <f t="shared" si="33"/>
        <v>3,F3-$5.7M</v>
      </c>
      <c r="N170" s="120" t="str">
        <f>Aaron!$M$2</f>
        <v>Virginia</v>
      </c>
      <c r="O170" s="284" t="s">
        <v>1497</v>
      </c>
      <c r="P170" s="178" t="str">
        <f t="shared" si="34"/>
        <v>Chavez, Jesse (3,F3-$5.7M)</v>
      </c>
      <c r="Q170" s="139">
        <f t="shared" si="26"/>
        <v>1900000</v>
      </c>
      <c r="R170" s="231" t="str">
        <f t="shared" si="27"/>
        <v/>
      </c>
      <c r="S170" s="231" t="str">
        <f t="shared" si="36"/>
        <v/>
      </c>
      <c r="T170" s="231" t="str">
        <f t="shared" si="35"/>
        <v/>
      </c>
      <c r="U170" s="121" t="s">
        <v>1552</v>
      </c>
      <c r="V170" s="323">
        <v>1900000</v>
      </c>
      <c r="W170" s="107" t="s">
        <v>326</v>
      </c>
      <c r="X170" s="183"/>
      <c r="Y170" s="107"/>
      <c r="Z170" s="183"/>
      <c r="AA170" s="107"/>
      <c r="AB170" s="107"/>
      <c r="AC170" s="107"/>
      <c r="AD170" s="107"/>
      <c r="AE170" s="107"/>
      <c r="AF170" s="107"/>
    </row>
    <row r="171" spans="1:32" ht="14.25" customHeight="1" x14ac:dyDescent="0.2">
      <c r="A171" s="121" t="s">
        <v>1620</v>
      </c>
      <c r="B171" s="185" t="str">
        <f t="shared" si="29"/>
        <v>Chen</v>
      </c>
      <c r="C171" s="190" t="str">
        <f t="shared" si="30"/>
        <v>Wei-Yen</v>
      </c>
      <c r="D171" s="107" t="str">
        <f t="shared" si="31"/>
        <v>W. Chen</v>
      </c>
      <c r="E171" s="178" t="str">
        <f t="shared" si="32"/>
        <v>Wei-Yen Chen</v>
      </c>
      <c r="F171" s="217" t="s">
        <v>404</v>
      </c>
      <c r="G171" s="217"/>
      <c r="H171" s="217"/>
      <c r="I171" s="217"/>
      <c r="J171" s="165">
        <v>31249</v>
      </c>
      <c r="K171" s="167" t="s">
        <v>730</v>
      </c>
      <c r="L171" s="108" t="s">
        <v>130</v>
      </c>
      <c r="M171" s="107" t="str">
        <f t="shared" si="33"/>
        <v>3,F4-$10M</v>
      </c>
      <c r="N171" s="120" t="str">
        <f>Cobb!$G$2</f>
        <v>Alaska</v>
      </c>
      <c r="O171" s="284" t="s">
        <v>1497</v>
      </c>
      <c r="P171" s="178" t="str">
        <f t="shared" si="34"/>
        <v>Chen, Wei-Yen (3,F4-$10M)</v>
      </c>
      <c r="Q171" s="139">
        <f t="shared" si="26"/>
        <v>2500000</v>
      </c>
      <c r="R171" s="231">
        <f t="shared" si="27"/>
        <v>2500000</v>
      </c>
      <c r="S171" s="231" t="str">
        <f t="shared" si="36"/>
        <v/>
      </c>
      <c r="T171" s="231" t="str">
        <f t="shared" si="35"/>
        <v/>
      </c>
      <c r="U171" s="121" t="s">
        <v>1549</v>
      </c>
      <c r="V171" s="323">
        <v>2500000</v>
      </c>
      <c r="W171" s="121" t="s">
        <v>1506</v>
      </c>
      <c r="X171" s="321">
        <v>2500000</v>
      </c>
      <c r="Y171" s="107" t="s">
        <v>326</v>
      </c>
      <c r="Z171" s="183"/>
      <c r="AA171" s="107"/>
      <c r="AB171" s="107"/>
      <c r="AC171" s="107"/>
      <c r="AD171" s="107"/>
      <c r="AE171" s="107"/>
      <c r="AF171" s="107"/>
    </row>
    <row r="172" spans="1:32" ht="14.25" customHeight="1" x14ac:dyDescent="0.2">
      <c r="A172" s="509" t="s">
        <v>1295</v>
      </c>
      <c r="B172" s="185" t="str">
        <f t="shared" si="29"/>
        <v>Chirinos</v>
      </c>
      <c r="C172" s="190" t="str">
        <f t="shared" si="30"/>
        <v>Robinson</v>
      </c>
      <c r="D172" s="107" t="str">
        <f t="shared" si="31"/>
        <v>R. Chirinos</v>
      </c>
      <c r="E172" s="178" t="str">
        <f t="shared" si="32"/>
        <v>Robinson Chirinos</v>
      </c>
      <c r="F172" s="108" t="s">
        <v>971</v>
      </c>
      <c r="G172" s="108"/>
      <c r="H172" s="108"/>
      <c r="I172" s="108"/>
      <c r="J172" s="298">
        <v>30838</v>
      </c>
      <c r="K172" s="107" t="s">
        <v>972</v>
      </c>
      <c r="L172" s="108" t="s">
        <v>7</v>
      </c>
      <c r="M172" s="107" t="str">
        <f t="shared" si="33"/>
        <v>ARB-Y4</v>
      </c>
      <c r="N172" s="120" t="str">
        <f>Ruth!$Y$2</f>
        <v xml:space="preserve">New Jersey </v>
      </c>
      <c r="O172" s="108" t="s">
        <v>1628</v>
      </c>
      <c r="P172" s="178" t="str">
        <f t="shared" si="34"/>
        <v>Chirinos, Robinson (ARB-Y4)</v>
      </c>
      <c r="Q172" s="139">
        <f t="shared" si="26"/>
        <v>600000</v>
      </c>
      <c r="R172" s="231" t="str">
        <f t="shared" si="27"/>
        <v/>
      </c>
      <c r="S172" s="231" t="str">
        <f t="shared" si="36"/>
        <v/>
      </c>
      <c r="T172" s="231" t="str">
        <f t="shared" si="35"/>
        <v/>
      </c>
      <c r="U172" s="107" t="s">
        <v>630</v>
      </c>
      <c r="V172" s="323">
        <v>600000</v>
      </c>
      <c r="W172" s="107" t="s">
        <v>943</v>
      </c>
      <c r="X172" s="321"/>
      <c r="Y172" s="107" t="s">
        <v>944</v>
      </c>
      <c r="Z172" s="183"/>
      <c r="AA172" s="107" t="s">
        <v>945</v>
      </c>
      <c r="AB172" s="107"/>
      <c r="AC172" s="107" t="s">
        <v>326</v>
      </c>
      <c r="AD172" s="107"/>
      <c r="AE172" s="107"/>
      <c r="AF172" s="107"/>
    </row>
    <row r="173" spans="1:32" ht="14.25" customHeight="1" x14ac:dyDescent="0.2">
      <c r="A173" s="107" t="s">
        <v>424</v>
      </c>
      <c r="B173" s="185" t="str">
        <f t="shared" si="29"/>
        <v>Chisenhall</v>
      </c>
      <c r="C173" s="190" t="str">
        <f t="shared" si="30"/>
        <v>Lonnie</v>
      </c>
      <c r="D173" s="107" t="str">
        <f t="shared" si="31"/>
        <v>L. Chisenhall</v>
      </c>
      <c r="E173" s="178" t="str">
        <f t="shared" si="32"/>
        <v>Lonnie Chisenhall</v>
      </c>
      <c r="F173" s="108" t="s">
        <v>404</v>
      </c>
      <c r="G173" s="108"/>
      <c r="H173" s="108"/>
      <c r="I173" s="108"/>
      <c r="J173" s="165">
        <v>32420</v>
      </c>
      <c r="K173" s="120" t="s">
        <v>974</v>
      </c>
      <c r="L173" s="108" t="s">
        <v>7</v>
      </c>
      <c r="M173" s="107" t="str">
        <f t="shared" si="33"/>
        <v>ARB-Y7</v>
      </c>
      <c r="N173" s="120" t="str">
        <f>Aaron!$S$2</f>
        <v>San Jose</v>
      </c>
      <c r="O173" s="142" t="s">
        <v>1366</v>
      </c>
      <c r="P173" s="178" t="str">
        <f t="shared" si="34"/>
        <v>Chisenhall, Lonnie (ARB-Y7)</v>
      </c>
      <c r="Q173" s="139">
        <f t="shared" si="26"/>
        <v>3307500</v>
      </c>
      <c r="R173" s="231" t="str">
        <f t="shared" si="27"/>
        <v/>
      </c>
      <c r="S173" s="231" t="str">
        <f t="shared" si="36"/>
        <v/>
      </c>
      <c r="T173" s="231" t="str">
        <f t="shared" si="35"/>
        <v/>
      </c>
      <c r="U173" s="107" t="s">
        <v>945</v>
      </c>
      <c r="V173" s="183">
        <v>3307500</v>
      </c>
      <c r="W173" s="107" t="s">
        <v>326</v>
      </c>
      <c r="X173" s="183"/>
      <c r="Y173" s="107"/>
      <c r="Z173" s="183"/>
      <c r="AA173" s="107"/>
      <c r="AB173" s="107"/>
      <c r="AC173" s="107"/>
      <c r="AD173" s="107"/>
      <c r="AE173" s="107"/>
      <c r="AF173" s="107"/>
    </row>
    <row r="174" spans="1:32" ht="14.25" customHeight="1" x14ac:dyDescent="0.2">
      <c r="A174" s="107" t="s">
        <v>2232</v>
      </c>
      <c r="B174" s="185" t="str">
        <f t="shared" si="29"/>
        <v>Chisholm</v>
      </c>
      <c r="C174" s="190" t="str">
        <f t="shared" si="30"/>
        <v>Jasardo</v>
      </c>
      <c r="D174" s="107" t="str">
        <f t="shared" si="31"/>
        <v>J. Chisholm</v>
      </c>
      <c r="E174" s="178" t="str">
        <f t="shared" si="32"/>
        <v>Jasardo Chisholm</v>
      </c>
      <c r="F174" s="184" t="s">
        <v>404</v>
      </c>
      <c r="G174" s="107">
        <f>G173+1</f>
        <v>1</v>
      </c>
      <c r="H174" s="107">
        <v>12</v>
      </c>
      <c r="I174" s="107">
        <v>6</v>
      </c>
      <c r="J174" s="398">
        <v>35827</v>
      </c>
      <c r="K174" s="107" t="s">
        <v>975</v>
      </c>
      <c r="L174" s="108" t="s">
        <v>509</v>
      </c>
      <c r="M174" s="107" t="str">
        <f t="shared" si="33"/>
        <v>min</v>
      </c>
      <c r="N174" s="107" t="s">
        <v>448</v>
      </c>
      <c r="O174" s="108" t="s">
        <v>2127</v>
      </c>
      <c r="P174" s="178" t="str">
        <f t="shared" si="34"/>
        <v>Chisholm, Jasardo (min)</v>
      </c>
      <c r="Q174" s="139" t="str">
        <f t="shared" si="26"/>
        <v/>
      </c>
      <c r="R174" s="231" t="str">
        <f t="shared" si="27"/>
        <v/>
      </c>
      <c r="S174" s="231" t="str">
        <f t="shared" si="36"/>
        <v/>
      </c>
      <c r="T174" s="231" t="str">
        <f t="shared" si="35"/>
        <v/>
      </c>
      <c r="U174" s="107" t="s">
        <v>643</v>
      </c>
      <c r="V174" s="107"/>
      <c r="W174" s="107"/>
      <c r="X174" s="140"/>
      <c r="Y174" s="107"/>
      <c r="Z174" s="140"/>
      <c r="AA174" s="107"/>
      <c r="AB174" s="107"/>
      <c r="AC174" s="107"/>
      <c r="AD174" s="107"/>
      <c r="AE174" s="107"/>
      <c r="AF174" s="107"/>
    </row>
    <row r="175" spans="1:32" ht="14.25" customHeight="1" x14ac:dyDescent="0.2">
      <c r="A175" s="107" t="s">
        <v>542</v>
      </c>
      <c r="B175" s="185" t="str">
        <f t="shared" si="29"/>
        <v>Choo</v>
      </c>
      <c r="C175" s="190" t="str">
        <f t="shared" si="30"/>
        <v>Shin-Soo</v>
      </c>
      <c r="D175" s="107" t="str">
        <f t="shared" si="31"/>
        <v>S. Choo</v>
      </c>
      <c r="E175" s="178" t="str">
        <f t="shared" si="32"/>
        <v>Shin-Soo Choo</v>
      </c>
      <c r="F175" s="108" t="s">
        <v>404</v>
      </c>
      <c r="G175" s="108"/>
      <c r="H175" s="108"/>
      <c r="I175" s="108"/>
      <c r="J175" s="165">
        <v>30145</v>
      </c>
      <c r="K175" s="120" t="s">
        <v>973</v>
      </c>
      <c r="L175" s="108" t="s">
        <v>7</v>
      </c>
      <c r="M175" s="107" t="str">
        <f t="shared" si="33"/>
        <v>4,F4-9.31M</v>
      </c>
      <c r="N175" s="225" t="s">
        <v>1636</v>
      </c>
      <c r="O175" s="227" t="s">
        <v>1642</v>
      </c>
      <c r="P175" s="178" t="str">
        <f t="shared" si="34"/>
        <v>Choo, Shin-Soo (4,F4-9.31M)</v>
      </c>
      <c r="Q175" s="139">
        <f t="shared" si="26"/>
        <v>2327500</v>
      </c>
      <c r="R175" s="231" t="str">
        <f t="shared" si="27"/>
        <v/>
      </c>
      <c r="S175" s="231" t="str">
        <f t="shared" si="36"/>
        <v/>
      </c>
      <c r="T175" s="231" t="str">
        <f t="shared" si="35"/>
        <v/>
      </c>
      <c r="U175" s="120" t="s">
        <v>1262</v>
      </c>
      <c r="V175" s="182">
        <v>2327500</v>
      </c>
      <c r="W175" s="120" t="s">
        <v>326</v>
      </c>
      <c r="X175" s="321"/>
      <c r="Y175" s="107"/>
      <c r="Z175" s="183"/>
      <c r="AA175" s="107"/>
      <c r="AB175" s="107"/>
      <c r="AC175" s="107"/>
      <c r="AD175" s="178"/>
      <c r="AE175" s="107"/>
      <c r="AF175" s="107"/>
    </row>
    <row r="176" spans="1:32" ht="14.25" customHeight="1" x14ac:dyDescent="0.2">
      <c r="A176" s="121" t="s">
        <v>854</v>
      </c>
      <c r="B176" s="185" t="str">
        <f t="shared" si="29"/>
        <v>Cingrani</v>
      </c>
      <c r="C176" s="190" t="str">
        <f t="shared" si="30"/>
        <v>Tony</v>
      </c>
      <c r="D176" s="107" t="str">
        <f t="shared" si="31"/>
        <v>T. Cingrani</v>
      </c>
      <c r="E176" s="178" t="str">
        <f t="shared" si="32"/>
        <v>Tony Cingrani</v>
      </c>
      <c r="F176" s="108" t="s">
        <v>404</v>
      </c>
      <c r="G176" s="108"/>
      <c r="H176" s="108"/>
      <c r="I176" s="108"/>
      <c r="J176" s="165">
        <v>32694</v>
      </c>
      <c r="K176" s="120" t="s">
        <v>730</v>
      </c>
      <c r="L176" s="108" t="s">
        <v>130</v>
      </c>
      <c r="M176" s="107" t="str">
        <f t="shared" si="33"/>
        <v>3,F3-$1.545M</v>
      </c>
      <c r="N176" s="120" t="str">
        <f>Ruth!$Y$2</f>
        <v xml:space="preserve">New Jersey </v>
      </c>
      <c r="O176" s="284" t="s">
        <v>1497</v>
      </c>
      <c r="P176" s="178" t="str">
        <f t="shared" si="34"/>
        <v>Cingrani, Tony (3,F3-$1.545M)</v>
      </c>
      <c r="Q176" s="139">
        <f t="shared" si="26"/>
        <v>515000</v>
      </c>
      <c r="R176" s="231" t="str">
        <f t="shared" si="27"/>
        <v/>
      </c>
      <c r="S176" s="231" t="str">
        <f t="shared" si="36"/>
        <v/>
      </c>
      <c r="T176" s="231" t="str">
        <f t="shared" si="35"/>
        <v/>
      </c>
      <c r="U176" s="121" t="s">
        <v>1529</v>
      </c>
      <c r="V176" s="323">
        <v>515000</v>
      </c>
      <c r="W176" s="107" t="s">
        <v>326</v>
      </c>
      <c r="X176" s="183"/>
      <c r="Y176" s="107"/>
      <c r="Z176" s="183"/>
      <c r="AA176" s="107"/>
      <c r="AB176" s="140"/>
      <c r="AC176" s="107"/>
      <c r="AD176" s="159"/>
    </row>
    <row r="177" spans="1:32" ht="14.25" customHeight="1" x14ac:dyDescent="0.2">
      <c r="A177" s="107" t="s">
        <v>784</v>
      </c>
      <c r="B177" s="185" t="str">
        <f t="shared" si="29"/>
        <v>Cishek</v>
      </c>
      <c r="C177" s="190" t="str">
        <f t="shared" si="30"/>
        <v>Steve</v>
      </c>
      <c r="D177" s="107" t="str">
        <f t="shared" si="31"/>
        <v>S. Cishek</v>
      </c>
      <c r="E177" s="178" t="str">
        <f t="shared" si="32"/>
        <v>Steve Cishek</v>
      </c>
      <c r="F177" s="108" t="s">
        <v>971</v>
      </c>
      <c r="G177" s="108"/>
      <c r="H177" s="108"/>
      <c r="I177" s="108"/>
      <c r="J177" s="165">
        <v>31581</v>
      </c>
      <c r="K177" s="120" t="s">
        <v>968</v>
      </c>
      <c r="L177" s="108" t="s">
        <v>130</v>
      </c>
      <c r="M177" s="107" t="str">
        <f t="shared" si="33"/>
        <v>ARB-Y6</v>
      </c>
      <c r="N177" s="120" t="s">
        <v>556</v>
      </c>
      <c r="O177" s="142" t="s">
        <v>2387</v>
      </c>
      <c r="P177" s="178" t="str">
        <f t="shared" si="34"/>
        <v>Cishek, Steve (ARB-Y6)</v>
      </c>
      <c r="Q177" s="139">
        <f t="shared" si="26"/>
        <v>1890000</v>
      </c>
      <c r="R177" s="231" t="str">
        <f t="shared" si="27"/>
        <v/>
      </c>
      <c r="S177" s="231" t="str">
        <f t="shared" si="36"/>
        <v/>
      </c>
      <c r="T177" s="231" t="str">
        <f t="shared" si="35"/>
        <v/>
      </c>
      <c r="U177" s="107" t="s">
        <v>944</v>
      </c>
      <c r="V177" s="183">
        <v>1890000</v>
      </c>
      <c r="W177" s="107" t="s">
        <v>945</v>
      </c>
      <c r="X177" s="183"/>
      <c r="Y177" s="107" t="s">
        <v>326</v>
      </c>
      <c r="Z177" s="183"/>
      <c r="AA177" s="107"/>
      <c r="AB177" s="107"/>
      <c r="AC177" s="107"/>
      <c r="AD177" s="509"/>
      <c r="AE177" s="107"/>
      <c r="AF177" s="107"/>
    </row>
    <row r="178" spans="1:32" ht="14.25" customHeight="1" x14ac:dyDescent="0.2">
      <c r="A178" s="107" t="s">
        <v>1744</v>
      </c>
      <c r="B178" s="185" t="str">
        <f t="shared" si="29"/>
        <v>Clark</v>
      </c>
      <c r="C178" s="190" t="str">
        <f t="shared" si="30"/>
        <v>Trent</v>
      </c>
      <c r="D178" s="107" t="str">
        <f t="shared" si="31"/>
        <v>T. Clark</v>
      </c>
      <c r="E178" s="178" t="str">
        <f t="shared" si="32"/>
        <v>Trent Clark</v>
      </c>
      <c r="F178" s="217"/>
      <c r="G178" s="509">
        <v>63</v>
      </c>
      <c r="H178" s="509">
        <v>3</v>
      </c>
      <c r="I178" s="509">
        <v>14</v>
      </c>
      <c r="J178" s="298">
        <v>35370</v>
      </c>
      <c r="K178" s="167"/>
      <c r="L178" s="108" t="s">
        <v>509</v>
      </c>
      <c r="M178" s="107" t="str">
        <f t="shared" si="33"/>
        <v>min</v>
      </c>
      <c r="N178" s="120" t="str">
        <f>Mays!$Y$2</f>
        <v>Los Angeles</v>
      </c>
      <c r="O178" s="142" t="s">
        <v>1727</v>
      </c>
      <c r="P178" s="178" t="str">
        <f t="shared" si="34"/>
        <v>Clark, Trent (min)</v>
      </c>
      <c r="Q178" s="139" t="str">
        <f t="shared" ref="Q178:Q241" si="37">IF(ISBLANK($V178),"",$V178)</f>
        <v/>
      </c>
      <c r="R178" s="231" t="str">
        <f t="shared" ref="R178:R241" si="38">IF(ISBLANK($X178),"",$X178)</f>
        <v/>
      </c>
      <c r="S178" s="231" t="str">
        <f t="shared" ref="S178:S209" si="39">IF(ISBLANK($Z178),"",$Z178)</f>
        <v/>
      </c>
      <c r="T178" s="231" t="str">
        <f t="shared" si="35"/>
        <v/>
      </c>
      <c r="U178" s="107" t="s">
        <v>643</v>
      </c>
      <c r="V178" s="183"/>
      <c r="W178" s="107"/>
      <c r="X178" s="183"/>
      <c r="Y178" s="107"/>
      <c r="Z178" s="183"/>
      <c r="AA178" s="107"/>
      <c r="AB178" s="140"/>
      <c r="AC178" s="107"/>
      <c r="AD178" s="509"/>
      <c r="AE178" s="107"/>
      <c r="AF178" s="107"/>
    </row>
    <row r="179" spans="1:32" ht="14.25" customHeight="1" x14ac:dyDescent="0.2">
      <c r="A179" s="509" t="s">
        <v>1339</v>
      </c>
      <c r="B179" s="185" t="str">
        <f t="shared" si="29"/>
        <v>Claudio</v>
      </c>
      <c r="C179" s="190" t="str">
        <f t="shared" si="30"/>
        <v>Alex*</v>
      </c>
      <c r="D179" s="107" t="str">
        <f t="shared" si="31"/>
        <v>A. Claudio</v>
      </c>
      <c r="E179" s="178" t="str">
        <f t="shared" si="32"/>
        <v>Alex* Claudio</v>
      </c>
      <c r="F179" s="108" t="s">
        <v>404</v>
      </c>
      <c r="G179" s="108"/>
      <c r="H179" s="108"/>
      <c r="I179" s="108"/>
      <c r="J179" s="298">
        <v>33634</v>
      </c>
      <c r="K179" s="107" t="s">
        <v>968</v>
      </c>
      <c r="L179" s="108" t="s">
        <v>130</v>
      </c>
      <c r="M179" s="107" t="str">
        <f t="shared" si="33"/>
        <v>Y2</v>
      </c>
      <c r="N179" s="120" t="s">
        <v>556</v>
      </c>
      <c r="O179" s="108" t="s">
        <v>1832</v>
      </c>
      <c r="P179" s="178" t="str">
        <f t="shared" si="34"/>
        <v>Claudio, Alex* (Y2)</v>
      </c>
      <c r="Q179" s="139">
        <f t="shared" si="37"/>
        <v>300000</v>
      </c>
      <c r="R179" s="231">
        <f t="shared" si="38"/>
        <v>400000</v>
      </c>
      <c r="S179" s="231" t="str">
        <f t="shared" si="39"/>
        <v/>
      </c>
      <c r="T179" s="231" t="str">
        <f t="shared" si="35"/>
        <v/>
      </c>
      <c r="U179" s="107" t="s">
        <v>511</v>
      </c>
      <c r="V179" s="183">
        <v>300000</v>
      </c>
      <c r="W179" s="107" t="s">
        <v>367</v>
      </c>
      <c r="X179" s="183">
        <v>400000</v>
      </c>
      <c r="Y179" s="107" t="s">
        <v>630</v>
      </c>
      <c r="Z179" s="183"/>
      <c r="AA179" s="107" t="s">
        <v>943</v>
      </c>
      <c r="AB179" s="107"/>
      <c r="AC179" s="107" t="s">
        <v>944</v>
      </c>
      <c r="AD179" s="107"/>
      <c r="AE179" s="107" t="s">
        <v>945</v>
      </c>
      <c r="AF179" s="107"/>
    </row>
    <row r="180" spans="1:32" ht="14.25" customHeight="1" x14ac:dyDescent="0.2">
      <c r="A180" s="107" t="s">
        <v>1745</v>
      </c>
      <c r="B180" s="185" t="str">
        <f t="shared" si="29"/>
        <v>Clevinger</v>
      </c>
      <c r="C180" s="190" t="str">
        <f t="shared" si="30"/>
        <v>Mike</v>
      </c>
      <c r="D180" s="107" t="str">
        <f t="shared" si="31"/>
        <v>M. Clevinger</v>
      </c>
      <c r="E180" s="178" t="str">
        <f t="shared" si="32"/>
        <v>Mike Clevinger</v>
      </c>
      <c r="F180" s="217" t="s">
        <v>971</v>
      </c>
      <c r="G180" s="509">
        <v>123</v>
      </c>
      <c r="H180" s="509">
        <v>5</v>
      </c>
      <c r="I180" s="509">
        <v>7</v>
      </c>
      <c r="J180" s="298">
        <v>33228</v>
      </c>
      <c r="K180" s="167" t="s">
        <v>730</v>
      </c>
      <c r="L180" s="108" t="s">
        <v>130</v>
      </c>
      <c r="M180" s="107" t="str">
        <f t="shared" si="33"/>
        <v>Y2</v>
      </c>
      <c r="N180" s="120" t="str">
        <f>Cobb!$M$2</f>
        <v>Mansfield</v>
      </c>
      <c r="O180" s="142" t="s">
        <v>1727</v>
      </c>
      <c r="P180" s="178" t="str">
        <f t="shared" si="34"/>
        <v>Clevinger, Mike (Y2)</v>
      </c>
      <c r="Q180" s="139">
        <f t="shared" si="37"/>
        <v>300000</v>
      </c>
      <c r="R180" s="231">
        <f t="shared" si="38"/>
        <v>400000</v>
      </c>
      <c r="S180" s="231" t="str">
        <f t="shared" si="39"/>
        <v/>
      </c>
      <c r="T180" s="231" t="str">
        <f t="shared" si="35"/>
        <v/>
      </c>
      <c r="U180" s="107" t="s">
        <v>511</v>
      </c>
      <c r="V180" s="183">
        <v>300000</v>
      </c>
      <c r="W180" s="107" t="s">
        <v>367</v>
      </c>
      <c r="X180" s="183">
        <v>400000</v>
      </c>
      <c r="Y180" s="107" t="s">
        <v>630</v>
      </c>
      <c r="Z180" s="183"/>
      <c r="AA180" s="107" t="s">
        <v>943</v>
      </c>
      <c r="AB180" s="107"/>
      <c r="AC180" s="107" t="s">
        <v>944</v>
      </c>
      <c r="AD180" s="107"/>
      <c r="AE180" s="107" t="s">
        <v>945</v>
      </c>
      <c r="AF180" s="107"/>
    </row>
    <row r="181" spans="1:32" ht="14.25" customHeight="1" x14ac:dyDescent="0.2">
      <c r="A181" s="107" t="s">
        <v>2165</v>
      </c>
      <c r="B181" s="185" t="str">
        <f t="shared" si="29"/>
        <v>Clifton</v>
      </c>
      <c r="C181" s="190" t="str">
        <f t="shared" si="30"/>
        <v>Trevor</v>
      </c>
      <c r="D181" s="107" t="str">
        <f t="shared" si="31"/>
        <v>T. Clifton</v>
      </c>
      <c r="E181" s="178" t="str">
        <f t="shared" si="32"/>
        <v>Trevor Clifton</v>
      </c>
      <c r="F181" s="184" t="s">
        <v>971</v>
      </c>
      <c r="G181" s="107">
        <f>G180+1</f>
        <v>124</v>
      </c>
      <c r="H181" s="107" t="s">
        <v>613</v>
      </c>
      <c r="I181" s="107">
        <v>12</v>
      </c>
      <c r="J181" s="398">
        <v>34830</v>
      </c>
      <c r="K181" s="107" t="s">
        <v>730</v>
      </c>
      <c r="L181" s="108" t="s">
        <v>509</v>
      </c>
      <c r="M181" s="107" t="str">
        <f t="shared" si="33"/>
        <v>min</v>
      </c>
      <c r="N181" s="107" t="s">
        <v>520</v>
      </c>
      <c r="O181" s="108" t="s">
        <v>2127</v>
      </c>
      <c r="P181" s="178" t="str">
        <f t="shared" si="34"/>
        <v>Clifton, Trevor (min)</v>
      </c>
      <c r="Q181" s="139" t="str">
        <f t="shared" si="37"/>
        <v/>
      </c>
      <c r="R181" s="231" t="str">
        <f t="shared" si="38"/>
        <v/>
      </c>
      <c r="S181" s="231" t="str">
        <f t="shared" si="39"/>
        <v/>
      </c>
      <c r="T181" s="231" t="str">
        <f t="shared" si="35"/>
        <v/>
      </c>
      <c r="U181" s="107" t="s">
        <v>643</v>
      </c>
      <c r="V181" s="107"/>
      <c r="W181" s="107"/>
      <c r="X181" s="140"/>
      <c r="Y181" s="107"/>
      <c r="Z181" s="140"/>
      <c r="AA181" s="107"/>
      <c r="AB181" s="107"/>
      <c r="AC181" s="107"/>
      <c r="AD181" s="140"/>
      <c r="AE181" s="107"/>
      <c r="AF181" s="107"/>
    </row>
    <row r="182" spans="1:32" ht="14.25" customHeight="1" x14ac:dyDescent="0.25">
      <c r="A182" s="120" t="s">
        <v>679</v>
      </c>
      <c r="B182" s="185" t="str">
        <f t="shared" si="29"/>
        <v>Clippard</v>
      </c>
      <c r="C182" s="190" t="str">
        <f t="shared" si="30"/>
        <v>Tyler</v>
      </c>
      <c r="D182" s="107" t="str">
        <f t="shared" si="31"/>
        <v>T. Clippard</v>
      </c>
      <c r="E182" s="178" t="str">
        <f t="shared" si="32"/>
        <v>Tyler Clippard</v>
      </c>
      <c r="F182" s="334" t="s">
        <v>971</v>
      </c>
      <c r="G182" s="108"/>
      <c r="H182" s="108"/>
      <c r="I182" s="108"/>
      <c r="J182" s="335">
        <v>31092</v>
      </c>
      <c r="K182" s="336" t="s">
        <v>968</v>
      </c>
      <c r="L182" s="108" t="s">
        <v>130</v>
      </c>
      <c r="M182" s="107" t="str">
        <f t="shared" si="33"/>
        <v>2,F3-$2.331M</v>
      </c>
      <c r="N182" s="339" t="s">
        <v>1913</v>
      </c>
      <c r="O182" s="370" t="s">
        <v>1922</v>
      </c>
      <c r="P182" s="178" t="str">
        <f t="shared" si="34"/>
        <v>Clippard, Tyler (2,F3-$2.331M)</v>
      </c>
      <c r="Q182" s="139">
        <f t="shared" si="37"/>
        <v>777001</v>
      </c>
      <c r="R182" s="231">
        <f t="shared" si="38"/>
        <v>777001</v>
      </c>
      <c r="S182" s="231" t="str">
        <f t="shared" si="39"/>
        <v/>
      </c>
      <c r="T182" s="231" t="str">
        <f t="shared" si="35"/>
        <v/>
      </c>
      <c r="U182" s="340" t="s">
        <v>1976</v>
      </c>
      <c r="V182" s="338">
        <v>777001</v>
      </c>
      <c r="W182" s="340" t="s">
        <v>1982</v>
      </c>
      <c r="X182" s="486">
        <v>777001</v>
      </c>
      <c r="Y182" s="107" t="s">
        <v>326</v>
      </c>
      <c r="Z182" s="183"/>
      <c r="AA182" s="107"/>
      <c r="AB182" s="107"/>
      <c r="AC182" s="107"/>
      <c r="AD182" s="107"/>
      <c r="AE182" s="107"/>
      <c r="AF182" s="107"/>
    </row>
    <row r="183" spans="1:32" ht="14.25" customHeight="1" x14ac:dyDescent="0.2">
      <c r="A183" s="107" t="s">
        <v>805</v>
      </c>
      <c r="B183" s="185" t="str">
        <f t="shared" si="29"/>
        <v>Cobb</v>
      </c>
      <c r="C183" s="190" t="str">
        <f t="shared" si="30"/>
        <v>Alex</v>
      </c>
      <c r="D183" s="107" t="str">
        <f t="shared" si="31"/>
        <v>A. Cobb</v>
      </c>
      <c r="E183" s="178" t="str">
        <f t="shared" si="32"/>
        <v>Alex Cobb</v>
      </c>
      <c r="F183" s="108" t="s">
        <v>971</v>
      </c>
      <c r="G183" s="108"/>
      <c r="H183" s="108"/>
      <c r="I183" s="108"/>
      <c r="J183" s="165">
        <v>32057</v>
      </c>
      <c r="K183" s="120" t="s">
        <v>730</v>
      </c>
      <c r="L183" s="108" t="s">
        <v>130</v>
      </c>
      <c r="M183" s="107" t="str">
        <f t="shared" si="33"/>
        <v>4,L5-14M</v>
      </c>
      <c r="N183" s="120" t="str">
        <f>Mays!$AE$2</f>
        <v>West Oakland</v>
      </c>
      <c r="O183" s="142" t="s">
        <v>813</v>
      </c>
      <c r="P183" s="178" t="str">
        <f t="shared" si="34"/>
        <v>Cobb, Alex (4,L5-14M)</v>
      </c>
      <c r="Q183" s="139">
        <f t="shared" si="37"/>
        <v>2800000</v>
      </c>
      <c r="R183" s="231">
        <f t="shared" si="38"/>
        <v>2800000</v>
      </c>
      <c r="S183" s="231" t="str">
        <f t="shared" si="39"/>
        <v/>
      </c>
      <c r="T183" s="231" t="str">
        <f t="shared" si="35"/>
        <v/>
      </c>
      <c r="U183" s="107" t="s">
        <v>309</v>
      </c>
      <c r="V183" s="183">
        <v>2800000</v>
      </c>
      <c r="W183" s="107" t="s">
        <v>593</v>
      </c>
      <c r="X183" s="183">
        <v>2800000</v>
      </c>
      <c r="Y183" s="120" t="s">
        <v>326</v>
      </c>
      <c r="Z183" s="183"/>
      <c r="AA183" s="107"/>
      <c r="AB183" s="107"/>
      <c r="AC183" s="107"/>
      <c r="AD183" s="107"/>
      <c r="AE183" s="107"/>
      <c r="AF183" s="107"/>
    </row>
    <row r="184" spans="1:32" ht="14.25" customHeight="1" x14ac:dyDescent="0.2">
      <c r="A184" s="107" t="s">
        <v>761</v>
      </c>
      <c r="B184" s="185" t="str">
        <f t="shared" si="29"/>
        <v>Cole</v>
      </c>
      <c r="C184" s="190" t="str">
        <f t="shared" si="30"/>
        <v>A.J.</v>
      </c>
      <c r="D184" s="107" t="str">
        <f t="shared" si="31"/>
        <v>A. Cole</v>
      </c>
      <c r="E184" s="178" t="str">
        <f t="shared" si="32"/>
        <v>A.J. Cole</v>
      </c>
      <c r="F184" s="108" t="s">
        <v>971</v>
      </c>
      <c r="G184" s="108"/>
      <c r="H184" s="108"/>
      <c r="I184" s="108"/>
      <c r="J184" s="165">
        <v>33608</v>
      </c>
      <c r="K184" s="120" t="s">
        <v>730</v>
      </c>
      <c r="L184" s="108" t="s">
        <v>130</v>
      </c>
      <c r="M184" s="107" t="str">
        <f t="shared" si="33"/>
        <v>Y2</v>
      </c>
      <c r="N184" s="120" t="str">
        <f>Ruth!$S$2</f>
        <v>New York</v>
      </c>
      <c r="O184" s="142" t="s">
        <v>813</v>
      </c>
      <c r="P184" s="178" t="str">
        <f t="shared" si="34"/>
        <v>Cole, A.J. (Y2)</v>
      </c>
      <c r="Q184" s="139">
        <f t="shared" si="37"/>
        <v>300000</v>
      </c>
      <c r="R184" s="231">
        <f t="shared" si="38"/>
        <v>400000</v>
      </c>
      <c r="S184" s="231" t="str">
        <f t="shared" si="39"/>
        <v/>
      </c>
      <c r="T184" s="231" t="str">
        <f t="shared" si="35"/>
        <v/>
      </c>
      <c r="U184" s="178" t="s">
        <v>511</v>
      </c>
      <c r="V184" s="183">
        <v>300000</v>
      </c>
      <c r="W184" s="107" t="s">
        <v>367</v>
      </c>
      <c r="X184" s="183">
        <v>400000</v>
      </c>
      <c r="Y184" s="107" t="s">
        <v>630</v>
      </c>
      <c r="Z184" s="183"/>
      <c r="AA184" s="107" t="s">
        <v>943</v>
      </c>
      <c r="AB184" s="107"/>
      <c r="AC184" s="107" t="s">
        <v>944</v>
      </c>
      <c r="AD184" s="107"/>
      <c r="AE184" s="107" t="s">
        <v>945</v>
      </c>
      <c r="AF184" s="107"/>
    </row>
    <row r="185" spans="1:32" ht="14.25" customHeight="1" x14ac:dyDescent="0.2">
      <c r="A185" s="107" t="s">
        <v>1212</v>
      </c>
      <c r="B185" s="185" t="str">
        <f t="shared" si="29"/>
        <v>Cole</v>
      </c>
      <c r="C185" s="190" t="str">
        <f t="shared" si="30"/>
        <v>Gerrit</v>
      </c>
      <c r="D185" s="107" t="str">
        <f t="shared" si="31"/>
        <v>G. Cole</v>
      </c>
      <c r="E185" s="178" t="str">
        <f t="shared" si="32"/>
        <v>Gerrit Cole</v>
      </c>
      <c r="F185" s="108" t="s">
        <v>971</v>
      </c>
      <c r="G185" s="108"/>
      <c r="H185" s="108"/>
      <c r="I185" s="108"/>
      <c r="J185" s="165">
        <v>33124</v>
      </c>
      <c r="K185" s="120" t="s">
        <v>730</v>
      </c>
      <c r="L185" s="108" t="s">
        <v>130</v>
      </c>
      <c r="M185" s="107" t="str">
        <f t="shared" si="33"/>
        <v>2,L5-14M</v>
      </c>
      <c r="N185" s="120" t="str">
        <f>Ruth!$S$2</f>
        <v>New York</v>
      </c>
      <c r="O185" s="142" t="s">
        <v>110</v>
      </c>
      <c r="P185" s="178" t="str">
        <f t="shared" si="34"/>
        <v>Cole, Gerrit (2,L5-14M)</v>
      </c>
      <c r="Q185" s="139">
        <f t="shared" si="37"/>
        <v>2800000</v>
      </c>
      <c r="R185" s="231">
        <f t="shared" si="38"/>
        <v>2800000</v>
      </c>
      <c r="S185" s="231">
        <f t="shared" si="39"/>
        <v>2800000</v>
      </c>
      <c r="T185" s="231">
        <f t="shared" si="35"/>
        <v>2800000</v>
      </c>
      <c r="U185" s="107" t="s">
        <v>632</v>
      </c>
      <c r="V185" s="183">
        <v>2800000</v>
      </c>
      <c r="W185" s="107" t="s">
        <v>310</v>
      </c>
      <c r="X185" s="183">
        <v>2800000</v>
      </c>
      <c r="Y185" s="107" t="s">
        <v>309</v>
      </c>
      <c r="Z185" s="183">
        <v>2800000</v>
      </c>
      <c r="AA185" s="107" t="s">
        <v>593</v>
      </c>
      <c r="AB185" s="107">
        <v>2800000</v>
      </c>
      <c r="AC185" s="107" t="s">
        <v>326</v>
      </c>
      <c r="AD185" s="509"/>
      <c r="AE185" s="107"/>
      <c r="AF185" s="107"/>
    </row>
    <row r="186" spans="1:32" ht="14.25" customHeight="1" x14ac:dyDescent="0.2">
      <c r="A186" s="119" t="s">
        <v>898</v>
      </c>
      <c r="B186" s="185" t="str">
        <f t="shared" si="29"/>
        <v>Collins</v>
      </c>
      <c r="C186" s="190" t="str">
        <f t="shared" si="30"/>
        <v>Tyler</v>
      </c>
      <c r="D186" s="107" t="str">
        <f t="shared" si="31"/>
        <v>T. Collins</v>
      </c>
      <c r="E186" s="178" t="str">
        <f t="shared" si="32"/>
        <v>Tyler Collins</v>
      </c>
      <c r="F186" s="108" t="s">
        <v>404</v>
      </c>
      <c r="G186" s="108"/>
      <c r="H186" s="108"/>
      <c r="I186" s="108"/>
      <c r="J186" s="165">
        <v>33030</v>
      </c>
      <c r="K186" s="120" t="s">
        <v>977</v>
      </c>
      <c r="L186" s="108" t="s">
        <v>7</v>
      </c>
      <c r="M186" s="107" t="str">
        <f t="shared" si="33"/>
        <v>Y3</v>
      </c>
      <c r="N186" s="120" t="str">
        <f>Aaron!$M$2</f>
        <v>Virginia</v>
      </c>
      <c r="O186" s="108" t="s">
        <v>846</v>
      </c>
      <c r="P186" s="178" t="str">
        <f t="shared" si="34"/>
        <v>Collins, Tyler (Y3)</v>
      </c>
      <c r="Q186" s="139">
        <f t="shared" si="37"/>
        <v>400000</v>
      </c>
      <c r="R186" s="231" t="str">
        <f t="shared" si="38"/>
        <v/>
      </c>
      <c r="S186" s="231" t="str">
        <f t="shared" si="39"/>
        <v/>
      </c>
      <c r="T186" s="231" t="str">
        <f t="shared" si="35"/>
        <v/>
      </c>
      <c r="U186" s="107" t="s">
        <v>367</v>
      </c>
      <c r="V186" s="323">
        <v>400000</v>
      </c>
      <c r="W186" s="107" t="s">
        <v>630</v>
      </c>
      <c r="X186" s="183"/>
      <c r="Y186" s="107" t="s">
        <v>943</v>
      </c>
      <c r="Z186" s="183"/>
      <c r="AA186" s="107" t="s">
        <v>944</v>
      </c>
      <c r="AB186" s="107"/>
      <c r="AC186" s="107" t="s">
        <v>945</v>
      </c>
      <c r="AD186" s="107"/>
      <c r="AE186" s="107" t="s">
        <v>326</v>
      </c>
      <c r="AF186" s="107"/>
    </row>
    <row r="187" spans="1:32" ht="14.25" customHeight="1" x14ac:dyDescent="0.2">
      <c r="A187" s="107" t="s">
        <v>2135</v>
      </c>
      <c r="B187" s="185" t="str">
        <f t="shared" si="29"/>
        <v>Collins</v>
      </c>
      <c r="C187" s="190" t="str">
        <f t="shared" si="30"/>
        <v>Zack</v>
      </c>
      <c r="D187" s="107" t="str">
        <f t="shared" si="31"/>
        <v>Z. Collins</v>
      </c>
      <c r="E187" s="178" t="str">
        <f t="shared" si="32"/>
        <v>Zack Collins</v>
      </c>
      <c r="F187" s="184" t="s">
        <v>404</v>
      </c>
      <c r="G187" s="107">
        <f>G186+1</f>
        <v>1</v>
      </c>
      <c r="H187" s="107">
        <v>1</v>
      </c>
      <c r="I187" s="107">
        <v>18</v>
      </c>
      <c r="J187" s="398">
        <v>34736</v>
      </c>
      <c r="K187" s="107" t="s">
        <v>972</v>
      </c>
      <c r="L187" s="108" t="s">
        <v>509</v>
      </c>
      <c r="M187" s="107" t="str">
        <f t="shared" si="33"/>
        <v>min</v>
      </c>
      <c r="N187" s="107" t="s">
        <v>1071</v>
      </c>
      <c r="O187" s="108" t="s">
        <v>2127</v>
      </c>
      <c r="P187" s="178" t="str">
        <f t="shared" si="34"/>
        <v>Collins, Zack (min)</v>
      </c>
      <c r="Q187" s="139" t="str">
        <f t="shared" si="37"/>
        <v/>
      </c>
      <c r="R187" s="231" t="str">
        <f t="shared" si="38"/>
        <v/>
      </c>
      <c r="S187" s="231" t="str">
        <f t="shared" si="39"/>
        <v/>
      </c>
      <c r="T187" s="231" t="str">
        <f t="shared" si="35"/>
        <v/>
      </c>
      <c r="U187" s="107" t="s">
        <v>643</v>
      </c>
      <c r="V187" s="107"/>
      <c r="W187" s="107"/>
      <c r="X187" s="140"/>
      <c r="Y187" s="107"/>
      <c r="Z187" s="140"/>
      <c r="AA187" s="107"/>
      <c r="AB187" s="107"/>
      <c r="AC187" s="107"/>
      <c r="AD187" s="107"/>
      <c r="AE187" s="107"/>
      <c r="AF187" s="107"/>
    </row>
    <row r="188" spans="1:32" s="203" customFormat="1" ht="14.25" customHeight="1" x14ac:dyDescent="0.2">
      <c r="A188" s="316" t="s">
        <v>3703</v>
      </c>
      <c r="B188" s="185" t="str">
        <f t="shared" si="29"/>
        <v>Colome</v>
      </c>
      <c r="C188" s="190" t="str">
        <f t="shared" si="30"/>
        <v>Alex</v>
      </c>
      <c r="D188" s="107" t="str">
        <f t="shared" si="31"/>
        <v>A. Colome</v>
      </c>
      <c r="E188" s="178" t="str">
        <f t="shared" si="32"/>
        <v>Alex Colome</v>
      </c>
      <c r="F188" s="108" t="s">
        <v>971</v>
      </c>
      <c r="G188" s="108"/>
      <c r="H188" s="108"/>
      <c r="I188" s="108"/>
      <c r="J188" s="165">
        <v>32508</v>
      </c>
      <c r="K188" s="120" t="s">
        <v>730</v>
      </c>
      <c r="L188" s="108" t="s">
        <v>130</v>
      </c>
      <c r="M188" s="107" t="str">
        <f t="shared" si="33"/>
        <v>Y3</v>
      </c>
      <c r="N188" s="120" t="str">
        <f>Ruth!$M$2</f>
        <v>Hoboken</v>
      </c>
      <c r="O188" s="142" t="s">
        <v>710</v>
      </c>
      <c r="P188" s="178" t="str">
        <f t="shared" si="34"/>
        <v>Colome, Alex (Y3)</v>
      </c>
      <c r="Q188" s="139">
        <f t="shared" si="37"/>
        <v>400000</v>
      </c>
      <c r="R188" s="231" t="str">
        <f t="shared" si="38"/>
        <v/>
      </c>
      <c r="S188" s="231" t="str">
        <f t="shared" si="39"/>
        <v/>
      </c>
      <c r="T188" s="231" t="str">
        <f t="shared" si="35"/>
        <v/>
      </c>
      <c r="U188" s="107" t="s">
        <v>367</v>
      </c>
      <c r="V188" s="323">
        <v>400000</v>
      </c>
      <c r="W188" s="107" t="s">
        <v>630</v>
      </c>
      <c r="X188" s="183"/>
      <c r="Y188" s="107" t="s">
        <v>943</v>
      </c>
      <c r="Z188" s="183"/>
      <c r="AA188" s="107" t="s">
        <v>944</v>
      </c>
      <c r="AB188" s="107"/>
      <c r="AC188" s="107" t="s">
        <v>945</v>
      </c>
      <c r="AD188" s="107"/>
      <c r="AE188" s="107" t="s">
        <v>326</v>
      </c>
      <c r="AF188" s="509"/>
    </row>
    <row r="189" spans="1:32" s="203" customFormat="1" ht="14.25" customHeight="1" x14ac:dyDescent="0.25">
      <c r="A189" s="121" t="s">
        <v>433</v>
      </c>
      <c r="B189" s="185" t="str">
        <f t="shared" si="29"/>
        <v>Colon</v>
      </c>
      <c r="C189" s="190" t="str">
        <f t="shared" si="30"/>
        <v>Bartolo</v>
      </c>
      <c r="D189" s="107" t="str">
        <f t="shared" si="31"/>
        <v>B. Colon</v>
      </c>
      <c r="E189" s="178" t="str">
        <f t="shared" si="32"/>
        <v>Bartolo Colon</v>
      </c>
      <c r="F189" s="334" t="s">
        <v>971</v>
      </c>
      <c r="G189" s="108"/>
      <c r="H189" s="108"/>
      <c r="I189" s="108"/>
      <c r="J189" s="335">
        <v>26808</v>
      </c>
      <c r="K189" s="336" t="s">
        <v>730</v>
      </c>
      <c r="L189" s="108" t="s">
        <v>130</v>
      </c>
      <c r="M189" s="107" t="str">
        <f t="shared" si="33"/>
        <v>2,F2-$9.1M</v>
      </c>
      <c r="N189" s="339" t="s">
        <v>1896</v>
      </c>
      <c r="O189" s="370" t="s">
        <v>1922</v>
      </c>
      <c r="P189" s="178" t="str">
        <f t="shared" si="34"/>
        <v>Colon, Bartolo (2,F2-$9.1M)</v>
      </c>
      <c r="Q189" s="139">
        <f t="shared" si="37"/>
        <v>4550000</v>
      </c>
      <c r="R189" s="231" t="str">
        <f t="shared" si="38"/>
        <v/>
      </c>
      <c r="S189" s="231" t="str">
        <f t="shared" si="39"/>
        <v/>
      </c>
      <c r="T189" s="231" t="str">
        <f t="shared" si="35"/>
        <v/>
      </c>
      <c r="U189" s="340" t="s">
        <v>2071</v>
      </c>
      <c r="V189" s="338">
        <v>4550000</v>
      </c>
      <c r="W189" s="340" t="s">
        <v>326</v>
      </c>
      <c r="X189" s="183"/>
      <c r="Y189" s="107"/>
      <c r="Z189" s="183"/>
      <c r="AA189" s="107"/>
      <c r="AB189" s="107"/>
      <c r="AC189" s="107"/>
      <c r="AD189" s="509"/>
      <c r="AE189" s="107"/>
      <c r="AF189" s="509"/>
    </row>
    <row r="190" spans="1:32" s="203" customFormat="1" ht="14.25" customHeight="1" x14ac:dyDescent="0.2">
      <c r="A190" s="509" t="s">
        <v>1455</v>
      </c>
      <c r="B190" s="185" t="str">
        <f t="shared" si="29"/>
        <v>Conforto</v>
      </c>
      <c r="C190" s="190" t="str">
        <f t="shared" si="30"/>
        <v>Michael</v>
      </c>
      <c r="D190" s="107" t="str">
        <f t="shared" si="31"/>
        <v>M. Conforto</v>
      </c>
      <c r="E190" s="178" t="str">
        <f t="shared" si="32"/>
        <v>Michael Conforto</v>
      </c>
      <c r="F190" s="108" t="s">
        <v>404</v>
      </c>
      <c r="G190" s="108"/>
      <c r="H190" s="108"/>
      <c r="I190" s="108"/>
      <c r="J190" s="298">
        <v>34029</v>
      </c>
      <c r="K190" s="107" t="s">
        <v>977</v>
      </c>
      <c r="L190" s="108" t="s">
        <v>7</v>
      </c>
      <c r="M190" s="107" t="str">
        <f t="shared" si="33"/>
        <v>Y3</v>
      </c>
      <c r="N190" s="120" t="str">
        <f>Mays!$AE$2</f>
        <v>West Oakland</v>
      </c>
      <c r="O190" s="108" t="s">
        <v>1349</v>
      </c>
      <c r="P190" s="178" t="str">
        <f t="shared" si="34"/>
        <v>Conforto, Michael (Y3)</v>
      </c>
      <c r="Q190" s="139">
        <f t="shared" si="37"/>
        <v>400000</v>
      </c>
      <c r="R190" s="231" t="str">
        <f t="shared" si="38"/>
        <v/>
      </c>
      <c r="S190" s="231" t="str">
        <f t="shared" si="39"/>
        <v/>
      </c>
      <c r="T190" s="231" t="str">
        <f t="shared" si="35"/>
        <v/>
      </c>
      <c r="U190" s="107" t="s">
        <v>367</v>
      </c>
      <c r="V190" s="323">
        <v>400000</v>
      </c>
      <c r="W190" s="107" t="s">
        <v>630</v>
      </c>
      <c r="X190" s="321"/>
      <c r="Y190" s="107" t="s">
        <v>943</v>
      </c>
      <c r="Z190" s="183"/>
      <c r="AA190" s="107" t="s">
        <v>944</v>
      </c>
      <c r="AB190" s="107"/>
      <c r="AC190" s="107" t="s">
        <v>945</v>
      </c>
      <c r="AD190" s="107"/>
      <c r="AE190" s="107" t="s">
        <v>326</v>
      </c>
      <c r="AF190" s="509"/>
    </row>
    <row r="191" spans="1:32" s="203" customFormat="1" ht="14.25" customHeight="1" x14ac:dyDescent="0.2">
      <c r="A191" s="509" t="s">
        <v>1684</v>
      </c>
      <c r="B191" s="185" t="str">
        <f t="shared" si="29"/>
        <v>Conley</v>
      </c>
      <c r="C191" s="190" t="str">
        <f t="shared" si="30"/>
        <v>Adam*</v>
      </c>
      <c r="D191" s="107" t="str">
        <f t="shared" si="31"/>
        <v>A. Conley</v>
      </c>
      <c r="E191" s="178" t="str">
        <f t="shared" si="32"/>
        <v>Adam* Conley</v>
      </c>
      <c r="F191" s="217" t="s">
        <v>404</v>
      </c>
      <c r="G191" s="509">
        <v>41</v>
      </c>
      <c r="H191" s="509">
        <v>2</v>
      </c>
      <c r="I191" s="509">
        <v>17</v>
      </c>
      <c r="J191" s="298">
        <v>33017</v>
      </c>
      <c r="K191" s="167" t="s">
        <v>730</v>
      </c>
      <c r="L191" s="108" t="s">
        <v>130</v>
      </c>
      <c r="M191" s="107" t="str">
        <f t="shared" si="33"/>
        <v>Y3</v>
      </c>
      <c r="N191" s="222" t="str">
        <f>Aaron!$Y$2</f>
        <v>Columbus</v>
      </c>
      <c r="O191" s="142" t="s">
        <v>1727</v>
      </c>
      <c r="P191" s="178" t="str">
        <f t="shared" si="34"/>
        <v>Conley, Adam* (Y3)</v>
      </c>
      <c r="Q191" s="139">
        <f t="shared" si="37"/>
        <v>400000</v>
      </c>
      <c r="R191" s="231" t="str">
        <f t="shared" si="38"/>
        <v/>
      </c>
      <c r="S191" s="231" t="str">
        <f t="shared" si="39"/>
        <v/>
      </c>
      <c r="T191" s="231" t="str">
        <f t="shared" si="35"/>
        <v/>
      </c>
      <c r="U191" s="107" t="s">
        <v>367</v>
      </c>
      <c r="V191" s="183">
        <v>400000</v>
      </c>
      <c r="W191" s="107" t="s">
        <v>630</v>
      </c>
      <c r="X191" s="183"/>
      <c r="Y191" s="107" t="s">
        <v>943</v>
      </c>
      <c r="Z191" s="183"/>
      <c r="AA191" s="107" t="s">
        <v>944</v>
      </c>
      <c r="AB191" s="107"/>
      <c r="AC191" s="107" t="s">
        <v>945</v>
      </c>
      <c r="AD191" s="509"/>
      <c r="AE191" s="107" t="s">
        <v>326</v>
      </c>
      <c r="AF191" s="509"/>
    </row>
    <row r="192" spans="1:32" s="203" customFormat="1" ht="14.25" customHeight="1" x14ac:dyDescent="0.2">
      <c r="A192" s="107" t="s">
        <v>2236</v>
      </c>
      <c r="B192" s="185" t="str">
        <f t="shared" si="29"/>
        <v>Contreras</v>
      </c>
      <c r="C192" s="190" t="str">
        <f t="shared" si="30"/>
        <v>Juan</v>
      </c>
      <c r="D192" s="107" t="str">
        <f t="shared" si="31"/>
        <v>J. Contreras</v>
      </c>
      <c r="E192" s="178" t="str">
        <f t="shared" si="32"/>
        <v>Juan Contreras</v>
      </c>
      <c r="F192" s="184" t="s">
        <v>971</v>
      </c>
      <c r="G192" s="107">
        <v>228</v>
      </c>
      <c r="H192" s="107">
        <v>16</v>
      </c>
      <c r="I192" s="107">
        <v>1</v>
      </c>
      <c r="J192" s="398">
        <v>36411</v>
      </c>
      <c r="K192" s="107"/>
      <c r="L192" s="108" t="s">
        <v>509</v>
      </c>
      <c r="M192" s="107" t="str">
        <f t="shared" si="33"/>
        <v>min</v>
      </c>
      <c r="N192" s="107" t="s">
        <v>1633</v>
      </c>
      <c r="O192" s="108" t="s">
        <v>2127</v>
      </c>
      <c r="P192" s="178" t="str">
        <f t="shared" si="34"/>
        <v>Contreras, Juan (min)</v>
      </c>
      <c r="Q192" s="139" t="str">
        <f t="shared" si="37"/>
        <v/>
      </c>
      <c r="R192" s="231" t="str">
        <f t="shared" si="38"/>
        <v/>
      </c>
      <c r="S192" s="231" t="str">
        <f t="shared" si="39"/>
        <v/>
      </c>
      <c r="T192" s="231" t="str">
        <f t="shared" si="35"/>
        <v/>
      </c>
      <c r="U192" s="107" t="s">
        <v>643</v>
      </c>
      <c r="V192" s="107"/>
      <c r="W192" s="107"/>
      <c r="X192" s="140"/>
      <c r="Y192" s="107"/>
      <c r="Z192" s="140"/>
      <c r="AA192" s="107"/>
      <c r="AB192" s="107"/>
      <c r="AC192" s="107"/>
      <c r="AD192" s="107"/>
      <c r="AE192" s="107"/>
      <c r="AF192" s="509"/>
    </row>
    <row r="193" spans="1:32" s="203" customFormat="1" ht="14.25" customHeight="1" x14ac:dyDescent="0.2">
      <c r="A193" s="107" t="s">
        <v>1746</v>
      </c>
      <c r="B193" s="185" t="str">
        <f t="shared" si="29"/>
        <v>Contreras</v>
      </c>
      <c r="C193" s="190" t="str">
        <f t="shared" si="30"/>
        <v>Willson</v>
      </c>
      <c r="D193" s="107" t="str">
        <f t="shared" si="31"/>
        <v>W. Contreras</v>
      </c>
      <c r="E193" s="178" t="str">
        <f t="shared" si="32"/>
        <v>Willson Contreras</v>
      </c>
      <c r="F193" s="217" t="s">
        <v>971</v>
      </c>
      <c r="G193" s="509">
        <v>36</v>
      </c>
      <c r="H193" s="509">
        <v>2</v>
      </c>
      <c r="I193" s="509">
        <v>12</v>
      </c>
      <c r="J193" s="298">
        <v>33737</v>
      </c>
      <c r="K193" s="167" t="s">
        <v>1350</v>
      </c>
      <c r="L193" s="108" t="s">
        <v>7</v>
      </c>
      <c r="M193" s="107" t="str">
        <f t="shared" si="33"/>
        <v>Y2</v>
      </c>
      <c r="N193" s="120" t="str">
        <f>Mays!$AE$2</f>
        <v>West Oakland</v>
      </c>
      <c r="O193" s="142" t="s">
        <v>1727</v>
      </c>
      <c r="P193" s="178" t="str">
        <f t="shared" si="34"/>
        <v>Contreras, Willson (Y2)</v>
      </c>
      <c r="Q193" s="139">
        <f t="shared" si="37"/>
        <v>300000</v>
      </c>
      <c r="R193" s="231">
        <f t="shared" si="38"/>
        <v>400000</v>
      </c>
      <c r="S193" s="231" t="str">
        <f t="shared" si="39"/>
        <v/>
      </c>
      <c r="T193" s="231" t="str">
        <f t="shared" si="35"/>
        <v/>
      </c>
      <c r="U193" s="178" t="s">
        <v>511</v>
      </c>
      <c r="V193" s="183">
        <v>300000</v>
      </c>
      <c r="W193" s="107" t="s">
        <v>367</v>
      </c>
      <c r="X193" s="183">
        <v>400000</v>
      </c>
      <c r="Y193" s="107" t="s">
        <v>630</v>
      </c>
      <c r="Z193" s="183"/>
      <c r="AA193" s="107" t="s">
        <v>943</v>
      </c>
      <c r="AB193" s="107"/>
      <c r="AC193" s="107" t="s">
        <v>944</v>
      </c>
      <c r="AD193" s="107"/>
      <c r="AE193" s="107" t="s">
        <v>945</v>
      </c>
      <c r="AF193" s="509"/>
    </row>
    <row r="194" spans="1:32" s="203" customFormat="1" ht="14.25" customHeight="1" x14ac:dyDescent="0.2">
      <c r="A194" s="119" t="s">
        <v>862</v>
      </c>
      <c r="B194" s="185" t="str">
        <f t="shared" si="29"/>
        <v>Corbin</v>
      </c>
      <c r="C194" s="190" t="str">
        <f t="shared" si="30"/>
        <v>Patrick</v>
      </c>
      <c r="D194" s="107" t="str">
        <f t="shared" si="31"/>
        <v>P. Corbin</v>
      </c>
      <c r="E194" s="178" t="str">
        <f t="shared" si="32"/>
        <v>Patrick Corbin</v>
      </c>
      <c r="F194" s="108" t="s">
        <v>404</v>
      </c>
      <c r="G194" s="108"/>
      <c r="H194" s="108"/>
      <c r="I194" s="108"/>
      <c r="J194" s="165">
        <v>32708</v>
      </c>
      <c r="K194" s="120" t="s">
        <v>730</v>
      </c>
      <c r="L194" s="108" t="s">
        <v>130</v>
      </c>
      <c r="M194" s="107" t="str">
        <f t="shared" si="33"/>
        <v>ARB-Y5</v>
      </c>
      <c r="N194" s="120" t="str">
        <f>Ruth!$M$2</f>
        <v>Hoboken</v>
      </c>
      <c r="O194" s="108" t="s">
        <v>846</v>
      </c>
      <c r="P194" s="178" t="str">
        <f t="shared" si="34"/>
        <v>Corbin, Patrick (ARB-Y5)</v>
      </c>
      <c r="Q194" s="139">
        <f t="shared" si="37"/>
        <v>1680000</v>
      </c>
      <c r="R194" s="231" t="str">
        <f t="shared" si="38"/>
        <v/>
      </c>
      <c r="S194" s="231" t="str">
        <f t="shared" si="39"/>
        <v/>
      </c>
      <c r="T194" s="231" t="str">
        <f t="shared" si="35"/>
        <v/>
      </c>
      <c r="U194" s="107" t="s">
        <v>943</v>
      </c>
      <c r="V194" s="183">
        <v>1680000</v>
      </c>
      <c r="W194" s="107" t="s">
        <v>944</v>
      </c>
      <c r="X194" s="183"/>
      <c r="Y194" s="107" t="s">
        <v>945</v>
      </c>
      <c r="Z194" s="183"/>
      <c r="AA194" s="107" t="s">
        <v>326</v>
      </c>
      <c r="AB194" s="107"/>
      <c r="AC194" s="509"/>
      <c r="AD194" s="107"/>
      <c r="AE194" s="107"/>
      <c r="AF194" s="509"/>
    </row>
    <row r="195" spans="1:32" s="203" customFormat="1" ht="14.25" customHeight="1" x14ac:dyDescent="0.2">
      <c r="A195" s="119" t="s">
        <v>891</v>
      </c>
      <c r="B195" s="185" t="str">
        <f t="shared" ref="B195:B258" si="40">LEFT(A195,FIND(", ",A195,1)-1)</f>
        <v>Correa</v>
      </c>
      <c r="C195" s="190" t="str">
        <f t="shared" ref="C195:C258" si="41">RIGHT(A195,LEN(A195)-FIND(", ",A195,1)-1)</f>
        <v>Carlos</v>
      </c>
      <c r="D195" s="107" t="str">
        <f t="shared" ref="D195:D258" si="42">CONCATENATE(MID(C195,1,1),". ",B195)</f>
        <v>C. Correa</v>
      </c>
      <c r="E195" s="178" t="str">
        <f t="shared" ref="E195:E258" si="43">CONCATENATE(C195," ",B195)</f>
        <v>Carlos Correa</v>
      </c>
      <c r="F195" s="108" t="s">
        <v>971</v>
      </c>
      <c r="G195" s="108"/>
      <c r="H195" s="108"/>
      <c r="I195" s="108"/>
      <c r="J195" s="165">
        <v>34599</v>
      </c>
      <c r="K195" s="120" t="s">
        <v>975</v>
      </c>
      <c r="L195" s="108" t="s">
        <v>7</v>
      </c>
      <c r="M195" s="107" t="str">
        <f t="shared" ref="M195:M258" si="44">$U195</f>
        <v>Y3</v>
      </c>
      <c r="N195" s="120" t="str">
        <f>Ruth!$A$2</f>
        <v>Plum Island</v>
      </c>
      <c r="O195" s="108" t="s">
        <v>846</v>
      </c>
      <c r="P195" s="178" t="str">
        <f t="shared" ref="P195:P258" si="45">CONCATENATE(A195," (",M195,")")</f>
        <v>Correa, Carlos (Y3)</v>
      </c>
      <c r="Q195" s="139">
        <f t="shared" si="37"/>
        <v>400000</v>
      </c>
      <c r="R195" s="231" t="str">
        <f t="shared" si="38"/>
        <v/>
      </c>
      <c r="S195" s="231" t="str">
        <f t="shared" si="39"/>
        <v/>
      </c>
      <c r="T195" s="231" t="str">
        <f t="shared" ref="T195:T204" si="46">IF(ISBLANK($AB195),"",$AB195)</f>
        <v/>
      </c>
      <c r="U195" s="107" t="s">
        <v>367</v>
      </c>
      <c r="V195" s="323">
        <v>400000</v>
      </c>
      <c r="W195" s="107" t="s">
        <v>630</v>
      </c>
      <c r="X195" s="183"/>
      <c r="Y195" s="107" t="s">
        <v>943</v>
      </c>
      <c r="Z195" s="183"/>
      <c r="AA195" s="107" t="s">
        <v>944</v>
      </c>
      <c r="AB195" s="509"/>
      <c r="AC195" s="107" t="s">
        <v>945</v>
      </c>
      <c r="AD195" s="107"/>
      <c r="AE195" s="107" t="s">
        <v>326</v>
      </c>
      <c r="AF195" s="509"/>
    </row>
    <row r="196" spans="1:32" s="203" customFormat="1" ht="14.25" customHeight="1" x14ac:dyDescent="0.2">
      <c r="A196" s="107" t="s">
        <v>289</v>
      </c>
      <c r="B196" s="185" t="str">
        <f t="shared" si="40"/>
        <v>Cosart</v>
      </c>
      <c r="C196" s="190" t="str">
        <f t="shared" si="41"/>
        <v>Jarred</v>
      </c>
      <c r="D196" s="107" t="str">
        <f t="shared" si="42"/>
        <v>J. Cosart</v>
      </c>
      <c r="E196" s="178" t="str">
        <f t="shared" si="43"/>
        <v>Jarred Cosart</v>
      </c>
      <c r="F196" s="108" t="s">
        <v>971</v>
      </c>
      <c r="G196" s="108"/>
      <c r="H196" s="108"/>
      <c r="I196" s="108"/>
      <c r="J196" s="165">
        <v>33018</v>
      </c>
      <c r="K196" s="120" t="s">
        <v>730</v>
      </c>
      <c r="L196" s="108" t="s">
        <v>130</v>
      </c>
      <c r="M196" s="107" t="str">
        <f t="shared" si="44"/>
        <v>2,L5-14M</v>
      </c>
      <c r="N196" s="120" t="str">
        <f>Ruth!$Y$2</f>
        <v xml:space="preserve">New Jersey </v>
      </c>
      <c r="O196" s="142" t="s">
        <v>1629</v>
      </c>
      <c r="P196" s="178" t="str">
        <f t="shared" si="45"/>
        <v>Cosart, Jarred (2,L5-14M)</v>
      </c>
      <c r="Q196" s="139">
        <f t="shared" si="37"/>
        <v>2800000</v>
      </c>
      <c r="R196" s="231">
        <f t="shared" si="38"/>
        <v>2800000</v>
      </c>
      <c r="S196" s="231">
        <f t="shared" si="39"/>
        <v>2800000</v>
      </c>
      <c r="T196" s="231">
        <f t="shared" si="46"/>
        <v>2800000</v>
      </c>
      <c r="U196" s="107" t="s">
        <v>632</v>
      </c>
      <c r="V196" s="183">
        <v>2800000</v>
      </c>
      <c r="W196" s="107" t="s">
        <v>310</v>
      </c>
      <c r="X196" s="183">
        <v>2800000</v>
      </c>
      <c r="Y196" s="107" t="s">
        <v>309</v>
      </c>
      <c r="Z196" s="183">
        <v>2800000</v>
      </c>
      <c r="AA196" s="107" t="s">
        <v>593</v>
      </c>
      <c r="AB196" s="107">
        <v>2800000</v>
      </c>
      <c r="AC196" s="107" t="s">
        <v>326</v>
      </c>
      <c r="AD196" s="107"/>
      <c r="AE196" s="107"/>
      <c r="AF196" s="509"/>
    </row>
    <row r="197" spans="1:32" s="203" customFormat="1" ht="14.25" customHeight="1" x14ac:dyDescent="0.2">
      <c r="A197" s="107" t="s">
        <v>1747</v>
      </c>
      <c r="B197" s="185" t="str">
        <f t="shared" si="40"/>
        <v>Cotton</v>
      </c>
      <c r="C197" s="190" t="str">
        <f t="shared" si="41"/>
        <v>Jharel</v>
      </c>
      <c r="D197" s="107" t="str">
        <f t="shared" si="42"/>
        <v>J. Cotton</v>
      </c>
      <c r="E197" s="178" t="str">
        <f t="shared" si="43"/>
        <v>Jharel Cotton</v>
      </c>
      <c r="F197" s="217" t="s">
        <v>971</v>
      </c>
      <c r="G197" s="509">
        <v>111</v>
      </c>
      <c r="H197" s="509">
        <v>4</v>
      </c>
      <c r="I197" s="509">
        <v>18</v>
      </c>
      <c r="J197" s="298">
        <v>33622</v>
      </c>
      <c r="K197" s="167" t="s">
        <v>730</v>
      </c>
      <c r="L197" s="108" t="s">
        <v>130</v>
      </c>
      <c r="M197" s="107" t="str">
        <f t="shared" si="44"/>
        <v>Y1</v>
      </c>
      <c r="N197" s="120" t="str">
        <f>Aaron!$AE$2</f>
        <v>Pismo Beach</v>
      </c>
      <c r="O197" s="142" t="s">
        <v>1727</v>
      </c>
      <c r="P197" s="178" t="str">
        <f t="shared" si="45"/>
        <v>Cotton, Jharel (Y1)</v>
      </c>
      <c r="Q197" s="139">
        <f t="shared" si="37"/>
        <v>200000</v>
      </c>
      <c r="R197" s="231">
        <f t="shared" si="38"/>
        <v>300000</v>
      </c>
      <c r="S197" s="231">
        <f t="shared" si="39"/>
        <v>400000</v>
      </c>
      <c r="T197" s="231" t="str">
        <f t="shared" si="46"/>
        <v/>
      </c>
      <c r="U197" s="107" t="s">
        <v>510</v>
      </c>
      <c r="V197" s="140">
        <v>200000</v>
      </c>
      <c r="W197" s="107" t="s">
        <v>511</v>
      </c>
      <c r="X197" s="183">
        <v>300000</v>
      </c>
      <c r="Y197" s="107" t="s">
        <v>367</v>
      </c>
      <c r="Z197" s="183">
        <v>400000</v>
      </c>
      <c r="AA197" s="107" t="s">
        <v>630</v>
      </c>
      <c r="AB197" s="107"/>
      <c r="AC197" s="107"/>
      <c r="AD197" s="107"/>
      <c r="AE197" s="107"/>
      <c r="AF197" s="509"/>
    </row>
    <row r="198" spans="1:32" s="203" customFormat="1" ht="14.25" customHeight="1" x14ac:dyDescent="0.2">
      <c r="A198" s="107" t="s">
        <v>2323</v>
      </c>
      <c r="B198" s="185" t="str">
        <f t="shared" si="40"/>
        <v>Coulombe</v>
      </c>
      <c r="C198" s="190" t="str">
        <f t="shared" si="41"/>
        <v>Daniel</v>
      </c>
      <c r="D198" s="107" t="str">
        <f t="shared" si="42"/>
        <v>D. Coulombe</v>
      </c>
      <c r="E198" s="178" t="str">
        <f t="shared" si="43"/>
        <v>Daniel Coulombe</v>
      </c>
      <c r="F198" s="184" t="s">
        <v>404</v>
      </c>
      <c r="G198" s="107">
        <f>G197+1</f>
        <v>112</v>
      </c>
      <c r="H198" s="107" t="s">
        <v>613</v>
      </c>
      <c r="I198" s="107">
        <v>10</v>
      </c>
      <c r="J198" s="398">
        <v>32807</v>
      </c>
      <c r="K198" s="107" t="s">
        <v>968</v>
      </c>
      <c r="L198" s="108" t="s">
        <v>130</v>
      </c>
      <c r="M198" s="107" t="str">
        <f t="shared" si="44"/>
        <v>Y2</v>
      </c>
      <c r="N198" s="107" t="s">
        <v>556</v>
      </c>
      <c r="O198" s="108" t="s">
        <v>2127</v>
      </c>
      <c r="P198" s="178" t="str">
        <f t="shared" si="45"/>
        <v>Coulombe, Daniel (Y2)</v>
      </c>
      <c r="Q198" s="139">
        <f t="shared" si="37"/>
        <v>300000</v>
      </c>
      <c r="R198" s="231">
        <f t="shared" si="38"/>
        <v>400000</v>
      </c>
      <c r="S198" s="231" t="str">
        <f t="shared" si="39"/>
        <v/>
      </c>
      <c r="T198" s="231" t="str">
        <f t="shared" si="46"/>
        <v/>
      </c>
      <c r="U198" s="107" t="s">
        <v>511</v>
      </c>
      <c r="V198" s="183">
        <v>300000</v>
      </c>
      <c r="W198" s="107" t="s">
        <v>367</v>
      </c>
      <c r="X198" s="183">
        <v>400000</v>
      </c>
      <c r="Y198" s="107" t="s">
        <v>630</v>
      </c>
      <c r="Z198" s="140"/>
      <c r="AA198" s="107" t="s">
        <v>943</v>
      </c>
      <c r="AB198" s="107"/>
      <c r="AC198" s="107" t="s">
        <v>944</v>
      </c>
      <c r="AD198" s="107"/>
      <c r="AE198" s="107" t="s">
        <v>945</v>
      </c>
      <c r="AF198" s="509"/>
    </row>
    <row r="199" spans="1:32" s="203" customFormat="1" ht="14.25" customHeight="1" x14ac:dyDescent="0.2">
      <c r="A199" s="107" t="s">
        <v>303</v>
      </c>
      <c r="B199" s="185" t="str">
        <f t="shared" si="40"/>
        <v>Cozart</v>
      </c>
      <c r="C199" s="190" t="str">
        <f t="shared" si="41"/>
        <v>Zack</v>
      </c>
      <c r="D199" s="107" t="str">
        <f t="shared" si="42"/>
        <v>Z. Cozart</v>
      </c>
      <c r="E199" s="178" t="str">
        <f t="shared" si="43"/>
        <v>Zack Cozart</v>
      </c>
      <c r="F199" s="108" t="s">
        <v>971</v>
      </c>
      <c r="G199" s="108"/>
      <c r="H199" s="108"/>
      <c r="I199" s="108"/>
      <c r="J199" s="165">
        <v>31271</v>
      </c>
      <c r="K199" s="120" t="s">
        <v>975</v>
      </c>
      <c r="L199" s="108" t="s">
        <v>7</v>
      </c>
      <c r="M199" s="107" t="str">
        <f t="shared" si="44"/>
        <v>ARB-Y6</v>
      </c>
      <c r="N199" s="120" t="s">
        <v>556</v>
      </c>
      <c r="O199" s="142" t="s">
        <v>1885</v>
      </c>
      <c r="P199" s="178" t="str">
        <f t="shared" si="45"/>
        <v>Cozart, Zack (ARB-Y6)</v>
      </c>
      <c r="Q199" s="139">
        <f t="shared" si="37"/>
        <v>2520000</v>
      </c>
      <c r="R199" s="231" t="str">
        <f t="shared" si="38"/>
        <v/>
      </c>
      <c r="S199" s="231" t="str">
        <f t="shared" si="39"/>
        <v/>
      </c>
      <c r="T199" s="231" t="str">
        <f t="shared" si="46"/>
        <v/>
      </c>
      <c r="U199" s="107" t="s">
        <v>944</v>
      </c>
      <c r="V199" s="183">
        <v>2520000</v>
      </c>
      <c r="W199" s="107" t="s">
        <v>945</v>
      </c>
      <c r="X199" s="183"/>
      <c r="Y199" s="107" t="s">
        <v>326</v>
      </c>
      <c r="Z199" s="183"/>
      <c r="AA199" s="107"/>
      <c r="AB199" s="107"/>
      <c r="AC199" s="107"/>
      <c r="AD199" s="107"/>
      <c r="AE199" s="107"/>
      <c r="AF199" s="509"/>
    </row>
    <row r="200" spans="1:32" ht="14.25" customHeight="1" x14ac:dyDescent="0.2">
      <c r="A200" s="107" t="s">
        <v>2174</v>
      </c>
      <c r="B200" s="185" t="str">
        <f t="shared" si="40"/>
        <v>Cozens</v>
      </c>
      <c r="C200" s="190" t="str">
        <f t="shared" si="41"/>
        <v>Dylan</v>
      </c>
      <c r="D200" s="107" t="str">
        <f t="shared" si="42"/>
        <v>D. Cozens</v>
      </c>
      <c r="E200" s="178" t="str">
        <f t="shared" si="43"/>
        <v>Dylan Cozens</v>
      </c>
      <c r="F200" s="184" t="s">
        <v>404</v>
      </c>
      <c r="G200" s="107">
        <f>G199+1</f>
        <v>1</v>
      </c>
      <c r="H200" s="107">
        <v>4</v>
      </c>
      <c r="I200" s="107">
        <v>11</v>
      </c>
      <c r="J200" s="398">
        <v>34485</v>
      </c>
      <c r="K200" s="107" t="s">
        <v>976</v>
      </c>
      <c r="L200" s="108" t="s">
        <v>509</v>
      </c>
      <c r="M200" s="107" t="str">
        <f t="shared" si="44"/>
        <v>min</v>
      </c>
      <c r="N200" s="107" t="s">
        <v>460</v>
      </c>
      <c r="O200" s="108" t="s">
        <v>2127</v>
      </c>
      <c r="P200" s="178" t="str">
        <f t="shared" si="45"/>
        <v>Cozens, Dylan (min)</v>
      </c>
      <c r="Q200" s="139" t="str">
        <f t="shared" si="37"/>
        <v/>
      </c>
      <c r="R200" s="231" t="str">
        <f t="shared" si="38"/>
        <v/>
      </c>
      <c r="S200" s="231" t="str">
        <f t="shared" si="39"/>
        <v/>
      </c>
      <c r="T200" s="231" t="str">
        <f t="shared" si="46"/>
        <v/>
      </c>
      <c r="U200" s="107" t="s">
        <v>643</v>
      </c>
      <c r="V200" s="107"/>
      <c r="W200" s="107"/>
      <c r="X200" s="140"/>
      <c r="Y200" s="107"/>
      <c r="Z200" s="140"/>
      <c r="AA200" s="107"/>
      <c r="AB200" s="107"/>
      <c r="AC200" s="107"/>
      <c r="AD200" s="107"/>
      <c r="AE200" s="107"/>
      <c r="AF200" s="107"/>
    </row>
    <row r="201" spans="1:32" ht="14.25" customHeight="1" x14ac:dyDescent="0.2">
      <c r="A201" s="107" t="s">
        <v>762</v>
      </c>
      <c r="B201" s="185" t="str">
        <f t="shared" si="40"/>
        <v>Crawford</v>
      </c>
      <c r="C201" s="190" t="str">
        <f t="shared" si="41"/>
        <v>Brandon</v>
      </c>
      <c r="D201" s="107" t="str">
        <f t="shared" si="42"/>
        <v>B. Crawford</v>
      </c>
      <c r="E201" s="178" t="str">
        <f t="shared" si="43"/>
        <v>Brandon Crawford</v>
      </c>
      <c r="F201" s="108" t="s">
        <v>404</v>
      </c>
      <c r="G201" s="108"/>
      <c r="H201" s="108"/>
      <c r="I201" s="108"/>
      <c r="J201" s="165">
        <v>31798</v>
      </c>
      <c r="K201" s="120" t="s">
        <v>975</v>
      </c>
      <c r="L201" s="108" t="s">
        <v>7</v>
      </c>
      <c r="M201" s="107" t="str">
        <f t="shared" si="44"/>
        <v>1,F3-$6.6M</v>
      </c>
      <c r="N201" s="147" t="s">
        <v>398</v>
      </c>
      <c r="O201" s="142" t="s">
        <v>3237</v>
      </c>
      <c r="P201" s="178" t="str">
        <f t="shared" si="45"/>
        <v>Crawford, Brandon (1,F3-$6.6M)</v>
      </c>
      <c r="Q201" s="139">
        <f t="shared" si="37"/>
        <v>2200000</v>
      </c>
      <c r="R201" s="231">
        <f t="shared" si="38"/>
        <v>2200000</v>
      </c>
      <c r="S201" s="231">
        <f t="shared" si="39"/>
        <v>2200000</v>
      </c>
      <c r="T201" s="231" t="str">
        <f t="shared" si="46"/>
        <v/>
      </c>
      <c r="U201" s="165" t="s">
        <v>3257</v>
      </c>
      <c r="V201" s="140">
        <v>2200000</v>
      </c>
      <c r="W201" s="165" t="s">
        <v>3257</v>
      </c>
      <c r="X201" s="140">
        <v>2200000</v>
      </c>
      <c r="Y201" s="165" t="s">
        <v>3257</v>
      </c>
      <c r="Z201" s="140">
        <v>2200000</v>
      </c>
      <c r="AA201" s="140" t="s">
        <v>326</v>
      </c>
      <c r="AB201" s="183"/>
      <c r="AC201" s="107"/>
      <c r="AD201" s="107"/>
      <c r="AE201" s="107"/>
      <c r="AF201" s="107"/>
    </row>
    <row r="202" spans="1:32" ht="14.25" customHeight="1" x14ac:dyDescent="0.2">
      <c r="A202" s="185" t="s">
        <v>1135</v>
      </c>
      <c r="B202" s="185" t="str">
        <f t="shared" si="40"/>
        <v>Crawford</v>
      </c>
      <c r="C202" s="190" t="str">
        <f t="shared" si="41"/>
        <v>JP</v>
      </c>
      <c r="D202" s="107" t="str">
        <f t="shared" si="42"/>
        <v>J. Crawford</v>
      </c>
      <c r="E202" s="178" t="str">
        <f t="shared" si="43"/>
        <v>JP Crawford</v>
      </c>
      <c r="F202" s="184" t="s">
        <v>404</v>
      </c>
      <c r="G202" s="184"/>
      <c r="H202" s="184"/>
      <c r="I202" s="184"/>
      <c r="J202" s="194">
        <v>34710</v>
      </c>
      <c r="K202" s="195" t="s">
        <v>975</v>
      </c>
      <c r="L202" s="108" t="s">
        <v>7</v>
      </c>
      <c r="M202" s="107" t="str">
        <f t="shared" si="44"/>
        <v>MM</v>
      </c>
      <c r="N202" s="120" t="str">
        <f>Mays!$AE$2</f>
        <v>West Oakland</v>
      </c>
      <c r="O202" s="184" t="s">
        <v>1076</v>
      </c>
      <c r="P202" s="178" t="str">
        <f t="shared" si="45"/>
        <v>Crawford, JP (MM)</v>
      </c>
      <c r="Q202" s="139">
        <f t="shared" si="37"/>
        <v>100000</v>
      </c>
      <c r="R202" s="231" t="str">
        <f t="shared" si="38"/>
        <v/>
      </c>
      <c r="S202" s="231" t="str">
        <f t="shared" si="39"/>
        <v/>
      </c>
      <c r="T202" s="231" t="str">
        <f t="shared" si="46"/>
        <v/>
      </c>
      <c r="U202" s="178" t="s">
        <v>507</v>
      </c>
      <c r="V202" s="179">
        <v>100000</v>
      </c>
      <c r="W202" s="107"/>
      <c r="X202" s="183"/>
      <c r="Y202" s="107"/>
      <c r="Z202" s="183"/>
      <c r="AA202" s="107"/>
      <c r="AB202" s="107"/>
      <c r="AC202" s="107"/>
      <c r="AD202" s="107"/>
      <c r="AE202" s="107"/>
      <c r="AF202" s="107"/>
    </row>
    <row r="203" spans="1:32" ht="14.25" customHeight="1" x14ac:dyDescent="0.2">
      <c r="A203" s="119" t="s">
        <v>889</v>
      </c>
      <c r="B203" s="185" t="str">
        <f t="shared" si="40"/>
        <v>Cron</v>
      </c>
      <c r="C203" s="190" t="str">
        <f t="shared" si="41"/>
        <v>CJ</v>
      </c>
      <c r="D203" s="107" t="str">
        <f t="shared" si="42"/>
        <v>C. Cron</v>
      </c>
      <c r="E203" s="178" t="str">
        <f t="shared" si="43"/>
        <v>CJ Cron</v>
      </c>
      <c r="F203" s="108" t="s">
        <v>971</v>
      </c>
      <c r="G203" s="108"/>
      <c r="H203" s="108"/>
      <c r="I203" s="108"/>
      <c r="J203" s="165">
        <v>32878</v>
      </c>
      <c r="K203" s="120" t="s">
        <v>970</v>
      </c>
      <c r="L203" s="108" t="s">
        <v>7</v>
      </c>
      <c r="M203" s="107" t="str">
        <f t="shared" si="44"/>
        <v>1,F3-$1M</v>
      </c>
      <c r="N203" s="147" t="s">
        <v>1220</v>
      </c>
      <c r="O203" s="142" t="s">
        <v>3237</v>
      </c>
      <c r="P203" s="178" t="str">
        <f t="shared" si="45"/>
        <v>Cron, CJ (1,F3-$1M)</v>
      </c>
      <c r="Q203" s="139">
        <f t="shared" si="37"/>
        <v>333333</v>
      </c>
      <c r="R203" s="231">
        <f t="shared" si="38"/>
        <v>333333</v>
      </c>
      <c r="S203" s="231">
        <f t="shared" si="39"/>
        <v>333333</v>
      </c>
      <c r="T203" s="231" t="str">
        <f t="shared" si="46"/>
        <v/>
      </c>
      <c r="U203" s="165" t="s">
        <v>1493</v>
      </c>
      <c r="V203" s="140">
        <v>333333</v>
      </c>
      <c r="W203" s="165" t="s">
        <v>1493</v>
      </c>
      <c r="X203" s="140">
        <v>333333</v>
      </c>
      <c r="Y203" s="165" t="s">
        <v>1493</v>
      </c>
      <c r="Z203" s="140">
        <v>333333</v>
      </c>
      <c r="AA203" s="140" t="s">
        <v>326</v>
      </c>
      <c r="AB203" s="183"/>
      <c r="AC203" s="107"/>
      <c r="AD203" s="107"/>
      <c r="AE203" s="107"/>
      <c r="AF203" s="107"/>
    </row>
    <row r="204" spans="1:32" ht="14.25" customHeight="1" x14ac:dyDescent="0.25">
      <c r="A204" s="120" t="s">
        <v>582</v>
      </c>
      <c r="B204" s="185" t="str">
        <f t="shared" si="40"/>
        <v>Cruz</v>
      </c>
      <c r="C204" s="190" t="str">
        <f t="shared" si="41"/>
        <v>Nelson R.</v>
      </c>
      <c r="D204" s="107" t="str">
        <f t="shared" si="42"/>
        <v>N. Cruz</v>
      </c>
      <c r="E204" s="178" t="str">
        <f t="shared" si="43"/>
        <v>Nelson R. Cruz</v>
      </c>
      <c r="F204" s="334" t="s">
        <v>971</v>
      </c>
      <c r="G204" s="108"/>
      <c r="H204" s="108"/>
      <c r="I204" s="108"/>
      <c r="J204" s="335">
        <v>29403</v>
      </c>
      <c r="K204" s="336" t="s">
        <v>976</v>
      </c>
      <c r="L204" s="108" t="s">
        <v>7</v>
      </c>
      <c r="M204" s="107" t="str">
        <f t="shared" si="44"/>
        <v>1,X1-$8.25M</v>
      </c>
      <c r="N204" s="339" t="s">
        <v>1911</v>
      </c>
      <c r="O204" s="370" t="s">
        <v>1922</v>
      </c>
      <c r="P204" s="178" t="str">
        <f t="shared" si="45"/>
        <v>Cruz, Nelson R. (1,X1-$8.25M)</v>
      </c>
      <c r="Q204" s="139">
        <f t="shared" si="37"/>
        <v>8250000</v>
      </c>
      <c r="R204" s="231" t="str">
        <f t="shared" si="38"/>
        <v/>
      </c>
      <c r="S204" s="231" t="str">
        <f t="shared" si="39"/>
        <v/>
      </c>
      <c r="T204" s="231" t="str">
        <f t="shared" si="46"/>
        <v/>
      </c>
      <c r="U204" s="107" t="s">
        <v>3157</v>
      </c>
      <c r="V204" s="183">
        <v>8250000</v>
      </c>
      <c r="W204" s="107" t="s">
        <v>326</v>
      </c>
      <c r="X204" s="183"/>
      <c r="Y204" s="107"/>
      <c r="Z204" s="183"/>
      <c r="AA204" s="107"/>
      <c r="AB204" s="140"/>
      <c r="AC204" s="107"/>
      <c r="AD204" s="107"/>
      <c r="AE204" s="107"/>
      <c r="AF204" s="107"/>
    </row>
    <row r="205" spans="1:32" ht="14.25" customHeight="1" x14ac:dyDescent="0.25">
      <c r="A205" s="120" t="s">
        <v>60</v>
      </c>
      <c r="B205" s="185" t="str">
        <f t="shared" si="40"/>
        <v>Cueto</v>
      </c>
      <c r="C205" s="190" t="str">
        <f t="shared" si="41"/>
        <v>Johnny</v>
      </c>
      <c r="D205" s="107" t="str">
        <f t="shared" si="42"/>
        <v>J. Cueto</v>
      </c>
      <c r="E205" s="178" t="str">
        <f t="shared" si="43"/>
        <v>Johnny Cueto</v>
      </c>
      <c r="F205" s="334" t="s">
        <v>971</v>
      </c>
      <c r="G205" s="108"/>
      <c r="H205" s="108"/>
      <c r="I205" s="108"/>
      <c r="J205" s="335">
        <v>31458</v>
      </c>
      <c r="K205" s="336" t="s">
        <v>730</v>
      </c>
      <c r="L205" s="108" t="s">
        <v>130</v>
      </c>
      <c r="M205" s="107" t="str">
        <f t="shared" si="44"/>
        <v>2,F3-$21M</v>
      </c>
      <c r="N205" s="339" t="s">
        <v>1226</v>
      </c>
      <c r="O205" s="370" t="s">
        <v>3204</v>
      </c>
      <c r="P205" s="178" t="str">
        <f t="shared" si="45"/>
        <v>Cueto, Johnny (2,F3-$21M)</v>
      </c>
      <c r="Q205" s="139">
        <f t="shared" si="37"/>
        <v>7000000</v>
      </c>
      <c r="R205" s="231">
        <f t="shared" si="38"/>
        <v>7000000</v>
      </c>
      <c r="S205" s="231" t="str">
        <f t="shared" si="39"/>
        <v/>
      </c>
      <c r="T205" s="231" t="str">
        <f>IF(ISBLANK($Z205),"",$Z205)</f>
        <v/>
      </c>
      <c r="U205" s="340" t="s">
        <v>2093</v>
      </c>
      <c r="V205" s="338">
        <v>7000000</v>
      </c>
      <c r="W205" s="340" t="s">
        <v>2096</v>
      </c>
      <c r="X205" s="486">
        <v>7000000</v>
      </c>
      <c r="Y205" s="107" t="s">
        <v>326</v>
      </c>
      <c r="Z205" s="183"/>
      <c r="AA205" s="107"/>
      <c r="AB205" s="107"/>
      <c r="AC205" s="107"/>
      <c r="AD205" s="107"/>
    </row>
    <row r="206" spans="1:32" ht="14.25" customHeight="1" x14ac:dyDescent="0.2">
      <c r="A206" s="107" t="s">
        <v>744</v>
      </c>
      <c r="B206" s="185" t="str">
        <f t="shared" si="40"/>
        <v>Cuthbert</v>
      </c>
      <c r="C206" s="190" t="str">
        <f t="shared" si="41"/>
        <v>Cheslor</v>
      </c>
      <c r="D206" s="107" t="str">
        <f t="shared" si="42"/>
        <v>C. Cuthbert</v>
      </c>
      <c r="E206" s="178" t="str">
        <f t="shared" si="43"/>
        <v>Cheslor Cuthbert</v>
      </c>
      <c r="F206" s="108" t="s">
        <v>971</v>
      </c>
      <c r="G206" s="108"/>
      <c r="H206" s="108"/>
      <c r="I206" s="108"/>
      <c r="J206" s="165">
        <v>33924</v>
      </c>
      <c r="K206" s="120" t="s">
        <v>974</v>
      </c>
      <c r="L206" s="108" t="s">
        <v>7</v>
      </c>
      <c r="M206" s="107" t="str">
        <f t="shared" si="44"/>
        <v>Y2</v>
      </c>
      <c r="N206" s="120" t="str">
        <f>Cobb!$Y$2</f>
        <v>Gateway</v>
      </c>
      <c r="O206" s="142" t="s">
        <v>813</v>
      </c>
      <c r="P206" s="178" t="str">
        <f t="shared" si="45"/>
        <v>Cuthbert, Cheslor (Y2)</v>
      </c>
      <c r="Q206" s="139">
        <f t="shared" si="37"/>
        <v>300000</v>
      </c>
      <c r="R206" s="231">
        <f t="shared" si="38"/>
        <v>400000</v>
      </c>
      <c r="S206" s="231" t="str">
        <f t="shared" si="39"/>
        <v/>
      </c>
      <c r="T206" s="231" t="str">
        <f t="shared" ref="T206:T237" si="47">IF(ISBLANK($AB206),"",$AB206)</f>
        <v/>
      </c>
      <c r="U206" s="107" t="s">
        <v>511</v>
      </c>
      <c r="V206" s="183">
        <v>300000</v>
      </c>
      <c r="W206" s="107" t="s">
        <v>367</v>
      </c>
      <c r="X206" s="183">
        <v>400000</v>
      </c>
      <c r="Y206" s="107" t="s">
        <v>630</v>
      </c>
      <c r="Z206" s="183"/>
      <c r="AA206" s="107" t="s">
        <v>943</v>
      </c>
      <c r="AB206" s="107"/>
      <c r="AC206" s="107" t="s">
        <v>944</v>
      </c>
      <c r="AD206" s="107"/>
      <c r="AE206" s="107" t="s">
        <v>945</v>
      </c>
      <c r="AF206" s="107"/>
    </row>
    <row r="207" spans="1:32" ht="14.25" customHeight="1" x14ac:dyDescent="0.2">
      <c r="A207" s="185" t="s">
        <v>1122</v>
      </c>
      <c r="B207" s="185" t="str">
        <f t="shared" si="40"/>
        <v>Dahl</v>
      </c>
      <c r="C207" s="190" t="str">
        <f t="shared" si="41"/>
        <v>David</v>
      </c>
      <c r="D207" s="107" t="str">
        <f t="shared" si="42"/>
        <v>D. Dahl</v>
      </c>
      <c r="E207" s="178" t="str">
        <f t="shared" si="43"/>
        <v>David Dahl</v>
      </c>
      <c r="F207" s="184" t="s">
        <v>404</v>
      </c>
      <c r="G207" s="184"/>
      <c r="H207" s="184"/>
      <c r="I207" s="184"/>
      <c r="J207" s="194">
        <v>34425</v>
      </c>
      <c r="K207" s="195" t="s">
        <v>1075</v>
      </c>
      <c r="L207" s="108" t="s">
        <v>7</v>
      </c>
      <c r="M207" s="107" t="str">
        <f t="shared" si="44"/>
        <v>Y1*</v>
      </c>
      <c r="N207" s="222" t="str">
        <f>Mays!$S$2</f>
        <v>Thunder Bay</v>
      </c>
      <c r="O207" s="184" t="s">
        <v>1076</v>
      </c>
      <c r="P207" s="178" t="str">
        <f t="shared" si="45"/>
        <v>Dahl, David (Y1*)</v>
      </c>
      <c r="Q207" s="139">
        <f t="shared" si="37"/>
        <v>200000</v>
      </c>
      <c r="R207" s="231">
        <f t="shared" si="38"/>
        <v>300000</v>
      </c>
      <c r="S207" s="231">
        <f t="shared" si="39"/>
        <v>400000</v>
      </c>
      <c r="T207" s="231" t="str">
        <f t="shared" si="47"/>
        <v/>
      </c>
      <c r="U207" s="107" t="s">
        <v>251</v>
      </c>
      <c r="V207" s="140">
        <v>200000</v>
      </c>
      <c r="W207" s="107" t="s">
        <v>511</v>
      </c>
      <c r="X207" s="183">
        <v>300000</v>
      </c>
      <c r="Y207" s="107" t="s">
        <v>367</v>
      </c>
      <c r="Z207" s="183">
        <v>400000</v>
      </c>
      <c r="AA207" s="107" t="s">
        <v>630</v>
      </c>
      <c r="AB207" s="509"/>
      <c r="AC207" s="107"/>
      <c r="AD207" s="107"/>
      <c r="AE207" s="107"/>
      <c r="AF207" s="107"/>
    </row>
    <row r="208" spans="1:32" s="203" customFormat="1" ht="14.25" customHeight="1" x14ac:dyDescent="0.2">
      <c r="A208" s="107" t="s">
        <v>2231</v>
      </c>
      <c r="B208" s="185" t="str">
        <f t="shared" si="40"/>
        <v>Dalbec</v>
      </c>
      <c r="C208" s="190" t="str">
        <f t="shared" si="41"/>
        <v>Bobby</v>
      </c>
      <c r="D208" s="107" t="str">
        <f t="shared" si="42"/>
        <v>B. Dalbec</v>
      </c>
      <c r="E208" s="178" t="str">
        <f t="shared" si="43"/>
        <v>Bobby Dalbec</v>
      </c>
      <c r="F208" s="184" t="s">
        <v>971</v>
      </c>
      <c r="G208" s="107">
        <v>218</v>
      </c>
      <c r="H208" s="107">
        <v>12</v>
      </c>
      <c r="I208" s="107">
        <v>4</v>
      </c>
      <c r="J208" s="398">
        <v>34879</v>
      </c>
      <c r="K208" s="107" t="s">
        <v>974</v>
      </c>
      <c r="L208" s="108" t="s">
        <v>509</v>
      </c>
      <c r="M208" s="107" t="str">
        <f t="shared" si="44"/>
        <v>min</v>
      </c>
      <c r="N208" s="107" t="s">
        <v>1226</v>
      </c>
      <c r="O208" s="108" t="s">
        <v>2127</v>
      </c>
      <c r="P208" s="178" t="str">
        <f t="shared" si="45"/>
        <v>Dalbec, Bobby (min)</v>
      </c>
      <c r="Q208" s="139" t="str">
        <f t="shared" si="37"/>
        <v/>
      </c>
      <c r="R208" s="231" t="str">
        <f t="shared" si="38"/>
        <v/>
      </c>
      <c r="S208" s="231" t="str">
        <f t="shared" si="39"/>
        <v/>
      </c>
      <c r="T208" s="231" t="str">
        <f t="shared" si="47"/>
        <v/>
      </c>
      <c r="U208" s="107" t="s">
        <v>643</v>
      </c>
      <c r="V208" s="107"/>
      <c r="W208" s="107"/>
      <c r="X208" s="140"/>
      <c r="Y208" s="107"/>
      <c r="Z208" s="140"/>
      <c r="AA208" s="107"/>
      <c r="AB208" s="107"/>
      <c r="AC208" s="107"/>
      <c r="AD208" s="107"/>
      <c r="AE208" s="107"/>
      <c r="AF208" s="509"/>
    </row>
    <row r="209" spans="1:32" ht="14.25" customHeight="1" x14ac:dyDescent="0.2">
      <c r="A209" s="339" t="s">
        <v>1910</v>
      </c>
      <c r="B209" s="185" t="str">
        <f t="shared" si="40"/>
        <v>D'Arnaud</v>
      </c>
      <c r="C209" s="190" t="str">
        <f t="shared" si="41"/>
        <v>Chase</v>
      </c>
      <c r="D209" s="107" t="str">
        <f t="shared" si="42"/>
        <v>C. D'Arnaud</v>
      </c>
      <c r="E209" s="178" t="str">
        <f t="shared" si="43"/>
        <v>Chase D'Arnaud</v>
      </c>
      <c r="F209" s="367" t="s">
        <v>971</v>
      </c>
      <c r="G209" s="339"/>
      <c r="H209" s="339"/>
      <c r="I209" s="339"/>
      <c r="J209" s="368">
        <v>31798</v>
      </c>
      <c r="K209" s="369" t="s">
        <v>975</v>
      </c>
      <c r="L209" s="337" t="s">
        <v>7</v>
      </c>
      <c r="M209" s="107" t="str">
        <f t="shared" si="44"/>
        <v>2,F2-$750k</v>
      </c>
      <c r="N209" s="339" t="s">
        <v>1911</v>
      </c>
      <c r="O209" s="370" t="s">
        <v>1922</v>
      </c>
      <c r="P209" s="178" t="str">
        <f t="shared" si="45"/>
        <v>D'Arnaud, Chase (2,F2-$750k)</v>
      </c>
      <c r="Q209" s="139">
        <f t="shared" si="37"/>
        <v>375000</v>
      </c>
      <c r="R209" s="231" t="str">
        <f t="shared" si="38"/>
        <v/>
      </c>
      <c r="S209" s="231" t="str">
        <f t="shared" si="39"/>
        <v/>
      </c>
      <c r="T209" s="231" t="str">
        <f t="shared" si="47"/>
        <v/>
      </c>
      <c r="U209" s="340" t="s">
        <v>1949</v>
      </c>
      <c r="V209" s="338">
        <v>375000</v>
      </c>
      <c r="W209" s="340" t="s">
        <v>326</v>
      </c>
      <c r="X209" s="183"/>
      <c r="Y209" s="107"/>
      <c r="Z209" s="183"/>
      <c r="AA209" s="107"/>
      <c r="AB209" s="107"/>
      <c r="AC209" s="107"/>
      <c r="AD209" s="107"/>
      <c r="AE209" s="107"/>
      <c r="AF209" s="107"/>
    </row>
    <row r="210" spans="1:32" ht="14.25" customHeight="1" x14ac:dyDescent="0.25">
      <c r="A210" s="120" t="s">
        <v>19</v>
      </c>
      <c r="B210" s="185" t="str">
        <f t="shared" si="40"/>
        <v>d'Arnaud</v>
      </c>
      <c r="C210" s="190" t="str">
        <f t="shared" si="41"/>
        <v>Travis</v>
      </c>
      <c r="D210" s="107" t="str">
        <f t="shared" si="42"/>
        <v>T. d'Arnaud</v>
      </c>
      <c r="E210" s="178" t="str">
        <f t="shared" si="43"/>
        <v>Travis d'Arnaud</v>
      </c>
      <c r="F210" s="334" t="s">
        <v>971</v>
      </c>
      <c r="G210" s="108"/>
      <c r="H210" s="108"/>
      <c r="I210" s="108"/>
      <c r="J210" s="335">
        <v>32549</v>
      </c>
      <c r="K210" s="336" t="s">
        <v>972</v>
      </c>
      <c r="L210" s="108" t="s">
        <v>7</v>
      </c>
      <c r="M210" s="107" t="str">
        <f t="shared" si="44"/>
        <v>2,F5-$14.077M</v>
      </c>
      <c r="N210" s="339" t="s">
        <v>1918</v>
      </c>
      <c r="O210" s="370" t="s">
        <v>1922</v>
      </c>
      <c r="P210" s="178" t="str">
        <f t="shared" si="45"/>
        <v>d'Arnaud, Travis (2,F5-$14.077M)</v>
      </c>
      <c r="Q210" s="139">
        <f t="shared" si="37"/>
        <v>2815346</v>
      </c>
      <c r="R210" s="231">
        <f t="shared" si="38"/>
        <v>2815346</v>
      </c>
      <c r="S210" s="231">
        <f t="shared" ref="S210:S241" si="48">IF(ISBLANK($Z210),"",$Z210)</f>
        <v>2815346</v>
      </c>
      <c r="T210" s="231">
        <f t="shared" si="47"/>
        <v>2815346</v>
      </c>
      <c r="U210" s="340" t="s">
        <v>2055</v>
      </c>
      <c r="V210" s="338">
        <v>2815346</v>
      </c>
      <c r="W210" s="340" t="s">
        <v>2072</v>
      </c>
      <c r="X210" s="486">
        <v>2815346</v>
      </c>
      <c r="Y210" s="340" t="s">
        <v>2074</v>
      </c>
      <c r="Z210" s="486">
        <v>2815346</v>
      </c>
      <c r="AA210" s="340" t="s">
        <v>2076</v>
      </c>
      <c r="AB210" s="338">
        <v>2815346</v>
      </c>
      <c r="AC210" s="107" t="s">
        <v>326</v>
      </c>
      <c r="AD210" s="107"/>
      <c r="AE210" s="107"/>
      <c r="AF210" s="107"/>
    </row>
    <row r="211" spans="1:32" ht="14.25" customHeight="1" x14ac:dyDescent="0.2">
      <c r="A211" s="107" t="s">
        <v>828</v>
      </c>
      <c r="B211" s="185" t="str">
        <f t="shared" si="40"/>
        <v>Darvish</v>
      </c>
      <c r="C211" s="190" t="str">
        <f t="shared" si="41"/>
        <v>Yu</v>
      </c>
      <c r="D211" s="107" t="str">
        <f t="shared" si="42"/>
        <v>Y. Darvish</v>
      </c>
      <c r="E211" s="178" t="str">
        <f t="shared" si="43"/>
        <v>Yu Darvish</v>
      </c>
      <c r="F211" s="108" t="s">
        <v>971</v>
      </c>
      <c r="G211" s="108"/>
      <c r="H211" s="108"/>
      <c r="I211" s="108"/>
      <c r="J211" s="165">
        <v>31640</v>
      </c>
      <c r="K211" s="120" t="s">
        <v>730</v>
      </c>
      <c r="L211" s="108" t="s">
        <v>130</v>
      </c>
      <c r="M211" s="107" t="str">
        <f t="shared" si="44"/>
        <v>1,F5-$39.6863M</v>
      </c>
      <c r="N211" s="147" t="s">
        <v>1071</v>
      </c>
      <c r="O211" s="142" t="s">
        <v>3237</v>
      </c>
      <c r="P211" s="178" t="str">
        <f t="shared" si="45"/>
        <v>Darvish, Yu (1,F5-$39.6863M)</v>
      </c>
      <c r="Q211" s="139">
        <f t="shared" si="37"/>
        <v>7938000</v>
      </c>
      <c r="R211" s="231">
        <f t="shared" si="38"/>
        <v>7938000</v>
      </c>
      <c r="S211" s="231">
        <f t="shared" si="48"/>
        <v>7938000</v>
      </c>
      <c r="T211" s="231">
        <f t="shared" si="47"/>
        <v>7938000</v>
      </c>
      <c r="U211" s="165" t="s">
        <v>3258</v>
      </c>
      <c r="V211" s="140">
        <v>7938000</v>
      </c>
      <c r="W211" s="165" t="s">
        <v>3258</v>
      </c>
      <c r="X211" s="140">
        <v>7938000</v>
      </c>
      <c r="Y211" s="165" t="s">
        <v>3258</v>
      </c>
      <c r="Z211" s="140">
        <v>7938000</v>
      </c>
      <c r="AA211" s="165" t="s">
        <v>3258</v>
      </c>
      <c r="AB211" s="140">
        <v>7938000</v>
      </c>
      <c r="AC211" s="165" t="s">
        <v>3258</v>
      </c>
      <c r="AD211" s="140">
        <v>7938000</v>
      </c>
      <c r="AE211" s="107" t="s">
        <v>326</v>
      </c>
      <c r="AF211" s="107"/>
    </row>
    <row r="212" spans="1:32" ht="14.25" customHeight="1" x14ac:dyDescent="0.2">
      <c r="A212" s="107" t="s">
        <v>94</v>
      </c>
      <c r="B212" s="185" t="str">
        <f t="shared" si="40"/>
        <v>Davidson</v>
      </c>
      <c r="C212" s="190" t="str">
        <f t="shared" si="41"/>
        <v>Matt</v>
      </c>
      <c r="D212" s="107" t="str">
        <f t="shared" si="42"/>
        <v>M. Davidson</v>
      </c>
      <c r="E212" s="178" t="str">
        <f t="shared" si="43"/>
        <v>Matt Davidson</v>
      </c>
      <c r="F212" s="108" t="s">
        <v>971</v>
      </c>
      <c r="G212" s="108"/>
      <c r="H212" s="108"/>
      <c r="I212" s="108"/>
      <c r="J212" s="165">
        <v>33323</v>
      </c>
      <c r="K212" s="120" t="s">
        <v>974</v>
      </c>
      <c r="L212" s="108" t="s">
        <v>7</v>
      </c>
      <c r="M212" s="107" t="str">
        <f t="shared" si="44"/>
        <v>Y1</v>
      </c>
      <c r="N212" s="120" t="str">
        <f>Ruth!$G$2</f>
        <v>Gotham City</v>
      </c>
      <c r="O212" s="142" t="s">
        <v>308</v>
      </c>
      <c r="P212" s="178" t="str">
        <f t="shared" si="45"/>
        <v>Davidson, Matt (Y1)</v>
      </c>
      <c r="Q212" s="139">
        <f t="shared" si="37"/>
        <v>200000</v>
      </c>
      <c r="R212" s="231">
        <f t="shared" si="38"/>
        <v>300000</v>
      </c>
      <c r="S212" s="231">
        <f t="shared" si="48"/>
        <v>400000</v>
      </c>
      <c r="T212" s="231" t="str">
        <f t="shared" si="47"/>
        <v/>
      </c>
      <c r="U212" s="107" t="s">
        <v>510</v>
      </c>
      <c r="V212" s="140">
        <v>200000</v>
      </c>
      <c r="W212" s="107" t="s">
        <v>511</v>
      </c>
      <c r="X212" s="183">
        <v>300000</v>
      </c>
      <c r="Y212" s="107" t="s">
        <v>367</v>
      </c>
      <c r="Z212" s="183">
        <v>400000</v>
      </c>
      <c r="AA212" s="107" t="s">
        <v>630</v>
      </c>
      <c r="AB212" s="107"/>
      <c r="AC212" s="107"/>
      <c r="AD212" s="509"/>
      <c r="AE212" s="107"/>
      <c r="AF212" s="107"/>
    </row>
    <row r="213" spans="1:32" ht="14.25" customHeight="1" x14ac:dyDescent="0.2">
      <c r="A213" s="509" t="s">
        <v>1380</v>
      </c>
      <c r="B213" s="185" t="str">
        <f t="shared" si="40"/>
        <v>Davies</v>
      </c>
      <c r="C213" s="190" t="str">
        <f t="shared" si="41"/>
        <v>Zach</v>
      </c>
      <c r="D213" s="107" t="str">
        <f t="shared" si="42"/>
        <v>Z. Davies</v>
      </c>
      <c r="E213" s="178" t="str">
        <f t="shared" si="43"/>
        <v>Zach Davies</v>
      </c>
      <c r="F213" s="108" t="s">
        <v>971</v>
      </c>
      <c r="G213" s="108"/>
      <c r="H213" s="108"/>
      <c r="I213" s="108"/>
      <c r="J213" s="298">
        <v>34007</v>
      </c>
      <c r="K213" s="107" t="s">
        <v>730</v>
      </c>
      <c r="L213" s="108" t="s">
        <v>130</v>
      </c>
      <c r="M213" s="107" t="str">
        <f t="shared" si="44"/>
        <v>Y3</v>
      </c>
      <c r="N213" s="120" t="str">
        <f>Cobb!$S$2</f>
        <v>Waikiki</v>
      </c>
      <c r="O213" s="108" t="s">
        <v>1349</v>
      </c>
      <c r="P213" s="178" t="str">
        <f t="shared" si="45"/>
        <v>Davies, Zach (Y3)</v>
      </c>
      <c r="Q213" s="139">
        <f t="shared" si="37"/>
        <v>400000</v>
      </c>
      <c r="R213" s="231" t="str">
        <f t="shared" si="38"/>
        <v/>
      </c>
      <c r="S213" s="231" t="str">
        <f t="shared" si="48"/>
        <v/>
      </c>
      <c r="T213" s="231" t="str">
        <f t="shared" si="47"/>
        <v/>
      </c>
      <c r="U213" s="107" t="s">
        <v>367</v>
      </c>
      <c r="V213" s="323">
        <v>400000</v>
      </c>
      <c r="W213" s="107" t="s">
        <v>630</v>
      </c>
      <c r="X213" s="321"/>
      <c r="Y213" s="107" t="s">
        <v>943</v>
      </c>
      <c r="Z213" s="183"/>
      <c r="AA213" s="107" t="s">
        <v>944</v>
      </c>
      <c r="AB213" s="107"/>
      <c r="AC213" s="107" t="s">
        <v>945</v>
      </c>
      <c r="AD213" s="107"/>
      <c r="AE213" s="107" t="s">
        <v>326</v>
      </c>
      <c r="AF213" s="107"/>
    </row>
    <row r="214" spans="1:32" ht="14.25" customHeight="1" x14ac:dyDescent="0.25">
      <c r="A214" s="120" t="s">
        <v>497</v>
      </c>
      <c r="B214" s="185" t="str">
        <f t="shared" si="40"/>
        <v>Davis</v>
      </c>
      <c r="C214" s="190" t="str">
        <f t="shared" si="41"/>
        <v>Chris</v>
      </c>
      <c r="D214" s="107" t="str">
        <f t="shared" si="42"/>
        <v>C. Davis</v>
      </c>
      <c r="E214" s="178" t="str">
        <f t="shared" si="43"/>
        <v>Chris Davis</v>
      </c>
      <c r="F214" s="334" t="s">
        <v>404</v>
      </c>
      <c r="G214" s="108"/>
      <c r="H214" s="108"/>
      <c r="I214" s="108"/>
      <c r="J214" s="335">
        <v>31488</v>
      </c>
      <c r="K214" s="336" t="s">
        <v>970</v>
      </c>
      <c r="L214" s="108" t="s">
        <v>7</v>
      </c>
      <c r="M214" s="107" t="str">
        <f t="shared" si="44"/>
        <v>2,F4-$10.3M</v>
      </c>
      <c r="N214" s="339" t="s">
        <v>1900</v>
      </c>
      <c r="O214" s="370" t="s">
        <v>1922</v>
      </c>
      <c r="P214" s="178" t="str">
        <f t="shared" si="45"/>
        <v>Davis, Chris (2,F4-$10.3M)</v>
      </c>
      <c r="Q214" s="139">
        <f t="shared" si="37"/>
        <v>2575000</v>
      </c>
      <c r="R214" s="231">
        <f t="shared" si="38"/>
        <v>2575000</v>
      </c>
      <c r="S214" s="231">
        <f t="shared" si="48"/>
        <v>2575000</v>
      </c>
      <c r="T214" s="231" t="str">
        <f t="shared" si="47"/>
        <v/>
      </c>
      <c r="U214" s="340" t="s">
        <v>2027</v>
      </c>
      <c r="V214" s="338">
        <v>2575000</v>
      </c>
      <c r="W214" s="340" t="s">
        <v>2051</v>
      </c>
      <c r="X214" s="486">
        <v>2575000</v>
      </c>
      <c r="Y214" s="340" t="s">
        <v>2053</v>
      </c>
      <c r="Z214" s="486">
        <v>2575000</v>
      </c>
      <c r="AA214" s="107" t="s">
        <v>326</v>
      </c>
      <c r="AB214" s="107"/>
      <c r="AC214" s="107"/>
      <c r="AD214" s="107"/>
      <c r="AE214" s="107"/>
      <c r="AF214" s="107"/>
    </row>
    <row r="215" spans="1:32" ht="14.25" customHeight="1" x14ac:dyDescent="0.2">
      <c r="A215" s="191" t="s">
        <v>1170</v>
      </c>
      <c r="B215" s="185" t="str">
        <f t="shared" si="40"/>
        <v>Davis</v>
      </c>
      <c r="C215" s="190" t="str">
        <f t="shared" si="41"/>
        <v>Khris</v>
      </c>
      <c r="D215" s="107" t="str">
        <f t="shared" si="42"/>
        <v>K. Davis</v>
      </c>
      <c r="E215" s="178" t="str">
        <f t="shared" si="43"/>
        <v>Khris Davis</v>
      </c>
      <c r="F215" s="197" t="s">
        <v>971</v>
      </c>
      <c r="G215" s="197"/>
      <c r="H215" s="197"/>
      <c r="I215" s="197"/>
      <c r="J215" s="198">
        <v>32132</v>
      </c>
      <c r="K215" s="191" t="s">
        <v>1084</v>
      </c>
      <c r="L215" s="108" t="s">
        <v>7</v>
      </c>
      <c r="M215" s="107" t="str">
        <f t="shared" si="44"/>
        <v>2,L5-14M</v>
      </c>
      <c r="N215" s="120" t="s">
        <v>395</v>
      </c>
      <c r="O215" s="184" t="s">
        <v>2442</v>
      </c>
      <c r="P215" s="178" t="str">
        <f t="shared" si="45"/>
        <v>Davis, Khris (2,L5-14M)</v>
      </c>
      <c r="Q215" s="139">
        <f t="shared" si="37"/>
        <v>2800000</v>
      </c>
      <c r="R215" s="231">
        <f t="shared" si="38"/>
        <v>2800000</v>
      </c>
      <c r="S215" s="231">
        <f t="shared" si="48"/>
        <v>2800000</v>
      </c>
      <c r="T215" s="231">
        <f t="shared" si="47"/>
        <v>2800000</v>
      </c>
      <c r="U215" s="107" t="s">
        <v>632</v>
      </c>
      <c r="V215" s="183">
        <v>2800000</v>
      </c>
      <c r="W215" s="107" t="s">
        <v>310</v>
      </c>
      <c r="X215" s="183">
        <v>2800000</v>
      </c>
      <c r="Y215" s="107" t="s">
        <v>309</v>
      </c>
      <c r="Z215" s="183">
        <v>2800000</v>
      </c>
      <c r="AA215" s="107" t="s">
        <v>593</v>
      </c>
      <c r="AB215" s="107">
        <v>2800000</v>
      </c>
      <c r="AC215" s="107" t="s">
        <v>326</v>
      </c>
      <c r="AD215" s="140"/>
      <c r="AE215" s="107"/>
      <c r="AF215" s="107"/>
    </row>
    <row r="216" spans="1:32" ht="14.25" customHeight="1" x14ac:dyDescent="0.2">
      <c r="A216" s="107" t="s">
        <v>171</v>
      </c>
      <c r="B216" s="185" t="str">
        <f t="shared" si="40"/>
        <v>Davis</v>
      </c>
      <c r="C216" s="190" t="str">
        <f t="shared" si="41"/>
        <v>Rajai</v>
      </c>
      <c r="D216" s="107" t="str">
        <f t="shared" si="42"/>
        <v>R. Davis</v>
      </c>
      <c r="E216" s="178" t="str">
        <f t="shared" si="43"/>
        <v>Rajai Davis</v>
      </c>
      <c r="F216" s="108" t="s">
        <v>971</v>
      </c>
      <c r="G216" s="108"/>
      <c r="H216" s="108"/>
      <c r="I216" s="108"/>
      <c r="J216" s="165">
        <v>29513</v>
      </c>
      <c r="K216" s="120" t="s">
        <v>977</v>
      </c>
      <c r="L216" s="108" t="s">
        <v>7</v>
      </c>
      <c r="M216" s="107" t="str">
        <f t="shared" si="44"/>
        <v>4,F4-6.6M</v>
      </c>
      <c r="N216" s="120" t="str">
        <f>Aaron!$A$2</f>
        <v>Middlesex</v>
      </c>
      <c r="O216" s="227" t="s">
        <v>1229</v>
      </c>
      <c r="P216" s="178" t="str">
        <f t="shared" si="45"/>
        <v>Davis, Rajai (4,F4-6.6M)</v>
      </c>
      <c r="Q216" s="139">
        <f t="shared" si="37"/>
        <v>1650000</v>
      </c>
      <c r="R216" s="231" t="str">
        <f t="shared" si="38"/>
        <v/>
      </c>
      <c r="S216" s="231" t="str">
        <f t="shared" si="48"/>
        <v/>
      </c>
      <c r="T216" s="231" t="str">
        <f t="shared" si="47"/>
        <v/>
      </c>
      <c r="U216" s="120" t="s">
        <v>1265</v>
      </c>
      <c r="V216" s="182">
        <v>1650000</v>
      </c>
      <c r="W216" s="120" t="s">
        <v>326</v>
      </c>
      <c r="X216" s="182"/>
      <c r="Y216" s="107"/>
      <c r="Z216" s="183"/>
      <c r="AA216" s="107"/>
      <c r="AB216" s="107"/>
      <c r="AC216" s="107"/>
      <c r="AD216" s="107"/>
      <c r="AE216" s="107"/>
      <c r="AF216" s="107"/>
    </row>
    <row r="217" spans="1:32" ht="14.25" customHeight="1" x14ac:dyDescent="0.2">
      <c r="A217" s="107" t="s">
        <v>387</v>
      </c>
      <c r="B217" s="185" t="str">
        <f t="shared" si="40"/>
        <v>Davis</v>
      </c>
      <c r="C217" s="190" t="str">
        <f t="shared" si="41"/>
        <v>Wade</v>
      </c>
      <c r="D217" s="107" t="str">
        <f t="shared" si="42"/>
        <v>W. Davis</v>
      </c>
      <c r="E217" s="178" t="str">
        <f t="shared" si="43"/>
        <v>Wade Davis</v>
      </c>
      <c r="F217" s="108" t="s">
        <v>971</v>
      </c>
      <c r="G217" s="108"/>
      <c r="H217" s="108"/>
      <c r="I217" s="108"/>
      <c r="J217" s="165">
        <v>31297</v>
      </c>
      <c r="K217" s="120" t="s">
        <v>730</v>
      </c>
      <c r="L217" s="108" t="s">
        <v>130</v>
      </c>
      <c r="M217" s="107" t="str">
        <f t="shared" si="44"/>
        <v>1,F1-$5M</v>
      </c>
      <c r="N217" s="120" t="str">
        <f>Ruth!$A$2</f>
        <v>Plum Island</v>
      </c>
      <c r="O217" s="142" t="s">
        <v>3237</v>
      </c>
      <c r="P217" s="178" t="str">
        <f t="shared" si="45"/>
        <v>Davis, Wade (1,F1-$5M)</v>
      </c>
      <c r="Q217" s="139">
        <f t="shared" si="37"/>
        <v>5000000</v>
      </c>
      <c r="R217" s="231" t="str">
        <f t="shared" si="38"/>
        <v/>
      </c>
      <c r="S217" s="231" t="str">
        <f t="shared" si="48"/>
        <v/>
      </c>
      <c r="T217" s="231" t="str">
        <f t="shared" si="47"/>
        <v/>
      </c>
      <c r="U217" s="165" t="s">
        <v>1939</v>
      </c>
      <c r="V217" s="140">
        <v>5000000</v>
      </c>
      <c r="W217" s="182" t="s">
        <v>326</v>
      </c>
      <c r="X217" s="183"/>
      <c r="Y217" s="140"/>
      <c r="Z217" s="183"/>
      <c r="AA217" s="140"/>
      <c r="AB217" s="240"/>
      <c r="AC217" s="107"/>
      <c r="AD217" s="107"/>
      <c r="AE217" s="107"/>
      <c r="AF217" s="107"/>
    </row>
    <row r="218" spans="1:32" ht="14.25" customHeight="1" x14ac:dyDescent="0.2">
      <c r="A218" s="107" t="s">
        <v>2215</v>
      </c>
      <c r="B218" s="185" t="str">
        <f t="shared" si="40"/>
        <v>de la Cruz</v>
      </c>
      <c r="C218" s="190" t="str">
        <f t="shared" si="41"/>
        <v>Oscar</v>
      </c>
      <c r="D218" s="107" t="str">
        <f t="shared" si="42"/>
        <v>O. de la Cruz</v>
      </c>
      <c r="E218" s="178" t="str">
        <f t="shared" si="43"/>
        <v>Oscar de la Cruz</v>
      </c>
      <c r="F218" s="184" t="s">
        <v>971</v>
      </c>
      <c r="G218" s="107">
        <f>'Free Agents'!G130+1</f>
        <v>1</v>
      </c>
      <c r="H218" s="107">
        <v>8</v>
      </c>
      <c r="I218" s="107">
        <v>11</v>
      </c>
      <c r="J218" s="398">
        <v>34762</v>
      </c>
      <c r="K218" s="107" t="s">
        <v>730</v>
      </c>
      <c r="L218" s="108" t="s">
        <v>509</v>
      </c>
      <c r="M218" s="107" t="str">
        <f t="shared" si="44"/>
        <v>min</v>
      </c>
      <c r="N218" s="107" t="s">
        <v>929</v>
      </c>
      <c r="O218" s="108" t="s">
        <v>2127</v>
      </c>
      <c r="P218" s="178" t="str">
        <f t="shared" si="45"/>
        <v>de la Cruz, Oscar (min)</v>
      </c>
      <c r="Q218" s="139" t="str">
        <f t="shared" si="37"/>
        <v/>
      </c>
      <c r="R218" s="231" t="str">
        <f t="shared" si="38"/>
        <v/>
      </c>
      <c r="S218" s="231" t="str">
        <f t="shared" si="48"/>
        <v/>
      </c>
      <c r="T218" s="231" t="str">
        <f t="shared" si="47"/>
        <v/>
      </c>
      <c r="U218" s="107" t="s">
        <v>643</v>
      </c>
      <c r="V218" s="107"/>
      <c r="W218" s="107"/>
      <c r="X218" s="140"/>
      <c r="Y218" s="107"/>
      <c r="Z218" s="140"/>
      <c r="AA218" s="107"/>
      <c r="AB218" s="107"/>
      <c r="AC218" s="107"/>
      <c r="AD218" s="107"/>
      <c r="AE218" s="509"/>
      <c r="AF218" s="107"/>
    </row>
    <row r="219" spans="1:32" ht="14.25" customHeight="1" x14ac:dyDescent="0.2">
      <c r="A219" s="107" t="s">
        <v>386</v>
      </c>
      <c r="B219" s="185" t="str">
        <f t="shared" si="40"/>
        <v>de la Rosa</v>
      </c>
      <c r="C219" s="190" t="str">
        <f t="shared" si="41"/>
        <v>Jorge</v>
      </c>
      <c r="D219" s="107" t="str">
        <f t="shared" si="42"/>
        <v>J. de la Rosa</v>
      </c>
      <c r="E219" s="178" t="str">
        <f t="shared" si="43"/>
        <v>Jorge de la Rosa</v>
      </c>
      <c r="F219" s="108" t="s">
        <v>404</v>
      </c>
      <c r="G219" s="108"/>
      <c r="H219" s="108"/>
      <c r="I219" s="108"/>
      <c r="J219" s="165">
        <v>29681</v>
      </c>
      <c r="K219" s="120" t="s">
        <v>730</v>
      </c>
      <c r="L219" s="108" t="s">
        <v>130</v>
      </c>
      <c r="M219" s="107" t="str">
        <f t="shared" si="44"/>
        <v>1,F1-$262.5k</v>
      </c>
      <c r="N219" s="147" t="s">
        <v>352</v>
      </c>
      <c r="O219" s="142" t="s">
        <v>3237</v>
      </c>
      <c r="P219" s="178" t="str">
        <f t="shared" si="45"/>
        <v>de la Rosa, Jorge (1,F1-$262.5k)</v>
      </c>
      <c r="Q219" s="139">
        <f t="shared" si="37"/>
        <v>263000</v>
      </c>
      <c r="R219" s="231" t="str">
        <f t="shared" si="38"/>
        <v/>
      </c>
      <c r="S219" s="231" t="str">
        <f t="shared" si="48"/>
        <v/>
      </c>
      <c r="T219" s="231" t="str">
        <f t="shared" si="47"/>
        <v/>
      </c>
      <c r="U219" s="165" t="s">
        <v>3259</v>
      </c>
      <c r="V219" s="140">
        <v>263000</v>
      </c>
      <c r="W219" s="182" t="s">
        <v>326</v>
      </c>
      <c r="X219" s="183"/>
      <c r="Y219" s="140"/>
      <c r="Z219" s="183"/>
      <c r="AA219" s="140"/>
      <c r="AB219" s="179"/>
      <c r="AC219" s="107"/>
      <c r="AD219" s="107"/>
      <c r="AE219" s="107"/>
      <c r="AF219" s="107"/>
    </row>
    <row r="220" spans="1:32" ht="14.25" customHeight="1" x14ac:dyDescent="0.2">
      <c r="A220" s="509" t="s">
        <v>1436</v>
      </c>
      <c r="B220" s="185" t="str">
        <f t="shared" si="40"/>
        <v>De Leon</v>
      </c>
      <c r="C220" s="190" t="str">
        <f t="shared" si="41"/>
        <v>Jose</v>
      </c>
      <c r="D220" s="107" t="str">
        <f t="shared" si="42"/>
        <v>J. De Leon</v>
      </c>
      <c r="E220" s="178" t="str">
        <f t="shared" si="43"/>
        <v>Jose De Leon</v>
      </c>
      <c r="F220" s="108" t="s">
        <v>971</v>
      </c>
      <c r="G220" s="108"/>
      <c r="H220" s="108"/>
      <c r="I220" s="108"/>
      <c r="J220" s="298">
        <v>33823</v>
      </c>
      <c r="K220" s="107" t="s">
        <v>730</v>
      </c>
      <c r="L220" s="108" t="s">
        <v>130</v>
      </c>
      <c r="M220" s="107" t="str">
        <f t="shared" si="44"/>
        <v>MM</v>
      </c>
      <c r="N220" s="120" t="str">
        <f>Cobb!$M$2</f>
        <v>Mansfield</v>
      </c>
      <c r="O220" s="108" t="s">
        <v>1349</v>
      </c>
      <c r="P220" s="178" t="str">
        <f t="shared" si="45"/>
        <v>De Leon, Jose (MM)</v>
      </c>
      <c r="Q220" s="139">
        <f t="shared" si="37"/>
        <v>100000</v>
      </c>
      <c r="R220" s="231" t="str">
        <f t="shared" si="38"/>
        <v/>
      </c>
      <c r="S220" s="231" t="str">
        <f t="shared" si="48"/>
        <v/>
      </c>
      <c r="T220" s="231" t="str">
        <f t="shared" si="47"/>
        <v/>
      </c>
      <c r="U220" s="509" t="s">
        <v>507</v>
      </c>
      <c r="V220" s="179">
        <v>100000</v>
      </c>
      <c r="W220" s="509"/>
      <c r="X220" s="321"/>
      <c r="Y220" s="107"/>
      <c r="Z220" s="183"/>
      <c r="AA220" s="107"/>
      <c r="AB220" s="107"/>
      <c r="AC220" s="107"/>
      <c r="AD220" s="107"/>
      <c r="AE220" s="509"/>
      <c r="AF220" s="107"/>
    </row>
    <row r="221" spans="1:32" ht="14.25" customHeight="1" x14ac:dyDescent="0.2">
      <c r="A221" s="509" t="s">
        <v>1440</v>
      </c>
      <c r="B221" s="185" t="str">
        <f t="shared" si="40"/>
        <v>De Leon</v>
      </c>
      <c r="C221" s="190" t="str">
        <f t="shared" si="41"/>
        <v>Juan</v>
      </c>
      <c r="D221" s="107" t="str">
        <f t="shared" si="42"/>
        <v>J. De Leon</v>
      </c>
      <c r="E221" s="178" t="str">
        <f t="shared" si="43"/>
        <v>Juan De Leon</v>
      </c>
      <c r="F221" s="508" t="s">
        <v>971</v>
      </c>
      <c r="G221" s="508"/>
      <c r="H221" s="508"/>
      <c r="I221" s="508"/>
      <c r="J221" s="298">
        <v>35686</v>
      </c>
      <c r="K221" s="509"/>
      <c r="L221" s="108" t="s">
        <v>509</v>
      </c>
      <c r="M221" s="107" t="str">
        <f t="shared" si="44"/>
        <v>min</v>
      </c>
      <c r="N221" s="120" t="str">
        <f>Cobb!$Y$2</f>
        <v>Gateway</v>
      </c>
      <c r="O221" s="108" t="s">
        <v>1349</v>
      </c>
      <c r="P221" s="178" t="str">
        <f t="shared" si="45"/>
        <v>De Leon, Juan (min)</v>
      </c>
      <c r="Q221" s="139" t="str">
        <f t="shared" si="37"/>
        <v/>
      </c>
      <c r="R221" s="231" t="str">
        <f t="shared" si="38"/>
        <v/>
      </c>
      <c r="S221" s="231" t="str">
        <f t="shared" si="48"/>
        <v/>
      </c>
      <c r="T221" s="231" t="str">
        <f t="shared" si="47"/>
        <v/>
      </c>
      <c r="U221" s="509" t="s">
        <v>643</v>
      </c>
      <c r="V221" s="323"/>
      <c r="W221" s="509"/>
      <c r="X221" s="321"/>
      <c r="Y221" s="107"/>
      <c r="Z221" s="183"/>
      <c r="AA221" s="107"/>
      <c r="AB221" s="107"/>
      <c r="AC221" s="107"/>
      <c r="AD221" s="107"/>
      <c r="AE221" s="509"/>
      <c r="AF221" s="107"/>
    </row>
    <row r="222" spans="1:32" ht="14.25" customHeight="1" x14ac:dyDescent="0.2">
      <c r="A222" s="509" t="s">
        <v>1308</v>
      </c>
      <c r="B222" s="185" t="str">
        <f t="shared" si="40"/>
        <v>Degrom</v>
      </c>
      <c r="C222" s="190" t="str">
        <f t="shared" si="41"/>
        <v>Jacob</v>
      </c>
      <c r="D222" s="107" t="str">
        <f t="shared" si="42"/>
        <v>J. Degrom</v>
      </c>
      <c r="E222" s="178" t="str">
        <f t="shared" si="43"/>
        <v>Jacob Degrom</v>
      </c>
      <c r="F222" s="108" t="s">
        <v>971</v>
      </c>
      <c r="G222" s="108"/>
      <c r="H222" s="108"/>
      <c r="I222" s="108"/>
      <c r="J222" s="298">
        <v>32313</v>
      </c>
      <c r="K222" s="107" t="s">
        <v>730</v>
      </c>
      <c r="L222" s="108" t="s">
        <v>130</v>
      </c>
      <c r="M222" s="107" t="str">
        <f t="shared" si="44"/>
        <v>1,L5-$14M</v>
      </c>
      <c r="N222" s="120" t="str">
        <f>Cobb!$M$2</f>
        <v>Mansfield</v>
      </c>
      <c r="O222" s="108" t="s">
        <v>1349</v>
      </c>
      <c r="P222" s="178" t="str">
        <f t="shared" si="45"/>
        <v>Degrom, Jacob (1,L5-$14M)</v>
      </c>
      <c r="Q222" s="139">
        <f t="shared" si="37"/>
        <v>2800000</v>
      </c>
      <c r="R222" s="231">
        <f t="shared" si="38"/>
        <v>2800000</v>
      </c>
      <c r="S222" s="231">
        <f t="shared" si="48"/>
        <v>2800000</v>
      </c>
      <c r="T222" s="231">
        <f t="shared" si="47"/>
        <v>2800000</v>
      </c>
      <c r="U222" s="107" t="s">
        <v>3170</v>
      </c>
      <c r="V222" s="179">
        <v>2800000</v>
      </c>
      <c r="W222" s="107" t="s">
        <v>3178</v>
      </c>
      <c r="X222" s="179">
        <v>2800000</v>
      </c>
      <c r="Y222" s="107" t="s">
        <v>3179</v>
      </c>
      <c r="Z222" s="183">
        <v>2800000</v>
      </c>
      <c r="AA222" s="107" t="s">
        <v>3180</v>
      </c>
      <c r="AB222" s="140">
        <v>2800000</v>
      </c>
      <c r="AC222" s="107" t="s">
        <v>3181</v>
      </c>
      <c r="AD222" s="140">
        <v>2800000</v>
      </c>
      <c r="AE222" s="107" t="s">
        <v>326</v>
      </c>
      <c r="AF222" s="140"/>
    </row>
    <row r="223" spans="1:32" ht="14.25" customHeight="1" x14ac:dyDescent="0.25">
      <c r="A223" s="120" t="s">
        <v>287</v>
      </c>
      <c r="B223" s="185" t="str">
        <f t="shared" si="40"/>
        <v>Delgado</v>
      </c>
      <c r="C223" s="190" t="str">
        <f t="shared" si="41"/>
        <v>Randall</v>
      </c>
      <c r="D223" s="107" t="str">
        <f t="shared" si="42"/>
        <v>R. Delgado</v>
      </c>
      <c r="E223" s="178" t="str">
        <f t="shared" si="43"/>
        <v>Randall Delgado</v>
      </c>
      <c r="F223" s="334" t="s">
        <v>971</v>
      </c>
      <c r="G223" s="108"/>
      <c r="H223" s="108"/>
      <c r="I223" s="108"/>
      <c r="J223" s="335">
        <v>32913</v>
      </c>
      <c r="K223" s="336" t="s">
        <v>730</v>
      </c>
      <c r="L223" s="108" t="s">
        <v>130</v>
      </c>
      <c r="M223" s="107" t="str">
        <f t="shared" si="44"/>
        <v>2,F3-$1.26M</v>
      </c>
      <c r="N223" s="120" t="str">
        <f>Cobb!$Y$2</f>
        <v>Gateway</v>
      </c>
      <c r="O223" s="370" t="s">
        <v>1922</v>
      </c>
      <c r="P223" s="178" t="str">
        <f t="shared" si="45"/>
        <v>Delgado, Randall (2,F3-$1.26M)</v>
      </c>
      <c r="Q223" s="139">
        <f t="shared" si="37"/>
        <v>420001</v>
      </c>
      <c r="R223" s="231">
        <f t="shared" si="38"/>
        <v>420001</v>
      </c>
      <c r="S223" s="231" t="str">
        <f t="shared" si="48"/>
        <v/>
      </c>
      <c r="T223" s="231" t="str">
        <f t="shared" si="47"/>
        <v/>
      </c>
      <c r="U223" s="340" t="s">
        <v>1594</v>
      </c>
      <c r="V223" s="338">
        <v>420001</v>
      </c>
      <c r="W223" s="340" t="s">
        <v>1527</v>
      </c>
      <c r="X223" s="486">
        <v>420001</v>
      </c>
      <c r="Y223" s="107" t="s">
        <v>326</v>
      </c>
      <c r="Z223" s="183"/>
      <c r="AA223" s="107"/>
      <c r="AB223" s="107"/>
      <c r="AC223" s="107"/>
      <c r="AD223" s="107"/>
      <c r="AE223" s="509"/>
      <c r="AF223" s="140"/>
    </row>
    <row r="224" spans="1:32" ht="14.25" customHeight="1" x14ac:dyDescent="0.2">
      <c r="A224" s="121" t="s">
        <v>98</v>
      </c>
      <c r="B224" s="185" t="str">
        <f t="shared" si="40"/>
        <v>Descalso</v>
      </c>
      <c r="C224" s="190" t="str">
        <f t="shared" si="41"/>
        <v>Daniel</v>
      </c>
      <c r="D224" s="107" t="str">
        <f t="shared" si="42"/>
        <v>D. Descalso</v>
      </c>
      <c r="E224" s="178" t="str">
        <f t="shared" si="43"/>
        <v>Daniel Descalso</v>
      </c>
      <c r="F224" s="108" t="s">
        <v>404</v>
      </c>
      <c r="G224" s="108"/>
      <c r="H224" s="108"/>
      <c r="I224" s="108"/>
      <c r="J224" s="165">
        <v>31704</v>
      </c>
      <c r="K224" s="120" t="s">
        <v>975</v>
      </c>
      <c r="L224" s="108" t="s">
        <v>7</v>
      </c>
      <c r="M224" s="107" t="str">
        <f t="shared" si="44"/>
        <v>1,F2-$2M</v>
      </c>
      <c r="N224" s="147" t="s">
        <v>614</v>
      </c>
      <c r="O224" s="142" t="s">
        <v>3237</v>
      </c>
      <c r="P224" s="178" t="str">
        <f t="shared" si="45"/>
        <v>Descalso, Daniel (1,F2-$2M)</v>
      </c>
      <c r="Q224" s="139">
        <f t="shared" si="37"/>
        <v>1000000</v>
      </c>
      <c r="R224" s="231">
        <f t="shared" si="38"/>
        <v>1000000</v>
      </c>
      <c r="S224" s="231" t="str">
        <f t="shared" si="48"/>
        <v/>
      </c>
      <c r="T224" s="231" t="str">
        <f t="shared" si="47"/>
        <v/>
      </c>
      <c r="U224" s="165" t="s">
        <v>3260</v>
      </c>
      <c r="V224" s="140">
        <v>1000000</v>
      </c>
      <c r="W224" s="165" t="s">
        <v>3260</v>
      </c>
      <c r="X224" s="140">
        <v>1000000</v>
      </c>
      <c r="Y224" s="201" t="s">
        <v>326</v>
      </c>
      <c r="Z224" s="321"/>
      <c r="AA224" s="140"/>
      <c r="AB224" s="240"/>
      <c r="AC224" s="107"/>
      <c r="AD224" s="107"/>
      <c r="AE224" s="107"/>
      <c r="AF224" s="140"/>
    </row>
    <row r="225" spans="1:32" ht="14.25" customHeight="1" x14ac:dyDescent="0.2">
      <c r="A225" s="509" t="s">
        <v>1686</v>
      </c>
      <c r="B225" s="185" t="str">
        <f t="shared" si="40"/>
        <v>Deshields</v>
      </c>
      <c r="C225" s="190" t="str">
        <f t="shared" si="41"/>
        <v>Delino</v>
      </c>
      <c r="D225" s="107" t="str">
        <f t="shared" si="42"/>
        <v>D. Deshields</v>
      </c>
      <c r="E225" s="178" t="str">
        <f t="shared" si="43"/>
        <v>Delino Deshields</v>
      </c>
      <c r="F225" s="217" t="s">
        <v>971</v>
      </c>
      <c r="G225" s="509">
        <v>15</v>
      </c>
      <c r="H225" s="509">
        <v>1</v>
      </c>
      <c r="I225" s="509">
        <v>15</v>
      </c>
      <c r="J225" s="298">
        <v>33832</v>
      </c>
      <c r="K225" s="167" t="s">
        <v>973</v>
      </c>
      <c r="L225" s="108" t="s">
        <v>7</v>
      </c>
      <c r="M225" s="107" t="str">
        <f t="shared" si="44"/>
        <v>Y3</v>
      </c>
      <c r="N225" s="120" t="str">
        <f>Aaron!$M$2</f>
        <v>Virginia</v>
      </c>
      <c r="O225" s="142" t="s">
        <v>1727</v>
      </c>
      <c r="P225" s="178" t="str">
        <f t="shared" si="45"/>
        <v>Deshields, Delino (Y3)</v>
      </c>
      <c r="Q225" s="139">
        <f t="shared" si="37"/>
        <v>400000</v>
      </c>
      <c r="R225" s="231" t="str">
        <f t="shared" si="38"/>
        <v/>
      </c>
      <c r="S225" s="231" t="str">
        <f t="shared" si="48"/>
        <v/>
      </c>
      <c r="T225" s="231" t="str">
        <f t="shared" si="47"/>
        <v/>
      </c>
      <c r="U225" s="107" t="s">
        <v>367</v>
      </c>
      <c r="V225" s="183">
        <v>400000</v>
      </c>
      <c r="W225" s="107" t="s">
        <v>630</v>
      </c>
      <c r="X225" s="183"/>
      <c r="Y225" s="107" t="s">
        <v>943</v>
      </c>
      <c r="Z225" s="183"/>
      <c r="AA225" s="107" t="s">
        <v>944</v>
      </c>
      <c r="AB225" s="140"/>
      <c r="AC225" s="107" t="s">
        <v>945</v>
      </c>
      <c r="AD225" s="107"/>
      <c r="AE225" s="107" t="s">
        <v>326</v>
      </c>
      <c r="AF225" s="140"/>
    </row>
    <row r="226" spans="1:32" ht="14.25" customHeight="1" x14ac:dyDescent="0.2">
      <c r="A226" s="107" t="s">
        <v>595</v>
      </c>
      <c r="B226" s="185" t="str">
        <f t="shared" si="40"/>
        <v>Desmond</v>
      </c>
      <c r="C226" s="190" t="str">
        <f t="shared" si="41"/>
        <v>Ian</v>
      </c>
      <c r="D226" s="107" t="str">
        <f t="shared" si="42"/>
        <v>I. Desmond</v>
      </c>
      <c r="E226" s="178" t="str">
        <f t="shared" si="43"/>
        <v>Ian Desmond</v>
      </c>
      <c r="F226" s="108" t="s">
        <v>971</v>
      </c>
      <c r="G226" s="108"/>
      <c r="H226" s="108"/>
      <c r="I226" s="108"/>
      <c r="J226" s="165">
        <v>31310</v>
      </c>
      <c r="K226" s="120" t="s">
        <v>975</v>
      </c>
      <c r="L226" s="108" t="s">
        <v>7</v>
      </c>
      <c r="M226" s="107" t="str">
        <f t="shared" si="44"/>
        <v>5,L5-14M</v>
      </c>
      <c r="N226" s="120" t="str">
        <f>Aaron!$G$2</f>
        <v>Exeter</v>
      </c>
      <c r="O226" s="142" t="s">
        <v>1197</v>
      </c>
      <c r="P226" s="178" t="str">
        <f t="shared" si="45"/>
        <v>Desmond, Ian (5,L5-14M)</v>
      </c>
      <c r="Q226" s="139">
        <f t="shared" si="37"/>
        <v>2800000</v>
      </c>
      <c r="R226" s="231" t="str">
        <f t="shared" si="38"/>
        <v/>
      </c>
      <c r="S226" s="231" t="str">
        <f t="shared" si="48"/>
        <v/>
      </c>
      <c r="T226" s="231" t="str">
        <f t="shared" si="47"/>
        <v/>
      </c>
      <c r="U226" s="107" t="s">
        <v>593</v>
      </c>
      <c r="V226" s="183">
        <v>2800000</v>
      </c>
      <c r="W226" s="107" t="s">
        <v>326</v>
      </c>
      <c r="X226" s="183"/>
      <c r="Y226" s="107"/>
      <c r="Z226" s="183"/>
      <c r="AA226" s="107"/>
      <c r="AB226" s="107"/>
      <c r="AC226" s="107"/>
      <c r="AD226" s="107"/>
      <c r="AE226" s="509"/>
      <c r="AF226" s="140"/>
    </row>
    <row r="227" spans="1:32" ht="14.25" customHeight="1" x14ac:dyDescent="0.2">
      <c r="A227" s="107" t="s">
        <v>3353</v>
      </c>
      <c r="B227" s="185" t="str">
        <f t="shared" si="40"/>
        <v>Despaigne</v>
      </c>
      <c r="C227" s="190" t="str">
        <f t="shared" si="41"/>
        <v>Odrisamer</v>
      </c>
      <c r="D227" s="107" t="str">
        <f t="shared" si="42"/>
        <v>O. Despaigne</v>
      </c>
      <c r="E227" s="178" t="str">
        <f t="shared" si="43"/>
        <v>Odrisamer Despaigne</v>
      </c>
      <c r="F227" s="217" t="s">
        <v>971</v>
      </c>
      <c r="G227" s="217"/>
      <c r="H227" s="217"/>
      <c r="I227" s="217"/>
      <c r="J227" s="165">
        <v>31871</v>
      </c>
      <c r="K227" s="167" t="s">
        <v>730</v>
      </c>
      <c r="L227" s="108" t="s">
        <v>130</v>
      </c>
      <c r="M227" s="107" t="str">
        <f t="shared" si="44"/>
        <v>1,F3-$1.311225M</v>
      </c>
      <c r="N227" s="147" t="s">
        <v>929</v>
      </c>
      <c r="O227" s="142" t="s">
        <v>3237</v>
      </c>
      <c r="P227" s="178" t="str">
        <f t="shared" si="45"/>
        <v>Despaigne, Odrisamer (1,F3-$1.311225M)</v>
      </c>
      <c r="Q227" s="139">
        <f t="shared" si="37"/>
        <v>438000</v>
      </c>
      <c r="R227" s="231">
        <f t="shared" si="38"/>
        <v>438000</v>
      </c>
      <c r="S227" s="231">
        <f t="shared" si="48"/>
        <v>438000</v>
      </c>
      <c r="T227" s="231" t="str">
        <f t="shared" si="47"/>
        <v/>
      </c>
      <c r="U227" s="165" t="s">
        <v>3261</v>
      </c>
      <c r="V227" s="140">
        <v>438000</v>
      </c>
      <c r="W227" s="165" t="s">
        <v>3261</v>
      </c>
      <c r="X227" s="140">
        <v>438000</v>
      </c>
      <c r="Y227" s="165" t="s">
        <v>3261</v>
      </c>
      <c r="Z227" s="140">
        <v>438000</v>
      </c>
      <c r="AA227" s="140" t="s">
        <v>326</v>
      </c>
      <c r="AB227" s="107"/>
      <c r="AC227" s="107"/>
      <c r="AD227" s="140"/>
      <c r="AE227" s="107"/>
      <c r="AF227" s="140"/>
    </row>
    <row r="228" spans="1:32" ht="14.25" customHeight="1" x14ac:dyDescent="0.2">
      <c r="A228" s="107" t="s">
        <v>2287</v>
      </c>
      <c r="B228" s="185" t="str">
        <f t="shared" si="40"/>
        <v>Devenski</v>
      </c>
      <c r="C228" s="190" t="str">
        <f t="shared" si="41"/>
        <v>Chris</v>
      </c>
      <c r="D228" s="107" t="str">
        <f t="shared" si="42"/>
        <v>C. Devenski</v>
      </c>
      <c r="E228" s="178" t="str">
        <f t="shared" si="43"/>
        <v>Chris Devenski</v>
      </c>
      <c r="F228" s="184" t="s">
        <v>971</v>
      </c>
      <c r="G228" s="107">
        <f>G226+1</f>
        <v>1</v>
      </c>
      <c r="H228" s="107">
        <v>1</v>
      </c>
      <c r="I228" s="107">
        <v>12</v>
      </c>
      <c r="J228" s="398">
        <v>33190</v>
      </c>
      <c r="K228" s="107" t="s">
        <v>968</v>
      </c>
      <c r="L228" s="108" t="s">
        <v>130</v>
      </c>
      <c r="M228" s="107" t="str">
        <f t="shared" si="44"/>
        <v>Y2</v>
      </c>
      <c r="N228" s="107" t="s">
        <v>556</v>
      </c>
      <c r="O228" s="108" t="s">
        <v>2127</v>
      </c>
      <c r="P228" s="178" t="str">
        <f t="shared" si="45"/>
        <v>Devenski, Chris (Y2)</v>
      </c>
      <c r="Q228" s="139">
        <f t="shared" si="37"/>
        <v>300000</v>
      </c>
      <c r="R228" s="231">
        <f t="shared" si="38"/>
        <v>400000</v>
      </c>
      <c r="S228" s="231" t="str">
        <f t="shared" si="48"/>
        <v/>
      </c>
      <c r="T228" s="231" t="str">
        <f t="shared" si="47"/>
        <v/>
      </c>
      <c r="U228" s="107" t="s">
        <v>511</v>
      </c>
      <c r="V228" s="183">
        <v>300000</v>
      </c>
      <c r="W228" s="107" t="s">
        <v>367</v>
      </c>
      <c r="X228" s="183">
        <v>400000</v>
      </c>
      <c r="Y228" s="107" t="s">
        <v>630</v>
      </c>
      <c r="Z228" s="140"/>
      <c r="AA228" s="107" t="s">
        <v>943</v>
      </c>
      <c r="AB228" s="107"/>
      <c r="AC228" s="107" t="s">
        <v>944</v>
      </c>
      <c r="AD228" s="107"/>
      <c r="AE228" s="107" t="s">
        <v>945</v>
      </c>
      <c r="AF228" s="140"/>
    </row>
    <row r="229" spans="1:32" ht="14.25" customHeight="1" x14ac:dyDescent="0.2">
      <c r="A229" s="509" t="s">
        <v>1463</v>
      </c>
      <c r="B229" s="185" t="str">
        <f t="shared" si="40"/>
        <v>Devers</v>
      </c>
      <c r="C229" s="190" t="str">
        <f t="shared" si="41"/>
        <v>Rafael</v>
      </c>
      <c r="D229" s="107" t="str">
        <f t="shared" si="42"/>
        <v>R. Devers</v>
      </c>
      <c r="E229" s="178" t="str">
        <f t="shared" si="43"/>
        <v>Rafael Devers</v>
      </c>
      <c r="F229" s="108" t="s">
        <v>404</v>
      </c>
      <c r="G229" s="108"/>
      <c r="H229" s="108"/>
      <c r="I229" s="108"/>
      <c r="J229" s="298">
        <v>35362</v>
      </c>
      <c r="K229" s="107" t="s">
        <v>974</v>
      </c>
      <c r="L229" s="108" t="s">
        <v>7</v>
      </c>
      <c r="M229" s="107" t="str">
        <f t="shared" si="44"/>
        <v>Y1</v>
      </c>
      <c r="N229" s="120" t="str">
        <f>Cobb!$A$2</f>
        <v>Greenville</v>
      </c>
      <c r="O229" s="108" t="s">
        <v>1349</v>
      </c>
      <c r="P229" s="178" t="str">
        <f t="shared" si="45"/>
        <v>Devers, Rafael (Y1)</v>
      </c>
      <c r="Q229" s="139">
        <f t="shared" si="37"/>
        <v>200000</v>
      </c>
      <c r="R229" s="231">
        <f t="shared" si="38"/>
        <v>300000</v>
      </c>
      <c r="S229" s="231">
        <f t="shared" si="48"/>
        <v>400000</v>
      </c>
      <c r="T229" s="231" t="str">
        <f t="shared" si="47"/>
        <v/>
      </c>
      <c r="U229" s="509" t="s">
        <v>510</v>
      </c>
      <c r="V229" s="140">
        <v>200000</v>
      </c>
      <c r="W229" s="107" t="s">
        <v>511</v>
      </c>
      <c r="X229" s="183">
        <v>300000</v>
      </c>
      <c r="Y229" s="107" t="s">
        <v>367</v>
      </c>
      <c r="Z229" s="183">
        <v>400000</v>
      </c>
      <c r="AA229" s="107" t="s">
        <v>630</v>
      </c>
      <c r="AB229" s="107"/>
      <c r="AC229" s="107"/>
      <c r="AD229" s="107"/>
      <c r="AE229" s="509"/>
      <c r="AF229" s="107"/>
    </row>
    <row r="230" spans="1:32" ht="14.25" customHeight="1" x14ac:dyDescent="0.2">
      <c r="A230" s="107" t="s">
        <v>2284</v>
      </c>
      <c r="B230" s="185" t="str">
        <f t="shared" si="40"/>
        <v>Diaz</v>
      </c>
      <c r="C230" s="190" t="str">
        <f t="shared" si="41"/>
        <v>Aledmys</v>
      </c>
      <c r="D230" s="107" t="str">
        <f t="shared" si="42"/>
        <v>A. Diaz</v>
      </c>
      <c r="E230" s="178" t="str">
        <f t="shared" si="43"/>
        <v>Aledmys Diaz</v>
      </c>
      <c r="F230" s="184" t="s">
        <v>971</v>
      </c>
      <c r="G230" s="107">
        <f>G229+1</f>
        <v>1</v>
      </c>
      <c r="H230" s="107">
        <v>1</v>
      </c>
      <c r="I230" s="107">
        <v>5</v>
      </c>
      <c r="J230" s="398">
        <v>33086</v>
      </c>
      <c r="K230" s="107" t="s">
        <v>975</v>
      </c>
      <c r="L230" s="108" t="s">
        <v>7</v>
      </c>
      <c r="M230" s="107" t="str">
        <f t="shared" si="44"/>
        <v>Y2</v>
      </c>
      <c r="N230" s="107" t="s">
        <v>642</v>
      </c>
      <c r="O230" s="108" t="s">
        <v>2127</v>
      </c>
      <c r="P230" s="178" t="str">
        <f t="shared" si="45"/>
        <v>Diaz, Aledmys (Y2)</v>
      </c>
      <c r="Q230" s="139">
        <f t="shared" si="37"/>
        <v>300000</v>
      </c>
      <c r="R230" s="231">
        <f t="shared" si="38"/>
        <v>400000</v>
      </c>
      <c r="S230" s="231" t="str">
        <f t="shared" si="48"/>
        <v/>
      </c>
      <c r="T230" s="231" t="str">
        <f t="shared" si="47"/>
        <v/>
      </c>
      <c r="U230" s="107" t="s">
        <v>511</v>
      </c>
      <c r="V230" s="183">
        <v>300000</v>
      </c>
      <c r="W230" s="107" t="s">
        <v>367</v>
      </c>
      <c r="X230" s="183">
        <v>400000</v>
      </c>
      <c r="Y230" s="107" t="s">
        <v>630</v>
      </c>
      <c r="Z230" s="140"/>
      <c r="AA230" s="107" t="s">
        <v>943</v>
      </c>
      <c r="AB230" s="107"/>
      <c r="AC230" s="107" t="s">
        <v>944</v>
      </c>
      <c r="AD230" s="140"/>
      <c r="AE230" s="107" t="s">
        <v>945</v>
      </c>
      <c r="AF230" s="140"/>
    </row>
    <row r="231" spans="1:32" ht="14.25" customHeight="1" x14ac:dyDescent="0.2">
      <c r="A231" s="185" t="s">
        <v>1115</v>
      </c>
      <c r="B231" s="185" t="str">
        <f t="shared" si="40"/>
        <v>Diaz</v>
      </c>
      <c r="C231" s="190" t="str">
        <f t="shared" si="41"/>
        <v>Edwin</v>
      </c>
      <c r="D231" s="107" t="str">
        <f t="shared" si="42"/>
        <v>E. Diaz</v>
      </c>
      <c r="E231" s="178" t="str">
        <f t="shared" si="43"/>
        <v>Edwin Diaz</v>
      </c>
      <c r="F231" s="184" t="s">
        <v>971</v>
      </c>
      <c r="G231" s="184"/>
      <c r="H231" s="184"/>
      <c r="I231" s="184"/>
      <c r="J231" s="194">
        <v>34415</v>
      </c>
      <c r="K231" s="195" t="s">
        <v>130</v>
      </c>
      <c r="L231" s="108" t="s">
        <v>130</v>
      </c>
      <c r="M231" s="107" t="str">
        <f t="shared" si="44"/>
        <v>Y2</v>
      </c>
      <c r="N231" s="120" t="s">
        <v>1071</v>
      </c>
      <c r="O231" s="184" t="s">
        <v>2111</v>
      </c>
      <c r="P231" s="178" t="str">
        <f t="shared" si="45"/>
        <v>Diaz, Edwin (Y2)</v>
      </c>
      <c r="Q231" s="139">
        <f t="shared" si="37"/>
        <v>300000</v>
      </c>
      <c r="R231" s="231">
        <f t="shared" si="38"/>
        <v>400000</v>
      </c>
      <c r="S231" s="231" t="str">
        <f t="shared" si="48"/>
        <v/>
      </c>
      <c r="T231" s="231" t="str">
        <f t="shared" si="47"/>
        <v/>
      </c>
      <c r="U231" s="178" t="s">
        <v>511</v>
      </c>
      <c r="V231" s="183">
        <v>300000</v>
      </c>
      <c r="W231" s="107" t="s">
        <v>367</v>
      </c>
      <c r="X231" s="183">
        <v>400000</v>
      </c>
      <c r="Y231" s="107" t="s">
        <v>630</v>
      </c>
      <c r="Z231" s="183"/>
      <c r="AA231" s="107" t="s">
        <v>943</v>
      </c>
      <c r="AB231" s="107"/>
      <c r="AC231" s="107" t="s">
        <v>944</v>
      </c>
      <c r="AD231" s="107"/>
      <c r="AE231" s="107" t="s">
        <v>945</v>
      </c>
      <c r="AF231" s="140"/>
    </row>
    <row r="232" spans="1:32" ht="14.25" customHeight="1" x14ac:dyDescent="0.2">
      <c r="A232" s="509" t="s">
        <v>1657</v>
      </c>
      <c r="B232" s="185" t="str">
        <f t="shared" si="40"/>
        <v>Diaz</v>
      </c>
      <c r="C232" s="190" t="str">
        <f t="shared" si="41"/>
        <v>Elias</v>
      </c>
      <c r="D232" s="107" t="str">
        <f t="shared" si="42"/>
        <v>E. Diaz</v>
      </c>
      <c r="E232" s="178" t="str">
        <f t="shared" si="43"/>
        <v>Elias Diaz</v>
      </c>
      <c r="F232" s="217" t="s">
        <v>971</v>
      </c>
      <c r="G232" s="509">
        <v>102</v>
      </c>
      <c r="H232" s="509">
        <v>4</v>
      </c>
      <c r="I232" s="509">
        <v>9</v>
      </c>
      <c r="J232" s="298">
        <v>33194</v>
      </c>
      <c r="K232" s="167" t="s">
        <v>972</v>
      </c>
      <c r="L232" s="108" t="s">
        <v>7</v>
      </c>
      <c r="M232" s="107" t="str">
        <f t="shared" si="44"/>
        <v>Y1</v>
      </c>
      <c r="N232" s="120" t="str">
        <f>Cobb!$S$2</f>
        <v>Waikiki</v>
      </c>
      <c r="O232" s="142" t="s">
        <v>1727</v>
      </c>
      <c r="P232" s="178" t="str">
        <f t="shared" si="45"/>
        <v>Diaz, Elias (Y1)</v>
      </c>
      <c r="Q232" s="139">
        <f t="shared" si="37"/>
        <v>200000</v>
      </c>
      <c r="R232" s="231">
        <f t="shared" si="38"/>
        <v>300000</v>
      </c>
      <c r="S232" s="231">
        <f t="shared" si="48"/>
        <v>400000</v>
      </c>
      <c r="T232" s="231" t="str">
        <f t="shared" si="47"/>
        <v/>
      </c>
      <c r="U232" s="107" t="s">
        <v>510</v>
      </c>
      <c r="V232" s="140">
        <v>200000</v>
      </c>
      <c r="W232" s="107" t="s">
        <v>511</v>
      </c>
      <c r="X232" s="183">
        <v>300000</v>
      </c>
      <c r="Y232" s="107" t="s">
        <v>367</v>
      </c>
      <c r="Z232" s="183">
        <v>400000</v>
      </c>
      <c r="AA232" s="107" t="s">
        <v>630</v>
      </c>
      <c r="AB232" s="107"/>
      <c r="AC232" s="107"/>
      <c r="AD232" s="140"/>
      <c r="AE232" s="509"/>
      <c r="AF232" s="107"/>
    </row>
    <row r="233" spans="1:32" ht="14.25" customHeight="1" x14ac:dyDescent="0.2">
      <c r="A233" s="107" t="s">
        <v>1748</v>
      </c>
      <c r="B233" s="185" t="str">
        <f t="shared" si="40"/>
        <v>Diaz</v>
      </c>
      <c r="C233" s="190" t="str">
        <f t="shared" si="41"/>
        <v>Isan</v>
      </c>
      <c r="D233" s="107" t="str">
        <f t="shared" si="42"/>
        <v>I. Diaz</v>
      </c>
      <c r="E233" s="178" t="str">
        <f t="shared" si="43"/>
        <v>Isan Diaz</v>
      </c>
      <c r="F233" s="217" t="s">
        <v>404</v>
      </c>
      <c r="G233" s="509">
        <v>158</v>
      </c>
      <c r="H233" s="509">
        <v>6</v>
      </c>
      <c r="I233" s="509">
        <v>20</v>
      </c>
      <c r="J233" s="298">
        <v>35212</v>
      </c>
      <c r="K233" s="167"/>
      <c r="L233" s="108" t="s">
        <v>509</v>
      </c>
      <c r="M233" s="107" t="str">
        <f t="shared" si="44"/>
        <v>min</v>
      </c>
      <c r="N233" s="120" t="str">
        <f>Aaron!$S$2</f>
        <v>San Jose</v>
      </c>
      <c r="O233" s="142" t="s">
        <v>1727</v>
      </c>
      <c r="P233" s="178" t="str">
        <f t="shared" si="45"/>
        <v>Diaz, Isan (min)</v>
      </c>
      <c r="Q233" s="139" t="str">
        <f t="shared" si="37"/>
        <v/>
      </c>
      <c r="R233" s="231" t="str">
        <f t="shared" si="38"/>
        <v/>
      </c>
      <c r="S233" s="231" t="str">
        <f t="shared" si="48"/>
        <v/>
      </c>
      <c r="T233" s="231" t="str">
        <f t="shared" si="47"/>
        <v/>
      </c>
      <c r="U233" s="107" t="s">
        <v>643</v>
      </c>
      <c r="V233" s="183"/>
      <c r="W233" s="107"/>
      <c r="X233" s="183"/>
      <c r="Y233" s="107"/>
      <c r="Z233" s="183"/>
      <c r="AA233" s="107"/>
      <c r="AB233" s="107"/>
      <c r="AC233" s="107"/>
      <c r="AD233" s="107"/>
      <c r="AE233" s="107"/>
      <c r="AF233" s="140"/>
    </row>
    <row r="234" spans="1:32" ht="14.25" customHeight="1" x14ac:dyDescent="0.2">
      <c r="A234" s="107" t="s">
        <v>2179</v>
      </c>
      <c r="B234" s="185" t="str">
        <f t="shared" si="40"/>
        <v>Diaz</v>
      </c>
      <c r="C234" s="190" t="str">
        <f t="shared" si="41"/>
        <v>Yandy</v>
      </c>
      <c r="D234" s="107" t="str">
        <f t="shared" si="42"/>
        <v>Y. Diaz</v>
      </c>
      <c r="E234" s="178" t="str">
        <f t="shared" si="43"/>
        <v>Yandy Diaz</v>
      </c>
      <c r="F234" s="184" t="s">
        <v>971</v>
      </c>
      <c r="G234" s="107">
        <f>'Free Agents'!G202+1</f>
        <v>1</v>
      </c>
      <c r="H234" s="107">
        <v>5</v>
      </c>
      <c r="I234" s="107">
        <v>2</v>
      </c>
      <c r="J234" s="398">
        <v>33458</v>
      </c>
      <c r="K234" s="107" t="s">
        <v>1075</v>
      </c>
      <c r="L234" s="108" t="s">
        <v>7</v>
      </c>
      <c r="M234" s="107" t="str">
        <f t="shared" si="44"/>
        <v>Y1</v>
      </c>
      <c r="N234" s="107" t="s">
        <v>1220</v>
      </c>
      <c r="O234" s="108" t="s">
        <v>2127</v>
      </c>
      <c r="P234" s="178" t="str">
        <f t="shared" si="45"/>
        <v>Diaz, Yandy (Y1)</v>
      </c>
      <c r="Q234" s="139">
        <f t="shared" si="37"/>
        <v>200000</v>
      </c>
      <c r="R234" s="231">
        <f t="shared" si="38"/>
        <v>300000</v>
      </c>
      <c r="S234" s="231">
        <f t="shared" si="48"/>
        <v>400000</v>
      </c>
      <c r="T234" s="231" t="str">
        <f t="shared" si="47"/>
        <v/>
      </c>
      <c r="U234" s="107" t="s">
        <v>510</v>
      </c>
      <c r="V234" s="140">
        <v>200000</v>
      </c>
      <c r="W234" s="107" t="s">
        <v>511</v>
      </c>
      <c r="X234" s="183">
        <v>300000</v>
      </c>
      <c r="Y234" s="107" t="s">
        <v>367</v>
      </c>
      <c r="Z234" s="183">
        <v>400000</v>
      </c>
      <c r="AA234" s="107" t="s">
        <v>630</v>
      </c>
      <c r="AB234" s="107"/>
      <c r="AC234" s="107"/>
      <c r="AD234" s="107"/>
      <c r="AE234" s="107"/>
      <c r="AF234" s="140"/>
    </row>
    <row r="235" spans="1:32" ht="14.25" customHeight="1" x14ac:dyDescent="0.2">
      <c r="A235" s="316" t="s">
        <v>3710</v>
      </c>
      <c r="B235" s="185" t="str">
        <f t="shared" si="40"/>
        <v>Diaz</v>
      </c>
      <c r="C235" s="190" t="str">
        <f t="shared" si="41"/>
        <v>Yusniel</v>
      </c>
      <c r="D235" s="107" t="str">
        <f t="shared" si="42"/>
        <v>Y. Diaz</v>
      </c>
      <c r="E235" s="178" t="str">
        <f t="shared" si="43"/>
        <v>Yusniel Diaz</v>
      </c>
      <c r="F235" s="217" t="s">
        <v>971</v>
      </c>
      <c r="G235" s="509">
        <v>23</v>
      </c>
      <c r="H235" s="509">
        <v>1</v>
      </c>
      <c r="I235" s="509">
        <v>23</v>
      </c>
      <c r="J235" s="298">
        <v>35345</v>
      </c>
      <c r="K235" s="167"/>
      <c r="L235" s="108" t="s">
        <v>509</v>
      </c>
      <c r="M235" s="107" t="str">
        <f t="shared" si="44"/>
        <v>min</v>
      </c>
      <c r="N235" s="120" t="str">
        <f>Ruth!$A$2</f>
        <v>Plum Island</v>
      </c>
      <c r="O235" s="142" t="s">
        <v>1727</v>
      </c>
      <c r="P235" s="178" t="str">
        <f t="shared" si="45"/>
        <v>Diaz, Yusniel (min)</v>
      </c>
      <c r="Q235" s="139" t="str">
        <f t="shared" si="37"/>
        <v/>
      </c>
      <c r="R235" s="231" t="str">
        <f t="shared" si="38"/>
        <v/>
      </c>
      <c r="S235" s="231" t="str">
        <f t="shared" si="48"/>
        <v/>
      </c>
      <c r="T235" s="231" t="str">
        <f t="shared" si="47"/>
        <v/>
      </c>
      <c r="U235" s="107" t="s">
        <v>643</v>
      </c>
      <c r="V235" s="183"/>
      <c r="W235" s="107"/>
      <c r="X235" s="183"/>
      <c r="Y235" s="107"/>
      <c r="Z235" s="183"/>
      <c r="AA235" s="107"/>
      <c r="AB235" s="140"/>
      <c r="AC235" s="509"/>
      <c r="AD235" s="107"/>
      <c r="AE235" s="107"/>
      <c r="AF235" s="140"/>
    </row>
    <row r="236" spans="1:32" ht="14.25" customHeight="1" x14ac:dyDescent="0.2">
      <c r="A236" s="191" t="s">
        <v>1182</v>
      </c>
      <c r="B236" s="185" t="str">
        <f t="shared" si="40"/>
        <v>Dickerson</v>
      </c>
      <c r="C236" s="190" t="str">
        <f t="shared" si="41"/>
        <v>Corey</v>
      </c>
      <c r="D236" s="107" t="str">
        <f t="shared" si="42"/>
        <v>C. Dickerson</v>
      </c>
      <c r="E236" s="178" t="str">
        <f t="shared" si="43"/>
        <v>Corey Dickerson</v>
      </c>
      <c r="F236" s="197" t="s">
        <v>404</v>
      </c>
      <c r="G236" s="197"/>
      <c r="H236" s="197"/>
      <c r="I236" s="197"/>
      <c r="J236" s="198">
        <v>32650</v>
      </c>
      <c r="K236" s="191" t="s">
        <v>1085</v>
      </c>
      <c r="L236" s="108" t="s">
        <v>7</v>
      </c>
      <c r="M236" s="107" t="str">
        <f t="shared" si="44"/>
        <v>ARB-Y5</v>
      </c>
      <c r="N236" s="120" t="s">
        <v>429</v>
      </c>
      <c r="O236" s="184" t="s">
        <v>2389</v>
      </c>
      <c r="P236" s="178" t="str">
        <f t="shared" si="45"/>
        <v>Dickerson, Corey (ARB-Y5)</v>
      </c>
      <c r="Q236" s="139">
        <f t="shared" si="37"/>
        <v>1200000</v>
      </c>
      <c r="R236" s="231" t="str">
        <f t="shared" si="38"/>
        <v/>
      </c>
      <c r="S236" s="231" t="str">
        <f t="shared" si="48"/>
        <v/>
      </c>
      <c r="T236" s="231" t="str">
        <f t="shared" si="47"/>
        <v/>
      </c>
      <c r="U236" s="107" t="s">
        <v>943</v>
      </c>
      <c r="V236" s="179">
        <v>1200000</v>
      </c>
      <c r="W236" s="107" t="s">
        <v>944</v>
      </c>
      <c r="X236" s="183"/>
      <c r="Y236" s="107" t="s">
        <v>945</v>
      </c>
      <c r="Z236" s="183"/>
      <c r="AA236" s="107" t="s">
        <v>326</v>
      </c>
      <c r="AB236" s="107"/>
      <c r="AC236" s="107"/>
      <c r="AD236" s="107"/>
      <c r="AE236" s="107"/>
      <c r="AF236" s="140"/>
    </row>
    <row r="237" spans="1:32" ht="14.25" customHeight="1" x14ac:dyDescent="0.25">
      <c r="A237" s="120" t="s">
        <v>128</v>
      </c>
      <c r="B237" s="185" t="str">
        <f t="shared" si="40"/>
        <v>Dickey</v>
      </c>
      <c r="C237" s="190" t="str">
        <f t="shared" si="41"/>
        <v>R.A.</v>
      </c>
      <c r="D237" s="107" t="str">
        <f t="shared" si="42"/>
        <v>R. Dickey</v>
      </c>
      <c r="E237" s="178" t="str">
        <f t="shared" si="43"/>
        <v>R.A. Dickey</v>
      </c>
      <c r="F237" s="334" t="s">
        <v>971</v>
      </c>
      <c r="G237" s="108"/>
      <c r="H237" s="108"/>
      <c r="I237" s="108"/>
      <c r="J237" s="335">
        <v>27331</v>
      </c>
      <c r="K237" s="336" t="s">
        <v>730</v>
      </c>
      <c r="L237" s="108" t="s">
        <v>130</v>
      </c>
      <c r="M237" s="107" t="str">
        <f t="shared" si="44"/>
        <v>2,F2-$8M</v>
      </c>
      <c r="N237" s="339" t="s">
        <v>1487</v>
      </c>
      <c r="O237" s="370" t="s">
        <v>1922</v>
      </c>
      <c r="P237" s="178" t="str">
        <f t="shared" si="45"/>
        <v>Dickey, R.A. (2,F2-$8M)</v>
      </c>
      <c r="Q237" s="139">
        <f t="shared" si="37"/>
        <v>4000000</v>
      </c>
      <c r="R237" s="231" t="str">
        <f t="shared" si="38"/>
        <v/>
      </c>
      <c r="S237" s="231" t="str">
        <f t="shared" si="48"/>
        <v/>
      </c>
      <c r="T237" s="231" t="str">
        <f t="shared" si="47"/>
        <v/>
      </c>
      <c r="U237" s="340" t="s">
        <v>2070</v>
      </c>
      <c r="V237" s="338">
        <v>4000000</v>
      </c>
      <c r="W237" s="340" t="s">
        <v>326</v>
      </c>
      <c r="X237" s="183"/>
      <c r="Y237" s="107"/>
      <c r="Z237" s="183"/>
      <c r="AA237" s="107"/>
      <c r="AB237" s="107"/>
      <c r="AC237" s="107"/>
      <c r="AD237" s="107"/>
      <c r="AE237" s="107"/>
      <c r="AF237" s="140"/>
    </row>
    <row r="238" spans="1:32" ht="14.25" customHeight="1" x14ac:dyDescent="0.2">
      <c r="A238" s="186" t="s">
        <v>1159</v>
      </c>
      <c r="B238" s="185" t="str">
        <f t="shared" si="40"/>
        <v>Dietrich</v>
      </c>
      <c r="C238" s="190" t="str">
        <f t="shared" si="41"/>
        <v>Derek</v>
      </c>
      <c r="D238" s="107" t="str">
        <f t="shared" si="42"/>
        <v>D. Dietrich</v>
      </c>
      <c r="E238" s="178" t="str">
        <f t="shared" si="43"/>
        <v>Derek Dietrich</v>
      </c>
      <c r="F238" s="189" t="s">
        <v>404</v>
      </c>
      <c r="G238" s="189"/>
      <c r="H238" s="189"/>
      <c r="I238" s="189"/>
      <c r="J238" s="196">
        <v>32707</v>
      </c>
      <c r="K238" s="192" t="s">
        <v>7</v>
      </c>
      <c r="L238" s="108" t="s">
        <v>7</v>
      </c>
      <c r="M238" s="107" t="str">
        <f t="shared" si="44"/>
        <v>ARB-Y5</v>
      </c>
      <c r="N238" s="120" t="str">
        <f>Cobb!$Y$2</f>
        <v>Gateway</v>
      </c>
      <c r="O238" s="184" t="s">
        <v>1076</v>
      </c>
      <c r="P238" s="178" t="str">
        <f t="shared" si="45"/>
        <v>Dietrich, Derek (ARB-Y5)</v>
      </c>
      <c r="Q238" s="139">
        <f t="shared" si="37"/>
        <v>1512000</v>
      </c>
      <c r="R238" s="231" t="str">
        <f t="shared" si="38"/>
        <v/>
      </c>
      <c r="S238" s="231" t="str">
        <f t="shared" si="48"/>
        <v/>
      </c>
      <c r="T238" s="231" t="str">
        <f t="shared" ref="T238:T269" si="49">IF(ISBLANK($AB238),"",$AB238)</f>
        <v/>
      </c>
      <c r="U238" s="107" t="s">
        <v>943</v>
      </c>
      <c r="V238" s="179">
        <v>1512000</v>
      </c>
      <c r="W238" s="107" t="s">
        <v>944</v>
      </c>
      <c r="X238" s="183"/>
      <c r="Y238" s="107" t="s">
        <v>945</v>
      </c>
      <c r="Z238" s="183"/>
      <c r="AA238" s="107" t="s">
        <v>326</v>
      </c>
      <c r="AB238" s="107"/>
      <c r="AC238" s="107"/>
      <c r="AD238" s="107"/>
      <c r="AE238" s="107"/>
      <c r="AF238" s="140"/>
    </row>
    <row r="239" spans="1:32" ht="14.25" customHeight="1" x14ac:dyDescent="0.2">
      <c r="A239" s="509" t="s">
        <v>1383</v>
      </c>
      <c r="B239" s="185" t="str">
        <f t="shared" si="40"/>
        <v>Difo</v>
      </c>
      <c r="C239" s="190" t="str">
        <f t="shared" si="41"/>
        <v>Wilmer</v>
      </c>
      <c r="D239" s="107" t="str">
        <f t="shared" si="42"/>
        <v>W. Difo</v>
      </c>
      <c r="E239" s="178" t="str">
        <f t="shared" si="43"/>
        <v>Wilmer Difo</v>
      </c>
      <c r="F239" s="108" t="s">
        <v>978</v>
      </c>
      <c r="G239" s="108"/>
      <c r="H239" s="108"/>
      <c r="I239" s="108"/>
      <c r="J239" s="298">
        <v>33696</v>
      </c>
      <c r="K239" s="107" t="s">
        <v>975</v>
      </c>
      <c r="L239" s="108" t="s">
        <v>7</v>
      </c>
      <c r="M239" s="107" t="str">
        <f t="shared" si="44"/>
        <v>Y1</v>
      </c>
      <c r="N239" s="120" t="str">
        <f>Aaron!$AE$2</f>
        <v>Pismo Beach</v>
      </c>
      <c r="O239" s="108" t="s">
        <v>1819</v>
      </c>
      <c r="P239" s="178" t="str">
        <f t="shared" si="45"/>
        <v>Difo, Wilmer (Y1)</v>
      </c>
      <c r="Q239" s="139">
        <f t="shared" si="37"/>
        <v>200000</v>
      </c>
      <c r="R239" s="231">
        <f t="shared" si="38"/>
        <v>300000</v>
      </c>
      <c r="S239" s="231">
        <f t="shared" si="48"/>
        <v>400000</v>
      </c>
      <c r="T239" s="231" t="str">
        <f t="shared" si="49"/>
        <v/>
      </c>
      <c r="U239" s="509" t="s">
        <v>510</v>
      </c>
      <c r="V239" s="140">
        <v>200000</v>
      </c>
      <c r="W239" s="107" t="s">
        <v>511</v>
      </c>
      <c r="X239" s="183">
        <v>300000</v>
      </c>
      <c r="Y239" s="107" t="s">
        <v>367</v>
      </c>
      <c r="Z239" s="183">
        <v>400000</v>
      </c>
      <c r="AA239" s="107" t="s">
        <v>630</v>
      </c>
      <c r="AB239" s="107"/>
      <c r="AC239" s="107"/>
      <c r="AD239" s="107"/>
      <c r="AE239" s="107"/>
      <c r="AF239" s="140"/>
    </row>
    <row r="240" spans="1:32" ht="14.25" customHeight="1" x14ac:dyDescent="0.2">
      <c r="A240" s="107" t="s">
        <v>2219</v>
      </c>
      <c r="B240" s="185" t="str">
        <f t="shared" si="40"/>
        <v>Diplan</v>
      </c>
      <c r="C240" s="190" t="str">
        <f t="shared" si="41"/>
        <v>Marco</v>
      </c>
      <c r="D240" s="107" t="str">
        <f t="shared" si="42"/>
        <v>M. Diplan</v>
      </c>
      <c r="E240" s="178" t="str">
        <f t="shared" si="43"/>
        <v>Marco Diplan</v>
      </c>
      <c r="F240" s="184" t="s">
        <v>971</v>
      </c>
      <c r="G240" s="107">
        <f>G239+1</f>
        <v>1</v>
      </c>
      <c r="H240" s="107">
        <v>9</v>
      </c>
      <c r="I240" s="107">
        <v>9</v>
      </c>
      <c r="J240" s="398">
        <v>35326</v>
      </c>
      <c r="K240" s="107" t="s">
        <v>730</v>
      </c>
      <c r="L240" s="108" t="s">
        <v>509</v>
      </c>
      <c r="M240" s="107" t="str">
        <f t="shared" si="44"/>
        <v>min</v>
      </c>
      <c r="N240" s="107" t="s">
        <v>448</v>
      </c>
      <c r="O240" s="108" t="s">
        <v>2127</v>
      </c>
      <c r="P240" s="178" t="str">
        <f t="shared" si="45"/>
        <v>Diplan, Marco (min)</v>
      </c>
      <c r="Q240" s="139" t="str">
        <f t="shared" si="37"/>
        <v/>
      </c>
      <c r="R240" s="231" t="str">
        <f t="shared" si="38"/>
        <v/>
      </c>
      <c r="S240" s="231" t="str">
        <f t="shared" si="48"/>
        <v/>
      </c>
      <c r="T240" s="231" t="str">
        <f t="shared" si="49"/>
        <v/>
      </c>
      <c r="U240" s="107" t="s">
        <v>643</v>
      </c>
      <c r="V240" s="107"/>
      <c r="W240" s="107"/>
      <c r="X240" s="140"/>
      <c r="Y240" s="107"/>
      <c r="Z240" s="140"/>
      <c r="AA240" s="107"/>
      <c r="AB240" s="107"/>
      <c r="AC240" s="107"/>
      <c r="AD240" s="140"/>
      <c r="AE240" s="107"/>
      <c r="AF240" s="140"/>
    </row>
    <row r="241" spans="1:32" ht="14.25" customHeight="1" x14ac:dyDescent="0.2">
      <c r="A241" s="107" t="s">
        <v>661</v>
      </c>
      <c r="B241" s="185" t="str">
        <f t="shared" si="40"/>
        <v>Donaldson</v>
      </c>
      <c r="C241" s="190" t="str">
        <f t="shared" si="41"/>
        <v>Josh</v>
      </c>
      <c r="D241" s="107" t="str">
        <f t="shared" si="42"/>
        <v>J. Donaldson</v>
      </c>
      <c r="E241" s="178" t="str">
        <f t="shared" si="43"/>
        <v>Josh Donaldson</v>
      </c>
      <c r="F241" s="108" t="s">
        <v>971</v>
      </c>
      <c r="G241" s="108"/>
      <c r="H241" s="108"/>
      <c r="I241" s="108"/>
      <c r="J241" s="165">
        <v>31389</v>
      </c>
      <c r="K241" s="120" t="s">
        <v>974</v>
      </c>
      <c r="L241" s="108" t="s">
        <v>7</v>
      </c>
      <c r="M241" s="107" t="str">
        <f t="shared" si="44"/>
        <v>ARB-Y6</v>
      </c>
      <c r="N241" s="120" t="s">
        <v>1071</v>
      </c>
      <c r="O241" s="142" t="s">
        <v>1882</v>
      </c>
      <c r="P241" s="178" t="str">
        <f t="shared" si="45"/>
        <v>Donaldson, Josh (ARB-Y6)</v>
      </c>
      <c r="Q241" s="139">
        <f t="shared" si="37"/>
        <v>2700000</v>
      </c>
      <c r="R241" s="231" t="str">
        <f t="shared" si="38"/>
        <v/>
      </c>
      <c r="S241" s="231" t="str">
        <f t="shared" si="48"/>
        <v/>
      </c>
      <c r="T241" s="231" t="str">
        <f t="shared" si="49"/>
        <v/>
      </c>
      <c r="U241" s="107" t="s">
        <v>944</v>
      </c>
      <c r="V241" s="183">
        <v>2700000</v>
      </c>
      <c r="W241" s="107" t="s">
        <v>945</v>
      </c>
      <c r="X241" s="183"/>
      <c r="Y241" s="107" t="s">
        <v>326</v>
      </c>
      <c r="Z241" s="183"/>
      <c r="AA241" s="107"/>
      <c r="AB241" s="509"/>
      <c r="AC241" s="107"/>
      <c r="AD241" s="509"/>
      <c r="AE241" s="509"/>
      <c r="AF241" s="178"/>
    </row>
    <row r="242" spans="1:32" ht="14.25" customHeight="1" x14ac:dyDescent="0.25">
      <c r="A242" s="371" t="s">
        <v>865</v>
      </c>
      <c r="B242" s="185" t="str">
        <f t="shared" si="40"/>
        <v>Doolittle</v>
      </c>
      <c r="C242" s="190" t="str">
        <f t="shared" si="41"/>
        <v>Sean</v>
      </c>
      <c r="D242" s="107" t="str">
        <f t="shared" si="42"/>
        <v>S. Doolittle</v>
      </c>
      <c r="E242" s="178" t="str">
        <f t="shared" si="43"/>
        <v>Sean Doolittle</v>
      </c>
      <c r="F242" s="334" t="s">
        <v>404</v>
      </c>
      <c r="G242" s="108"/>
      <c r="H242" s="108"/>
      <c r="I242" s="108"/>
      <c r="J242" s="335">
        <v>31681</v>
      </c>
      <c r="K242" s="336" t="s">
        <v>968</v>
      </c>
      <c r="L242" s="108" t="s">
        <v>130</v>
      </c>
      <c r="M242" s="107" t="str">
        <f t="shared" si="44"/>
        <v>2,F2-$1.638M</v>
      </c>
      <c r="N242" s="339" t="s">
        <v>1909</v>
      </c>
      <c r="O242" s="370" t="s">
        <v>1922</v>
      </c>
      <c r="P242" s="178" t="str">
        <f t="shared" si="45"/>
        <v>Doolittle, Sean (2,F2-$1.638M)</v>
      </c>
      <c r="Q242" s="139">
        <f t="shared" ref="Q242:Q305" si="50">IF(ISBLANK($V242),"",$V242)</f>
        <v>819079</v>
      </c>
      <c r="R242" s="231" t="str">
        <f t="shared" ref="R242:R305" si="51">IF(ISBLANK($X242),"",$X242)</f>
        <v/>
      </c>
      <c r="S242" s="231" t="str">
        <f t="shared" ref="S242:S273" si="52">IF(ISBLANK($Z242),"",$Z242)</f>
        <v/>
      </c>
      <c r="T242" s="231" t="str">
        <f t="shared" si="49"/>
        <v/>
      </c>
      <c r="U242" s="340" t="s">
        <v>1978</v>
      </c>
      <c r="V242" s="338">
        <v>819079</v>
      </c>
      <c r="W242" s="340" t="s">
        <v>326</v>
      </c>
      <c r="X242" s="183"/>
      <c r="Y242" s="107"/>
      <c r="Z242" s="183"/>
      <c r="AA242" s="107"/>
      <c r="AB242" s="107"/>
      <c r="AC242" s="107"/>
      <c r="AD242" s="107"/>
      <c r="AE242" s="107"/>
      <c r="AF242" s="140"/>
    </row>
    <row r="243" spans="1:32" ht="14.25" customHeight="1" x14ac:dyDescent="0.2">
      <c r="A243" s="107" t="s">
        <v>748</v>
      </c>
      <c r="B243" s="185" t="str">
        <f t="shared" si="40"/>
        <v>Dozier</v>
      </c>
      <c r="C243" s="190" t="str">
        <f t="shared" si="41"/>
        <v>Brian</v>
      </c>
      <c r="D243" s="107" t="str">
        <f t="shared" si="42"/>
        <v>B. Dozier</v>
      </c>
      <c r="E243" s="178" t="str">
        <f t="shared" si="43"/>
        <v>Brian Dozier</v>
      </c>
      <c r="F243" s="108" t="s">
        <v>971</v>
      </c>
      <c r="G243" s="108"/>
      <c r="H243" s="108"/>
      <c r="I243" s="108"/>
      <c r="J243" s="165">
        <v>31912</v>
      </c>
      <c r="K243" s="120" t="s">
        <v>969</v>
      </c>
      <c r="L243" s="108" t="s">
        <v>7</v>
      </c>
      <c r="M243" s="107" t="str">
        <f t="shared" si="44"/>
        <v>3,L5-14M</v>
      </c>
      <c r="N243" s="120" t="s">
        <v>226</v>
      </c>
      <c r="O243" s="142" t="s">
        <v>3211</v>
      </c>
      <c r="P243" s="178" t="str">
        <f t="shared" si="45"/>
        <v>Dozier, Brian (3,L5-14M)</v>
      </c>
      <c r="Q243" s="139">
        <f t="shared" si="50"/>
        <v>2800000</v>
      </c>
      <c r="R243" s="231">
        <f t="shared" si="51"/>
        <v>2800000</v>
      </c>
      <c r="S243" s="231">
        <f t="shared" si="52"/>
        <v>2800000</v>
      </c>
      <c r="T243" s="231" t="str">
        <f t="shared" si="49"/>
        <v/>
      </c>
      <c r="U243" s="120" t="s">
        <v>310</v>
      </c>
      <c r="V243" s="183">
        <v>2800000</v>
      </c>
      <c r="W243" s="120" t="s">
        <v>309</v>
      </c>
      <c r="X243" s="183">
        <v>2800000</v>
      </c>
      <c r="Y243" s="120" t="s">
        <v>593</v>
      </c>
      <c r="Z243" s="183">
        <v>2800000</v>
      </c>
      <c r="AA243" s="107" t="s">
        <v>326</v>
      </c>
      <c r="AB243" s="107"/>
      <c r="AC243" s="107"/>
      <c r="AD243" s="140"/>
    </row>
    <row r="244" spans="1:32" ht="14.25" customHeight="1" x14ac:dyDescent="0.2">
      <c r="A244" s="107" t="s">
        <v>2244</v>
      </c>
      <c r="B244" s="185" t="str">
        <f t="shared" si="40"/>
        <v>Dozier</v>
      </c>
      <c r="C244" s="190" t="str">
        <f t="shared" si="41"/>
        <v>Hunter</v>
      </c>
      <c r="D244" s="107" t="str">
        <f t="shared" si="42"/>
        <v>H. Dozier</v>
      </c>
      <c r="E244" s="178" t="str">
        <f t="shared" si="43"/>
        <v>Hunter Dozier</v>
      </c>
      <c r="F244" s="184" t="s">
        <v>971</v>
      </c>
      <c r="G244" s="107">
        <f>G243+1</f>
        <v>1</v>
      </c>
      <c r="H244" s="107">
        <v>3</v>
      </c>
      <c r="I244" s="107">
        <v>14</v>
      </c>
      <c r="J244" s="398">
        <v>33472</v>
      </c>
      <c r="K244" s="107" t="s">
        <v>974</v>
      </c>
      <c r="L244" s="108" t="s">
        <v>7</v>
      </c>
      <c r="M244" s="107" t="str">
        <f t="shared" si="44"/>
        <v>MM</v>
      </c>
      <c r="N244" s="107" t="s">
        <v>520</v>
      </c>
      <c r="O244" s="108" t="s">
        <v>2127</v>
      </c>
      <c r="P244" s="178" t="str">
        <f t="shared" si="45"/>
        <v>Dozier, Hunter (MM)</v>
      </c>
      <c r="Q244" s="139">
        <f t="shared" si="50"/>
        <v>100000</v>
      </c>
      <c r="R244" s="231" t="str">
        <f t="shared" si="51"/>
        <v/>
      </c>
      <c r="S244" s="231" t="str">
        <f t="shared" si="52"/>
        <v/>
      </c>
      <c r="T244" s="231" t="str">
        <f t="shared" si="49"/>
        <v/>
      </c>
      <c r="U244" s="107" t="s">
        <v>507</v>
      </c>
      <c r="V244" s="179">
        <v>100000</v>
      </c>
      <c r="W244" s="107"/>
      <c r="X244" s="140"/>
      <c r="Y244" s="107"/>
      <c r="Z244" s="140"/>
      <c r="AA244" s="107"/>
      <c r="AB244" s="107"/>
      <c r="AC244" s="107"/>
      <c r="AD244" s="107"/>
      <c r="AE244" s="107"/>
      <c r="AF244" s="140"/>
    </row>
    <row r="245" spans="1:32" ht="14.25" customHeight="1" x14ac:dyDescent="0.25">
      <c r="A245" s="121" t="s">
        <v>200</v>
      </c>
      <c r="B245" s="185" t="str">
        <f t="shared" si="40"/>
        <v>Drew</v>
      </c>
      <c r="C245" s="190" t="str">
        <f t="shared" si="41"/>
        <v>Stephen</v>
      </c>
      <c r="D245" s="107" t="str">
        <f t="shared" si="42"/>
        <v>S. Drew</v>
      </c>
      <c r="E245" s="178" t="str">
        <f t="shared" si="43"/>
        <v>Stephen Drew</v>
      </c>
      <c r="F245" s="334" t="s">
        <v>404</v>
      </c>
      <c r="G245" s="108"/>
      <c r="H245" s="108"/>
      <c r="I245" s="108"/>
      <c r="J245" s="335">
        <v>30391</v>
      </c>
      <c r="K245" s="336" t="s">
        <v>975</v>
      </c>
      <c r="L245" s="108" t="s">
        <v>7</v>
      </c>
      <c r="M245" s="107" t="str">
        <f t="shared" si="44"/>
        <v>2,F2-$1.42M</v>
      </c>
      <c r="N245" s="339" t="s">
        <v>1487</v>
      </c>
      <c r="O245" s="370" t="s">
        <v>1922</v>
      </c>
      <c r="P245" s="178" t="str">
        <f t="shared" si="45"/>
        <v>Drew, Stephen (2,F2-$1.42M)</v>
      </c>
      <c r="Q245" s="139">
        <f t="shared" si="50"/>
        <v>710000</v>
      </c>
      <c r="R245" s="231" t="str">
        <f t="shared" si="51"/>
        <v/>
      </c>
      <c r="S245" s="231" t="str">
        <f t="shared" si="52"/>
        <v/>
      </c>
      <c r="T245" s="231" t="str">
        <f t="shared" si="49"/>
        <v/>
      </c>
      <c r="U245" s="340" t="s">
        <v>1972</v>
      </c>
      <c r="V245" s="338">
        <v>710000</v>
      </c>
      <c r="W245" s="340" t="s">
        <v>326</v>
      </c>
      <c r="X245" s="183"/>
      <c r="Y245" s="107"/>
      <c r="Z245" s="183"/>
      <c r="AA245" s="107"/>
      <c r="AB245" s="107"/>
      <c r="AC245" s="107"/>
      <c r="AD245" s="107"/>
      <c r="AE245" s="107"/>
      <c r="AF245" s="140"/>
    </row>
    <row r="246" spans="1:32" ht="14.25" customHeight="1" x14ac:dyDescent="0.2">
      <c r="A246" s="509" t="s">
        <v>1412</v>
      </c>
      <c r="B246" s="185" t="str">
        <f t="shared" si="40"/>
        <v>Drury</v>
      </c>
      <c r="C246" s="190" t="str">
        <f t="shared" si="41"/>
        <v>Brandon</v>
      </c>
      <c r="D246" s="107" t="str">
        <f t="shared" si="42"/>
        <v>B. Drury</v>
      </c>
      <c r="E246" s="178" t="str">
        <f t="shared" si="43"/>
        <v>Brandon Drury</v>
      </c>
      <c r="F246" s="108" t="s">
        <v>971</v>
      </c>
      <c r="G246" s="108"/>
      <c r="H246" s="108"/>
      <c r="I246" s="108"/>
      <c r="J246" s="298">
        <v>33837</v>
      </c>
      <c r="K246" s="107" t="s">
        <v>974</v>
      </c>
      <c r="L246" s="108" t="s">
        <v>7</v>
      </c>
      <c r="M246" s="107" t="str">
        <f t="shared" si="44"/>
        <v>Y2</v>
      </c>
      <c r="N246" s="120" t="str">
        <f>Cobb!$G$2</f>
        <v>Alaska</v>
      </c>
      <c r="O246" s="108" t="s">
        <v>1349</v>
      </c>
      <c r="P246" s="178" t="str">
        <f t="shared" si="45"/>
        <v>Drury, Brandon (Y2)</v>
      </c>
      <c r="Q246" s="139">
        <f t="shared" si="50"/>
        <v>300000</v>
      </c>
      <c r="R246" s="231">
        <f t="shared" si="51"/>
        <v>400000</v>
      </c>
      <c r="S246" s="231" t="str">
        <f t="shared" si="52"/>
        <v/>
      </c>
      <c r="T246" s="231" t="str">
        <f t="shared" si="49"/>
        <v/>
      </c>
      <c r="U246" s="107" t="s">
        <v>511</v>
      </c>
      <c r="V246" s="183">
        <v>300000</v>
      </c>
      <c r="W246" s="107" t="s">
        <v>367</v>
      </c>
      <c r="X246" s="183">
        <v>400000</v>
      </c>
      <c r="Y246" s="107" t="s">
        <v>630</v>
      </c>
      <c r="Z246" s="183"/>
      <c r="AA246" s="107" t="s">
        <v>943</v>
      </c>
      <c r="AB246" s="107"/>
      <c r="AC246" s="107" t="s">
        <v>944</v>
      </c>
      <c r="AD246" s="107"/>
      <c r="AE246" s="107" t="s">
        <v>945</v>
      </c>
      <c r="AF246" s="140"/>
    </row>
    <row r="247" spans="1:32" ht="14.25" customHeight="1" x14ac:dyDescent="0.2">
      <c r="A247" s="107" t="s">
        <v>2190</v>
      </c>
      <c r="B247" s="185" t="str">
        <f t="shared" si="40"/>
        <v>Dubon</v>
      </c>
      <c r="C247" s="190" t="str">
        <f t="shared" si="41"/>
        <v>Mauricio</v>
      </c>
      <c r="D247" s="107" t="str">
        <f t="shared" si="42"/>
        <v>M. Dubon</v>
      </c>
      <c r="E247" s="178" t="str">
        <f t="shared" si="43"/>
        <v>Mauricio Dubon</v>
      </c>
      <c r="F247" s="184" t="s">
        <v>971</v>
      </c>
      <c r="G247" s="107">
        <f>G246+1</f>
        <v>1</v>
      </c>
      <c r="H247" s="107">
        <v>6</v>
      </c>
      <c r="I247" s="107">
        <v>6</v>
      </c>
      <c r="J247" s="398">
        <v>34534</v>
      </c>
      <c r="K247" s="107" t="s">
        <v>975</v>
      </c>
      <c r="L247" s="108" t="s">
        <v>509</v>
      </c>
      <c r="M247" s="107" t="str">
        <f t="shared" si="44"/>
        <v>min</v>
      </c>
      <c r="N247" s="107" t="s">
        <v>429</v>
      </c>
      <c r="O247" s="108" t="s">
        <v>2127</v>
      </c>
      <c r="P247" s="178" t="str">
        <f t="shared" si="45"/>
        <v>Dubon, Mauricio (min)</v>
      </c>
      <c r="Q247" s="139" t="str">
        <f t="shared" si="50"/>
        <v/>
      </c>
      <c r="R247" s="231" t="str">
        <f t="shared" si="51"/>
        <v/>
      </c>
      <c r="S247" s="231" t="str">
        <f t="shared" si="52"/>
        <v/>
      </c>
      <c r="T247" s="231" t="str">
        <f t="shared" si="49"/>
        <v/>
      </c>
      <c r="U247" s="107" t="s">
        <v>643</v>
      </c>
      <c r="V247" s="107"/>
      <c r="W247" s="107"/>
      <c r="X247" s="140"/>
      <c r="Y247" s="107"/>
      <c r="Z247" s="140"/>
      <c r="AA247" s="107"/>
      <c r="AB247" s="107"/>
      <c r="AC247" s="107"/>
      <c r="AD247" s="107"/>
      <c r="AE247" s="107"/>
      <c r="AF247" s="428"/>
    </row>
    <row r="248" spans="1:32" ht="14.25" customHeight="1" x14ac:dyDescent="0.2">
      <c r="A248" s="107" t="s">
        <v>97</v>
      </c>
      <c r="B248" s="185" t="str">
        <f t="shared" si="40"/>
        <v>Duda</v>
      </c>
      <c r="C248" s="190" t="str">
        <f t="shared" si="41"/>
        <v>Lucas</v>
      </c>
      <c r="D248" s="107" t="str">
        <f t="shared" si="42"/>
        <v>L. Duda</v>
      </c>
      <c r="E248" s="178" t="str">
        <f t="shared" si="43"/>
        <v>Lucas Duda</v>
      </c>
      <c r="F248" s="108" t="s">
        <v>404</v>
      </c>
      <c r="G248" s="108"/>
      <c r="H248" s="108"/>
      <c r="I248" s="108"/>
      <c r="J248" s="165">
        <v>31446</v>
      </c>
      <c r="K248" s="120" t="s">
        <v>970</v>
      </c>
      <c r="L248" s="108" t="s">
        <v>7</v>
      </c>
      <c r="M248" s="107" t="str">
        <f t="shared" si="44"/>
        <v>4,L5-14M</v>
      </c>
      <c r="N248" s="120" t="str">
        <f>Cobb!$G$2</f>
        <v>Alaska</v>
      </c>
      <c r="O248" s="142" t="s">
        <v>308</v>
      </c>
      <c r="P248" s="178" t="str">
        <f t="shared" si="45"/>
        <v>Duda, Lucas (4,L5-14M)</v>
      </c>
      <c r="Q248" s="139">
        <f t="shared" si="50"/>
        <v>2800000</v>
      </c>
      <c r="R248" s="231">
        <f t="shared" si="51"/>
        <v>2800000</v>
      </c>
      <c r="S248" s="231" t="str">
        <f t="shared" si="52"/>
        <v/>
      </c>
      <c r="T248" s="231" t="str">
        <f t="shared" si="49"/>
        <v/>
      </c>
      <c r="U248" s="107" t="s">
        <v>309</v>
      </c>
      <c r="V248" s="183">
        <v>2800000</v>
      </c>
      <c r="W248" s="107" t="s">
        <v>593</v>
      </c>
      <c r="X248" s="183">
        <v>2800000</v>
      </c>
      <c r="Y248" s="120" t="s">
        <v>326</v>
      </c>
      <c r="Z248" s="183"/>
      <c r="AA248" s="107"/>
      <c r="AB248" s="107"/>
      <c r="AC248" s="107"/>
      <c r="AD248" s="107"/>
      <c r="AE248" s="107"/>
      <c r="AF248" s="107"/>
    </row>
    <row r="249" spans="1:32" ht="14.25" customHeight="1" x14ac:dyDescent="0.2">
      <c r="A249" s="107" t="s">
        <v>3354</v>
      </c>
      <c r="B249" s="185" t="str">
        <f t="shared" si="40"/>
        <v>Duensing</v>
      </c>
      <c r="C249" s="190" t="str">
        <f t="shared" si="41"/>
        <v>Brian*</v>
      </c>
      <c r="D249" s="107" t="str">
        <f t="shared" si="42"/>
        <v>B. Duensing</v>
      </c>
      <c r="E249" s="178" t="str">
        <f t="shared" si="43"/>
        <v>Brian* Duensing</v>
      </c>
      <c r="F249" s="217" t="s">
        <v>404</v>
      </c>
      <c r="G249" s="217"/>
      <c r="H249" s="217"/>
      <c r="I249" s="217"/>
      <c r="J249" s="165">
        <v>30369</v>
      </c>
      <c r="K249" s="167" t="s">
        <v>968</v>
      </c>
      <c r="L249" s="108" t="s">
        <v>130</v>
      </c>
      <c r="M249" s="107" t="str">
        <f t="shared" si="44"/>
        <v>1,F2-$2.0895M</v>
      </c>
      <c r="N249" s="147" t="s">
        <v>460</v>
      </c>
      <c r="O249" s="142" t="s">
        <v>3237</v>
      </c>
      <c r="P249" s="178" t="str">
        <f t="shared" si="45"/>
        <v>Duensing, Brian* (1,F2-$2.0895M)</v>
      </c>
      <c r="Q249" s="139">
        <f t="shared" si="50"/>
        <v>1045000</v>
      </c>
      <c r="R249" s="231">
        <f t="shared" si="51"/>
        <v>1045000</v>
      </c>
      <c r="S249" s="231" t="str">
        <f t="shared" si="52"/>
        <v/>
      </c>
      <c r="T249" s="231" t="str">
        <f t="shared" si="49"/>
        <v/>
      </c>
      <c r="U249" s="165" t="s">
        <v>3262</v>
      </c>
      <c r="V249" s="140">
        <v>1045000</v>
      </c>
      <c r="W249" s="165" t="s">
        <v>3262</v>
      </c>
      <c r="X249" s="140">
        <v>1045000</v>
      </c>
      <c r="Y249" s="201" t="s">
        <v>326</v>
      </c>
      <c r="Z249" s="107"/>
      <c r="AA249" s="183"/>
      <c r="AB249" s="107"/>
      <c r="AC249" s="107"/>
      <c r="AD249" s="107"/>
      <c r="AE249" s="107"/>
      <c r="AF249" s="107"/>
    </row>
    <row r="250" spans="1:32" ht="14.25" customHeight="1" x14ac:dyDescent="0.2">
      <c r="A250" s="509" t="s">
        <v>1687</v>
      </c>
      <c r="B250" s="185" t="str">
        <f t="shared" si="40"/>
        <v>Duffey</v>
      </c>
      <c r="C250" s="190" t="str">
        <f t="shared" si="41"/>
        <v>Tyler</v>
      </c>
      <c r="D250" s="107" t="str">
        <f t="shared" si="42"/>
        <v>T. Duffey</v>
      </c>
      <c r="E250" s="178" t="str">
        <f t="shared" si="43"/>
        <v>Tyler Duffey</v>
      </c>
      <c r="F250" s="217" t="s">
        <v>971</v>
      </c>
      <c r="G250" s="509">
        <v>33</v>
      </c>
      <c r="H250" s="509">
        <v>2</v>
      </c>
      <c r="I250" s="509">
        <v>9</v>
      </c>
      <c r="J250" s="298">
        <v>33234</v>
      </c>
      <c r="K250" s="167" t="s">
        <v>730</v>
      </c>
      <c r="L250" s="108" t="s">
        <v>130</v>
      </c>
      <c r="M250" s="107" t="str">
        <f t="shared" si="44"/>
        <v>Y3</v>
      </c>
      <c r="N250" s="222" t="str">
        <f>Mays!$S$2</f>
        <v>Thunder Bay</v>
      </c>
      <c r="O250" s="142" t="s">
        <v>1727</v>
      </c>
      <c r="P250" s="178" t="str">
        <f t="shared" si="45"/>
        <v>Duffey, Tyler (Y3)</v>
      </c>
      <c r="Q250" s="139">
        <f t="shared" si="50"/>
        <v>400000</v>
      </c>
      <c r="R250" s="231" t="str">
        <f t="shared" si="51"/>
        <v/>
      </c>
      <c r="S250" s="231" t="str">
        <f t="shared" si="52"/>
        <v/>
      </c>
      <c r="T250" s="231" t="str">
        <f t="shared" si="49"/>
        <v/>
      </c>
      <c r="U250" s="107" t="s">
        <v>367</v>
      </c>
      <c r="V250" s="183">
        <v>400000</v>
      </c>
      <c r="W250" s="107" t="s">
        <v>630</v>
      </c>
      <c r="X250" s="183"/>
      <c r="Y250" s="107" t="s">
        <v>943</v>
      </c>
      <c r="Z250" s="183"/>
      <c r="AA250" s="107" t="s">
        <v>944</v>
      </c>
      <c r="AB250" s="107"/>
      <c r="AC250" s="107" t="s">
        <v>945</v>
      </c>
      <c r="AD250" s="107"/>
      <c r="AE250" s="107" t="s">
        <v>326</v>
      </c>
      <c r="AF250" s="107"/>
    </row>
    <row r="251" spans="1:32" ht="14.25" customHeight="1" x14ac:dyDescent="0.2">
      <c r="A251" s="107" t="s">
        <v>283</v>
      </c>
      <c r="B251" s="185" t="str">
        <f t="shared" si="40"/>
        <v>Duffy</v>
      </c>
      <c r="C251" s="190" t="str">
        <f t="shared" si="41"/>
        <v>Danny</v>
      </c>
      <c r="D251" s="107" t="str">
        <f t="shared" si="42"/>
        <v>D. Duffy</v>
      </c>
      <c r="E251" s="178" t="str">
        <f t="shared" si="43"/>
        <v>Danny Duffy</v>
      </c>
      <c r="F251" s="108" t="s">
        <v>404</v>
      </c>
      <c r="G251" s="108"/>
      <c r="H251" s="108"/>
      <c r="I251" s="108"/>
      <c r="J251" s="165">
        <v>32498</v>
      </c>
      <c r="K251" s="120" t="s">
        <v>730</v>
      </c>
      <c r="L251" s="108" t="s">
        <v>130</v>
      </c>
      <c r="M251" s="107" t="str">
        <f t="shared" si="44"/>
        <v>2,L5-14M</v>
      </c>
      <c r="N251" s="120" t="s">
        <v>614</v>
      </c>
      <c r="O251" s="142" t="s">
        <v>2114</v>
      </c>
      <c r="P251" s="178" t="str">
        <f t="shared" si="45"/>
        <v>Duffy, Danny (2,L5-14M)</v>
      </c>
      <c r="Q251" s="139">
        <f t="shared" si="50"/>
        <v>2800000</v>
      </c>
      <c r="R251" s="231">
        <f t="shared" si="51"/>
        <v>2800000</v>
      </c>
      <c r="S251" s="231">
        <f t="shared" si="52"/>
        <v>2800000</v>
      </c>
      <c r="T251" s="231">
        <f t="shared" si="49"/>
        <v>2800000</v>
      </c>
      <c r="U251" s="107" t="s">
        <v>632</v>
      </c>
      <c r="V251" s="183">
        <v>2800000</v>
      </c>
      <c r="W251" s="107" t="s">
        <v>310</v>
      </c>
      <c r="X251" s="183">
        <v>2800000</v>
      </c>
      <c r="Y251" s="107" t="s">
        <v>309</v>
      </c>
      <c r="Z251" s="183">
        <v>2800000</v>
      </c>
      <c r="AA251" s="107" t="s">
        <v>593</v>
      </c>
      <c r="AB251" s="107">
        <v>2800000</v>
      </c>
      <c r="AC251" s="107" t="s">
        <v>326</v>
      </c>
      <c r="AD251" s="107"/>
      <c r="AE251" s="107"/>
      <c r="AF251" s="107"/>
    </row>
    <row r="252" spans="1:32" ht="14.25" customHeight="1" x14ac:dyDescent="0.2">
      <c r="A252" s="224" t="s">
        <v>1400</v>
      </c>
      <c r="B252" s="185" t="str">
        <f t="shared" si="40"/>
        <v>Duke</v>
      </c>
      <c r="C252" s="190" t="str">
        <f t="shared" si="41"/>
        <v>Zach</v>
      </c>
      <c r="D252" s="107" t="str">
        <f t="shared" si="42"/>
        <v>Z. Duke</v>
      </c>
      <c r="E252" s="178" t="str">
        <f t="shared" si="43"/>
        <v>Zach Duke</v>
      </c>
      <c r="F252" s="227" t="s">
        <v>404</v>
      </c>
      <c r="G252" s="227"/>
      <c r="H252" s="227"/>
      <c r="I252" s="227"/>
      <c r="J252" s="333">
        <v>30425</v>
      </c>
      <c r="K252" s="224" t="s">
        <v>968</v>
      </c>
      <c r="L252" s="108" t="s">
        <v>130</v>
      </c>
      <c r="M252" s="107" t="str">
        <f t="shared" si="44"/>
        <v>1,F2-$500k</v>
      </c>
      <c r="N252" s="147" t="s">
        <v>62</v>
      </c>
      <c r="O252" s="142" t="s">
        <v>3237</v>
      </c>
      <c r="P252" s="178" t="str">
        <f t="shared" si="45"/>
        <v>Duke, Zach (1,F2-$500k)</v>
      </c>
      <c r="Q252" s="139">
        <f t="shared" si="50"/>
        <v>250000</v>
      </c>
      <c r="R252" s="231">
        <f t="shared" si="51"/>
        <v>250000</v>
      </c>
      <c r="S252" s="231" t="str">
        <f t="shared" si="52"/>
        <v/>
      </c>
      <c r="T252" s="231" t="str">
        <f t="shared" si="49"/>
        <v/>
      </c>
      <c r="U252" s="165" t="s">
        <v>1495</v>
      </c>
      <c r="V252" s="140">
        <v>250000</v>
      </c>
      <c r="W252" s="165" t="s">
        <v>1495</v>
      </c>
      <c r="X252" s="140">
        <v>250000</v>
      </c>
      <c r="Y252" s="201" t="s">
        <v>326</v>
      </c>
      <c r="Z252" s="183"/>
      <c r="AA252" s="139"/>
      <c r="AB252" s="324"/>
      <c r="AC252" s="107"/>
      <c r="AD252" s="107"/>
      <c r="AE252" s="107"/>
      <c r="AF252" s="107"/>
    </row>
    <row r="253" spans="1:32" ht="14.25" customHeight="1" x14ac:dyDescent="0.2">
      <c r="A253" s="509" t="s">
        <v>1659</v>
      </c>
      <c r="B253" s="185" t="str">
        <f t="shared" si="40"/>
        <v>Dull</v>
      </c>
      <c r="C253" s="190" t="str">
        <f t="shared" si="41"/>
        <v>Ryan</v>
      </c>
      <c r="D253" s="107" t="str">
        <f t="shared" si="42"/>
        <v>R. Dull</v>
      </c>
      <c r="E253" s="178" t="str">
        <f t="shared" si="43"/>
        <v>Ryan Dull</v>
      </c>
      <c r="F253" s="217" t="s">
        <v>971</v>
      </c>
      <c r="G253" s="509">
        <v>161</v>
      </c>
      <c r="H253" s="509">
        <v>6</v>
      </c>
      <c r="I253" s="509">
        <v>23</v>
      </c>
      <c r="J253" s="298">
        <v>32783</v>
      </c>
      <c r="K253" s="167" t="s">
        <v>968</v>
      </c>
      <c r="L253" s="108" t="s">
        <v>130</v>
      </c>
      <c r="M253" s="107" t="str">
        <f t="shared" si="44"/>
        <v>Y2</v>
      </c>
      <c r="N253" s="120" t="str">
        <f>Ruth!$A$2</f>
        <v>Plum Island</v>
      </c>
      <c r="O253" s="142" t="s">
        <v>1727</v>
      </c>
      <c r="P253" s="178" t="str">
        <f t="shared" si="45"/>
        <v>Dull, Ryan (Y2)</v>
      </c>
      <c r="Q253" s="139">
        <f t="shared" si="50"/>
        <v>300000</v>
      </c>
      <c r="R253" s="231">
        <f t="shared" si="51"/>
        <v>400000</v>
      </c>
      <c r="S253" s="231" t="str">
        <f t="shared" si="52"/>
        <v/>
      </c>
      <c r="T253" s="231" t="str">
        <f t="shared" si="49"/>
        <v/>
      </c>
      <c r="U253" s="178" t="s">
        <v>511</v>
      </c>
      <c r="V253" s="183">
        <v>300000</v>
      </c>
      <c r="W253" s="107" t="s">
        <v>367</v>
      </c>
      <c r="X253" s="183">
        <v>400000</v>
      </c>
      <c r="Y253" s="107" t="s">
        <v>630</v>
      </c>
      <c r="Z253" s="183"/>
      <c r="AA253" s="107" t="s">
        <v>943</v>
      </c>
      <c r="AB253" s="107"/>
      <c r="AC253" s="107" t="s">
        <v>944</v>
      </c>
      <c r="AD253" s="107"/>
      <c r="AE253" s="107" t="s">
        <v>945</v>
      </c>
      <c r="AF253" s="107"/>
    </row>
    <row r="254" spans="1:32" ht="14.25" customHeight="1" x14ac:dyDescent="0.2">
      <c r="A254" s="107" t="s">
        <v>2157</v>
      </c>
      <c r="B254" s="185" t="str">
        <f t="shared" si="40"/>
        <v>Dunn</v>
      </c>
      <c r="C254" s="190" t="str">
        <f t="shared" si="41"/>
        <v>Justin</v>
      </c>
      <c r="D254" s="107" t="str">
        <f t="shared" si="42"/>
        <v>J. Dunn</v>
      </c>
      <c r="E254" s="178" t="str">
        <f t="shared" si="43"/>
        <v>Justin Dunn</v>
      </c>
      <c r="F254" s="184" t="s">
        <v>971</v>
      </c>
      <c r="G254" s="107">
        <f>G253+1</f>
        <v>162</v>
      </c>
      <c r="H254" s="107">
        <v>3</v>
      </c>
      <c r="I254" s="107">
        <v>9</v>
      </c>
      <c r="J254" s="398">
        <v>34964</v>
      </c>
      <c r="K254" s="107" t="s">
        <v>730</v>
      </c>
      <c r="L254" s="108" t="s">
        <v>509</v>
      </c>
      <c r="M254" s="107" t="str">
        <f t="shared" si="44"/>
        <v>min</v>
      </c>
      <c r="N254" s="107" t="s">
        <v>395</v>
      </c>
      <c r="O254" s="108" t="s">
        <v>2127</v>
      </c>
      <c r="P254" s="178" t="str">
        <f t="shared" si="45"/>
        <v>Dunn, Justin (min)</v>
      </c>
      <c r="Q254" s="139" t="str">
        <f t="shared" si="50"/>
        <v/>
      </c>
      <c r="R254" s="231" t="str">
        <f t="shared" si="51"/>
        <v/>
      </c>
      <c r="S254" s="231" t="str">
        <f t="shared" si="52"/>
        <v/>
      </c>
      <c r="T254" s="231" t="str">
        <f t="shared" si="49"/>
        <v/>
      </c>
      <c r="U254" s="107" t="s">
        <v>643</v>
      </c>
      <c r="V254" s="107"/>
      <c r="W254" s="107"/>
      <c r="X254" s="140"/>
      <c r="Y254" s="107"/>
      <c r="Z254" s="140"/>
      <c r="AA254" s="107"/>
      <c r="AB254" s="107"/>
      <c r="AC254" s="107"/>
      <c r="AD254" s="107"/>
      <c r="AE254" s="107"/>
      <c r="AF254" s="107"/>
    </row>
    <row r="255" spans="1:32" ht="14.25" customHeight="1" x14ac:dyDescent="0.2">
      <c r="A255" s="107" t="s">
        <v>9</v>
      </c>
      <c r="B255" s="185" t="str">
        <f t="shared" si="40"/>
        <v>Dunn</v>
      </c>
      <c r="C255" s="190" t="str">
        <f t="shared" si="41"/>
        <v>Mike</v>
      </c>
      <c r="D255" s="107" t="str">
        <f t="shared" si="42"/>
        <v>M. Dunn</v>
      </c>
      <c r="E255" s="178" t="str">
        <f t="shared" si="43"/>
        <v>Mike Dunn</v>
      </c>
      <c r="F255" s="108" t="s">
        <v>404</v>
      </c>
      <c r="G255" s="108"/>
      <c r="H255" s="108"/>
      <c r="I255" s="108"/>
      <c r="J255" s="165">
        <v>31190</v>
      </c>
      <c r="K255" s="120" t="s">
        <v>968</v>
      </c>
      <c r="L255" s="108" t="s">
        <v>130</v>
      </c>
      <c r="M255" s="107" t="str">
        <f t="shared" si="44"/>
        <v>1,F1-$200k</v>
      </c>
      <c r="N255" s="147" t="s">
        <v>226</v>
      </c>
      <c r="O255" s="142" t="s">
        <v>3237</v>
      </c>
      <c r="P255" s="178" t="str">
        <f t="shared" si="45"/>
        <v>Dunn, Mike (1,F1-$200k)</v>
      </c>
      <c r="Q255" s="139">
        <f t="shared" si="50"/>
        <v>200000</v>
      </c>
      <c r="R255" s="231" t="str">
        <f t="shared" si="51"/>
        <v/>
      </c>
      <c r="S255" s="231" t="str">
        <f t="shared" si="52"/>
        <v/>
      </c>
      <c r="T255" s="231" t="str">
        <f t="shared" si="49"/>
        <v/>
      </c>
      <c r="U255" s="165" t="s">
        <v>1488</v>
      </c>
      <c r="V255" s="140">
        <v>200000</v>
      </c>
      <c r="W255" s="182" t="s">
        <v>326</v>
      </c>
      <c r="X255" s="183"/>
      <c r="Y255" s="107"/>
      <c r="Z255" s="183"/>
      <c r="AA255" s="107"/>
      <c r="AB255" s="183"/>
      <c r="AC255" s="107"/>
      <c r="AD255" s="107"/>
      <c r="AE255" s="107"/>
      <c r="AF255" s="107"/>
    </row>
    <row r="256" spans="1:32" ht="14.25" customHeight="1" x14ac:dyDescent="0.2">
      <c r="A256" s="509" t="s">
        <v>1324</v>
      </c>
      <c r="B256" s="185" t="str">
        <f t="shared" si="40"/>
        <v>Duvall</v>
      </c>
      <c r="C256" s="190" t="str">
        <f t="shared" si="41"/>
        <v>Adam</v>
      </c>
      <c r="D256" s="107" t="str">
        <f t="shared" si="42"/>
        <v>A. Duvall</v>
      </c>
      <c r="E256" s="178" t="str">
        <f t="shared" si="43"/>
        <v>Adam Duvall</v>
      </c>
      <c r="F256" s="108" t="s">
        <v>971</v>
      </c>
      <c r="G256" s="108"/>
      <c r="H256" s="108"/>
      <c r="I256" s="108"/>
      <c r="J256" s="298">
        <v>32390</v>
      </c>
      <c r="K256" s="107" t="s">
        <v>970</v>
      </c>
      <c r="L256" s="108" t="s">
        <v>7</v>
      </c>
      <c r="M256" s="107" t="str">
        <f t="shared" si="44"/>
        <v>Y2</v>
      </c>
      <c r="N256" s="120" t="str">
        <f>Cobb!$AE$2</f>
        <v>Chicago</v>
      </c>
      <c r="O256" s="108" t="s">
        <v>1349</v>
      </c>
      <c r="P256" s="178" t="str">
        <f t="shared" si="45"/>
        <v>Duvall, Adam (Y2)</v>
      </c>
      <c r="Q256" s="139">
        <f t="shared" si="50"/>
        <v>300000</v>
      </c>
      <c r="R256" s="231">
        <f t="shared" si="51"/>
        <v>400000</v>
      </c>
      <c r="S256" s="231" t="str">
        <f t="shared" si="52"/>
        <v/>
      </c>
      <c r="T256" s="231" t="str">
        <f t="shared" si="49"/>
        <v/>
      </c>
      <c r="U256" s="107" t="s">
        <v>511</v>
      </c>
      <c r="V256" s="183">
        <v>300000</v>
      </c>
      <c r="W256" s="107" t="s">
        <v>367</v>
      </c>
      <c r="X256" s="183">
        <v>400000</v>
      </c>
      <c r="Y256" s="107" t="s">
        <v>630</v>
      </c>
      <c r="Z256" s="183"/>
      <c r="AA256" s="107" t="s">
        <v>943</v>
      </c>
      <c r="AB256" s="107"/>
      <c r="AC256" s="107" t="s">
        <v>944</v>
      </c>
      <c r="AD256" s="107"/>
      <c r="AE256" s="107" t="s">
        <v>945</v>
      </c>
      <c r="AF256" s="107"/>
    </row>
    <row r="257" spans="1:32" ht="14.25" customHeight="1" x14ac:dyDescent="0.2">
      <c r="A257" s="119" t="s">
        <v>861</v>
      </c>
      <c r="B257" s="185" t="str">
        <f t="shared" si="40"/>
        <v>Dyson</v>
      </c>
      <c r="C257" s="190" t="str">
        <f t="shared" si="41"/>
        <v>Jarrod</v>
      </c>
      <c r="D257" s="107" t="str">
        <f t="shared" si="42"/>
        <v>J. Dyson</v>
      </c>
      <c r="E257" s="178" t="str">
        <f t="shared" si="43"/>
        <v>Jarrod Dyson</v>
      </c>
      <c r="F257" s="108" t="s">
        <v>404</v>
      </c>
      <c r="G257" s="108"/>
      <c r="H257" s="108"/>
      <c r="I257" s="108"/>
      <c r="J257" s="165">
        <v>30909</v>
      </c>
      <c r="K257" s="120" t="s">
        <v>973</v>
      </c>
      <c r="L257" s="108" t="s">
        <v>7</v>
      </c>
      <c r="M257" s="107" t="str">
        <f t="shared" si="44"/>
        <v>ARB-Y6</v>
      </c>
      <c r="N257" s="120" t="str">
        <f>Aaron!$S$2</f>
        <v>San Jose</v>
      </c>
      <c r="O257" s="108" t="s">
        <v>1068</v>
      </c>
      <c r="P257" s="178" t="str">
        <f t="shared" si="45"/>
        <v>Dyson, Jarrod (ARB-Y6)</v>
      </c>
      <c r="Q257" s="139">
        <f t="shared" si="50"/>
        <v>975000</v>
      </c>
      <c r="R257" s="231" t="str">
        <f t="shared" si="51"/>
        <v/>
      </c>
      <c r="S257" s="231" t="str">
        <f t="shared" si="52"/>
        <v/>
      </c>
      <c r="T257" s="231" t="str">
        <f t="shared" si="49"/>
        <v/>
      </c>
      <c r="U257" s="107" t="s">
        <v>944</v>
      </c>
      <c r="V257" s="183">
        <v>975000</v>
      </c>
      <c r="W257" s="107" t="s">
        <v>945</v>
      </c>
      <c r="X257" s="183"/>
      <c r="Y257" s="107" t="s">
        <v>326</v>
      </c>
      <c r="Z257" s="183"/>
      <c r="AA257" s="107"/>
      <c r="AB257" s="107"/>
      <c r="AC257" s="140"/>
      <c r="AD257" s="107"/>
      <c r="AE257" s="107"/>
      <c r="AF257" s="107"/>
    </row>
    <row r="258" spans="1:32" ht="14.25" customHeight="1" x14ac:dyDescent="0.2">
      <c r="A258" s="509" t="s">
        <v>1288</v>
      </c>
      <c r="B258" s="185" t="str">
        <f t="shared" si="40"/>
        <v>Dyson</v>
      </c>
      <c r="C258" s="190" t="str">
        <f t="shared" si="41"/>
        <v>Sam</v>
      </c>
      <c r="D258" s="107" t="str">
        <f t="shared" si="42"/>
        <v>S. Dyson</v>
      </c>
      <c r="E258" s="178" t="str">
        <f t="shared" si="43"/>
        <v>Sam Dyson</v>
      </c>
      <c r="F258" s="108" t="s">
        <v>971</v>
      </c>
      <c r="G258" s="108"/>
      <c r="H258" s="108"/>
      <c r="I258" s="108"/>
      <c r="J258" s="298">
        <v>32270</v>
      </c>
      <c r="K258" s="107" t="s">
        <v>968</v>
      </c>
      <c r="L258" s="108" t="s">
        <v>130</v>
      </c>
      <c r="M258" s="107" t="str">
        <f t="shared" si="44"/>
        <v>ARB-Y4</v>
      </c>
      <c r="N258" s="222" t="str">
        <f>Aaron!$Y$2</f>
        <v>Columbus</v>
      </c>
      <c r="O258" s="108" t="s">
        <v>1349</v>
      </c>
      <c r="P258" s="178" t="str">
        <f t="shared" si="45"/>
        <v>Dyson, Sam (ARB-Y4)</v>
      </c>
      <c r="Q258" s="139">
        <f t="shared" si="50"/>
        <v>600000</v>
      </c>
      <c r="R258" s="231" t="str">
        <f t="shared" si="51"/>
        <v/>
      </c>
      <c r="S258" s="231" t="str">
        <f t="shared" si="52"/>
        <v/>
      </c>
      <c r="T258" s="231" t="str">
        <f t="shared" si="49"/>
        <v/>
      </c>
      <c r="U258" s="107" t="s">
        <v>630</v>
      </c>
      <c r="V258" s="323">
        <v>600000</v>
      </c>
      <c r="W258" s="107" t="s">
        <v>943</v>
      </c>
      <c r="X258" s="321"/>
      <c r="Y258" s="107" t="s">
        <v>944</v>
      </c>
      <c r="Z258" s="183"/>
      <c r="AA258" s="107" t="s">
        <v>945</v>
      </c>
      <c r="AB258" s="107"/>
      <c r="AC258" s="107" t="s">
        <v>326</v>
      </c>
      <c r="AD258" s="107"/>
      <c r="AE258" s="107"/>
      <c r="AF258" s="107"/>
    </row>
    <row r="259" spans="1:32" ht="14.25" customHeight="1" x14ac:dyDescent="0.2">
      <c r="A259" s="119" t="s">
        <v>625</v>
      </c>
      <c r="B259" s="185" t="str">
        <f t="shared" ref="B259:B322" si="53">LEFT(A259,FIND(", ",A259,1)-1)</f>
        <v>Eaton</v>
      </c>
      <c r="C259" s="190" t="str">
        <f t="shared" ref="C259:C322" si="54">RIGHT(A259,LEN(A259)-FIND(", ",A259,1)-1)</f>
        <v>Adam</v>
      </c>
      <c r="D259" s="107" t="str">
        <f t="shared" ref="D259:D322" si="55">CONCATENATE(MID(C259,1,1),". ",B259)</f>
        <v>A. Eaton</v>
      </c>
      <c r="E259" s="178" t="str">
        <f t="shared" ref="E259:E322" si="56">CONCATENATE(C259," ",B259)</f>
        <v>Adam Eaton</v>
      </c>
      <c r="F259" s="108" t="s">
        <v>404</v>
      </c>
      <c r="G259" s="108"/>
      <c r="H259" s="108"/>
      <c r="I259" s="108"/>
      <c r="J259" s="165">
        <v>32483</v>
      </c>
      <c r="K259" s="120" t="s">
        <v>973</v>
      </c>
      <c r="L259" s="108" t="s">
        <v>7</v>
      </c>
      <c r="M259" s="107" t="str">
        <f t="shared" ref="M259:M322" si="57">$U259</f>
        <v>2,L5-14M</v>
      </c>
      <c r="N259" s="120" t="str">
        <f>Cobb!$G$2</f>
        <v>Alaska</v>
      </c>
      <c r="O259" s="108" t="s">
        <v>846</v>
      </c>
      <c r="P259" s="178" t="str">
        <f t="shared" ref="P259:P322" si="58">CONCATENATE(A259," (",M259,")")</f>
        <v>Eaton, Adam (2,L5-14M)</v>
      </c>
      <c r="Q259" s="139">
        <f t="shared" si="50"/>
        <v>2800000</v>
      </c>
      <c r="R259" s="231">
        <f t="shared" si="51"/>
        <v>2800000</v>
      </c>
      <c r="S259" s="231">
        <f t="shared" si="52"/>
        <v>2800000</v>
      </c>
      <c r="T259" s="231">
        <f t="shared" si="49"/>
        <v>2800000</v>
      </c>
      <c r="U259" s="107" t="s">
        <v>632</v>
      </c>
      <c r="V259" s="183">
        <v>2800000</v>
      </c>
      <c r="W259" s="107" t="s">
        <v>310</v>
      </c>
      <c r="X259" s="179">
        <v>2800000</v>
      </c>
      <c r="Y259" s="107" t="s">
        <v>309</v>
      </c>
      <c r="Z259" s="183">
        <v>2800000</v>
      </c>
      <c r="AA259" s="107" t="s">
        <v>593</v>
      </c>
      <c r="AB259" s="140">
        <v>2800000</v>
      </c>
      <c r="AC259" s="107" t="s">
        <v>326</v>
      </c>
      <c r="AD259" s="107"/>
      <c r="AE259" s="107"/>
      <c r="AF259" s="107"/>
    </row>
    <row r="260" spans="1:32" ht="14.25" customHeight="1" x14ac:dyDescent="0.2">
      <c r="A260" s="316" t="s">
        <v>3704</v>
      </c>
      <c r="B260" s="185" t="str">
        <f t="shared" si="53"/>
        <v>Edwards</v>
      </c>
      <c r="C260" s="190" t="str">
        <f t="shared" si="54"/>
        <v>Carl</v>
      </c>
      <c r="D260" s="107" t="str">
        <f t="shared" si="55"/>
        <v>C. Edwards</v>
      </c>
      <c r="E260" s="178" t="str">
        <f t="shared" si="56"/>
        <v>Carl Edwards</v>
      </c>
      <c r="F260" s="184" t="s">
        <v>971</v>
      </c>
      <c r="G260" s="107">
        <f>G259+1</f>
        <v>1</v>
      </c>
      <c r="H260" s="107">
        <v>2</v>
      </c>
      <c r="I260" s="107">
        <v>2</v>
      </c>
      <c r="J260" s="398">
        <v>33484</v>
      </c>
      <c r="K260" s="107" t="s">
        <v>968</v>
      </c>
      <c r="L260" s="108" t="s">
        <v>130</v>
      </c>
      <c r="M260" s="107" t="str">
        <f t="shared" si="57"/>
        <v>Y2</v>
      </c>
      <c r="N260" s="107" t="s">
        <v>1220</v>
      </c>
      <c r="O260" s="108" t="s">
        <v>2127</v>
      </c>
      <c r="P260" s="178" t="str">
        <f t="shared" si="58"/>
        <v>Edwards, Carl (Y2)</v>
      </c>
      <c r="Q260" s="139">
        <f t="shared" si="50"/>
        <v>300000</v>
      </c>
      <c r="R260" s="231">
        <f t="shared" si="51"/>
        <v>400000</v>
      </c>
      <c r="S260" s="231" t="str">
        <f t="shared" si="52"/>
        <v/>
      </c>
      <c r="T260" s="231" t="str">
        <f t="shared" si="49"/>
        <v/>
      </c>
      <c r="U260" s="107" t="s">
        <v>511</v>
      </c>
      <c r="V260" s="183">
        <v>300000</v>
      </c>
      <c r="W260" s="107" t="s">
        <v>367</v>
      </c>
      <c r="X260" s="183">
        <v>400000</v>
      </c>
      <c r="Y260" s="107" t="s">
        <v>630</v>
      </c>
      <c r="Z260" s="140"/>
      <c r="AA260" s="107" t="s">
        <v>943</v>
      </c>
      <c r="AB260" s="107"/>
      <c r="AC260" s="107" t="s">
        <v>944</v>
      </c>
      <c r="AD260" s="107"/>
      <c r="AE260" s="107" t="s">
        <v>945</v>
      </c>
      <c r="AF260" s="107"/>
    </row>
    <row r="261" spans="1:32" ht="14.25" customHeight="1" x14ac:dyDescent="0.2">
      <c r="A261" s="431" t="s">
        <v>1376</v>
      </c>
      <c r="B261" s="378" t="str">
        <f t="shared" si="53"/>
        <v>Eflin</v>
      </c>
      <c r="C261" s="379" t="str">
        <f t="shared" si="54"/>
        <v>Zach</v>
      </c>
      <c r="D261" s="316" t="str">
        <f t="shared" si="55"/>
        <v>Z. Eflin</v>
      </c>
      <c r="E261" s="374" t="str">
        <f t="shared" si="56"/>
        <v>Zach Eflin</v>
      </c>
      <c r="F261" s="317" t="s">
        <v>971</v>
      </c>
      <c r="G261" s="317"/>
      <c r="H261" s="317"/>
      <c r="I261" s="317"/>
      <c r="J261" s="476">
        <v>34432</v>
      </c>
      <c r="K261" s="316" t="s">
        <v>730</v>
      </c>
      <c r="L261" s="317" t="s">
        <v>130</v>
      </c>
      <c r="M261" s="316" t="str">
        <f t="shared" si="57"/>
        <v>Y2</v>
      </c>
      <c r="N261" s="314" t="s">
        <v>1361</v>
      </c>
      <c r="O261" s="317" t="s">
        <v>3692</v>
      </c>
      <c r="P261" s="178" t="str">
        <f t="shared" si="58"/>
        <v>Eflin, Zach (Y2)</v>
      </c>
      <c r="Q261" s="139">
        <f t="shared" si="50"/>
        <v>300000</v>
      </c>
      <c r="R261" s="231">
        <f t="shared" si="51"/>
        <v>400000</v>
      </c>
      <c r="S261" s="231" t="str">
        <f t="shared" si="52"/>
        <v/>
      </c>
      <c r="T261" s="231" t="str">
        <f t="shared" si="49"/>
        <v/>
      </c>
      <c r="U261" s="107" t="s">
        <v>511</v>
      </c>
      <c r="V261" s="183">
        <v>300000</v>
      </c>
      <c r="W261" s="107" t="s">
        <v>367</v>
      </c>
      <c r="X261" s="183">
        <v>400000</v>
      </c>
      <c r="Y261" s="107" t="s">
        <v>630</v>
      </c>
      <c r="Z261" s="183"/>
      <c r="AA261" s="107" t="s">
        <v>943</v>
      </c>
      <c r="AB261" s="107"/>
      <c r="AC261" s="107" t="s">
        <v>944</v>
      </c>
      <c r="AD261" s="107"/>
      <c r="AE261" s="107" t="s">
        <v>945</v>
      </c>
      <c r="AF261" s="107"/>
    </row>
    <row r="262" spans="1:32" ht="14.25" customHeight="1" x14ac:dyDescent="0.2">
      <c r="A262" s="509" t="s">
        <v>1688</v>
      </c>
      <c r="B262" s="185" t="str">
        <f t="shared" si="53"/>
        <v>Eickhoff</v>
      </c>
      <c r="C262" s="190" t="str">
        <f t="shared" si="54"/>
        <v>Jerad</v>
      </c>
      <c r="D262" s="107" t="str">
        <f t="shared" si="55"/>
        <v>J. Eickhoff</v>
      </c>
      <c r="E262" s="178" t="str">
        <f t="shared" si="56"/>
        <v>Jerad Eickhoff</v>
      </c>
      <c r="F262" s="217" t="s">
        <v>971</v>
      </c>
      <c r="G262" s="509">
        <v>22</v>
      </c>
      <c r="H262" s="509">
        <v>1</v>
      </c>
      <c r="I262" s="509">
        <v>22</v>
      </c>
      <c r="J262" s="298">
        <v>33056</v>
      </c>
      <c r="K262" s="167" t="s">
        <v>730</v>
      </c>
      <c r="L262" s="108" t="s">
        <v>130</v>
      </c>
      <c r="M262" s="107" t="str">
        <f t="shared" si="57"/>
        <v>Y3</v>
      </c>
      <c r="N262" s="120" t="str">
        <f>Mays!$AE$2</f>
        <v>West Oakland</v>
      </c>
      <c r="O262" s="142" t="s">
        <v>1727</v>
      </c>
      <c r="P262" s="178" t="str">
        <f t="shared" si="58"/>
        <v>Eickhoff, Jerad (Y3)</v>
      </c>
      <c r="Q262" s="139">
        <f t="shared" si="50"/>
        <v>400000</v>
      </c>
      <c r="R262" s="231" t="str">
        <f t="shared" si="51"/>
        <v/>
      </c>
      <c r="S262" s="231" t="str">
        <f t="shared" si="52"/>
        <v/>
      </c>
      <c r="T262" s="231" t="str">
        <f t="shared" si="49"/>
        <v/>
      </c>
      <c r="U262" s="107" t="s">
        <v>367</v>
      </c>
      <c r="V262" s="183">
        <v>400000</v>
      </c>
      <c r="W262" s="107" t="s">
        <v>630</v>
      </c>
      <c r="X262" s="183"/>
      <c r="Y262" s="107" t="s">
        <v>943</v>
      </c>
      <c r="Z262" s="183"/>
      <c r="AA262" s="107" t="s">
        <v>944</v>
      </c>
      <c r="AB262" s="509"/>
      <c r="AC262" s="107" t="s">
        <v>945</v>
      </c>
      <c r="AD262" s="107"/>
      <c r="AE262" s="107" t="s">
        <v>326</v>
      </c>
      <c r="AF262" s="107"/>
    </row>
    <row r="263" spans="1:32" ht="14.25" customHeight="1" x14ac:dyDescent="0.2">
      <c r="A263" s="339" t="s">
        <v>1907</v>
      </c>
      <c r="B263" s="185" t="str">
        <f t="shared" si="53"/>
        <v>Ellington</v>
      </c>
      <c r="C263" s="190" t="str">
        <f t="shared" si="54"/>
        <v>Brian</v>
      </c>
      <c r="D263" s="107" t="str">
        <f t="shared" si="55"/>
        <v>B. Ellington</v>
      </c>
      <c r="E263" s="178" t="str">
        <f t="shared" si="56"/>
        <v>Brian Ellington</v>
      </c>
      <c r="F263" s="367" t="s">
        <v>971</v>
      </c>
      <c r="G263" s="339"/>
      <c r="H263" s="339"/>
      <c r="I263" s="339"/>
      <c r="J263" s="368">
        <v>33089</v>
      </c>
      <c r="K263" s="369" t="s">
        <v>968</v>
      </c>
      <c r="L263" s="337" t="s">
        <v>130</v>
      </c>
      <c r="M263" s="107" t="str">
        <f t="shared" si="57"/>
        <v>2,F3-$1M</v>
      </c>
      <c r="N263" s="339" t="s">
        <v>1906</v>
      </c>
      <c r="O263" s="370" t="s">
        <v>1922</v>
      </c>
      <c r="P263" s="178" t="str">
        <f t="shared" si="58"/>
        <v>Ellington, Brian (2,F3-$1M)</v>
      </c>
      <c r="Q263" s="139">
        <f t="shared" si="50"/>
        <v>333333</v>
      </c>
      <c r="R263" s="231">
        <f t="shared" si="51"/>
        <v>333333</v>
      </c>
      <c r="S263" s="231" t="str">
        <f t="shared" si="52"/>
        <v/>
      </c>
      <c r="T263" s="231" t="str">
        <f t="shared" si="49"/>
        <v/>
      </c>
      <c r="U263" s="340" t="s">
        <v>1598</v>
      </c>
      <c r="V263" s="338">
        <v>333333</v>
      </c>
      <c r="W263" s="340" t="s">
        <v>1563</v>
      </c>
      <c r="X263" s="486">
        <v>333333</v>
      </c>
      <c r="Y263" s="107" t="s">
        <v>326</v>
      </c>
      <c r="Z263" s="183"/>
      <c r="AA263" s="107"/>
      <c r="AB263" s="107"/>
      <c r="AC263" s="107"/>
      <c r="AD263" s="107"/>
      <c r="AE263" s="107"/>
      <c r="AF263" s="107"/>
    </row>
    <row r="264" spans="1:32" ht="14.25" customHeight="1" x14ac:dyDescent="0.25">
      <c r="A264" s="120" t="s">
        <v>99</v>
      </c>
      <c r="B264" s="185" t="str">
        <f t="shared" si="53"/>
        <v>Ellis</v>
      </c>
      <c r="C264" s="190" t="str">
        <f t="shared" si="54"/>
        <v>A.J.</v>
      </c>
      <c r="D264" s="107" t="str">
        <f t="shared" si="55"/>
        <v>A. Ellis</v>
      </c>
      <c r="E264" s="178" t="str">
        <f t="shared" si="56"/>
        <v>A.J. Ellis</v>
      </c>
      <c r="F264" s="334" t="s">
        <v>971</v>
      </c>
      <c r="G264" s="108" t="s">
        <v>1826</v>
      </c>
      <c r="H264" s="108" t="s">
        <v>1826</v>
      </c>
      <c r="I264" s="108" t="s">
        <v>1826</v>
      </c>
      <c r="J264" s="335">
        <v>29685</v>
      </c>
      <c r="K264" s="336" t="s">
        <v>972</v>
      </c>
      <c r="L264" s="108" t="s">
        <v>7</v>
      </c>
      <c r="M264" s="107" t="str">
        <f t="shared" si="57"/>
        <v>1,F1-$481335</v>
      </c>
      <c r="N264" s="147" t="s">
        <v>398</v>
      </c>
      <c r="O264" s="142" t="s">
        <v>3237</v>
      </c>
      <c r="P264" s="178" t="str">
        <f t="shared" si="58"/>
        <v>Ellis, A.J. (1,F1-$481335)</v>
      </c>
      <c r="Q264" s="139">
        <f t="shared" si="50"/>
        <v>482000</v>
      </c>
      <c r="R264" s="231" t="str">
        <f t="shared" si="51"/>
        <v/>
      </c>
      <c r="S264" s="231" t="str">
        <f t="shared" si="52"/>
        <v/>
      </c>
      <c r="T264" s="231" t="str">
        <f t="shared" si="49"/>
        <v/>
      </c>
      <c r="U264" s="165" t="s">
        <v>3263</v>
      </c>
      <c r="V264" s="140">
        <v>482000</v>
      </c>
      <c r="W264" s="182" t="s">
        <v>326</v>
      </c>
      <c r="X264" s="183"/>
      <c r="Y264" s="140"/>
      <c r="Z264" s="183"/>
      <c r="AA264" s="140"/>
      <c r="AB264" s="183"/>
      <c r="AC264" s="107"/>
      <c r="AD264" s="107"/>
      <c r="AE264" s="107"/>
      <c r="AF264" s="107"/>
    </row>
    <row r="265" spans="1:32" ht="14.25" customHeight="1" x14ac:dyDescent="0.2">
      <c r="A265" s="121" t="s">
        <v>85</v>
      </c>
      <c r="B265" s="185" t="str">
        <f t="shared" si="53"/>
        <v>Ellsbury</v>
      </c>
      <c r="C265" s="190" t="str">
        <f t="shared" si="54"/>
        <v>Jacoby</v>
      </c>
      <c r="D265" s="107" t="str">
        <f t="shared" si="55"/>
        <v>J. Ellsbury</v>
      </c>
      <c r="E265" s="178" t="str">
        <f t="shared" si="56"/>
        <v>Jacoby Ellsbury</v>
      </c>
      <c r="F265" s="108" t="s">
        <v>404</v>
      </c>
      <c r="G265" s="108"/>
      <c r="H265" s="108"/>
      <c r="I265" s="108"/>
      <c r="J265" s="165">
        <v>30570</v>
      </c>
      <c r="K265" s="120" t="s">
        <v>973</v>
      </c>
      <c r="L265" s="108" t="s">
        <v>7</v>
      </c>
      <c r="M265" s="107" t="str">
        <f t="shared" si="57"/>
        <v>3,F5-$11.75M</v>
      </c>
      <c r="N265" s="120" t="s">
        <v>614</v>
      </c>
      <c r="O265" s="284" t="s">
        <v>1642</v>
      </c>
      <c r="P265" s="178" t="str">
        <f t="shared" si="58"/>
        <v>Ellsbury, Jacoby (3,F5-$11.75M)</v>
      </c>
      <c r="Q265" s="139">
        <f t="shared" si="50"/>
        <v>2350000</v>
      </c>
      <c r="R265" s="231">
        <f t="shared" si="51"/>
        <v>2350000</v>
      </c>
      <c r="S265" s="231">
        <f t="shared" si="52"/>
        <v>2350000</v>
      </c>
      <c r="T265" s="231" t="str">
        <f t="shared" si="49"/>
        <v/>
      </c>
      <c r="U265" s="121" t="s">
        <v>1540</v>
      </c>
      <c r="V265" s="323">
        <v>2350000</v>
      </c>
      <c r="W265" s="121" t="s">
        <v>1515</v>
      </c>
      <c r="X265" s="321">
        <v>2350000</v>
      </c>
      <c r="Y265" s="121" t="s">
        <v>1498</v>
      </c>
      <c r="Z265" s="321">
        <v>2350000</v>
      </c>
      <c r="AA265" s="107" t="s">
        <v>326</v>
      </c>
      <c r="AB265" s="107"/>
      <c r="AC265" s="107"/>
      <c r="AD265" s="107"/>
      <c r="AE265" s="107"/>
      <c r="AF265" s="107"/>
    </row>
    <row r="266" spans="1:32" ht="14.25" customHeight="1" x14ac:dyDescent="0.2">
      <c r="A266" s="170" t="s">
        <v>1040</v>
      </c>
      <c r="B266" s="185" t="str">
        <f t="shared" si="53"/>
        <v>Encarnacion</v>
      </c>
      <c r="C266" s="190" t="str">
        <f t="shared" si="54"/>
        <v>Edwin</v>
      </c>
      <c r="D266" s="107" t="str">
        <f t="shared" si="55"/>
        <v>E. Encarnacion</v>
      </c>
      <c r="E266" s="178" t="str">
        <f t="shared" si="56"/>
        <v>Edwin Encarnacion</v>
      </c>
      <c r="F266" s="171" t="s">
        <v>971</v>
      </c>
      <c r="G266" s="171"/>
      <c r="H266" s="171"/>
      <c r="I266" s="171"/>
      <c r="J266" s="174">
        <v>30323</v>
      </c>
      <c r="K266" s="175" t="s">
        <v>970</v>
      </c>
      <c r="L266" s="108" t="s">
        <v>7</v>
      </c>
      <c r="M266" s="107" t="str">
        <f t="shared" si="57"/>
        <v>5,F5-30M</v>
      </c>
      <c r="N266" s="120" t="str">
        <f>Aaron!$AE$2</f>
        <v>Pismo Beach</v>
      </c>
      <c r="O266" s="171" t="s">
        <v>1062</v>
      </c>
      <c r="P266" s="178" t="str">
        <f t="shared" si="58"/>
        <v>Encarnacion, Edwin (5,F5-30M)</v>
      </c>
      <c r="Q266" s="139">
        <f t="shared" si="50"/>
        <v>6000000</v>
      </c>
      <c r="R266" s="231" t="str">
        <f t="shared" si="51"/>
        <v/>
      </c>
      <c r="S266" s="231" t="str">
        <f t="shared" si="52"/>
        <v/>
      </c>
      <c r="T266" s="231" t="str">
        <f t="shared" si="49"/>
        <v/>
      </c>
      <c r="U266" s="170" t="s">
        <v>1041</v>
      </c>
      <c r="V266" s="182">
        <v>6000000</v>
      </c>
      <c r="W266" s="107" t="s">
        <v>326</v>
      </c>
      <c r="X266" s="183"/>
      <c r="Y266" s="107"/>
      <c r="Z266" s="183"/>
      <c r="AA266" s="107"/>
      <c r="AB266" s="107"/>
      <c r="AC266" s="107"/>
      <c r="AD266" s="107"/>
      <c r="AE266" s="107"/>
      <c r="AF266" s="107"/>
    </row>
    <row r="267" spans="1:32" ht="14.25" customHeight="1" x14ac:dyDescent="0.25">
      <c r="A267" s="120" t="s">
        <v>745</v>
      </c>
      <c r="B267" s="185" t="str">
        <f t="shared" si="53"/>
        <v>Eovaldi</v>
      </c>
      <c r="C267" s="190" t="str">
        <f t="shared" si="54"/>
        <v>Nathan</v>
      </c>
      <c r="D267" s="107" t="str">
        <f t="shared" si="55"/>
        <v>N. Eovaldi</v>
      </c>
      <c r="E267" s="178" t="str">
        <f t="shared" si="56"/>
        <v>Nathan Eovaldi</v>
      </c>
      <c r="F267" s="334" t="s">
        <v>971</v>
      </c>
      <c r="G267" s="108"/>
      <c r="H267" s="108"/>
      <c r="I267" s="108"/>
      <c r="J267" s="335">
        <v>32917</v>
      </c>
      <c r="K267" s="336" t="s">
        <v>730</v>
      </c>
      <c r="L267" s="108" t="s">
        <v>130</v>
      </c>
      <c r="M267" s="107" t="str">
        <f t="shared" si="57"/>
        <v>2,F4-$4M</v>
      </c>
      <c r="N267" s="339" t="s">
        <v>1485</v>
      </c>
      <c r="O267" s="370" t="s">
        <v>1922</v>
      </c>
      <c r="P267" s="178" t="str">
        <f t="shared" si="58"/>
        <v>Eovaldi, Nathan (2,F4-$4M)</v>
      </c>
      <c r="Q267" s="139">
        <f t="shared" si="50"/>
        <v>1000000</v>
      </c>
      <c r="R267" s="231">
        <f t="shared" si="51"/>
        <v>1000000</v>
      </c>
      <c r="S267" s="231">
        <f t="shared" si="52"/>
        <v>1000000</v>
      </c>
      <c r="T267" s="231" t="str">
        <f t="shared" si="49"/>
        <v/>
      </c>
      <c r="U267" s="340" t="s">
        <v>1987</v>
      </c>
      <c r="V267" s="338">
        <v>1000000</v>
      </c>
      <c r="W267" s="340" t="s">
        <v>1995</v>
      </c>
      <c r="X267" s="486">
        <v>1000000</v>
      </c>
      <c r="Y267" s="340" t="s">
        <v>1998</v>
      </c>
      <c r="Z267" s="486">
        <v>1000000</v>
      </c>
      <c r="AA267" s="107" t="s">
        <v>326</v>
      </c>
      <c r="AB267" s="107"/>
      <c r="AC267" s="107"/>
      <c r="AD267" s="107"/>
      <c r="AE267" s="107"/>
      <c r="AF267" s="107"/>
    </row>
    <row r="268" spans="1:32" ht="14.25" customHeight="1" x14ac:dyDescent="0.2">
      <c r="A268" s="107" t="s">
        <v>2172</v>
      </c>
      <c r="B268" s="185" t="str">
        <f t="shared" si="53"/>
        <v>Erceg</v>
      </c>
      <c r="C268" s="190" t="str">
        <f t="shared" si="54"/>
        <v>Lucas</v>
      </c>
      <c r="D268" s="107" t="str">
        <f t="shared" si="55"/>
        <v>L. Erceg</v>
      </c>
      <c r="E268" s="178" t="str">
        <f t="shared" si="56"/>
        <v>Lucas Erceg</v>
      </c>
      <c r="F268" s="184" t="s">
        <v>404</v>
      </c>
      <c r="G268" s="107">
        <f>G267+1</f>
        <v>1</v>
      </c>
      <c r="H268" s="107">
        <v>4</v>
      </c>
      <c r="I268" s="107">
        <v>5</v>
      </c>
      <c r="J268" s="398">
        <v>34820</v>
      </c>
      <c r="K268" s="107" t="s">
        <v>974</v>
      </c>
      <c r="L268" s="108" t="s">
        <v>509</v>
      </c>
      <c r="M268" s="107" t="str">
        <f t="shared" si="57"/>
        <v>min</v>
      </c>
      <c r="N268" s="107" t="s">
        <v>398</v>
      </c>
      <c r="O268" s="108" t="s">
        <v>2127</v>
      </c>
      <c r="P268" s="178" t="str">
        <f t="shared" si="58"/>
        <v>Erceg, Lucas (min)</v>
      </c>
      <c r="Q268" s="139" t="str">
        <f t="shared" si="50"/>
        <v/>
      </c>
      <c r="R268" s="231" t="str">
        <f t="shared" si="51"/>
        <v/>
      </c>
      <c r="S268" s="231" t="str">
        <f t="shared" si="52"/>
        <v/>
      </c>
      <c r="T268" s="231" t="str">
        <f t="shared" si="49"/>
        <v/>
      </c>
      <c r="U268" s="107" t="s">
        <v>643</v>
      </c>
      <c r="V268" s="107"/>
      <c r="W268" s="107"/>
      <c r="X268" s="140"/>
      <c r="Y268" s="107"/>
      <c r="Z268" s="140"/>
      <c r="AA268" s="107"/>
      <c r="AB268" s="107"/>
      <c r="AC268" s="107"/>
      <c r="AD268" s="107"/>
      <c r="AE268" s="107"/>
      <c r="AF268" s="107"/>
    </row>
    <row r="269" spans="1:32" ht="14.25" customHeight="1" x14ac:dyDescent="0.2">
      <c r="A269" s="185" t="s">
        <v>1207</v>
      </c>
      <c r="B269" s="185" t="str">
        <f t="shared" si="53"/>
        <v>Ervin</v>
      </c>
      <c r="C269" s="190" t="str">
        <f t="shared" si="54"/>
        <v>Phil</v>
      </c>
      <c r="D269" s="107" t="str">
        <f t="shared" si="55"/>
        <v>P. Ervin</v>
      </c>
      <c r="E269" s="178" t="str">
        <f t="shared" si="56"/>
        <v>Phil Ervin</v>
      </c>
      <c r="F269" s="184" t="s">
        <v>971</v>
      </c>
      <c r="G269" s="184"/>
      <c r="H269" s="184"/>
      <c r="I269" s="184"/>
      <c r="J269" s="194">
        <v>33800</v>
      </c>
      <c r="K269" s="195" t="s">
        <v>1075</v>
      </c>
      <c r="L269" s="108" t="s">
        <v>7</v>
      </c>
      <c r="M269" s="107" t="str">
        <f t="shared" si="57"/>
        <v>MM</v>
      </c>
      <c r="N269" s="120" t="str">
        <f>Ruth!$A$2</f>
        <v>Plum Island</v>
      </c>
      <c r="O269" s="184" t="s">
        <v>1076</v>
      </c>
      <c r="P269" s="178" t="str">
        <f t="shared" si="58"/>
        <v>Ervin, Phil (MM)</v>
      </c>
      <c r="Q269" s="139">
        <f t="shared" si="50"/>
        <v>100000</v>
      </c>
      <c r="R269" s="231" t="str">
        <f t="shared" si="51"/>
        <v/>
      </c>
      <c r="S269" s="231" t="str">
        <f t="shared" si="52"/>
        <v/>
      </c>
      <c r="T269" s="231" t="str">
        <f t="shared" si="49"/>
        <v/>
      </c>
      <c r="U269" s="178" t="s">
        <v>507</v>
      </c>
      <c r="V269" s="179">
        <v>100000</v>
      </c>
      <c r="W269" s="107"/>
      <c r="X269" s="183"/>
      <c r="Y269" s="107"/>
      <c r="Z269" s="183"/>
      <c r="AA269" s="107"/>
      <c r="AB269" s="107"/>
      <c r="AC269" s="509"/>
      <c r="AD269" s="107"/>
      <c r="AE269" s="140"/>
      <c r="AF269" s="107"/>
    </row>
    <row r="270" spans="1:32" ht="14.25" customHeight="1" x14ac:dyDescent="0.25">
      <c r="A270" s="120" t="s">
        <v>50</v>
      </c>
      <c r="B270" s="185" t="str">
        <f t="shared" si="53"/>
        <v>Escobar</v>
      </c>
      <c r="C270" s="190" t="str">
        <f t="shared" si="54"/>
        <v>Alcides</v>
      </c>
      <c r="D270" s="107" t="str">
        <f t="shared" si="55"/>
        <v>A. Escobar</v>
      </c>
      <c r="E270" s="178" t="str">
        <f t="shared" si="56"/>
        <v>Alcides Escobar</v>
      </c>
      <c r="F270" s="334" t="s">
        <v>971</v>
      </c>
      <c r="G270" s="108"/>
      <c r="H270" s="108"/>
      <c r="I270" s="108"/>
      <c r="J270" s="335">
        <v>31762</v>
      </c>
      <c r="K270" s="336" t="s">
        <v>975</v>
      </c>
      <c r="L270" s="108" t="s">
        <v>7</v>
      </c>
      <c r="M270" s="107" t="str">
        <f t="shared" si="57"/>
        <v>2,F4-$4.41M</v>
      </c>
      <c r="N270" s="339" t="s">
        <v>1918</v>
      </c>
      <c r="O270" s="370" t="s">
        <v>1922</v>
      </c>
      <c r="P270" s="178" t="str">
        <f t="shared" si="58"/>
        <v>Escobar, Alcides (2,F4-$4.41M)</v>
      </c>
      <c r="Q270" s="139">
        <f t="shared" si="50"/>
        <v>1102500</v>
      </c>
      <c r="R270" s="231">
        <f t="shared" si="51"/>
        <v>1102500</v>
      </c>
      <c r="S270" s="231">
        <f t="shared" si="52"/>
        <v>1102500</v>
      </c>
      <c r="T270" s="231" t="str">
        <f t="shared" ref="T270:T291" si="59">IF(ISBLANK($AB270),"",$AB270)</f>
        <v/>
      </c>
      <c r="U270" s="340" t="s">
        <v>1992</v>
      </c>
      <c r="V270" s="338">
        <v>1102500</v>
      </c>
      <c r="W270" s="340" t="s">
        <v>2001</v>
      </c>
      <c r="X270" s="486">
        <v>1102500</v>
      </c>
      <c r="Y270" s="340" t="s">
        <v>2002</v>
      </c>
      <c r="Z270" s="486">
        <v>1102500</v>
      </c>
      <c r="AA270" s="107" t="s">
        <v>326</v>
      </c>
      <c r="AB270" s="107"/>
      <c r="AC270" s="107"/>
      <c r="AD270" s="107"/>
      <c r="AE270" s="107"/>
      <c r="AF270" s="107"/>
    </row>
    <row r="271" spans="1:32" ht="14.25" customHeight="1" x14ac:dyDescent="0.2">
      <c r="A271" s="170" t="s">
        <v>983</v>
      </c>
      <c r="B271" s="185" t="str">
        <f t="shared" si="53"/>
        <v>Escobar</v>
      </c>
      <c r="C271" s="190" t="str">
        <f t="shared" si="54"/>
        <v>Eduardo</v>
      </c>
      <c r="D271" s="107" t="str">
        <f t="shared" si="55"/>
        <v>E. Escobar</v>
      </c>
      <c r="E271" s="178" t="str">
        <f t="shared" si="56"/>
        <v>Eduardo Escobar</v>
      </c>
      <c r="F271" s="171" t="s">
        <v>978</v>
      </c>
      <c r="G271" s="171"/>
      <c r="H271" s="171"/>
      <c r="I271" s="171"/>
      <c r="J271" s="174">
        <v>32513</v>
      </c>
      <c r="K271" s="175" t="s">
        <v>975</v>
      </c>
      <c r="L271" s="108" t="s">
        <v>7</v>
      </c>
      <c r="M271" s="107" t="str">
        <f t="shared" si="57"/>
        <v>4,F4-7.5M</v>
      </c>
      <c r="N271" s="120" t="str">
        <f>Ruth!$A$2</f>
        <v>Plum Island</v>
      </c>
      <c r="O271" s="227" t="s">
        <v>1229</v>
      </c>
      <c r="P271" s="178" t="str">
        <f t="shared" si="58"/>
        <v>Escobar, Eduardo (4,F4-7.5M)</v>
      </c>
      <c r="Q271" s="139">
        <f t="shared" si="50"/>
        <v>1875000</v>
      </c>
      <c r="R271" s="231" t="str">
        <f t="shared" si="51"/>
        <v/>
      </c>
      <c r="S271" s="231" t="str">
        <f t="shared" si="52"/>
        <v/>
      </c>
      <c r="T271" s="231" t="str">
        <f t="shared" si="59"/>
        <v/>
      </c>
      <c r="U271" s="120" t="s">
        <v>1264</v>
      </c>
      <c r="V271" s="182">
        <v>1875000</v>
      </c>
      <c r="W271" s="120" t="s">
        <v>326</v>
      </c>
      <c r="X271" s="182"/>
      <c r="Y271" s="107"/>
      <c r="Z271" s="183"/>
      <c r="AA271" s="107"/>
      <c r="AB271" s="107"/>
      <c r="AC271" s="107"/>
      <c r="AD271" s="107"/>
      <c r="AE271" s="107"/>
      <c r="AF271" s="107"/>
    </row>
    <row r="272" spans="1:32" ht="14.25" customHeight="1" x14ac:dyDescent="0.25">
      <c r="A272" s="120" t="s">
        <v>447</v>
      </c>
      <c r="B272" s="185" t="str">
        <f t="shared" si="53"/>
        <v>Escobar</v>
      </c>
      <c r="C272" s="190" t="str">
        <f t="shared" si="54"/>
        <v>Yunel</v>
      </c>
      <c r="D272" s="107" t="str">
        <f t="shared" si="55"/>
        <v>Y. Escobar</v>
      </c>
      <c r="E272" s="178" t="str">
        <f t="shared" si="56"/>
        <v>Yunel Escobar</v>
      </c>
      <c r="F272" s="334" t="s">
        <v>971</v>
      </c>
      <c r="G272" s="108"/>
      <c r="H272" s="108"/>
      <c r="I272" s="108"/>
      <c r="J272" s="335">
        <v>30257</v>
      </c>
      <c r="K272" s="336" t="s">
        <v>975</v>
      </c>
      <c r="L272" s="108" t="s">
        <v>7</v>
      </c>
      <c r="M272" s="107" t="str">
        <f t="shared" si="57"/>
        <v>2,F2-$5.51M</v>
      </c>
      <c r="N272" s="339" t="s">
        <v>1904</v>
      </c>
      <c r="O272" s="370" t="s">
        <v>1922</v>
      </c>
      <c r="P272" s="178" t="str">
        <f t="shared" si="58"/>
        <v>Escobar, Yunel (2,F2-$5.51M)</v>
      </c>
      <c r="Q272" s="139">
        <f t="shared" si="50"/>
        <v>2755000</v>
      </c>
      <c r="R272" s="231" t="str">
        <f t="shared" si="51"/>
        <v/>
      </c>
      <c r="S272" s="231" t="str">
        <f t="shared" si="52"/>
        <v/>
      </c>
      <c r="T272" s="231" t="str">
        <f t="shared" si="59"/>
        <v/>
      </c>
      <c r="U272" s="340" t="s">
        <v>2057</v>
      </c>
      <c r="V272" s="338">
        <v>2755000</v>
      </c>
      <c r="W272" s="340" t="s">
        <v>326</v>
      </c>
      <c r="X272" s="183"/>
      <c r="Y272" s="107"/>
      <c r="Z272" s="183"/>
      <c r="AA272" s="107"/>
      <c r="AB272" s="107"/>
      <c r="AC272" s="107"/>
      <c r="AD272" s="107"/>
      <c r="AE272" s="107"/>
      <c r="AF272" s="107"/>
    </row>
    <row r="273" spans="1:32" ht="14.25" customHeight="1" x14ac:dyDescent="0.2">
      <c r="A273" s="107" t="s">
        <v>673</v>
      </c>
      <c r="B273" s="185" t="str">
        <f t="shared" si="53"/>
        <v>Espinosa</v>
      </c>
      <c r="C273" s="190" t="str">
        <f t="shared" si="54"/>
        <v>Danny</v>
      </c>
      <c r="D273" s="107" t="str">
        <f t="shared" si="55"/>
        <v>D. Espinosa</v>
      </c>
      <c r="E273" s="178" t="str">
        <f t="shared" si="56"/>
        <v>Danny Espinosa</v>
      </c>
      <c r="F273" s="108" t="s">
        <v>978</v>
      </c>
      <c r="G273" s="108"/>
      <c r="H273" s="108"/>
      <c r="I273" s="108"/>
      <c r="J273" s="165">
        <v>31892</v>
      </c>
      <c r="K273" s="120" t="s">
        <v>969</v>
      </c>
      <c r="L273" s="108" t="s">
        <v>7</v>
      </c>
      <c r="M273" s="107" t="str">
        <f t="shared" si="57"/>
        <v>1,F1-$200k</v>
      </c>
      <c r="N273" s="147" t="s">
        <v>929</v>
      </c>
      <c r="O273" s="142" t="s">
        <v>3237</v>
      </c>
      <c r="P273" s="178" t="str">
        <f t="shared" si="58"/>
        <v>Espinosa, Danny (1,F1-$200k)</v>
      </c>
      <c r="Q273" s="139">
        <f t="shared" si="50"/>
        <v>200000</v>
      </c>
      <c r="R273" s="231" t="str">
        <f t="shared" si="51"/>
        <v/>
      </c>
      <c r="S273" s="231" t="str">
        <f t="shared" si="52"/>
        <v/>
      </c>
      <c r="T273" s="231" t="str">
        <f t="shared" si="59"/>
        <v/>
      </c>
      <c r="U273" s="165" t="s">
        <v>1488</v>
      </c>
      <c r="V273" s="140">
        <v>200000</v>
      </c>
      <c r="W273" s="182" t="s">
        <v>326</v>
      </c>
      <c r="X273" s="183"/>
      <c r="Y273" s="140"/>
      <c r="Z273" s="183"/>
      <c r="AA273" s="488"/>
      <c r="AB273" s="214"/>
      <c r="AC273" s="107"/>
      <c r="AD273" s="107"/>
      <c r="AE273" s="107"/>
      <c r="AF273" s="107"/>
    </row>
    <row r="274" spans="1:32" ht="14.25" customHeight="1" x14ac:dyDescent="0.2">
      <c r="A274" s="509" t="s">
        <v>1408</v>
      </c>
      <c r="B274" s="185" t="str">
        <f t="shared" si="53"/>
        <v>Espinoza</v>
      </c>
      <c r="C274" s="190" t="str">
        <f t="shared" si="54"/>
        <v>Anderson</v>
      </c>
      <c r="D274" s="107" t="str">
        <f t="shared" si="55"/>
        <v>A. Espinoza</v>
      </c>
      <c r="E274" s="178" t="str">
        <f t="shared" si="56"/>
        <v>Anderson Espinoza</v>
      </c>
      <c r="F274" s="508" t="s">
        <v>971</v>
      </c>
      <c r="G274" s="508"/>
      <c r="H274" s="508"/>
      <c r="I274" s="508"/>
      <c r="J274" s="298">
        <v>35863</v>
      </c>
      <c r="K274" s="509"/>
      <c r="L274" s="108" t="s">
        <v>509</v>
      </c>
      <c r="M274" s="107" t="str">
        <f t="shared" si="57"/>
        <v>min</v>
      </c>
      <c r="N274" s="120" t="str">
        <f>Ruth!$M$2</f>
        <v>Hoboken</v>
      </c>
      <c r="O274" s="108" t="s">
        <v>1349</v>
      </c>
      <c r="P274" s="178" t="str">
        <f t="shared" si="58"/>
        <v>Espinoza, Anderson (min)</v>
      </c>
      <c r="Q274" s="139" t="str">
        <f t="shared" si="50"/>
        <v/>
      </c>
      <c r="R274" s="231" t="str">
        <f t="shared" si="51"/>
        <v/>
      </c>
      <c r="S274" s="231" t="str">
        <f t="shared" ref="S274:S291" si="60">IF(ISBLANK($Z274),"",$Z274)</f>
        <v/>
      </c>
      <c r="T274" s="231" t="str">
        <f t="shared" si="59"/>
        <v/>
      </c>
      <c r="U274" s="509" t="s">
        <v>643</v>
      </c>
      <c r="V274" s="323"/>
      <c r="W274" s="509"/>
      <c r="X274" s="321"/>
      <c r="Y274" s="107"/>
      <c r="Z274" s="183"/>
      <c r="AA274" s="107"/>
      <c r="AB274" s="107"/>
      <c r="AC274" s="107"/>
      <c r="AD274" s="107"/>
      <c r="AE274" s="107"/>
      <c r="AF274" s="107"/>
    </row>
    <row r="275" spans="1:32" ht="14.25" customHeight="1" x14ac:dyDescent="0.2">
      <c r="A275" s="107" t="s">
        <v>2351</v>
      </c>
      <c r="B275" s="185" t="str">
        <f t="shared" si="53"/>
        <v>Estevez</v>
      </c>
      <c r="C275" s="190" t="str">
        <f t="shared" si="54"/>
        <v>Carlos</v>
      </c>
      <c r="D275" s="107" t="str">
        <f t="shared" si="55"/>
        <v>C. Estevez</v>
      </c>
      <c r="E275" s="178" t="str">
        <f t="shared" si="56"/>
        <v>Carlos Estevez</v>
      </c>
      <c r="F275" s="184" t="s">
        <v>971</v>
      </c>
      <c r="G275" s="107">
        <f>G274+1</f>
        <v>1</v>
      </c>
      <c r="H275" s="107">
        <v>6</v>
      </c>
      <c r="I275" s="107">
        <v>17</v>
      </c>
      <c r="J275" s="398">
        <v>33966</v>
      </c>
      <c r="K275" s="107" t="s">
        <v>968</v>
      </c>
      <c r="L275" s="108" t="s">
        <v>130</v>
      </c>
      <c r="M275" s="107" t="str">
        <f t="shared" si="57"/>
        <v>Y2</v>
      </c>
      <c r="N275" s="107" t="s">
        <v>62</v>
      </c>
      <c r="O275" s="108" t="s">
        <v>2127</v>
      </c>
      <c r="P275" s="178" t="str">
        <f t="shared" si="58"/>
        <v>Estevez, Carlos (Y2)</v>
      </c>
      <c r="Q275" s="139">
        <f t="shared" si="50"/>
        <v>300000</v>
      </c>
      <c r="R275" s="231">
        <f t="shared" si="51"/>
        <v>400000</v>
      </c>
      <c r="S275" s="231" t="str">
        <f t="shared" si="60"/>
        <v/>
      </c>
      <c r="T275" s="231" t="str">
        <f t="shared" si="59"/>
        <v/>
      </c>
      <c r="U275" s="107" t="s">
        <v>511</v>
      </c>
      <c r="V275" s="183">
        <v>300000</v>
      </c>
      <c r="W275" s="107" t="s">
        <v>367</v>
      </c>
      <c r="X275" s="183">
        <v>400000</v>
      </c>
      <c r="Y275" s="107" t="s">
        <v>630</v>
      </c>
      <c r="Z275" s="140"/>
      <c r="AA275" s="107" t="s">
        <v>943</v>
      </c>
      <c r="AB275" s="107"/>
      <c r="AC275" s="107" t="s">
        <v>944</v>
      </c>
      <c r="AD275" s="107"/>
      <c r="AE275" s="107" t="s">
        <v>945</v>
      </c>
      <c r="AF275" s="107"/>
    </row>
    <row r="276" spans="1:32" ht="14.25" customHeight="1" x14ac:dyDescent="0.2">
      <c r="A276" s="107" t="s">
        <v>742</v>
      </c>
      <c r="B276" s="185" t="str">
        <f t="shared" si="53"/>
        <v>Estrada</v>
      </c>
      <c r="C276" s="190" t="str">
        <f t="shared" si="54"/>
        <v>Marco</v>
      </c>
      <c r="D276" s="107" t="str">
        <f t="shared" si="55"/>
        <v>M. Estrada</v>
      </c>
      <c r="E276" s="178" t="str">
        <f t="shared" si="56"/>
        <v>Marco Estrada</v>
      </c>
      <c r="F276" s="108" t="s">
        <v>971</v>
      </c>
      <c r="G276" s="108"/>
      <c r="H276" s="108"/>
      <c r="I276" s="108"/>
      <c r="J276" s="165">
        <v>30502</v>
      </c>
      <c r="K276" s="120" t="s">
        <v>730</v>
      </c>
      <c r="L276" s="108" t="s">
        <v>130</v>
      </c>
      <c r="M276" s="107" t="str">
        <f t="shared" si="57"/>
        <v>1,F2-$7M</v>
      </c>
      <c r="N276" s="147" t="s">
        <v>1636</v>
      </c>
      <c r="O276" s="142" t="s">
        <v>3237</v>
      </c>
      <c r="P276" s="178" t="str">
        <f t="shared" si="58"/>
        <v>Estrada, Marco (1,F2-$7M)</v>
      </c>
      <c r="Q276" s="139">
        <f t="shared" si="50"/>
        <v>3500000</v>
      </c>
      <c r="R276" s="231">
        <f t="shared" si="51"/>
        <v>3500000</v>
      </c>
      <c r="S276" s="231" t="str">
        <f t="shared" si="60"/>
        <v/>
      </c>
      <c r="T276" s="231" t="str">
        <f t="shared" si="59"/>
        <v/>
      </c>
      <c r="U276" s="165" t="s">
        <v>3264</v>
      </c>
      <c r="V276" s="140">
        <v>3500000</v>
      </c>
      <c r="W276" s="165" t="s">
        <v>3264</v>
      </c>
      <c r="X276" s="140">
        <v>3500000</v>
      </c>
      <c r="Y276" s="201" t="s">
        <v>326</v>
      </c>
      <c r="Z276" s="183"/>
      <c r="AA276" s="107"/>
      <c r="AB276" s="183"/>
      <c r="AC276" s="107"/>
      <c r="AD276" s="107"/>
      <c r="AE276" s="107"/>
      <c r="AF276" s="107"/>
    </row>
    <row r="277" spans="1:32" ht="14.25" customHeight="1" x14ac:dyDescent="0.2">
      <c r="A277" s="107" t="s">
        <v>758</v>
      </c>
      <c r="B277" s="185" t="str">
        <f t="shared" si="53"/>
        <v>Familia</v>
      </c>
      <c r="C277" s="190" t="str">
        <f t="shared" si="54"/>
        <v>Jeurys</v>
      </c>
      <c r="D277" s="107" t="str">
        <f t="shared" si="55"/>
        <v>J. Familia</v>
      </c>
      <c r="E277" s="178" t="str">
        <f t="shared" si="56"/>
        <v>Jeurys Familia</v>
      </c>
      <c r="F277" s="108" t="s">
        <v>971</v>
      </c>
      <c r="G277" s="108"/>
      <c r="H277" s="108"/>
      <c r="I277" s="108"/>
      <c r="J277" s="165">
        <v>32791</v>
      </c>
      <c r="K277" s="120" t="s">
        <v>968</v>
      </c>
      <c r="L277" s="108" t="s">
        <v>130</v>
      </c>
      <c r="M277" s="107" t="str">
        <f t="shared" si="57"/>
        <v>ARB-Y4</v>
      </c>
      <c r="N277" s="120" t="str">
        <f>Ruth!$M$2</f>
        <v>Hoboken</v>
      </c>
      <c r="O277" s="142" t="s">
        <v>813</v>
      </c>
      <c r="P277" s="178" t="str">
        <f t="shared" si="58"/>
        <v>Familia, Jeurys (ARB-Y4)</v>
      </c>
      <c r="Q277" s="139">
        <f t="shared" si="50"/>
        <v>600000</v>
      </c>
      <c r="R277" s="231" t="str">
        <f t="shared" si="51"/>
        <v/>
      </c>
      <c r="S277" s="231" t="str">
        <f t="shared" si="60"/>
        <v/>
      </c>
      <c r="T277" s="231" t="str">
        <f t="shared" si="59"/>
        <v/>
      </c>
      <c r="U277" s="107" t="s">
        <v>630</v>
      </c>
      <c r="V277" s="183">
        <v>600000</v>
      </c>
      <c r="W277" s="107" t="s">
        <v>943</v>
      </c>
      <c r="X277" s="183"/>
      <c r="Y277" s="107" t="s">
        <v>944</v>
      </c>
      <c r="Z277" s="183"/>
      <c r="AA277" s="107" t="s">
        <v>945</v>
      </c>
      <c r="AB277" s="107"/>
      <c r="AC277" s="107" t="s">
        <v>326</v>
      </c>
      <c r="AD277" s="140"/>
      <c r="AE277" s="107"/>
      <c r="AF277" s="107"/>
    </row>
    <row r="278" spans="1:32" ht="14.25" customHeight="1" x14ac:dyDescent="0.2">
      <c r="A278" s="107" t="s">
        <v>2481</v>
      </c>
      <c r="B278" s="185" t="str">
        <f t="shared" si="53"/>
        <v>Faria</v>
      </c>
      <c r="C278" s="190" t="str">
        <f t="shared" si="54"/>
        <v>Jake</v>
      </c>
      <c r="D278" s="107" t="str">
        <f t="shared" si="55"/>
        <v>J. Faria</v>
      </c>
      <c r="E278" s="178" t="str">
        <f t="shared" si="56"/>
        <v>Jake Faria</v>
      </c>
      <c r="F278" s="217" t="s">
        <v>971</v>
      </c>
      <c r="G278" s="509">
        <v>197</v>
      </c>
      <c r="H278" s="509">
        <v>9</v>
      </c>
      <c r="I278" s="509">
        <v>4</v>
      </c>
      <c r="J278" s="298">
        <v>34180</v>
      </c>
      <c r="K278" s="167" t="s">
        <v>730</v>
      </c>
      <c r="L278" s="108" t="s">
        <v>130</v>
      </c>
      <c r="M278" s="107" t="str">
        <f t="shared" si="57"/>
        <v>Y1</v>
      </c>
      <c r="N278" s="120" t="str">
        <f>Aaron!$AE$2</f>
        <v>Pismo Beach</v>
      </c>
      <c r="O278" s="142" t="s">
        <v>1727</v>
      </c>
      <c r="P278" s="178" t="str">
        <f t="shared" si="58"/>
        <v>Faria, Jake (Y1)</v>
      </c>
      <c r="Q278" s="139">
        <f t="shared" si="50"/>
        <v>200000</v>
      </c>
      <c r="R278" s="231">
        <f t="shared" si="51"/>
        <v>300000</v>
      </c>
      <c r="S278" s="231">
        <f t="shared" si="60"/>
        <v>400000</v>
      </c>
      <c r="T278" s="231" t="str">
        <f t="shared" si="59"/>
        <v/>
      </c>
      <c r="U278" s="107" t="s">
        <v>510</v>
      </c>
      <c r="V278" s="140">
        <v>200000</v>
      </c>
      <c r="W278" s="107" t="s">
        <v>511</v>
      </c>
      <c r="X278" s="183">
        <v>300000</v>
      </c>
      <c r="Y278" s="107" t="s">
        <v>367</v>
      </c>
      <c r="Z278" s="183">
        <v>400000</v>
      </c>
      <c r="AA278" s="107" t="s">
        <v>630</v>
      </c>
      <c r="AB278" s="107"/>
      <c r="AC278" s="107"/>
      <c r="AD278" s="140"/>
      <c r="AE278" s="107"/>
      <c r="AF278" s="107"/>
    </row>
    <row r="279" spans="1:32" ht="14.25" customHeight="1" x14ac:dyDescent="0.2">
      <c r="A279" s="509" t="s">
        <v>1331</v>
      </c>
      <c r="B279" s="185" t="str">
        <f t="shared" si="53"/>
        <v>Farmer</v>
      </c>
      <c r="C279" s="190" t="str">
        <f t="shared" si="54"/>
        <v>Buck</v>
      </c>
      <c r="D279" s="107" t="str">
        <f t="shared" si="55"/>
        <v>B. Farmer</v>
      </c>
      <c r="E279" s="178" t="str">
        <f t="shared" si="56"/>
        <v>Buck Farmer</v>
      </c>
      <c r="F279" s="108" t="s">
        <v>971</v>
      </c>
      <c r="G279" s="108"/>
      <c r="H279" s="108"/>
      <c r="I279" s="108"/>
      <c r="J279" s="298">
        <v>33289</v>
      </c>
      <c r="K279" s="107" t="s">
        <v>730</v>
      </c>
      <c r="L279" s="108" t="s">
        <v>130</v>
      </c>
      <c r="M279" s="107" t="str">
        <f t="shared" si="57"/>
        <v>Y3</v>
      </c>
      <c r="N279" s="222" t="str">
        <f>Ruth!$AE$2</f>
        <v>Williamsburg</v>
      </c>
      <c r="O279" s="108" t="s">
        <v>1364</v>
      </c>
      <c r="P279" s="178" t="str">
        <f t="shared" si="58"/>
        <v>Farmer, Buck (Y3)</v>
      </c>
      <c r="Q279" s="139">
        <f t="shared" si="50"/>
        <v>400000</v>
      </c>
      <c r="R279" s="231" t="str">
        <f t="shared" si="51"/>
        <v/>
      </c>
      <c r="S279" s="231" t="str">
        <f t="shared" si="60"/>
        <v/>
      </c>
      <c r="T279" s="231" t="str">
        <f t="shared" si="59"/>
        <v/>
      </c>
      <c r="U279" s="107" t="s">
        <v>367</v>
      </c>
      <c r="V279" s="323">
        <v>400000</v>
      </c>
      <c r="W279" s="107" t="s">
        <v>630</v>
      </c>
      <c r="X279" s="321"/>
      <c r="Y279" s="107" t="s">
        <v>943</v>
      </c>
      <c r="Z279" s="183"/>
      <c r="AA279" s="107" t="s">
        <v>944</v>
      </c>
      <c r="AB279" s="107"/>
      <c r="AC279" s="107" t="s">
        <v>945</v>
      </c>
      <c r="AD279" s="107"/>
      <c r="AE279" s="107" t="s">
        <v>326</v>
      </c>
      <c r="AF279" s="107"/>
    </row>
    <row r="280" spans="1:32" ht="14.25" customHeight="1" x14ac:dyDescent="0.2">
      <c r="A280" s="186" t="s">
        <v>1157</v>
      </c>
      <c r="B280" s="185" t="str">
        <f t="shared" si="53"/>
        <v>Farquhar</v>
      </c>
      <c r="C280" s="190" t="str">
        <f t="shared" si="54"/>
        <v>Danny</v>
      </c>
      <c r="D280" s="107" t="str">
        <f t="shared" si="55"/>
        <v>D. Farquhar</v>
      </c>
      <c r="E280" s="178" t="str">
        <f t="shared" si="56"/>
        <v>Danny Farquhar</v>
      </c>
      <c r="F280" s="189" t="s">
        <v>971</v>
      </c>
      <c r="G280" s="189"/>
      <c r="H280" s="189"/>
      <c r="I280" s="189"/>
      <c r="J280" s="193">
        <v>31825</v>
      </c>
      <c r="K280" s="192" t="s">
        <v>130</v>
      </c>
      <c r="L280" s="108" t="s">
        <v>130</v>
      </c>
      <c r="M280" s="107" t="str">
        <f t="shared" si="57"/>
        <v>1,F1-$430k</v>
      </c>
      <c r="N280" s="147" t="s">
        <v>226</v>
      </c>
      <c r="O280" s="142" t="s">
        <v>3237</v>
      </c>
      <c r="P280" s="178" t="str">
        <f t="shared" si="58"/>
        <v>Farquhar, Danny (1,F1-$430k)</v>
      </c>
      <c r="Q280" s="139">
        <f t="shared" si="50"/>
        <v>430000</v>
      </c>
      <c r="R280" s="231" t="str">
        <f t="shared" si="51"/>
        <v/>
      </c>
      <c r="S280" s="231" t="str">
        <f t="shared" si="60"/>
        <v/>
      </c>
      <c r="T280" s="231" t="str">
        <f t="shared" si="59"/>
        <v/>
      </c>
      <c r="U280" s="165" t="s">
        <v>3265</v>
      </c>
      <c r="V280" s="140">
        <v>430000</v>
      </c>
      <c r="W280" s="182" t="s">
        <v>326</v>
      </c>
      <c r="X280" s="179"/>
      <c r="Y280" s="107"/>
      <c r="Z280" s="183"/>
      <c r="AA280" s="107"/>
      <c r="AB280" s="183"/>
      <c r="AC280" s="107"/>
      <c r="AD280" s="107"/>
      <c r="AE280" s="107"/>
      <c r="AF280" s="107"/>
    </row>
    <row r="281" spans="1:32" ht="14.25" customHeight="1" x14ac:dyDescent="0.2">
      <c r="A281" s="509" t="s">
        <v>1423</v>
      </c>
      <c r="B281" s="185" t="str">
        <f t="shared" si="53"/>
        <v>Fedde</v>
      </c>
      <c r="C281" s="190" t="str">
        <f t="shared" si="54"/>
        <v>Erick</v>
      </c>
      <c r="D281" s="107" t="str">
        <f t="shared" si="55"/>
        <v>E. Fedde</v>
      </c>
      <c r="E281" s="178" t="str">
        <f t="shared" si="56"/>
        <v>Erick Fedde</v>
      </c>
      <c r="F281" s="108" t="s">
        <v>971</v>
      </c>
      <c r="G281" s="508"/>
      <c r="H281" s="508"/>
      <c r="I281" s="508"/>
      <c r="J281" s="298">
        <v>34025</v>
      </c>
      <c r="K281" s="107" t="s">
        <v>730</v>
      </c>
      <c r="L281" s="108" t="s">
        <v>130</v>
      </c>
      <c r="M281" s="107" t="str">
        <f t="shared" si="57"/>
        <v>MM</v>
      </c>
      <c r="N281" s="120" t="str">
        <f>Cobb!$M$2</f>
        <v>Mansfield</v>
      </c>
      <c r="O281" s="108" t="s">
        <v>1349</v>
      </c>
      <c r="P281" s="178" t="str">
        <f t="shared" si="58"/>
        <v>Fedde, Erick (MM)</v>
      </c>
      <c r="Q281" s="139">
        <f t="shared" si="50"/>
        <v>100000</v>
      </c>
      <c r="R281" s="231" t="str">
        <f t="shared" si="51"/>
        <v/>
      </c>
      <c r="S281" s="231" t="str">
        <f t="shared" si="60"/>
        <v/>
      </c>
      <c r="T281" s="231" t="str">
        <f t="shared" si="59"/>
        <v/>
      </c>
      <c r="U281" s="509" t="s">
        <v>507</v>
      </c>
      <c r="V281" s="179">
        <v>100000</v>
      </c>
      <c r="W281" s="509"/>
      <c r="X281" s="321"/>
      <c r="Y281" s="107"/>
      <c r="Z281" s="183"/>
      <c r="AA281" s="107"/>
      <c r="AB281" s="107"/>
      <c r="AC281" s="107"/>
      <c r="AD281" s="140"/>
      <c r="AE281" s="178"/>
      <c r="AF281" s="107"/>
    </row>
    <row r="282" spans="1:32" ht="14.25" customHeight="1" x14ac:dyDescent="0.2">
      <c r="A282" s="107" t="s">
        <v>384</v>
      </c>
      <c r="B282" s="185" t="str">
        <f t="shared" si="53"/>
        <v>Feldman</v>
      </c>
      <c r="C282" s="190" t="str">
        <f t="shared" si="54"/>
        <v>Scott</v>
      </c>
      <c r="D282" s="107" t="str">
        <f t="shared" si="55"/>
        <v>S. Feldman</v>
      </c>
      <c r="E282" s="178" t="str">
        <f t="shared" si="56"/>
        <v>Scott Feldman</v>
      </c>
      <c r="F282" s="108" t="s">
        <v>971</v>
      </c>
      <c r="G282" s="108"/>
      <c r="H282" s="108"/>
      <c r="I282" s="108"/>
      <c r="J282" s="165">
        <v>30354</v>
      </c>
      <c r="K282" s="120" t="s">
        <v>730</v>
      </c>
      <c r="L282" s="108" t="s">
        <v>130</v>
      </c>
      <c r="M282" s="107" t="str">
        <f t="shared" si="57"/>
        <v>1,F1-$1.6758M</v>
      </c>
      <c r="N282" s="147" t="s">
        <v>640</v>
      </c>
      <c r="O282" s="142" t="s">
        <v>3237</v>
      </c>
      <c r="P282" s="178" t="str">
        <f t="shared" si="58"/>
        <v>Feldman, Scott (1,F1-$1.6758M)</v>
      </c>
      <c r="Q282" s="139">
        <f t="shared" si="50"/>
        <v>1676000</v>
      </c>
      <c r="R282" s="231" t="str">
        <f t="shared" si="51"/>
        <v/>
      </c>
      <c r="S282" s="231" t="str">
        <f t="shared" si="60"/>
        <v/>
      </c>
      <c r="T282" s="231" t="str">
        <f t="shared" si="59"/>
        <v/>
      </c>
      <c r="U282" s="165" t="s">
        <v>3266</v>
      </c>
      <c r="V282" s="140">
        <v>1676000</v>
      </c>
      <c r="W282" s="182" t="s">
        <v>326</v>
      </c>
      <c r="X282" s="323"/>
      <c r="Y282" s="140"/>
      <c r="Z282" s="214"/>
      <c r="AA282" s="140"/>
      <c r="AB282" s="214"/>
      <c r="AC282" s="107"/>
      <c r="AD282" s="107"/>
      <c r="AE282" s="107"/>
      <c r="AF282" s="107"/>
    </row>
    <row r="283" spans="1:32" ht="14.25" customHeight="1" x14ac:dyDescent="0.2">
      <c r="A283" s="509" t="s">
        <v>1453</v>
      </c>
      <c r="B283" s="185" t="str">
        <f t="shared" si="53"/>
        <v>Feliz</v>
      </c>
      <c r="C283" s="190" t="str">
        <f t="shared" si="54"/>
        <v>Michael</v>
      </c>
      <c r="D283" s="107" t="str">
        <f t="shared" si="55"/>
        <v>M. Feliz</v>
      </c>
      <c r="E283" s="178" t="str">
        <f t="shared" si="56"/>
        <v>Michael Feliz</v>
      </c>
      <c r="F283" s="108" t="s">
        <v>971</v>
      </c>
      <c r="G283" s="108"/>
      <c r="H283" s="108"/>
      <c r="I283" s="108"/>
      <c r="J283" s="298">
        <v>34148</v>
      </c>
      <c r="K283" s="107" t="s">
        <v>968</v>
      </c>
      <c r="L283" s="108" t="s">
        <v>130</v>
      </c>
      <c r="M283" s="107" t="str">
        <f t="shared" si="57"/>
        <v>Y2</v>
      </c>
      <c r="N283" s="120" t="str">
        <f>Cobb!$G$2</f>
        <v>Alaska</v>
      </c>
      <c r="O283" s="108" t="s">
        <v>1349</v>
      </c>
      <c r="P283" s="178" t="str">
        <f t="shared" si="58"/>
        <v>Feliz, Michael (Y2)</v>
      </c>
      <c r="Q283" s="139">
        <f t="shared" si="50"/>
        <v>300000</v>
      </c>
      <c r="R283" s="231">
        <f t="shared" si="51"/>
        <v>400000</v>
      </c>
      <c r="S283" s="231" t="str">
        <f t="shared" si="60"/>
        <v/>
      </c>
      <c r="T283" s="231" t="str">
        <f t="shared" si="59"/>
        <v/>
      </c>
      <c r="U283" s="178" t="s">
        <v>511</v>
      </c>
      <c r="V283" s="183">
        <v>300000</v>
      </c>
      <c r="W283" s="107" t="s">
        <v>367</v>
      </c>
      <c r="X283" s="183">
        <v>400000</v>
      </c>
      <c r="Y283" s="107" t="s">
        <v>630</v>
      </c>
      <c r="Z283" s="183"/>
      <c r="AA283" s="107" t="s">
        <v>943</v>
      </c>
      <c r="AB283" s="107"/>
      <c r="AC283" s="107" t="s">
        <v>944</v>
      </c>
      <c r="AD283" s="107"/>
      <c r="AE283" s="107" t="s">
        <v>945</v>
      </c>
      <c r="AF283" s="107"/>
    </row>
    <row r="284" spans="1:32" ht="14.25" customHeight="1" x14ac:dyDescent="0.2">
      <c r="A284" s="107" t="s">
        <v>1749</v>
      </c>
      <c r="B284" s="185" t="str">
        <f t="shared" si="53"/>
        <v>Fernandez</v>
      </c>
      <c r="C284" s="190" t="str">
        <f t="shared" si="54"/>
        <v>Junior</v>
      </c>
      <c r="D284" s="107" t="str">
        <f t="shared" si="55"/>
        <v>J. Fernandez</v>
      </c>
      <c r="E284" s="178" t="str">
        <f t="shared" si="56"/>
        <v>Junior Fernandez</v>
      </c>
      <c r="F284" s="217" t="s">
        <v>971</v>
      </c>
      <c r="G284" s="509">
        <v>193</v>
      </c>
      <c r="H284" s="509">
        <v>8</v>
      </c>
      <c r="I284" s="509">
        <v>20</v>
      </c>
      <c r="J284" s="298">
        <v>35491</v>
      </c>
      <c r="K284" s="167"/>
      <c r="L284" s="108" t="s">
        <v>509</v>
      </c>
      <c r="M284" s="107" t="str">
        <f t="shared" si="57"/>
        <v>min</v>
      </c>
      <c r="N284" s="120" t="str">
        <f>Aaron!$S$2</f>
        <v>San Jose</v>
      </c>
      <c r="O284" s="142" t="s">
        <v>1727</v>
      </c>
      <c r="P284" s="178" t="str">
        <f t="shared" si="58"/>
        <v>Fernandez, Junior (min)</v>
      </c>
      <c r="Q284" s="139" t="str">
        <f t="shared" si="50"/>
        <v/>
      </c>
      <c r="R284" s="231" t="str">
        <f t="shared" si="51"/>
        <v/>
      </c>
      <c r="S284" s="231" t="str">
        <f t="shared" si="60"/>
        <v/>
      </c>
      <c r="T284" s="231" t="str">
        <f t="shared" si="59"/>
        <v/>
      </c>
      <c r="U284" s="107" t="s">
        <v>643</v>
      </c>
      <c r="V284" s="183"/>
      <c r="W284" s="107"/>
      <c r="X284" s="183"/>
      <c r="Y284" s="107"/>
      <c r="Z284" s="183"/>
      <c r="AA284" s="107"/>
      <c r="AB284" s="107"/>
      <c r="AC284" s="107"/>
      <c r="AD284" s="107"/>
      <c r="AE284" s="107"/>
      <c r="AF284" s="107"/>
    </row>
    <row r="285" spans="1:32" ht="14.25" customHeight="1" x14ac:dyDescent="0.2">
      <c r="A285" s="509" t="s">
        <v>1289</v>
      </c>
      <c r="B285" s="185" t="str">
        <f t="shared" si="53"/>
        <v>Finnegan</v>
      </c>
      <c r="C285" s="190" t="str">
        <f t="shared" si="54"/>
        <v>Brandon*</v>
      </c>
      <c r="D285" s="107" t="str">
        <f t="shared" si="55"/>
        <v>B. Finnegan</v>
      </c>
      <c r="E285" s="178" t="str">
        <f t="shared" si="56"/>
        <v>Brandon* Finnegan</v>
      </c>
      <c r="F285" s="108" t="s">
        <v>404</v>
      </c>
      <c r="G285" s="108"/>
      <c r="H285" s="108"/>
      <c r="I285" s="108"/>
      <c r="J285" s="298">
        <v>34073</v>
      </c>
      <c r="K285" s="107" t="s">
        <v>968</v>
      </c>
      <c r="L285" s="108" t="s">
        <v>130</v>
      </c>
      <c r="M285" s="107" t="str">
        <f t="shared" si="57"/>
        <v>Y2*</v>
      </c>
      <c r="N285" s="222" t="str">
        <f>Aaron!$Y$2</f>
        <v>Columbus</v>
      </c>
      <c r="O285" s="108" t="s">
        <v>1349</v>
      </c>
      <c r="P285" s="178" t="str">
        <f t="shared" si="58"/>
        <v>Finnegan, Brandon* (Y2*)</v>
      </c>
      <c r="Q285" s="139">
        <f t="shared" si="50"/>
        <v>300000</v>
      </c>
      <c r="R285" s="231">
        <f t="shared" si="51"/>
        <v>400000</v>
      </c>
      <c r="S285" s="231" t="str">
        <f t="shared" si="60"/>
        <v/>
      </c>
      <c r="T285" s="231" t="str">
        <f t="shared" si="59"/>
        <v/>
      </c>
      <c r="U285" s="107" t="s">
        <v>250</v>
      </c>
      <c r="V285" s="183">
        <v>300000</v>
      </c>
      <c r="W285" s="107" t="s">
        <v>367</v>
      </c>
      <c r="X285" s="183">
        <v>400000</v>
      </c>
      <c r="Y285" s="107" t="s">
        <v>630</v>
      </c>
      <c r="Z285" s="183"/>
      <c r="AA285" s="107" t="s">
        <v>943</v>
      </c>
      <c r="AB285" s="509"/>
      <c r="AC285" s="107" t="s">
        <v>944</v>
      </c>
      <c r="AD285" s="140"/>
      <c r="AE285" s="107" t="s">
        <v>945</v>
      </c>
      <c r="AF285" s="107"/>
    </row>
    <row r="286" spans="1:32" ht="14.25" customHeight="1" x14ac:dyDescent="0.2">
      <c r="A286" s="107" t="s">
        <v>1750</v>
      </c>
      <c r="B286" s="185" t="str">
        <f t="shared" si="53"/>
        <v>Fisher</v>
      </c>
      <c r="C286" s="190" t="str">
        <f t="shared" si="54"/>
        <v>Derek</v>
      </c>
      <c r="D286" s="107" t="str">
        <f t="shared" si="55"/>
        <v>D. Fisher</v>
      </c>
      <c r="E286" s="178" t="str">
        <f t="shared" si="56"/>
        <v>Derek Fisher</v>
      </c>
      <c r="F286" s="217" t="s">
        <v>404</v>
      </c>
      <c r="G286" s="509">
        <v>140</v>
      </c>
      <c r="H286" s="509">
        <v>5</v>
      </c>
      <c r="I286" s="509">
        <v>24</v>
      </c>
      <c r="J286" s="298">
        <v>34202</v>
      </c>
      <c r="K286" s="167" t="s">
        <v>977</v>
      </c>
      <c r="L286" s="108" t="s">
        <v>7</v>
      </c>
      <c r="M286" s="107" t="str">
        <f t="shared" si="57"/>
        <v>Y1</v>
      </c>
      <c r="N286" s="222" t="str">
        <f>Mays!$S$2</f>
        <v>Thunder Bay</v>
      </c>
      <c r="O286" s="142" t="s">
        <v>1727</v>
      </c>
      <c r="P286" s="178" t="str">
        <f t="shared" si="58"/>
        <v>Fisher, Derek (Y1)</v>
      </c>
      <c r="Q286" s="139">
        <f t="shared" si="50"/>
        <v>200000</v>
      </c>
      <c r="R286" s="231">
        <f t="shared" si="51"/>
        <v>300000</v>
      </c>
      <c r="S286" s="231">
        <f t="shared" si="60"/>
        <v>400000</v>
      </c>
      <c r="T286" s="231" t="str">
        <f t="shared" si="59"/>
        <v/>
      </c>
      <c r="U286" s="107" t="s">
        <v>510</v>
      </c>
      <c r="V286" s="140">
        <v>200000</v>
      </c>
      <c r="W286" s="107" t="s">
        <v>511</v>
      </c>
      <c r="X286" s="183">
        <v>300000</v>
      </c>
      <c r="Y286" s="107" t="s">
        <v>367</v>
      </c>
      <c r="Z286" s="183">
        <v>400000</v>
      </c>
      <c r="AA286" s="107" t="s">
        <v>630</v>
      </c>
      <c r="AB286" s="509"/>
      <c r="AC286" s="178"/>
      <c r="AD286" s="140"/>
      <c r="AE286" s="107"/>
      <c r="AF286" s="107"/>
    </row>
    <row r="287" spans="1:32" ht="14.25" customHeight="1" x14ac:dyDescent="0.2">
      <c r="A287" s="121" t="s">
        <v>681</v>
      </c>
      <c r="B287" s="185" t="str">
        <f t="shared" si="53"/>
        <v>Fister</v>
      </c>
      <c r="C287" s="190" t="str">
        <f t="shared" si="54"/>
        <v>Doug</v>
      </c>
      <c r="D287" s="107" t="str">
        <f t="shared" si="55"/>
        <v>D. Fister</v>
      </c>
      <c r="E287" s="178" t="str">
        <f t="shared" si="56"/>
        <v>Doug Fister</v>
      </c>
      <c r="F287" s="108" t="s">
        <v>971</v>
      </c>
      <c r="G287" s="108"/>
      <c r="H287" s="108"/>
      <c r="I287" s="108"/>
      <c r="J287" s="165">
        <v>30716</v>
      </c>
      <c r="K287" s="120" t="s">
        <v>730</v>
      </c>
      <c r="L287" s="108" t="s">
        <v>130</v>
      </c>
      <c r="M287" s="107" t="str">
        <f t="shared" si="57"/>
        <v>3,F3-$5.25M</v>
      </c>
      <c r="N287" s="120" t="s">
        <v>398</v>
      </c>
      <c r="O287" s="284" t="s">
        <v>1884</v>
      </c>
      <c r="P287" s="178" t="str">
        <f t="shared" si="58"/>
        <v>Fister, Doug (3,F3-$5.25M)</v>
      </c>
      <c r="Q287" s="139">
        <f t="shared" si="50"/>
        <v>1750000</v>
      </c>
      <c r="R287" s="231" t="str">
        <f t="shared" si="51"/>
        <v/>
      </c>
      <c r="S287" s="231" t="str">
        <f t="shared" si="60"/>
        <v/>
      </c>
      <c r="T287" s="231" t="str">
        <f t="shared" si="59"/>
        <v/>
      </c>
      <c r="U287" s="121" t="s">
        <v>1553</v>
      </c>
      <c r="V287" s="323">
        <v>1750000</v>
      </c>
      <c r="W287" s="107" t="s">
        <v>326</v>
      </c>
      <c r="X287" s="183"/>
      <c r="Y287" s="107"/>
      <c r="Z287" s="183"/>
      <c r="AA287" s="107"/>
      <c r="AB287" s="509"/>
      <c r="AC287" s="509"/>
      <c r="AD287" s="107"/>
      <c r="AE287" s="107"/>
      <c r="AF287" s="107"/>
    </row>
    <row r="288" spans="1:32" ht="14.25" customHeight="1" x14ac:dyDescent="0.2">
      <c r="A288" s="509" t="s">
        <v>1430</v>
      </c>
      <c r="B288" s="185" t="str">
        <f t="shared" si="53"/>
        <v>Flaherty</v>
      </c>
      <c r="C288" s="190" t="str">
        <f t="shared" si="54"/>
        <v>Jack</v>
      </c>
      <c r="D288" s="107" t="str">
        <f t="shared" si="55"/>
        <v>J. Flaherty</v>
      </c>
      <c r="E288" s="178" t="str">
        <f t="shared" si="56"/>
        <v>Jack Flaherty</v>
      </c>
      <c r="F288" s="108" t="s">
        <v>971</v>
      </c>
      <c r="G288" s="108"/>
      <c r="H288" s="108"/>
      <c r="I288" s="108"/>
      <c r="J288" s="298">
        <v>34987</v>
      </c>
      <c r="K288" s="107" t="s">
        <v>730</v>
      </c>
      <c r="L288" s="108" t="s">
        <v>130</v>
      </c>
      <c r="M288" s="107" t="str">
        <f t="shared" si="57"/>
        <v>MM</v>
      </c>
      <c r="N288" s="222" t="str">
        <f>Ruth!$AE$2</f>
        <v>Williamsburg</v>
      </c>
      <c r="O288" s="108" t="s">
        <v>1349</v>
      </c>
      <c r="P288" s="178" t="str">
        <f t="shared" si="58"/>
        <v>Flaherty, Jack (MM)</v>
      </c>
      <c r="Q288" s="139">
        <f t="shared" si="50"/>
        <v>100000</v>
      </c>
      <c r="R288" s="231" t="str">
        <f t="shared" si="51"/>
        <v/>
      </c>
      <c r="S288" s="231" t="str">
        <f t="shared" si="60"/>
        <v/>
      </c>
      <c r="T288" s="231" t="str">
        <f t="shared" si="59"/>
        <v/>
      </c>
      <c r="U288" s="509" t="s">
        <v>507</v>
      </c>
      <c r="V288" s="179">
        <v>100000</v>
      </c>
      <c r="W288" s="509"/>
      <c r="X288" s="321"/>
      <c r="Y288" s="107"/>
      <c r="Z288" s="183"/>
      <c r="AA288" s="107"/>
      <c r="AB288" s="509"/>
      <c r="AC288" s="107"/>
      <c r="AD288" s="140"/>
      <c r="AE288" s="428"/>
      <c r="AF288" s="107"/>
    </row>
    <row r="289" spans="1:32" ht="14.25" customHeight="1" x14ac:dyDescent="0.2">
      <c r="A289" s="107" t="s">
        <v>273</v>
      </c>
      <c r="B289" s="185" t="str">
        <f t="shared" si="53"/>
        <v>Flores</v>
      </c>
      <c r="C289" s="190" t="str">
        <f t="shared" si="54"/>
        <v>Wilmer</v>
      </c>
      <c r="D289" s="107" t="str">
        <f t="shared" si="55"/>
        <v>W. Flores</v>
      </c>
      <c r="E289" s="178" t="str">
        <f t="shared" si="56"/>
        <v>Wilmer Flores</v>
      </c>
      <c r="F289" s="108" t="s">
        <v>971</v>
      </c>
      <c r="G289" s="108"/>
      <c r="H289" s="108"/>
      <c r="I289" s="108"/>
      <c r="J289" s="165">
        <v>33456</v>
      </c>
      <c r="K289" s="120" t="s">
        <v>974</v>
      </c>
      <c r="L289" s="108" t="s">
        <v>7</v>
      </c>
      <c r="M289" s="107" t="str">
        <f t="shared" si="57"/>
        <v>ARB-Y5</v>
      </c>
      <c r="N289" s="120" t="s">
        <v>1226</v>
      </c>
      <c r="O289" s="142" t="s">
        <v>2446</v>
      </c>
      <c r="P289" s="178" t="str">
        <f t="shared" si="58"/>
        <v>Flores, Wilmer (ARB-Y5)</v>
      </c>
      <c r="Q289" s="139">
        <f t="shared" si="50"/>
        <v>1216000</v>
      </c>
      <c r="R289" s="231" t="str">
        <f t="shared" si="51"/>
        <v/>
      </c>
      <c r="S289" s="231" t="str">
        <f t="shared" si="60"/>
        <v/>
      </c>
      <c r="T289" s="231" t="str">
        <f t="shared" si="59"/>
        <v/>
      </c>
      <c r="U289" s="107" t="s">
        <v>943</v>
      </c>
      <c r="V289" s="183">
        <v>1216000</v>
      </c>
      <c r="W289" s="107" t="s">
        <v>944</v>
      </c>
      <c r="X289" s="183"/>
      <c r="Y289" s="107" t="s">
        <v>945</v>
      </c>
      <c r="Z289" s="183"/>
      <c r="AA289" s="107" t="s">
        <v>326</v>
      </c>
      <c r="AB289" s="509"/>
      <c r="AC289" s="107"/>
      <c r="AD289" s="107"/>
      <c r="AE289" s="107"/>
      <c r="AF289" s="107"/>
    </row>
    <row r="290" spans="1:32" ht="14.25" customHeight="1" x14ac:dyDescent="0.2">
      <c r="A290" s="107" t="s">
        <v>331</v>
      </c>
      <c r="B290" s="185" t="str">
        <f t="shared" si="53"/>
        <v>Flowers</v>
      </c>
      <c r="C290" s="190" t="str">
        <f t="shared" si="54"/>
        <v>Tyler</v>
      </c>
      <c r="D290" s="107" t="str">
        <f t="shared" si="55"/>
        <v>T. Flowers</v>
      </c>
      <c r="E290" s="178" t="str">
        <f t="shared" si="56"/>
        <v>Tyler Flowers</v>
      </c>
      <c r="F290" s="108" t="s">
        <v>971</v>
      </c>
      <c r="G290" s="108"/>
      <c r="H290" s="108"/>
      <c r="I290" s="108"/>
      <c r="J290" s="165">
        <v>31436</v>
      </c>
      <c r="K290" s="120" t="s">
        <v>972</v>
      </c>
      <c r="L290" s="108" t="s">
        <v>7</v>
      </c>
      <c r="M290" s="107" t="str">
        <f t="shared" si="57"/>
        <v>ARB-Y7</v>
      </c>
      <c r="N290" s="120" t="str">
        <f>Cobb!$Y$2</f>
        <v>Gateway</v>
      </c>
      <c r="O290" s="142" t="s">
        <v>1480</v>
      </c>
      <c r="P290" s="178" t="str">
        <f t="shared" si="58"/>
        <v>Flowers, Tyler (ARB-Y7)</v>
      </c>
      <c r="Q290" s="139">
        <f t="shared" si="50"/>
        <v>2208750</v>
      </c>
      <c r="R290" s="231" t="str">
        <f t="shared" si="51"/>
        <v/>
      </c>
      <c r="S290" s="231" t="str">
        <f t="shared" si="60"/>
        <v/>
      </c>
      <c r="T290" s="231" t="str">
        <f t="shared" si="59"/>
        <v/>
      </c>
      <c r="U290" s="107" t="s">
        <v>945</v>
      </c>
      <c r="V290" s="183">
        <v>2208750</v>
      </c>
      <c r="W290" s="107" t="s">
        <v>326</v>
      </c>
      <c r="X290" s="183"/>
      <c r="Y290" s="107"/>
      <c r="Z290" s="183"/>
      <c r="AA290" s="107"/>
      <c r="AB290" s="509"/>
      <c r="AC290" s="107"/>
      <c r="AD290" s="509"/>
      <c r="AE290" s="107"/>
      <c r="AF290" s="107"/>
    </row>
    <row r="291" spans="1:32" ht="14.25" customHeight="1" x14ac:dyDescent="0.2">
      <c r="A291" s="185" t="s">
        <v>1099</v>
      </c>
      <c r="B291" s="185" t="str">
        <f t="shared" si="53"/>
        <v>Foltynewicz</v>
      </c>
      <c r="C291" s="190" t="str">
        <f t="shared" si="54"/>
        <v>Mike</v>
      </c>
      <c r="D291" s="107" t="str">
        <f t="shared" si="55"/>
        <v>M. Foltynewicz</v>
      </c>
      <c r="E291" s="178" t="str">
        <f t="shared" si="56"/>
        <v>Mike Foltynewicz</v>
      </c>
      <c r="F291" s="184" t="s">
        <v>971</v>
      </c>
      <c r="G291" s="184"/>
      <c r="H291" s="184"/>
      <c r="I291" s="184"/>
      <c r="J291" s="194">
        <v>33518</v>
      </c>
      <c r="K291" s="195" t="s">
        <v>130</v>
      </c>
      <c r="L291" s="108" t="s">
        <v>130</v>
      </c>
      <c r="M291" s="107" t="str">
        <f t="shared" si="57"/>
        <v>Y3</v>
      </c>
      <c r="N291" s="120" t="s">
        <v>640</v>
      </c>
      <c r="O291" s="184" t="s">
        <v>1076</v>
      </c>
      <c r="P291" s="178" t="str">
        <f t="shared" si="58"/>
        <v>Foltynewicz, Mike (Y3)</v>
      </c>
      <c r="Q291" s="139">
        <f t="shared" si="50"/>
        <v>400000</v>
      </c>
      <c r="R291" s="231" t="str">
        <f t="shared" si="51"/>
        <v/>
      </c>
      <c r="S291" s="231" t="str">
        <f t="shared" si="60"/>
        <v/>
      </c>
      <c r="T291" s="231" t="str">
        <f t="shared" si="59"/>
        <v/>
      </c>
      <c r="U291" s="107" t="s">
        <v>367</v>
      </c>
      <c r="V291" s="323">
        <v>400000</v>
      </c>
      <c r="W291" s="107" t="s">
        <v>630</v>
      </c>
      <c r="X291" s="183"/>
      <c r="Y291" s="107" t="s">
        <v>943</v>
      </c>
      <c r="Z291" s="183"/>
      <c r="AA291" s="107" t="s">
        <v>944</v>
      </c>
      <c r="AB291" s="509"/>
      <c r="AC291" s="107" t="s">
        <v>945</v>
      </c>
      <c r="AD291" s="509"/>
      <c r="AE291" s="107" t="s">
        <v>326</v>
      </c>
      <c r="AF291" s="107"/>
    </row>
    <row r="292" spans="1:32" ht="14.25" customHeight="1" x14ac:dyDescent="0.25">
      <c r="A292" s="222" t="s">
        <v>1012</v>
      </c>
      <c r="B292" s="185" t="str">
        <f t="shared" si="53"/>
        <v>Forsythe</v>
      </c>
      <c r="C292" s="190" t="str">
        <f t="shared" si="54"/>
        <v>Logan</v>
      </c>
      <c r="D292" s="107" t="str">
        <f t="shared" si="55"/>
        <v>L. Forsythe</v>
      </c>
      <c r="E292" s="178" t="str">
        <f t="shared" si="56"/>
        <v>Logan Forsythe</v>
      </c>
      <c r="F292" s="343" t="s">
        <v>971</v>
      </c>
      <c r="G292" s="171"/>
      <c r="H292" s="171"/>
      <c r="I292" s="171"/>
      <c r="J292" s="349">
        <v>31791</v>
      </c>
      <c r="K292" s="357" t="s">
        <v>969</v>
      </c>
      <c r="L292" s="108" t="s">
        <v>7</v>
      </c>
      <c r="M292" s="107" t="str">
        <f t="shared" si="57"/>
        <v>2,F2-$6.2M</v>
      </c>
      <c r="N292" s="339" t="s">
        <v>1633</v>
      </c>
      <c r="O292" s="370" t="s">
        <v>3211</v>
      </c>
      <c r="P292" s="178" t="str">
        <f t="shared" si="58"/>
        <v>Forsythe, Logan (2,F2-$6.2M)</v>
      </c>
      <c r="Q292" s="139">
        <f t="shared" si="50"/>
        <v>3100000</v>
      </c>
      <c r="R292" s="231" t="str">
        <f t="shared" si="51"/>
        <v/>
      </c>
      <c r="S292" s="231" t="str">
        <f>IF(ISBLANK($X292),"",$X292)</f>
        <v/>
      </c>
      <c r="T292" s="231" t="str">
        <f>IF(ISBLANK($Z292),"",$Z292)</f>
        <v/>
      </c>
      <c r="U292" s="340" t="s">
        <v>2059</v>
      </c>
      <c r="V292" s="338">
        <v>3100000</v>
      </c>
      <c r="W292" s="340" t="s">
        <v>326</v>
      </c>
      <c r="X292" s="183"/>
      <c r="Y292" s="107"/>
      <c r="Z292" s="183"/>
      <c r="AA292" s="107"/>
      <c r="AB292" s="107"/>
      <c r="AC292" s="107"/>
      <c r="AD292" s="107"/>
    </row>
    <row r="293" spans="1:32" ht="14.25" customHeight="1" x14ac:dyDescent="0.25">
      <c r="A293" s="120" t="s">
        <v>355</v>
      </c>
      <c r="B293" s="185" t="str">
        <f t="shared" si="53"/>
        <v>Fowler</v>
      </c>
      <c r="C293" s="190" t="str">
        <f t="shared" si="54"/>
        <v>Dexter</v>
      </c>
      <c r="D293" s="107" t="str">
        <f t="shared" si="55"/>
        <v>D. Fowler</v>
      </c>
      <c r="E293" s="178" t="str">
        <f t="shared" si="56"/>
        <v>Dexter Fowler</v>
      </c>
      <c r="F293" s="334" t="s">
        <v>978</v>
      </c>
      <c r="G293" s="108"/>
      <c r="H293" s="108"/>
      <c r="I293" s="108"/>
      <c r="J293" s="335">
        <v>31493</v>
      </c>
      <c r="K293" s="336" t="s">
        <v>973</v>
      </c>
      <c r="L293" s="108" t="s">
        <v>7</v>
      </c>
      <c r="M293" s="107" t="str">
        <f t="shared" si="57"/>
        <v>2,F3-$10.125M</v>
      </c>
      <c r="N293" s="339" t="s">
        <v>1486</v>
      </c>
      <c r="O293" s="370" t="s">
        <v>1922</v>
      </c>
      <c r="P293" s="178" t="str">
        <f t="shared" si="58"/>
        <v>Fowler, Dexter (2,F3-$10.125M)</v>
      </c>
      <c r="Q293" s="139">
        <f t="shared" si="50"/>
        <v>3375000</v>
      </c>
      <c r="R293" s="231">
        <f t="shared" si="51"/>
        <v>3375000</v>
      </c>
      <c r="S293" s="231" t="str">
        <f t="shared" ref="S293:S326" si="61">IF(ISBLANK($Z293),"",$Z293)</f>
        <v/>
      </c>
      <c r="T293" s="231" t="str">
        <f t="shared" ref="T293:T326" si="62">IF(ISBLANK($AB293),"",$AB293)</f>
        <v/>
      </c>
      <c r="U293" s="340" t="s">
        <v>2062</v>
      </c>
      <c r="V293" s="338">
        <v>3375000</v>
      </c>
      <c r="W293" s="340" t="s">
        <v>2079</v>
      </c>
      <c r="X293" s="486">
        <v>3375000</v>
      </c>
      <c r="Y293" s="107" t="s">
        <v>326</v>
      </c>
      <c r="Z293" s="183"/>
      <c r="AA293" s="107"/>
      <c r="AB293" s="107"/>
      <c r="AC293" s="107"/>
      <c r="AD293" s="107"/>
      <c r="AE293" s="107"/>
      <c r="AF293" s="107"/>
    </row>
    <row r="294" spans="1:32" ht="14.25" customHeight="1" x14ac:dyDescent="0.2">
      <c r="A294" s="107" t="s">
        <v>2233</v>
      </c>
      <c r="B294" s="185" t="str">
        <f t="shared" si="53"/>
        <v>Fowler</v>
      </c>
      <c r="C294" s="190" t="str">
        <f t="shared" si="54"/>
        <v>Dustin</v>
      </c>
      <c r="D294" s="107" t="str">
        <f t="shared" si="55"/>
        <v>D. Fowler</v>
      </c>
      <c r="E294" s="178" t="str">
        <f t="shared" si="56"/>
        <v>Dustin Fowler</v>
      </c>
      <c r="F294" s="184" t="s">
        <v>404</v>
      </c>
      <c r="G294" s="107">
        <v>222</v>
      </c>
      <c r="H294" s="107">
        <v>13</v>
      </c>
      <c r="I294" s="107">
        <v>2</v>
      </c>
      <c r="J294" s="398">
        <v>34697</v>
      </c>
      <c r="K294" s="107" t="s">
        <v>1075</v>
      </c>
      <c r="L294" s="108" t="s">
        <v>7</v>
      </c>
      <c r="M294" s="107" t="str">
        <f t="shared" si="57"/>
        <v>MM</v>
      </c>
      <c r="N294" s="107" t="s">
        <v>1226</v>
      </c>
      <c r="O294" s="108" t="s">
        <v>2127</v>
      </c>
      <c r="P294" s="178" t="str">
        <f t="shared" si="58"/>
        <v>Fowler, Dustin (MM)</v>
      </c>
      <c r="Q294" s="139">
        <f t="shared" si="50"/>
        <v>100000</v>
      </c>
      <c r="R294" s="231" t="str">
        <f t="shared" si="51"/>
        <v/>
      </c>
      <c r="S294" s="231" t="str">
        <f t="shared" si="61"/>
        <v/>
      </c>
      <c r="T294" s="231" t="str">
        <f t="shared" si="62"/>
        <v/>
      </c>
      <c r="U294" s="107" t="s">
        <v>507</v>
      </c>
      <c r="V294" s="179">
        <v>100000</v>
      </c>
      <c r="W294" s="107"/>
      <c r="X294" s="140"/>
      <c r="Y294" s="107"/>
      <c r="Z294" s="140"/>
      <c r="AA294" s="107"/>
      <c r="AB294" s="107"/>
      <c r="AC294" s="107"/>
      <c r="AD294" s="107"/>
      <c r="AE294" s="107"/>
      <c r="AF294" s="107"/>
    </row>
    <row r="295" spans="1:32" ht="14.25" customHeight="1" x14ac:dyDescent="0.2">
      <c r="A295" s="185" t="s">
        <v>1106</v>
      </c>
      <c r="B295" s="185" t="str">
        <f t="shared" si="53"/>
        <v>Franco</v>
      </c>
      <c r="C295" s="190" t="str">
        <f t="shared" si="54"/>
        <v>Maikel</v>
      </c>
      <c r="D295" s="107" t="str">
        <f t="shared" si="55"/>
        <v>M. Franco</v>
      </c>
      <c r="E295" s="178" t="str">
        <f t="shared" si="56"/>
        <v>Maikel Franco</v>
      </c>
      <c r="F295" s="184" t="s">
        <v>971</v>
      </c>
      <c r="G295" s="184"/>
      <c r="H295" s="184"/>
      <c r="I295" s="184"/>
      <c r="J295" s="194">
        <v>33842</v>
      </c>
      <c r="K295" s="195" t="s">
        <v>974</v>
      </c>
      <c r="L295" s="108" t="s">
        <v>7</v>
      </c>
      <c r="M295" s="107" t="str">
        <f t="shared" si="57"/>
        <v>Y3</v>
      </c>
      <c r="N295" s="120" t="str">
        <f>Mays!$Y$2</f>
        <v>Los Angeles</v>
      </c>
      <c r="O295" s="184" t="s">
        <v>1076</v>
      </c>
      <c r="P295" s="178" t="str">
        <f t="shared" si="58"/>
        <v>Franco, Maikel (Y3)</v>
      </c>
      <c r="Q295" s="139">
        <f t="shared" si="50"/>
        <v>400000</v>
      </c>
      <c r="R295" s="231" t="str">
        <f t="shared" si="51"/>
        <v/>
      </c>
      <c r="S295" s="231" t="str">
        <f t="shared" si="61"/>
        <v/>
      </c>
      <c r="T295" s="231" t="str">
        <f t="shared" si="62"/>
        <v/>
      </c>
      <c r="U295" s="107" t="s">
        <v>367</v>
      </c>
      <c r="V295" s="323">
        <v>400000</v>
      </c>
      <c r="W295" s="107" t="s">
        <v>630</v>
      </c>
      <c r="X295" s="183"/>
      <c r="Y295" s="107" t="s">
        <v>943</v>
      </c>
      <c r="Z295" s="183"/>
      <c r="AA295" s="107" t="s">
        <v>944</v>
      </c>
      <c r="AB295" s="107"/>
      <c r="AC295" s="107" t="s">
        <v>945</v>
      </c>
      <c r="AD295" s="107"/>
      <c r="AE295" s="107" t="s">
        <v>326</v>
      </c>
      <c r="AF295" s="107"/>
    </row>
    <row r="296" spans="1:32" ht="14.25" customHeight="1" x14ac:dyDescent="0.2">
      <c r="A296" s="121" t="s">
        <v>285</v>
      </c>
      <c r="B296" s="185" t="str">
        <f t="shared" si="53"/>
        <v>Franklin</v>
      </c>
      <c r="C296" s="190" t="str">
        <f t="shared" si="54"/>
        <v>Nick</v>
      </c>
      <c r="D296" s="107" t="str">
        <f t="shared" si="55"/>
        <v>N. Franklin</v>
      </c>
      <c r="E296" s="178" t="str">
        <f t="shared" si="56"/>
        <v>Nick Franklin</v>
      </c>
      <c r="F296" s="108" t="s">
        <v>978</v>
      </c>
      <c r="G296" s="108"/>
      <c r="H296" s="108"/>
      <c r="I296" s="108"/>
      <c r="J296" s="165">
        <v>33299</v>
      </c>
      <c r="K296" s="120" t="s">
        <v>969</v>
      </c>
      <c r="L296" s="108" t="s">
        <v>7</v>
      </c>
      <c r="M296" s="107" t="str">
        <f t="shared" si="57"/>
        <v>3,F3-$1.005M</v>
      </c>
      <c r="N296" s="222" t="str">
        <f>Mays!$S$2</f>
        <v>Thunder Bay</v>
      </c>
      <c r="O296" s="284" t="s">
        <v>1497</v>
      </c>
      <c r="P296" s="178" t="str">
        <f t="shared" si="58"/>
        <v>Franklin, Nick (3,F3-$1.005M)</v>
      </c>
      <c r="Q296" s="139">
        <f t="shared" si="50"/>
        <v>335000</v>
      </c>
      <c r="R296" s="231" t="str">
        <f t="shared" si="51"/>
        <v/>
      </c>
      <c r="S296" s="231" t="str">
        <f t="shared" si="61"/>
        <v/>
      </c>
      <c r="T296" s="231" t="str">
        <f t="shared" si="62"/>
        <v/>
      </c>
      <c r="U296" s="121" t="s">
        <v>1524</v>
      </c>
      <c r="V296" s="323">
        <v>335000</v>
      </c>
      <c r="W296" s="107" t="s">
        <v>326</v>
      </c>
      <c r="X296" s="183"/>
      <c r="Y296" s="107"/>
      <c r="Z296" s="183"/>
      <c r="AA296" s="107"/>
      <c r="AB296" s="107"/>
      <c r="AC296" s="107"/>
      <c r="AD296" s="140"/>
      <c r="AE296" s="107"/>
      <c r="AF296" s="107"/>
    </row>
    <row r="297" spans="1:32" ht="14.25" customHeight="1" x14ac:dyDescent="0.2">
      <c r="A297" s="107" t="s">
        <v>2348</v>
      </c>
      <c r="B297" s="185" t="str">
        <f t="shared" si="53"/>
        <v>Frazier</v>
      </c>
      <c r="C297" s="190" t="str">
        <f t="shared" si="54"/>
        <v>Adam</v>
      </c>
      <c r="D297" s="107" t="str">
        <f t="shared" si="55"/>
        <v>A. Frazier</v>
      </c>
      <c r="E297" s="178" t="str">
        <f t="shared" si="56"/>
        <v>Adam Frazier</v>
      </c>
      <c r="F297" s="184" t="s">
        <v>404</v>
      </c>
      <c r="G297" s="107">
        <f>G296+1</f>
        <v>1</v>
      </c>
      <c r="H297" s="107">
        <v>5</v>
      </c>
      <c r="I297" s="107">
        <v>22</v>
      </c>
      <c r="J297" s="398">
        <v>33586</v>
      </c>
      <c r="K297" s="107" t="s">
        <v>977</v>
      </c>
      <c r="L297" s="108" t="s">
        <v>7</v>
      </c>
      <c r="M297" s="107" t="str">
        <f t="shared" si="57"/>
        <v>Y2</v>
      </c>
      <c r="N297" s="107" t="s">
        <v>1071</v>
      </c>
      <c r="O297" s="108" t="s">
        <v>2387</v>
      </c>
      <c r="P297" s="178" t="str">
        <f t="shared" si="58"/>
        <v>Frazier, Adam (Y2)</v>
      </c>
      <c r="Q297" s="139">
        <f t="shared" si="50"/>
        <v>300000</v>
      </c>
      <c r="R297" s="231">
        <f t="shared" si="51"/>
        <v>400000</v>
      </c>
      <c r="S297" s="231" t="str">
        <f t="shared" si="61"/>
        <v/>
      </c>
      <c r="T297" s="231" t="str">
        <f t="shared" si="62"/>
        <v/>
      </c>
      <c r="U297" s="107" t="s">
        <v>511</v>
      </c>
      <c r="V297" s="183">
        <v>300000</v>
      </c>
      <c r="W297" s="107" t="s">
        <v>367</v>
      </c>
      <c r="X297" s="183">
        <v>400000</v>
      </c>
      <c r="Y297" s="107" t="s">
        <v>630</v>
      </c>
      <c r="Z297" s="140"/>
      <c r="AA297" s="107" t="s">
        <v>943</v>
      </c>
      <c r="AB297" s="107"/>
      <c r="AC297" s="107" t="s">
        <v>944</v>
      </c>
      <c r="AD297" s="140"/>
      <c r="AE297" s="107" t="s">
        <v>945</v>
      </c>
      <c r="AF297" s="107"/>
    </row>
    <row r="298" spans="1:32" ht="14.25" customHeight="1" x14ac:dyDescent="0.2">
      <c r="A298" s="185" t="s">
        <v>1119</v>
      </c>
      <c r="B298" s="185" t="str">
        <f t="shared" si="53"/>
        <v>Frazier</v>
      </c>
      <c r="C298" s="190" t="str">
        <f t="shared" si="54"/>
        <v>Clint</v>
      </c>
      <c r="D298" s="107" t="str">
        <f t="shared" si="55"/>
        <v>C. Frazier</v>
      </c>
      <c r="E298" s="178" t="str">
        <f t="shared" si="56"/>
        <v>Clint Frazier</v>
      </c>
      <c r="F298" s="184" t="s">
        <v>971</v>
      </c>
      <c r="G298" s="184"/>
      <c r="H298" s="184"/>
      <c r="I298" s="184"/>
      <c r="J298" s="194">
        <v>34583</v>
      </c>
      <c r="K298" s="195" t="s">
        <v>1075</v>
      </c>
      <c r="L298" s="108" t="s">
        <v>7</v>
      </c>
      <c r="M298" s="107" t="str">
        <f t="shared" si="57"/>
        <v>Y1</v>
      </c>
      <c r="N298" s="120" t="str">
        <f>Cobb!$AE$2</f>
        <v>Chicago</v>
      </c>
      <c r="O298" s="184" t="s">
        <v>1076</v>
      </c>
      <c r="P298" s="178" t="str">
        <f t="shared" si="58"/>
        <v>Frazier, Clint (Y1)</v>
      </c>
      <c r="Q298" s="139">
        <f t="shared" si="50"/>
        <v>200000</v>
      </c>
      <c r="R298" s="231">
        <f t="shared" si="51"/>
        <v>300000</v>
      </c>
      <c r="S298" s="231">
        <f t="shared" si="61"/>
        <v>400000</v>
      </c>
      <c r="T298" s="231" t="str">
        <f t="shared" si="62"/>
        <v/>
      </c>
      <c r="U298" s="178" t="s">
        <v>510</v>
      </c>
      <c r="V298" s="140">
        <v>200000</v>
      </c>
      <c r="W298" s="107" t="s">
        <v>511</v>
      </c>
      <c r="X298" s="183">
        <v>300000</v>
      </c>
      <c r="Y298" s="107" t="s">
        <v>367</v>
      </c>
      <c r="Z298" s="183">
        <v>400000</v>
      </c>
      <c r="AA298" s="107" t="s">
        <v>630</v>
      </c>
      <c r="AB298" s="107"/>
      <c r="AC298" s="107"/>
      <c r="AD298" s="140"/>
      <c r="AE298" s="107"/>
      <c r="AF298" s="107"/>
    </row>
    <row r="299" spans="1:32" ht="14.25" customHeight="1" x14ac:dyDescent="0.2">
      <c r="A299" s="107" t="s">
        <v>6</v>
      </c>
      <c r="B299" s="185" t="str">
        <f t="shared" si="53"/>
        <v>Frazier</v>
      </c>
      <c r="C299" s="190" t="str">
        <f t="shared" si="54"/>
        <v>Todd</v>
      </c>
      <c r="D299" s="107" t="str">
        <f t="shared" si="55"/>
        <v>T. Frazier</v>
      </c>
      <c r="E299" s="178" t="str">
        <f t="shared" si="56"/>
        <v>Todd Frazier</v>
      </c>
      <c r="F299" s="108" t="s">
        <v>971</v>
      </c>
      <c r="G299" s="108"/>
      <c r="H299" s="108"/>
      <c r="I299" s="108"/>
      <c r="J299" s="165">
        <v>31455</v>
      </c>
      <c r="K299" s="120" t="s">
        <v>974</v>
      </c>
      <c r="L299" s="108" t="s">
        <v>7</v>
      </c>
      <c r="M299" s="107" t="str">
        <f t="shared" si="57"/>
        <v>ARB-Y7</v>
      </c>
      <c r="N299" s="120" t="str">
        <f>Mays!$G$2</f>
        <v>Palo Alto</v>
      </c>
      <c r="O299" s="142" t="s">
        <v>1067</v>
      </c>
      <c r="P299" s="178" t="str">
        <f t="shared" si="58"/>
        <v>Frazier, Todd (ARB-Y7)</v>
      </c>
      <c r="Q299" s="139">
        <f t="shared" si="50"/>
        <v>3753750</v>
      </c>
      <c r="R299" s="231" t="str">
        <f t="shared" si="51"/>
        <v/>
      </c>
      <c r="S299" s="231" t="str">
        <f t="shared" si="61"/>
        <v/>
      </c>
      <c r="T299" s="231" t="str">
        <f t="shared" si="62"/>
        <v/>
      </c>
      <c r="U299" s="107" t="s">
        <v>945</v>
      </c>
      <c r="V299" s="183">
        <v>3753750</v>
      </c>
      <c r="W299" s="107" t="s">
        <v>326</v>
      </c>
      <c r="X299" s="183"/>
      <c r="Y299" s="107"/>
      <c r="Z299" s="183"/>
      <c r="AA299" s="107"/>
      <c r="AB299" s="140"/>
      <c r="AC299" s="107"/>
      <c r="AD299" s="140"/>
      <c r="AE299" s="107"/>
      <c r="AF299" s="107"/>
    </row>
    <row r="300" spans="1:32" ht="14.25" customHeight="1" x14ac:dyDescent="0.2">
      <c r="A300" s="509" t="s">
        <v>1446</v>
      </c>
      <c r="B300" s="185" t="str">
        <f t="shared" si="53"/>
        <v>Freeland</v>
      </c>
      <c r="C300" s="190" t="str">
        <f t="shared" si="54"/>
        <v>Kyle</v>
      </c>
      <c r="D300" s="107" t="str">
        <f t="shared" si="55"/>
        <v>K. Freeland</v>
      </c>
      <c r="E300" s="178" t="str">
        <f t="shared" si="56"/>
        <v>Kyle Freeland</v>
      </c>
      <c r="F300" s="108" t="s">
        <v>404</v>
      </c>
      <c r="G300" s="108"/>
      <c r="H300" s="108"/>
      <c r="I300" s="108"/>
      <c r="J300" s="298">
        <v>34103</v>
      </c>
      <c r="K300" s="107" t="s">
        <v>730</v>
      </c>
      <c r="L300" s="108" t="s">
        <v>130</v>
      </c>
      <c r="M300" s="107" t="str">
        <f t="shared" si="57"/>
        <v>Y1</v>
      </c>
      <c r="N300" s="120" t="str">
        <f>Cobb!$Y$2</f>
        <v>Gateway</v>
      </c>
      <c r="O300" s="108" t="s">
        <v>1349</v>
      </c>
      <c r="P300" s="178" t="str">
        <f t="shared" si="58"/>
        <v>Freeland, Kyle (Y1)</v>
      </c>
      <c r="Q300" s="139">
        <f t="shared" si="50"/>
        <v>200000</v>
      </c>
      <c r="R300" s="231">
        <f t="shared" si="51"/>
        <v>300000</v>
      </c>
      <c r="S300" s="231">
        <f t="shared" si="61"/>
        <v>400000</v>
      </c>
      <c r="T300" s="231" t="str">
        <f t="shared" si="62"/>
        <v/>
      </c>
      <c r="U300" s="509" t="s">
        <v>510</v>
      </c>
      <c r="V300" s="140">
        <v>200000</v>
      </c>
      <c r="W300" s="107" t="s">
        <v>511</v>
      </c>
      <c r="X300" s="183">
        <v>300000</v>
      </c>
      <c r="Y300" s="107" t="s">
        <v>367</v>
      </c>
      <c r="Z300" s="183">
        <v>400000</v>
      </c>
      <c r="AA300" s="107" t="s">
        <v>630</v>
      </c>
      <c r="AB300" s="179"/>
      <c r="AC300" s="107"/>
      <c r="AD300" s="107"/>
      <c r="AE300" s="107"/>
      <c r="AF300" s="107"/>
    </row>
    <row r="301" spans="1:32" ht="14.25" customHeight="1" x14ac:dyDescent="0.2">
      <c r="A301" s="107" t="s">
        <v>117</v>
      </c>
      <c r="B301" s="185" t="str">
        <f t="shared" si="53"/>
        <v>Freeman</v>
      </c>
      <c r="C301" s="190" t="str">
        <f t="shared" si="54"/>
        <v>Freddie</v>
      </c>
      <c r="D301" s="107" t="str">
        <f t="shared" si="55"/>
        <v>F. Freeman</v>
      </c>
      <c r="E301" s="178" t="str">
        <f t="shared" si="56"/>
        <v>Freddie Freeman</v>
      </c>
      <c r="F301" s="108" t="s">
        <v>404</v>
      </c>
      <c r="G301" s="108"/>
      <c r="H301" s="108"/>
      <c r="I301" s="108"/>
      <c r="J301" s="165">
        <v>32763</v>
      </c>
      <c r="K301" s="120" t="s">
        <v>970</v>
      </c>
      <c r="L301" s="108" t="s">
        <v>7</v>
      </c>
      <c r="M301" s="107" t="str">
        <f t="shared" si="57"/>
        <v>4,L5-14M</v>
      </c>
      <c r="N301" s="120" t="str">
        <f>Cobb!$A$2</f>
        <v>Greenville</v>
      </c>
      <c r="O301" s="142" t="s">
        <v>325</v>
      </c>
      <c r="P301" s="178" t="str">
        <f t="shared" si="58"/>
        <v>Freeman, Freddie (4,L5-14M)</v>
      </c>
      <c r="Q301" s="139">
        <f t="shared" si="50"/>
        <v>2800000</v>
      </c>
      <c r="R301" s="231">
        <f t="shared" si="51"/>
        <v>2800000</v>
      </c>
      <c r="S301" s="231" t="str">
        <f t="shared" si="61"/>
        <v/>
      </c>
      <c r="T301" s="231" t="str">
        <f t="shared" si="62"/>
        <v/>
      </c>
      <c r="U301" s="107" t="s">
        <v>309</v>
      </c>
      <c r="V301" s="183">
        <v>2800000</v>
      </c>
      <c r="W301" s="107" t="s">
        <v>593</v>
      </c>
      <c r="X301" s="183">
        <v>2800000</v>
      </c>
      <c r="Y301" s="120" t="s">
        <v>326</v>
      </c>
      <c r="Z301" s="183"/>
      <c r="AA301" s="107"/>
      <c r="AB301" s="107"/>
      <c r="AC301" s="107"/>
      <c r="AD301" s="107"/>
      <c r="AE301" s="107"/>
      <c r="AF301" s="107"/>
    </row>
    <row r="302" spans="1:32" ht="14.25" customHeight="1" x14ac:dyDescent="0.2">
      <c r="A302" s="107" t="s">
        <v>3355</v>
      </c>
      <c r="B302" s="185" t="str">
        <f t="shared" si="53"/>
        <v>Freeman</v>
      </c>
      <c r="C302" s="190" t="str">
        <f t="shared" si="54"/>
        <v>Sam*</v>
      </c>
      <c r="D302" s="107" t="str">
        <f t="shared" si="55"/>
        <v>S. Freeman</v>
      </c>
      <c r="E302" s="178" t="str">
        <f t="shared" si="56"/>
        <v>Sam* Freeman</v>
      </c>
      <c r="F302" s="217" t="s">
        <v>404</v>
      </c>
      <c r="G302" s="217"/>
      <c r="H302" s="217"/>
      <c r="I302" s="217"/>
      <c r="J302" s="165">
        <v>31952</v>
      </c>
      <c r="K302" s="167" t="s">
        <v>968</v>
      </c>
      <c r="L302" s="108" t="s">
        <v>130</v>
      </c>
      <c r="M302" s="107" t="str">
        <f t="shared" si="57"/>
        <v>1,F1-$1.285M</v>
      </c>
      <c r="N302" s="147" t="s">
        <v>226</v>
      </c>
      <c r="O302" s="142" t="s">
        <v>3237</v>
      </c>
      <c r="P302" s="178" t="str">
        <f t="shared" si="58"/>
        <v>Freeman, Sam* (1,F1-$1.285M)</v>
      </c>
      <c r="Q302" s="139">
        <f t="shared" si="50"/>
        <v>1285000</v>
      </c>
      <c r="R302" s="231" t="str">
        <f t="shared" si="51"/>
        <v/>
      </c>
      <c r="S302" s="231" t="str">
        <f t="shared" si="61"/>
        <v/>
      </c>
      <c r="T302" s="231" t="str">
        <f t="shared" si="62"/>
        <v/>
      </c>
      <c r="U302" s="165" t="s">
        <v>3267</v>
      </c>
      <c r="V302" s="140">
        <v>1285000</v>
      </c>
      <c r="W302" s="182" t="s">
        <v>326</v>
      </c>
      <c r="X302" s="107"/>
      <c r="Y302" s="183"/>
      <c r="Z302" s="107"/>
      <c r="AA302" s="183"/>
      <c r="AB302" s="107"/>
      <c r="AC302" s="107"/>
      <c r="AD302" s="107"/>
      <c r="AE302" s="107"/>
      <c r="AF302" s="107"/>
    </row>
    <row r="303" spans="1:32" ht="14.25" customHeight="1" x14ac:dyDescent="0.25">
      <c r="A303" s="120" t="s">
        <v>333</v>
      </c>
      <c r="B303" s="185" t="str">
        <f t="shared" si="53"/>
        <v>Freese</v>
      </c>
      <c r="C303" s="190" t="str">
        <f t="shared" si="54"/>
        <v>David</v>
      </c>
      <c r="D303" s="107" t="str">
        <f t="shared" si="55"/>
        <v>D. Freese</v>
      </c>
      <c r="E303" s="178" t="str">
        <f t="shared" si="56"/>
        <v>David Freese</v>
      </c>
      <c r="F303" s="334" t="s">
        <v>971</v>
      </c>
      <c r="G303" s="108"/>
      <c r="H303" s="108"/>
      <c r="I303" s="108"/>
      <c r="J303" s="335">
        <v>30434</v>
      </c>
      <c r="K303" s="336" t="s">
        <v>974</v>
      </c>
      <c r="L303" s="188" t="s">
        <v>7</v>
      </c>
      <c r="M303" s="107" t="str">
        <f t="shared" si="57"/>
        <v>2,F3-$4.417M</v>
      </c>
      <c r="N303" s="339" t="s">
        <v>1914</v>
      </c>
      <c r="O303" s="370" t="s">
        <v>1922</v>
      </c>
      <c r="P303" s="178" t="str">
        <f t="shared" si="58"/>
        <v>Freese, David (2,F3-$4.417M)</v>
      </c>
      <c r="Q303" s="139">
        <f t="shared" si="50"/>
        <v>1472214</v>
      </c>
      <c r="R303" s="231">
        <f t="shared" si="51"/>
        <v>1472214</v>
      </c>
      <c r="S303" s="231" t="str">
        <f t="shared" si="61"/>
        <v/>
      </c>
      <c r="T303" s="231" t="str">
        <f t="shared" si="62"/>
        <v/>
      </c>
      <c r="U303" s="340" t="s">
        <v>2011</v>
      </c>
      <c r="V303" s="338">
        <v>1472214</v>
      </c>
      <c r="W303" s="340" t="s">
        <v>2029</v>
      </c>
      <c r="X303" s="486">
        <v>1472214</v>
      </c>
      <c r="Y303" s="107" t="s">
        <v>326</v>
      </c>
      <c r="Z303" s="183"/>
      <c r="AA303" s="107"/>
      <c r="AB303" s="107"/>
      <c r="AC303" s="107"/>
      <c r="AD303" s="107"/>
      <c r="AE303" s="107"/>
      <c r="AF303" s="107"/>
    </row>
    <row r="304" spans="1:32" ht="14.25" customHeight="1" x14ac:dyDescent="0.2">
      <c r="A304" s="119" t="s">
        <v>893</v>
      </c>
      <c r="B304" s="185" t="str">
        <f t="shared" si="53"/>
        <v>Fried</v>
      </c>
      <c r="C304" s="190" t="str">
        <f t="shared" si="54"/>
        <v>Max</v>
      </c>
      <c r="D304" s="107" t="str">
        <f t="shared" si="55"/>
        <v>M. Fried</v>
      </c>
      <c r="E304" s="178" t="str">
        <f t="shared" si="56"/>
        <v>Max Fried</v>
      </c>
      <c r="F304" s="108" t="s">
        <v>404</v>
      </c>
      <c r="G304" s="108"/>
      <c r="H304" s="108"/>
      <c r="I304" s="108"/>
      <c r="J304" s="165">
        <v>34352</v>
      </c>
      <c r="K304" s="120" t="s">
        <v>730</v>
      </c>
      <c r="L304" s="108" t="s">
        <v>130</v>
      </c>
      <c r="M304" s="107" t="str">
        <f t="shared" si="57"/>
        <v>MM</v>
      </c>
      <c r="N304" s="120" t="str">
        <f>Ruth!$S$2</f>
        <v>New York</v>
      </c>
      <c r="O304" s="108" t="s">
        <v>846</v>
      </c>
      <c r="P304" s="178" t="str">
        <f t="shared" si="58"/>
        <v>Fried, Max (MM)</v>
      </c>
      <c r="Q304" s="139">
        <f t="shared" si="50"/>
        <v>100000</v>
      </c>
      <c r="R304" s="231" t="str">
        <f t="shared" si="51"/>
        <v/>
      </c>
      <c r="S304" s="231" t="str">
        <f t="shared" si="61"/>
        <v/>
      </c>
      <c r="T304" s="231" t="str">
        <f t="shared" si="62"/>
        <v/>
      </c>
      <c r="U304" s="107" t="s">
        <v>507</v>
      </c>
      <c r="V304" s="179">
        <v>100000</v>
      </c>
      <c r="W304" s="107"/>
      <c r="X304" s="183"/>
      <c r="Y304" s="107"/>
      <c r="Z304" s="183"/>
      <c r="AA304" s="107"/>
      <c r="AB304" s="107"/>
      <c r="AC304" s="107"/>
      <c r="AD304" s="107"/>
      <c r="AE304" s="107"/>
      <c r="AF304" s="107"/>
    </row>
    <row r="305" spans="1:32" ht="14.25" customHeight="1" x14ac:dyDescent="0.2">
      <c r="A305" s="107" t="s">
        <v>1751</v>
      </c>
      <c r="B305" s="185" t="str">
        <f t="shared" si="53"/>
        <v>Fulmer</v>
      </c>
      <c r="C305" s="190" t="str">
        <f t="shared" si="54"/>
        <v>Carson</v>
      </c>
      <c r="D305" s="107" t="str">
        <f t="shared" si="55"/>
        <v>C. Fulmer</v>
      </c>
      <c r="E305" s="178" t="str">
        <f t="shared" si="56"/>
        <v>Carson Fulmer</v>
      </c>
      <c r="F305" s="217" t="s">
        <v>971</v>
      </c>
      <c r="G305" s="509">
        <v>29</v>
      </c>
      <c r="H305" s="509">
        <v>2</v>
      </c>
      <c r="I305" s="509">
        <v>5</v>
      </c>
      <c r="J305" s="298">
        <v>34316</v>
      </c>
      <c r="K305" s="167" t="s">
        <v>730</v>
      </c>
      <c r="L305" s="108" t="s">
        <v>130</v>
      </c>
      <c r="M305" s="107" t="str">
        <f t="shared" si="57"/>
        <v>MM</v>
      </c>
      <c r="N305" s="222" t="s">
        <v>1361</v>
      </c>
      <c r="O305" s="142" t="s">
        <v>1727</v>
      </c>
      <c r="P305" s="178" t="str">
        <f t="shared" si="58"/>
        <v>Fulmer, Carson (MM)</v>
      </c>
      <c r="Q305" s="139">
        <f t="shared" si="50"/>
        <v>100000</v>
      </c>
      <c r="R305" s="231" t="str">
        <f t="shared" si="51"/>
        <v/>
      </c>
      <c r="S305" s="231" t="str">
        <f t="shared" si="61"/>
        <v/>
      </c>
      <c r="T305" s="231" t="str">
        <f t="shared" si="62"/>
        <v/>
      </c>
      <c r="U305" s="107" t="s">
        <v>507</v>
      </c>
      <c r="V305" s="179">
        <v>100000</v>
      </c>
      <c r="W305" s="107"/>
      <c r="X305" s="183"/>
      <c r="Y305" s="107"/>
      <c r="Z305" s="183"/>
      <c r="AA305" s="107"/>
      <c r="AB305" s="107"/>
      <c r="AC305" s="107"/>
      <c r="AD305" s="107"/>
      <c r="AE305" s="107"/>
      <c r="AF305" s="107"/>
    </row>
    <row r="306" spans="1:32" ht="14.25" customHeight="1" x14ac:dyDescent="0.2">
      <c r="A306" s="107" t="s">
        <v>1752</v>
      </c>
      <c r="B306" s="185" t="str">
        <f t="shared" si="53"/>
        <v>Fulmer</v>
      </c>
      <c r="C306" s="190" t="str">
        <f t="shared" si="54"/>
        <v>Michael</v>
      </c>
      <c r="D306" s="107" t="str">
        <f t="shared" si="55"/>
        <v>M. Fulmer</v>
      </c>
      <c r="E306" s="178" t="str">
        <f t="shared" si="56"/>
        <v>Michael Fulmer</v>
      </c>
      <c r="F306" s="217" t="s">
        <v>971</v>
      </c>
      <c r="G306" s="509">
        <v>11</v>
      </c>
      <c r="H306" s="509">
        <v>1</v>
      </c>
      <c r="I306" s="509">
        <v>11</v>
      </c>
      <c r="J306" s="298">
        <v>34043</v>
      </c>
      <c r="K306" s="167" t="s">
        <v>730</v>
      </c>
      <c r="L306" s="108" t="s">
        <v>130</v>
      </c>
      <c r="M306" s="107" t="str">
        <f t="shared" si="57"/>
        <v>Y2</v>
      </c>
      <c r="N306" s="120" t="str">
        <f>Cobb!$G$2</f>
        <v>Alaska</v>
      </c>
      <c r="O306" s="142" t="s">
        <v>1727</v>
      </c>
      <c r="P306" s="178" t="str">
        <f t="shared" si="58"/>
        <v>Fulmer, Michael (Y2)</v>
      </c>
      <c r="Q306" s="139">
        <f t="shared" ref="Q306:Q369" si="63">IF(ISBLANK($V306),"",$V306)</f>
        <v>300000</v>
      </c>
      <c r="R306" s="231">
        <f t="shared" ref="R306:R369" si="64">IF(ISBLANK($X306),"",$X306)</f>
        <v>400000</v>
      </c>
      <c r="S306" s="231" t="str">
        <f t="shared" si="61"/>
        <v/>
      </c>
      <c r="T306" s="231" t="str">
        <f t="shared" si="62"/>
        <v/>
      </c>
      <c r="U306" s="178" t="s">
        <v>511</v>
      </c>
      <c r="V306" s="183">
        <v>300000</v>
      </c>
      <c r="W306" s="107" t="s">
        <v>367</v>
      </c>
      <c r="X306" s="183">
        <v>400000</v>
      </c>
      <c r="Y306" s="107" t="s">
        <v>630</v>
      </c>
      <c r="Z306" s="183"/>
      <c r="AA306" s="107" t="s">
        <v>943</v>
      </c>
      <c r="AB306" s="107"/>
      <c r="AC306" s="107" t="s">
        <v>944</v>
      </c>
      <c r="AD306" s="107"/>
      <c r="AE306" s="107" t="s">
        <v>945</v>
      </c>
      <c r="AF306" s="107"/>
    </row>
    <row r="307" spans="1:32" ht="14.25" customHeight="1" x14ac:dyDescent="0.2">
      <c r="A307" s="121" t="s">
        <v>1622</v>
      </c>
      <c r="B307" s="185" t="str">
        <f t="shared" si="53"/>
        <v>Gallardo</v>
      </c>
      <c r="C307" s="190" t="str">
        <f t="shared" si="54"/>
        <v>Yovani</v>
      </c>
      <c r="D307" s="107" t="str">
        <f t="shared" si="55"/>
        <v>Y. Gallardo</v>
      </c>
      <c r="E307" s="178" t="str">
        <f t="shared" si="56"/>
        <v>Yovani Gallardo</v>
      </c>
      <c r="F307" s="108" t="s">
        <v>971</v>
      </c>
      <c r="G307" s="108"/>
      <c r="H307" s="108"/>
      <c r="I307" s="108"/>
      <c r="J307" s="165">
        <v>31470</v>
      </c>
      <c r="K307" s="120" t="s">
        <v>730</v>
      </c>
      <c r="L307" s="108" t="s">
        <v>130</v>
      </c>
      <c r="M307" s="107" t="str">
        <f t="shared" si="57"/>
        <v>3,F4-$11M</v>
      </c>
      <c r="N307" s="121" t="s">
        <v>1486</v>
      </c>
      <c r="O307" s="284" t="s">
        <v>1497</v>
      </c>
      <c r="P307" s="178" t="str">
        <f t="shared" si="58"/>
        <v>Gallardo, Yovani (3,F4-$11M)</v>
      </c>
      <c r="Q307" s="139">
        <f t="shared" si="63"/>
        <v>2750000</v>
      </c>
      <c r="R307" s="231">
        <f t="shared" si="64"/>
        <v>2750000</v>
      </c>
      <c r="S307" s="231" t="str">
        <f t="shared" si="61"/>
        <v/>
      </c>
      <c r="T307" s="231" t="str">
        <f t="shared" si="62"/>
        <v/>
      </c>
      <c r="U307" s="121" t="s">
        <v>1547</v>
      </c>
      <c r="V307" s="323">
        <v>2750000</v>
      </c>
      <c r="W307" s="121" t="s">
        <v>1508</v>
      </c>
      <c r="X307" s="321">
        <v>2750000</v>
      </c>
      <c r="Y307" s="107" t="s">
        <v>326</v>
      </c>
      <c r="Z307" s="183"/>
      <c r="AA307" s="107"/>
      <c r="AB307" s="107"/>
      <c r="AC307" s="107"/>
      <c r="AD307" s="107"/>
      <c r="AE307" s="107"/>
      <c r="AF307" s="107"/>
    </row>
    <row r="308" spans="1:32" ht="14.25" customHeight="1" x14ac:dyDescent="0.2">
      <c r="A308" s="119" t="s">
        <v>916</v>
      </c>
      <c r="B308" s="185" t="str">
        <f t="shared" si="53"/>
        <v>Gallo</v>
      </c>
      <c r="C308" s="190" t="str">
        <f t="shared" si="54"/>
        <v>Joey</v>
      </c>
      <c r="D308" s="107" t="str">
        <f t="shared" si="55"/>
        <v>J. Gallo</v>
      </c>
      <c r="E308" s="178" t="str">
        <f t="shared" si="56"/>
        <v>Joey Gallo</v>
      </c>
      <c r="F308" s="108" t="s">
        <v>404</v>
      </c>
      <c r="G308" s="108"/>
      <c r="H308" s="108"/>
      <c r="I308" s="108"/>
      <c r="J308" s="165">
        <v>34292</v>
      </c>
      <c r="K308" s="120" t="s">
        <v>974</v>
      </c>
      <c r="L308" s="108" t="s">
        <v>7</v>
      </c>
      <c r="M308" s="107" t="str">
        <f t="shared" si="57"/>
        <v>Y2</v>
      </c>
      <c r="N308" s="120" t="str">
        <f>Aaron!$S$2</f>
        <v>San Jose</v>
      </c>
      <c r="O308" s="108" t="s">
        <v>846</v>
      </c>
      <c r="P308" s="178" t="str">
        <f t="shared" si="58"/>
        <v>Gallo, Joey (Y2)</v>
      </c>
      <c r="Q308" s="139">
        <f t="shared" si="63"/>
        <v>300000</v>
      </c>
      <c r="R308" s="231">
        <f t="shared" si="64"/>
        <v>400000</v>
      </c>
      <c r="S308" s="231" t="str">
        <f t="shared" si="61"/>
        <v/>
      </c>
      <c r="T308" s="231" t="str">
        <f t="shared" si="62"/>
        <v/>
      </c>
      <c r="U308" s="107" t="s">
        <v>511</v>
      </c>
      <c r="V308" s="183">
        <v>300000</v>
      </c>
      <c r="W308" s="107" t="s">
        <v>367</v>
      </c>
      <c r="X308" s="183">
        <v>400000</v>
      </c>
      <c r="Y308" s="107" t="s">
        <v>630</v>
      </c>
      <c r="Z308" s="183"/>
      <c r="AA308" s="107" t="s">
        <v>943</v>
      </c>
      <c r="AB308" s="107"/>
      <c r="AC308" s="107" t="s">
        <v>944</v>
      </c>
      <c r="AD308" s="107"/>
      <c r="AE308" s="107" t="s">
        <v>945</v>
      </c>
      <c r="AF308" s="107"/>
    </row>
    <row r="309" spans="1:32" ht="14.25" customHeight="1" x14ac:dyDescent="0.2">
      <c r="A309" s="119" t="s">
        <v>880</v>
      </c>
      <c r="B309" s="185" t="str">
        <f t="shared" si="53"/>
        <v>Galvis</v>
      </c>
      <c r="C309" s="190" t="str">
        <f t="shared" si="54"/>
        <v>Freddy</v>
      </c>
      <c r="D309" s="107" t="str">
        <f t="shared" si="55"/>
        <v>F. Galvis</v>
      </c>
      <c r="E309" s="178" t="str">
        <f t="shared" si="56"/>
        <v>Freddy Galvis</v>
      </c>
      <c r="F309" s="108" t="s">
        <v>978</v>
      </c>
      <c r="G309" s="108"/>
      <c r="H309" s="108"/>
      <c r="I309" s="108"/>
      <c r="J309" s="165">
        <v>32826</v>
      </c>
      <c r="K309" s="120" t="s">
        <v>975</v>
      </c>
      <c r="L309" s="108" t="s">
        <v>7</v>
      </c>
      <c r="M309" s="107" t="str">
        <f t="shared" si="57"/>
        <v>ARB-Y6</v>
      </c>
      <c r="N309" s="120" t="str">
        <f>Aaron!$S$2</f>
        <v>San Jose</v>
      </c>
      <c r="O309" s="108" t="s">
        <v>1366</v>
      </c>
      <c r="P309" s="178" t="str">
        <f t="shared" si="58"/>
        <v>Galvis, Freddy (ARB-Y6)</v>
      </c>
      <c r="Q309" s="139">
        <f t="shared" si="63"/>
        <v>1488000</v>
      </c>
      <c r="R309" s="231" t="str">
        <f t="shared" si="64"/>
        <v/>
      </c>
      <c r="S309" s="231" t="str">
        <f t="shared" si="61"/>
        <v/>
      </c>
      <c r="T309" s="231" t="str">
        <f t="shared" si="62"/>
        <v/>
      </c>
      <c r="U309" s="107" t="s">
        <v>944</v>
      </c>
      <c r="V309" s="183">
        <v>1488000</v>
      </c>
      <c r="W309" s="107" t="s">
        <v>945</v>
      </c>
      <c r="X309" s="183"/>
      <c r="Y309" s="107" t="s">
        <v>326</v>
      </c>
      <c r="Z309" s="183"/>
      <c r="AA309" s="107"/>
      <c r="AB309" s="107"/>
      <c r="AC309" s="107"/>
      <c r="AD309" s="107"/>
      <c r="AE309" s="107"/>
      <c r="AF309" s="107"/>
    </row>
    <row r="310" spans="1:32" ht="14.25" customHeight="1" x14ac:dyDescent="0.2">
      <c r="A310" s="107" t="s">
        <v>2259</v>
      </c>
      <c r="B310" s="185" t="str">
        <f t="shared" si="53"/>
        <v>Gamel</v>
      </c>
      <c r="C310" s="190" t="str">
        <f t="shared" si="54"/>
        <v>Ben</v>
      </c>
      <c r="D310" s="107" t="str">
        <f t="shared" si="55"/>
        <v>B. Gamel</v>
      </c>
      <c r="E310" s="178" t="str">
        <f t="shared" si="56"/>
        <v>Ben Gamel</v>
      </c>
      <c r="F310" s="184" t="s">
        <v>404</v>
      </c>
      <c r="G310" s="107">
        <f>G309+1</f>
        <v>1</v>
      </c>
      <c r="H310" s="107">
        <v>6</v>
      </c>
      <c r="I310" s="107">
        <v>14</v>
      </c>
      <c r="J310" s="398">
        <v>33741</v>
      </c>
      <c r="K310" s="107" t="s">
        <v>976</v>
      </c>
      <c r="L310" s="108" t="s">
        <v>7</v>
      </c>
      <c r="M310" s="107" t="str">
        <f t="shared" si="57"/>
        <v>Y1</v>
      </c>
      <c r="N310" s="107" t="s">
        <v>1226</v>
      </c>
      <c r="O310" s="108" t="s">
        <v>2127</v>
      </c>
      <c r="P310" s="178" t="str">
        <f t="shared" si="58"/>
        <v>Gamel, Ben (Y1)</v>
      </c>
      <c r="Q310" s="139">
        <f t="shared" si="63"/>
        <v>200000</v>
      </c>
      <c r="R310" s="231">
        <f t="shared" si="64"/>
        <v>300000</v>
      </c>
      <c r="S310" s="231">
        <f t="shared" si="61"/>
        <v>400000</v>
      </c>
      <c r="T310" s="231" t="str">
        <f t="shared" si="62"/>
        <v/>
      </c>
      <c r="U310" s="107" t="s">
        <v>510</v>
      </c>
      <c r="V310" s="140">
        <v>200000</v>
      </c>
      <c r="W310" s="107" t="s">
        <v>511</v>
      </c>
      <c r="X310" s="183">
        <v>300000</v>
      </c>
      <c r="Y310" s="107" t="s">
        <v>367</v>
      </c>
      <c r="Z310" s="183">
        <v>400000</v>
      </c>
      <c r="AA310" s="107" t="s">
        <v>630</v>
      </c>
      <c r="AB310" s="107"/>
      <c r="AC310" s="107"/>
      <c r="AD310" s="107"/>
      <c r="AE310" s="107"/>
      <c r="AF310" s="107"/>
    </row>
    <row r="311" spans="1:32" ht="14.25" customHeight="1" x14ac:dyDescent="0.2">
      <c r="A311" s="107" t="s">
        <v>2349</v>
      </c>
      <c r="B311" s="185" t="str">
        <f t="shared" si="53"/>
        <v>Gant</v>
      </c>
      <c r="C311" s="190" t="str">
        <f t="shared" si="54"/>
        <v>John</v>
      </c>
      <c r="D311" s="107" t="str">
        <f t="shared" si="55"/>
        <v>J. Gant</v>
      </c>
      <c r="E311" s="178" t="str">
        <f t="shared" si="56"/>
        <v>John Gant</v>
      </c>
      <c r="F311" s="184" t="s">
        <v>971</v>
      </c>
      <c r="G311" s="107">
        <f>G310+1</f>
        <v>2</v>
      </c>
      <c r="H311" s="107">
        <v>6</v>
      </c>
      <c r="I311" s="107">
        <v>4</v>
      </c>
      <c r="J311" s="398">
        <v>33822</v>
      </c>
      <c r="K311" s="107" t="s">
        <v>968</v>
      </c>
      <c r="L311" s="108" t="s">
        <v>130</v>
      </c>
      <c r="M311" s="107" t="str">
        <f t="shared" si="57"/>
        <v>Y1*</v>
      </c>
      <c r="N311" s="107" t="s">
        <v>398</v>
      </c>
      <c r="O311" s="108" t="s">
        <v>2127</v>
      </c>
      <c r="P311" s="178" t="str">
        <f t="shared" si="58"/>
        <v>Gant, John (Y1*)</v>
      </c>
      <c r="Q311" s="139">
        <f t="shared" si="63"/>
        <v>200000</v>
      </c>
      <c r="R311" s="231">
        <f t="shared" si="64"/>
        <v>300000</v>
      </c>
      <c r="S311" s="231">
        <f t="shared" si="61"/>
        <v>400000</v>
      </c>
      <c r="T311" s="231" t="str">
        <f t="shared" si="62"/>
        <v/>
      </c>
      <c r="U311" s="107" t="s">
        <v>251</v>
      </c>
      <c r="V311" s="140">
        <v>200000</v>
      </c>
      <c r="W311" s="107" t="s">
        <v>511</v>
      </c>
      <c r="X311" s="183">
        <v>300000</v>
      </c>
      <c r="Y311" s="107" t="s">
        <v>367</v>
      </c>
      <c r="Z311" s="183">
        <v>400000</v>
      </c>
      <c r="AA311" s="107" t="s">
        <v>630</v>
      </c>
      <c r="AB311" s="107"/>
      <c r="AC311" s="107"/>
      <c r="AD311" s="107"/>
      <c r="AE311" s="107"/>
      <c r="AF311" s="107"/>
    </row>
    <row r="312" spans="1:32" ht="14.25" customHeight="1" x14ac:dyDescent="0.2">
      <c r="A312" s="509" t="s">
        <v>1689</v>
      </c>
      <c r="B312" s="185" t="str">
        <f t="shared" si="53"/>
        <v>Garcia</v>
      </c>
      <c r="C312" s="190" t="str">
        <f t="shared" si="54"/>
        <v>Adonis</v>
      </c>
      <c r="D312" s="107" t="str">
        <f t="shared" si="55"/>
        <v>A. Garcia</v>
      </c>
      <c r="E312" s="178" t="str">
        <f t="shared" si="56"/>
        <v>Adonis Garcia</v>
      </c>
      <c r="F312" s="217" t="s">
        <v>971</v>
      </c>
      <c r="G312" s="509">
        <v>92</v>
      </c>
      <c r="H312" s="509" t="s">
        <v>613</v>
      </c>
      <c r="I312" s="509">
        <v>23</v>
      </c>
      <c r="J312" s="298">
        <v>31149</v>
      </c>
      <c r="K312" s="167" t="s">
        <v>974</v>
      </c>
      <c r="L312" s="108" t="s">
        <v>7</v>
      </c>
      <c r="M312" s="107" t="str">
        <f t="shared" si="57"/>
        <v>1,F1-$210k</v>
      </c>
      <c r="N312" s="147" t="s">
        <v>224</v>
      </c>
      <c r="O312" s="142" t="s">
        <v>3237</v>
      </c>
      <c r="P312" s="178" t="str">
        <f t="shared" si="58"/>
        <v>Garcia, Adonis (1,F1-$210k)</v>
      </c>
      <c r="Q312" s="139">
        <f t="shared" si="63"/>
        <v>210000</v>
      </c>
      <c r="R312" s="231" t="str">
        <f t="shared" si="64"/>
        <v/>
      </c>
      <c r="S312" s="231" t="str">
        <f t="shared" si="61"/>
        <v/>
      </c>
      <c r="T312" s="231" t="str">
        <f t="shared" si="62"/>
        <v/>
      </c>
      <c r="U312" s="165" t="s">
        <v>1923</v>
      </c>
      <c r="V312" s="140">
        <v>210000</v>
      </c>
      <c r="W312" s="182" t="s">
        <v>326</v>
      </c>
      <c r="X312" s="183"/>
      <c r="Y312" s="107"/>
      <c r="Z312" s="183"/>
      <c r="AA312" s="107"/>
      <c r="AB312" s="183"/>
      <c r="AC312" s="107"/>
      <c r="AD312" s="107"/>
      <c r="AE312" s="107"/>
      <c r="AF312" s="107"/>
    </row>
    <row r="313" spans="1:32" ht="14.25" customHeight="1" x14ac:dyDescent="0.2">
      <c r="A313" s="119" t="s">
        <v>855</v>
      </c>
      <c r="B313" s="185" t="str">
        <f t="shared" si="53"/>
        <v>Garcia</v>
      </c>
      <c r="C313" s="190" t="str">
        <f t="shared" si="54"/>
        <v>Avisail</v>
      </c>
      <c r="D313" s="107" t="str">
        <f t="shared" si="55"/>
        <v>A. Garcia</v>
      </c>
      <c r="E313" s="178" t="str">
        <f t="shared" si="56"/>
        <v>Avisail Garcia</v>
      </c>
      <c r="F313" s="108" t="s">
        <v>971</v>
      </c>
      <c r="G313" s="108"/>
      <c r="H313" s="108"/>
      <c r="I313" s="108"/>
      <c r="J313" s="165">
        <v>33401</v>
      </c>
      <c r="K313" s="120" t="s">
        <v>973</v>
      </c>
      <c r="L313" s="108" t="s">
        <v>7</v>
      </c>
      <c r="M313" s="107" t="str">
        <f t="shared" si="57"/>
        <v>ARB-Y5</v>
      </c>
      <c r="N313" s="120" t="str">
        <f>Mays!$AE$2</f>
        <v>West Oakland</v>
      </c>
      <c r="O313" s="108" t="s">
        <v>846</v>
      </c>
      <c r="P313" s="178" t="str">
        <f t="shared" si="58"/>
        <v>Garcia, Avisail (ARB-Y5)</v>
      </c>
      <c r="Q313" s="139">
        <f t="shared" si="63"/>
        <v>1710000</v>
      </c>
      <c r="R313" s="231" t="str">
        <f t="shared" si="64"/>
        <v/>
      </c>
      <c r="S313" s="231" t="str">
        <f t="shared" si="61"/>
        <v/>
      </c>
      <c r="T313" s="231" t="str">
        <f t="shared" si="62"/>
        <v/>
      </c>
      <c r="U313" s="107" t="s">
        <v>943</v>
      </c>
      <c r="V313" s="183">
        <v>1710000</v>
      </c>
      <c r="W313" s="107" t="s">
        <v>944</v>
      </c>
      <c r="X313" s="183"/>
      <c r="Y313" s="107" t="s">
        <v>945</v>
      </c>
      <c r="Z313" s="183"/>
      <c r="AA313" s="107" t="s">
        <v>326</v>
      </c>
      <c r="AB313" s="107"/>
      <c r="AC313" s="107"/>
      <c r="AD313" s="107"/>
      <c r="AE313" s="107"/>
      <c r="AF313" s="107"/>
    </row>
    <row r="314" spans="1:32" ht="14.25" customHeight="1" x14ac:dyDescent="0.2">
      <c r="A314" s="107" t="s">
        <v>2227</v>
      </c>
      <c r="B314" s="185" t="str">
        <f t="shared" si="53"/>
        <v>Garcia</v>
      </c>
      <c r="C314" s="190" t="str">
        <f t="shared" si="54"/>
        <v>David</v>
      </c>
      <c r="D314" s="107" t="str">
        <f t="shared" si="55"/>
        <v>D. Garcia</v>
      </c>
      <c r="E314" s="178" t="str">
        <f t="shared" si="56"/>
        <v>David Garcia</v>
      </c>
      <c r="F314" s="184" t="s">
        <v>978</v>
      </c>
      <c r="G314" s="107">
        <v>213</v>
      </c>
      <c r="H314" s="107">
        <v>11</v>
      </c>
      <c r="I314" s="107">
        <v>4</v>
      </c>
      <c r="J314" s="398">
        <v>36562</v>
      </c>
      <c r="K314" s="107"/>
      <c r="L314" s="108" t="s">
        <v>509</v>
      </c>
      <c r="M314" s="107" t="str">
        <f t="shared" si="57"/>
        <v>min</v>
      </c>
      <c r="N314" s="107" t="s">
        <v>1226</v>
      </c>
      <c r="O314" s="108" t="s">
        <v>2127</v>
      </c>
      <c r="P314" s="178" t="str">
        <f t="shared" si="58"/>
        <v>Garcia, David (min)</v>
      </c>
      <c r="Q314" s="139" t="str">
        <f t="shared" si="63"/>
        <v/>
      </c>
      <c r="R314" s="231" t="str">
        <f t="shared" si="64"/>
        <v/>
      </c>
      <c r="S314" s="231" t="str">
        <f t="shared" si="61"/>
        <v/>
      </c>
      <c r="T314" s="231" t="str">
        <f t="shared" si="62"/>
        <v/>
      </c>
      <c r="U314" s="107" t="s">
        <v>643</v>
      </c>
      <c r="V314" s="107"/>
      <c r="W314" s="107"/>
      <c r="X314" s="140"/>
      <c r="Y314" s="107"/>
      <c r="Z314" s="140"/>
      <c r="AA314" s="107"/>
      <c r="AB314" s="107"/>
      <c r="AC314" s="107"/>
      <c r="AD314" s="107"/>
      <c r="AE314" s="107"/>
      <c r="AF314" s="107"/>
    </row>
    <row r="315" spans="1:32" ht="14.25" customHeight="1" x14ac:dyDescent="0.2">
      <c r="A315" s="107" t="s">
        <v>2313</v>
      </c>
      <c r="B315" s="185" t="str">
        <f t="shared" si="53"/>
        <v>Garcia</v>
      </c>
      <c r="C315" s="190" t="str">
        <f t="shared" si="54"/>
        <v>Greg</v>
      </c>
      <c r="D315" s="107" t="str">
        <f t="shared" si="55"/>
        <v>G. Garcia</v>
      </c>
      <c r="E315" s="178" t="str">
        <f t="shared" si="56"/>
        <v>Greg Garcia</v>
      </c>
      <c r="F315" s="184" t="s">
        <v>404</v>
      </c>
      <c r="G315" s="107">
        <f>G314+1</f>
        <v>214</v>
      </c>
      <c r="H315" s="107">
        <v>3</v>
      </c>
      <c r="I315" s="107">
        <v>18</v>
      </c>
      <c r="J315" s="398">
        <v>32728</v>
      </c>
      <c r="K315" s="107" t="s">
        <v>969</v>
      </c>
      <c r="L315" s="108" t="s">
        <v>7</v>
      </c>
      <c r="M315" s="107" t="str">
        <f t="shared" si="57"/>
        <v>Y2</v>
      </c>
      <c r="N315" s="107" t="s">
        <v>1071</v>
      </c>
      <c r="O315" s="108" t="s">
        <v>2127</v>
      </c>
      <c r="P315" s="178" t="str">
        <f t="shared" si="58"/>
        <v>Garcia, Greg (Y2)</v>
      </c>
      <c r="Q315" s="139">
        <f t="shared" si="63"/>
        <v>300000</v>
      </c>
      <c r="R315" s="231">
        <f t="shared" si="64"/>
        <v>400000</v>
      </c>
      <c r="S315" s="231" t="str">
        <f t="shared" si="61"/>
        <v/>
      </c>
      <c r="T315" s="231" t="str">
        <f t="shared" si="62"/>
        <v/>
      </c>
      <c r="U315" s="107" t="s">
        <v>511</v>
      </c>
      <c r="V315" s="183">
        <v>300000</v>
      </c>
      <c r="W315" s="107" t="s">
        <v>367</v>
      </c>
      <c r="X315" s="183">
        <v>400000</v>
      </c>
      <c r="Y315" s="107" t="s">
        <v>630</v>
      </c>
      <c r="Z315" s="140"/>
      <c r="AA315" s="107" t="s">
        <v>943</v>
      </c>
      <c r="AB315" s="107"/>
      <c r="AC315" s="107" t="s">
        <v>944</v>
      </c>
      <c r="AD315" s="107"/>
      <c r="AE315" s="107" t="s">
        <v>945</v>
      </c>
      <c r="AF315" s="107"/>
    </row>
    <row r="316" spans="1:32" ht="14.25" customHeight="1" x14ac:dyDescent="0.2">
      <c r="A316" s="222" t="s">
        <v>1003</v>
      </c>
      <c r="B316" s="185" t="str">
        <f t="shared" si="53"/>
        <v>Garcia</v>
      </c>
      <c r="C316" s="190" t="str">
        <f t="shared" si="54"/>
        <v>Jaime</v>
      </c>
      <c r="D316" s="107" t="str">
        <f t="shared" si="55"/>
        <v>J. Garcia</v>
      </c>
      <c r="E316" s="178" t="str">
        <f t="shared" si="56"/>
        <v>Jaime Garcia</v>
      </c>
      <c r="F316" s="343" t="s">
        <v>404</v>
      </c>
      <c r="G316" s="171"/>
      <c r="H316" s="171"/>
      <c r="I316" s="171"/>
      <c r="J316" s="350">
        <v>31601</v>
      </c>
      <c r="K316" s="358" t="s">
        <v>730</v>
      </c>
      <c r="L316" s="108" t="s">
        <v>130</v>
      </c>
      <c r="M316" s="107" t="str">
        <f t="shared" si="57"/>
        <v>2,F2-$6M</v>
      </c>
      <c r="N316" s="339" t="s">
        <v>1909</v>
      </c>
      <c r="O316" s="370" t="s">
        <v>1922</v>
      </c>
      <c r="P316" s="178" t="str">
        <f t="shared" si="58"/>
        <v>Garcia, Jaime (2,F2-$6M)</v>
      </c>
      <c r="Q316" s="139">
        <f t="shared" si="63"/>
        <v>3000000</v>
      </c>
      <c r="R316" s="231" t="str">
        <f t="shared" si="64"/>
        <v/>
      </c>
      <c r="S316" s="231" t="str">
        <f t="shared" si="61"/>
        <v/>
      </c>
      <c r="T316" s="231" t="str">
        <f t="shared" si="62"/>
        <v/>
      </c>
      <c r="U316" s="340" t="s">
        <v>2058</v>
      </c>
      <c r="V316" s="338">
        <v>3000000</v>
      </c>
      <c r="W316" s="340" t="s">
        <v>326</v>
      </c>
      <c r="X316" s="183"/>
      <c r="Y316" s="107"/>
      <c r="Z316" s="183"/>
      <c r="AA316" s="107"/>
      <c r="AB316" s="107"/>
      <c r="AC316" s="107"/>
      <c r="AD316" s="509"/>
      <c r="AE316" s="107"/>
      <c r="AF316" s="107"/>
    </row>
    <row r="317" spans="1:32" ht="14.25" customHeight="1" x14ac:dyDescent="0.2">
      <c r="A317" s="107" t="s">
        <v>1753</v>
      </c>
      <c r="B317" s="185" t="str">
        <f t="shared" si="53"/>
        <v>Garcia</v>
      </c>
      <c r="C317" s="190" t="str">
        <f t="shared" si="54"/>
        <v>Jarlin</v>
      </c>
      <c r="D317" s="107" t="str">
        <f t="shared" si="55"/>
        <v>J. Garcia</v>
      </c>
      <c r="E317" s="178" t="str">
        <f t="shared" si="56"/>
        <v>Jarlin Garcia</v>
      </c>
      <c r="F317" s="217" t="s">
        <v>404</v>
      </c>
      <c r="G317" s="509">
        <v>152</v>
      </c>
      <c r="H317" s="509">
        <v>6</v>
      </c>
      <c r="I317" s="509">
        <v>14</v>
      </c>
      <c r="J317" s="298">
        <v>33987</v>
      </c>
      <c r="K317" s="167" t="s">
        <v>968</v>
      </c>
      <c r="L317" s="108" t="s">
        <v>130</v>
      </c>
      <c r="M317" s="107" t="str">
        <f t="shared" si="57"/>
        <v>Y1</v>
      </c>
      <c r="N317" s="120" t="str">
        <f>Mays!$Y$2</f>
        <v>Los Angeles</v>
      </c>
      <c r="O317" s="142" t="s">
        <v>1727</v>
      </c>
      <c r="P317" s="178" t="str">
        <f t="shared" si="58"/>
        <v>Garcia, Jarlin (Y1)</v>
      </c>
      <c r="Q317" s="139">
        <f t="shared" si="63"/>
        <v>200000</v>
      </c>
      <c r="R317" s="231">
        <f t="shared" si="64"/>
        <v>300000</v>
      </c>
      <c r="S317" s="231">
        <f t="shared" si="61"/>
        <v>400000</v>
      </c>
      <c r="T317" s="231" t="str">
        <f t="shared" si="62"/>
        <v/>
      </c>
      <c r="U317" s="107" t="s">
        <v>510</v>
      </c>
      <c r="V317" s="140">
        <v>200000</v>
      </c>
      <c r="W317" s="107" t="s">
        <v>511</v>
      </c>
      <c r="X317" s="183">
        <v>300000</v>
      </c>
      <c r="Y317" s="107" t="s">
        <v>367</v>
      </c>
      <c r="Z317" s="183">
        <v>400000</v>
      </c>
      <c r="AA317" s="107" t="s">
        <v>630</v>
      </c>
      <c r="AB317" s="107"/>
      <c r="AC317" s="107"/>
      <c r="AD317" s="107"/>
      <c r="AE317" s="107"/>
      <c r="AF317" s="107"/>
    </row>
    <row r="318" spans="1:32" ht="14.25" customHeight="1" x14ac:dyDescent="0.2">
      <c r="A318" s="107" t="s">
        <v>3356</v>
      </c>
      <c r="B318" s="185" t="str">
        <f t="shared" si="53"/>
        <v>Garcia</v>
      </c>
      <c r="C318" s="190" t="str">
        <f t="shared" si="54"/>
        <v>Leury+</v>
      </c>
      <c r="D318" s="107" t="str">
        <f t="shared" si="55"/>
        <v>L. Garcia</v>
      </c>
      <c r="E318" s="178" t="str">
        <f t="shared" si="56"/>
        <v>Leury+ Garcia</v>
      </c>
      <c r="F318" s="217" t="s">
        <v>978</v>
      </c>
      <c r="G318" s="217"/>
      <c r="H318" s="217"/>
      <c r="I318" s="217"/>
      <c r="J318" s="165">
        <v>33315</v>
      </c>
      <c r="K318" s="167" t="s">
        <v>973</v>
      </c>
      <c r="L318" s="108" t="s">
        <v>7</v>
      </c>
      <c r="M318" s="107" t="str">
        <f t="shared" si="57"/>
        <v>1,F3-$2.1M</v>
      </c>
      <c r="N318" s="147" t="s">
        <v>642</v>
      </c>
      <c r="O318" s="142" t="s">
        <v>3237</v>
      </c>
      <c r="P318" s="178" t="str">
        <f t="shared" si="58"/>
        <v>Garcia, Leury+ (1,F3-$2.1M)</v>
      </c>
      <c r="Q318" s="139">
        <f t="shared" si="63"/>
        <v>700000</v>
      </c>
      <c r="R318" s="231">
        <f t="shared" si="64"/>
        <v>700000</v>
      </c>
      <c r="S318" s="231">
        <f t="shared" si="61"/>
        <v>700000</v>
      </c>
      <c r="T318" s="231" t="str">
        <f t="shared" si="62"/>
        <v/>
      </c>
      <c r="U318" s="165" t="s">
        <v>3268</v>
      </c>
      <c r="V318" s="140">
        <v>700000</v>
      </c>
      <c r="W318" s="165" t="s">
        <v>3268</v>
      </c>
      <c r="X318" s="140">
        <v>700000</v>
      </c>
      <c r="Y318" s="165" t="s">
        <v>3268</v>
      </c>
      <c r="Z318" s="140">
        <v>700000</v>
      </c>
      <c r="AA318" s="140" t="s">
        <v>326</v>
      </c>
      <c r="AB318" s="107"/>
      <c r="AC318" s="107"/>
      <c r="AD318" s="179"/>
      <c r="AE318" s="107"/>
      <c r="AF318" s="107"/>
    </row>
    <row r="319" spans="1:32" ht="14.25" customHeight="1" x14ac:dyDescent="0.2">
      <c r="A319" s="121" t="s">
        <v>1613</v>
      </c>
      <c r="B319" s="185" t="str">
        <f t="shared" si="53"/>
        <v>Garcia</v>
      </c>
      <c r="C319" s="190" t="str">
        <f t="shared" si="54"/>
        <v>Luis</v>
      </c>
      <c r="D319" s="107" t="str">
        <f t="shared" si="55"/>
        <v>L. Garcia</v>
      </c>
      <c r="E319" s="178" t="str">
        <f t="shared" si="56"/>
        <v>Luis Garcia</v>
      </c>
      <c r="F319" s="108" t="s">
        <v>971</v>
      </c>
      <c r="G319" s="120"/>
      <c r="H319" s="120"/>
      <c r="I319" s="120"/>
      <c r="J319" s="332">
        <v>31807</v>
      </c>
      <c r="K319" s="107" t="s">
        <v>968</v>
      </c>
      <c r="L319" s="108" t="s">
        <v>130</v>
      </c>
      <c r="M319" s="107" t="str">
        <f t="shared" si="57"/>
        <v>3,F3-$1M</v>
      </c>
      <c r="N319" s="121" t="s">
        <v>1485</v>
      </c>
      <c r="O319" s="284" t="s">
        <v>1497</v>
      </c>
      <c r="P319" s="178" t="str">
        <f t="shared" si="58"/>
        <v>Garcia, Luis (3,F3-$1M)</v>
      </c>
      <c r="Q319" s="139">
        <f t="shared" si="63"/>
        <v>333333</v>
      </c>
      <c r="R319" s="231" t="str">
        <f t="shared" si="64"/>
        <v/>
      </c>
      <c r="S319" s="231" t="str">
        <f t="shared" si="61"/>
        <v/>
      </c>
      <c r="T319" s="231" t="str">
        <f t="shared" si="62"/>
        <v/>
      </c>
      <c r="U319" s="121" t="s">
        <v>1563</v>
      </c>
      <c r="V319" s="323">
        <v>333333</v>
      </c>
      <c r="W319" s="107" t="s">
        <v>326</v>
      </c>
      <c r="X319" s="183"/>
      <c r="Y319" s="107"/>
      <c r="Z319" s="183"/>
      <c r="AA319" s="107"/>
      <c r="AB319" s="107"/>
      <c r="AC319" s="107"/>
      <c r="AD319" s="509"/>
      <c r="AE319" s="107"/>
      <c r="AF319" s="107"/>
    </row>
    <row r="320" spans="1:32" ht="14.25" customHeight="1" x14ac:dyDescent="0.2">
      <c r="A320" s="107" t="s">
        <v>3346</v>
      </c>
      <c r="B320" s="185" t="str">
        <f t="shared" si="53"/>
        <v>Garcia</v>
      </c>
      <c r="C320" s="190" t="str">
        <f t="shared" si="54"/>
        <v>Luis Victoriano</v>
      </c>
      <c r="D320" s="107" t="str">
        <f t="shared" si="55"/>
        <v>L. Garcia</v>
      </c>
      <c r="E320" s="178" t="str">
        <f t="shared" si="56"/>
        <v>Luis Victoriano Garcia</v>
      </c>
      <c r="F320" s="184" t="s">
        <v>404</v>
      </c>
      <c r="G320" s="107">
        <f>G319+1</f>
        <v>1</v>
      </c>
      <c r="H320" s="107">
        <v>5</v>
      </c>
      <c r="I320" s="107">
        <v>13</v>
      </c>
      <c r="J320" s="398">
        <v>36662</v>
      </c>
      <c r="K320" s="107" t="s">
        <v>975</v>
      </c>
      <c r="L320" s="108" t="s">
        <v>509</v>
      </c>
      <c r="M320" s="107" t="str">
        <f t="shared" si="57"/>
        <v>min</v>
      </c>
      <c r="N320" s="107" t="s">
        <v>556</v>
      </c>
      <c r="O320" s="108" t="s">
        <v>2127</v>
      </c>
      <c r="P320" s="178" t="str">
        <f t="shared" si="58"/>
        <v>Garcia, Luis Victoriano (min)</v>
      </c>
      <c r="Q320" s="139" t="str">
        <f t="shared" si="63"/>
        <v/>
      </c>
      <c r="R320" s="231" t="str">
        <f t="shared" si="64"/>
        <v/>
      </c>
      <c r="S320" s="231" t="str">
        <f t="shared" si="61"/>
        <v/>
      </c>
      <c r="T320" s="231" t="str">
        <f t="shared" si="62"/>
        <v/>
      </c>
      <c r="U320" s="107" t="s">
        <v>643</v>
      </c>
      <c r="V320" s="107"/>
      <c r="W320" s="107"/>
      <c r="X320" s="140"/>
      <c r="Y320" s="107"/>
      <c r="Z320" s="140"/>
      <c r="AA320" s="107"/>
      <c r="AB320" s="107"/>
      <c r="AC320" s="107"/>
      <c r="AD320" s="107"/>
      <c r="AE320" s="107"/>
      <c r="AF320" s="107"/>
    </row>
    <row r="321" spans="1:32" ht="14.25" customHeight="1" x14ac:dyDescent="0.2">
      <c r="A321" s="121" t="s">
        <v>244</v>
      </c>
      <c r="B321" s="185" t="str">
        <f t="shared" si="53"/>
        <v>Gardner</v>
      </c>
      <c r="C321" s="190" t="str">
        <f t="shared" si="54"/>
        <v>Brett</v>
      </c>
      <c r="D321" s="107" t="str">
        <f t="shared" si="55"/>
        <v>B. Gardner</v>
      </c>
      <c r="E321" s="178" t="str">
        <f t="shared" si="56"/>
        <v>Brett Gardner</v>
      </c>
      <c r="F321" s="108" t="s">
        <v>404</v>
      </c>
      <c r="G321" s="108"/>
      <c r="H321" s="108"/>
      <c r="I321" s="108"/>
      <c r="J321" s="165">
        <v>30552</v>
      </c>
      <c r="K321" s="120" t="s">
        <v>973</v>
      </c>
      <c r="L321" s="108" t="s">
        <v>7</v>
      </c>
      <c r="M321" s="107" t="str">
        <f t="shared" si="57"/>
        <v>3,F3-$10.08M</v>
      </c>
      <c r="N321" s="121" t="s">
        <v>642</v>
      </c>
      <c r="O321" s="284" t="s">
        <v>3207</v>
      </c>
      <c r="P321" s="178" t="str">
        <f t="shared" si="58"/>
        <v>Gardner, Brett (3,F3-$10.08M)</v>
      </c>
      <c r="Q321" s="139">
        <f t="shared" si="63"/>
        <v>3360000</v>
      </c>
      <c r="R321" s="231" t="str">
        <f t="shared" si="64"/>
        <v/>
      </c>
      <c r="S321" s="231" t="str">
        <f t="shared" si="61"/>
        <v/>
      </c>
      <c r="T321" s="231" t="str">
        <f t="shared" si="62"/>
        <v/>
      </c>
      <c r="U321" s="121" t="s">
        <v>1559</v>
      </c>
      <c r="V321" s="323">
        <v>3360000</v>
      </c>
      <c r="W321" s="107" t="s">
        <v>326</v>
      </c>
      <c r="X321" s="183"/>
      <c r="Y321" s="107"/>
      <c r="Z321" s="183"/>
      <c r="AA321" s="107"/>
      <c r="AB321" s="203"/>
      <c r="AC321" s="203"/>
    </row>
    <row r="322" spans="1:32" ht="14.25" customHeight="1" x14ac:dyDescent="0.2">
      <c r="A322" s="107" t="s">
        <v>2280</v>
      </c>
      <c r="B322" s="185" t="str">
        <f t="shared" si="53"/>
        <v>Garneau</v>
      </c>
      <c r="C322" s="190" t="str">
        <f t="shared" si="54"/>
        <v>Dustin</v>
      </c>
      <c r="D322" s="107" t="str">
        <f t="shared" si="55"/>
        <v>D. Garneau</v>
      </c>
      <c r="E322" s="178" t="str">
        <f t="shared" si="56"/>
        <v>Dustin Garneau</v>
      </c>
      <c r="F322" s="184" t="s">
        <v>971</v>
      </c>
      <c r="G322" s="107">
        <v>224</v>
      </c>
      <c r="H322" s="107">
        <v>14</v>
      </c>
      <c r="I322" s="107">
        <v>1</v>
      </c>
      <c r="J322" s="398">
        <v>32002</v>
      </c>
      <c r="K322" s="107" t="s">
        <v>972</v>
      </c>
      <c r="L322" s="108" t="s">
        <v>7</v>
      </c>
      <c r="M322" s="107" t="str">
        <f t="shared" si="57"/>
        <v>Y1</v>
      </c>
      <c r="N322" s="107" t="s">
        <v>1633</v>
      </c>
      <c r="O322" s="108" t="s">
        <v>2127</v>
      </c>
      <c r="P322" s="178" t="str">
        <f t="shared" si="58"/>
        <v>Garneau, Dustin (Y1)</v>
      </c>
      <c r="Q322" s="139">
        <f t="shared" si="63"/>
        <v>200000</v>
      </c>
      <c r="R322" s="231">
        <f t="shared" si="64"/>
        <v>300000</v>
      </c>
      <c r="S322" s="231">
        <f t="shared" si="61"/>
        <v>400000</v>
      </c>
      <c r="T322" s="231" t="str">
        <f t="shared" si="62"/>
        <v/>
      </c>
      <c r="U322" s="107" t="s">
        <v>510</v>
      </c>
      <c r="V322" s="140">
        <v>200000</v>
      </c>
      <c r="W322" s="107" t="s">
        <v>511</v>
      </c>
      <c r="X322" s="183">
        <v>300000</v>
      </c>
      <c r="Y322" s="107" t="s">
        <v>367</v>
      </c>
      <c r="Z322" s="183">
        <v>400000</v>
      </c>
      <c r="AA322" s="107" t="s">
        <v>630</v>
      </c>
      <c r="AB322" s="107"/>
      <c r="AC322" s="107"/>
      <c r="AD322" s="107"/>
      <c r="AE322" s="107"/>
      <c r="AF322" s="107"/>
    </row>
    <row r="323" spans="1:32" ht="14.25" customHeight="1" x14ac:dyDescent="0.2">
      <c r="A323" s="107" t="s">
        <v>1754</v>
      </c>
      <c r="B323" s="185" t="str">
        <f t="shared" ref="B323:B333" si="65">LEFT(A323,FIND(", ",A323,1)-1)</f>
        <v>Garrett</v>
      </c>
      <c r="C323" s="190" t="str">
        <f t="shared" ref="C323:C333" si="66">RIGHT(A323,LEN(A323)-FIND(", ",A323,1)-1)</f>
        <v>Amir</v>
      </c>
      <c r="D323" s="107" t="str">
        <f t="shared" ref="D323:D333" si="67">CONCATENATE(MID(C323,1,1),". ",B323)</f>
        <v>A. Garrett</v>
      </c>
      <c r="E323" s="178" t="str">
        <f t="shared" ref="E323:E333" si="68">CONCATENATE(C323," ",B323)</f>
        <v>Amir Garrett</v>
      </c>
      <c r="F323" s="217" t="s">
        <v>404</v>
      </c>
      <c r="G323" s="509">
        <v>70</v>
      </c>
      <c r="H323" s="509">
        <v>3</v>
      </c>
      <c r="I323" s="509">
        <v>21</v>
      </c>
      <c r="J323" s="298">
        <v>33727</v>
      </c>
      <c r="K323" s="167" t="s">
        <v>730</v>
      </c>
      <c r="L323" s="108" t="s">
        <v>130</v>
      </c>
      <c r="M323" s="107" t="str">
        <f t="shared" ref="M323:M386" si="69">$U323</f>
        <v>Y1</v>
      </c>
      <c r="N323" s="120" t="str">
        <f>Cobb!$S$2</f>
        <v>Waikiki</v>
      </c>
      <c r="O323" s="142" t="s">
        <v>1727</v>
      </c>
      <c r="P323" s="178" t="str">
        <f t="shared" ref="P323:P386" si="70">CONCATENATE(A323," (",M323,")")</f>
        <v>Garrett, Amir (Y1)</v>
      </c>
      <c r="Q323" s="139">
        <f t="shared" si="63"/>
        <v>200000</v>
      </c>
      <c r="R323" s="231">
        <f t="shared" si="64"/>
        <v>300000</v>
      </c>
      <c r="S323" s="231">
        <f t="shared" si="61"/>
        <v>400000</v>
      </c>
      <c r="T323" s="231" t="str">
        <f t="shared" si="62"/>
        <v/>
      </c>
      <c r="U323" s="107" t="s">
        <v>510</v>
      </c>
      <c r="V323" s="140">
        <v>200000</v>
      </c>
      <c r="W323" s="107" t="s">
        <v>511</v>
      </c>
      <c r="X323" s="183">
        <v>300000</v>
      </c>
      <c r="Y323" s="107" t="s">
        <v>367</v>
      </c>
      <c r="Z323" s="183">
        <v>400000</v>
      </c>
      <c r="AA323" s="107" t="s">
        <v>630</v>
      </c>
      <c r="AB323" s="107"/>
      <c r="AC323" s="107"/>
      <c r="AD323" s="107"/>
      <c r="AE323" s="107"/>
      <c r="AF323" s="107"/>
    </row>
    <row r="324" spans="1:32" ht="14.25" customHeight="1" x14ac:dyDescent="0.2">
      <c r="A324" s="107" t="s">
        <v>2144</v>
      </c>
      <c r="B324" s="185" t="str">
        <f t="shared" si="65"/>
        <v>Garrett</v>
      </c>
      <c r="C324" s="190" t="str">
        <f t="shared" si="66"/>
        <v>Braxton</v>
      </c>
      <c r="D324" s="107" t="str">
        <f t="shared" si="67"/>
        <v>B. Garrett</v>
      </c>
      <c r="E324" s="178" t="str">
        <f t="shared" si="68"/>
        <v>Braxton Garrett</v>
      </c>
      <c r="F324" s="184" t="s">
        <v>404</v>
      </c>
      <c r="G324" s="107">
        <v>29</v>
      </c>
      <c r="H324" s="107" t="s">
        <v>2141</v>
      </c>
      <c r="I324" s="107">
        <v>5</v>
      </c>
      <c r="J324" s="398">
        <v>35647</v>
      </c>
      <c r="K324" s="107" t="s">
        <v>730</v>
      </c>
      <c r="L324" s="108" t="s">
        <v>509</v>
      </c>
      <c r="M324" s="107" t="str">
        <f t="shared" si="69"/>
        <v>min</v>
      </c>
      <c r="N324" s="107" t="s">
        <v>388</v>
      </c>
      <c r="O324" s="108" t="s">
        <v>2127</v>
      </c>
      <c r="P324" s="178" t="str">
        <f t="shared" si="70"/>
        <v>Garrett, Braxton (min)</v>
      </c>
      <c r="Q324" s="139" t="str">
        <f t="shared" si="63"/>
        <v/>
      </c>
      <c r="R324" s="231" t="str">
        <f t="shared" si="64"/>
        <v/>
      </c>
      <c r="S324" s="231" t="str">
        <f t="shared" si="61"/>
        <v/>
      </c>
      <c r="T324" s="231" t="str">
        <f t="shared" si="62"/>
        <v/>
      </c>
      <c r="U324" s="107" t="s">
        <v>643</v>
      </c>
      <c r="V324" s="107"/>
      <c r="W324" s="107"/>
      <c r="X324" s="140"/>
      <c r="Y324" s="107"/>
      <c r="Z324" s="140"/>
      <c r="AA324" s="107"/>
      <c r="AB324" s="107"/>
      <c r="AC324" s="107"/>
      <c r="AD324" s="107"/>
      <c r="AE324" s="107"/>
      <c r="AF324" s="107"/>
    </row>
    <row r="325" spans="1:32" ht="14.25" customHeight="1" x14ac:dyDescent="0.2">
      <c r="A325" s="107" t="s">
        <v>84</v>
      </c>
      <c r="B325" s="185" t="str">
        <f t="shared" si="65"/>
        <v>Garza</v>
      </c>
      <c r="C325" s="190" t="str">
        <f t="shared" si="66"/>
        <v>Matt</v>
      </c>
      <c r="D325" s="107" t="str">
        <f t="shared" si="67"/>
        <v>M. Garza</v>
      </c>
      <c r="E325" s="178" t="str">
        <f t="shared" si="68"/>
        <v>Matt Garza</v>
      </c>
      <c r="F325" s="108" t="s">
        <v>971</v>
      </c>
      <c r="G325" s="108"/>
      <c r="H325" s="108"/>
      <c r="I325" s="108"/>
      <c r="J325" s="165">
        <v>30646</v>
      </c>
      <c r="K325" s="120" t="s">
        <v>730</v>
      </c>
      <c r="L325" s="108" t="s">
        <v>130</v>
      </c>
      <c r="M325" s="107" t="str">
        <f t="shared" si="69"/>
        <v>1,F1-$1.5M</v>
      </c>
      <c r="N325" s="147" t="s">
        <v>1220</v>
      </c>
      <c r="O325" s="142" t="s">
        <v>3237</v>
      </c>
      <c r="P325" s="178" t="str">
        <f t="shared" si="70"/>
        <v>Garza, Matt (1,F1-$1.5M)</v>
      </c>
      <c r="Q325" s="139">
        <f t="shared" si="63"/>
        <v>1500000</v>
      </c>
      <c r="R325" s="231" t="str">
        <f t="shared" si="64"/>
        <v/>
      </c>
      <c r="S325" s="231" t="str">
        <f t="shared" si="61"/>
        <v/>
      </c>
      <c r="T325" s="231" t="str">
        <f t="shared" si="62"/>
        <v/>
      </c>
      <c r="U325" s="165" t="s">
        <v>3245</v>
      </c>
      <c r="V325" s="140">
        <v>1500000</v>
      </c>
      <c r="W325" s="182" t="s">
        <v>326</v>
      </c>
      <c r="X325" s="201"/>
      <c r="Y325" s="488"/>
      <c r="Z325" s="183"/>
      <c r="AA325" s="140"/>
      <c r="AB325" s="240"/>
      <c r="AC325" s="509"/>
      <c r="AD325" s="107"/>
      <c r="AE325" s="107"/>
      <c r="AF325" s="107"/>
    </row>
    <row r="326" spans="1:32" ht="14.25" customHeight="1" x14ac:dyDescent="0.2">
      <c r="A326" s="191" t="s">
        <v>1155</v>
      </c>
      <c r="B326" s="185" t="str">
        <f t="shared" si="65"/>
        <v>Gattis</v>
      </c>
      <c r="C326" s="190" t="str">
        <f t="shared" si="66"/>
        <v>Evan</v>
      </c>
      <c r="D326" s="107" t="str">
        <f t="shared" si="67"/>
        <v>E. Gattis</v>
      </c>
      <c r="E326" s="178" t="str">
        <f t="shared" si="68"/>
        <v>Evan Gattis</v>
      </c>
      <c r="F326" s="197" t="s">
        <v>971</v>
      </c>
      <c r="G326" s="197"/>
      <c r="H326" s="197"/>
      <c r="I326" s="197"/>
      <c r="J326" s="198">
        <v>31642</v>
      </c>
      <c r="K326" s="191" t="s">
        <v>1081</v>
      </c>
      <c r="L326" s="108" t="s">
        <v>7</v>
      </c>
      <c r="M326" s="107" t="str">
        <f t="shared" si="69"/>
        <v>ARB-Y5</v>
      </c>
      <c r="N326" s="120" t="str">
        <f>Mays!$A$2</f>
        <v>Aspen</v>
      </c>
      <c r="O326" s="184" t="s">
        <v>1076</v>
      </c>
      <c r="P326" s="178" t="str">
        <f t="shared" si="70"/>
        <v>Gattis, Evan (ARB-Y5)</v>
      </c>
      <c r="Q326" s="139">
        <f t="shared" si="63"/>
        <v>960000</v>
      </c>
      <c r="R326" s="231" t="str">
        <f t="shared" si="64"/>
        <v/>
      </c>
      <c r="S326" s="231" t="str">
        <f t="shared" si="61"/>
        <v/>
      </c>
      <c r="T326" s="231" t="str">
        <f t="shared" si="62"/>
        <v/>
      </c>
      <c r="U326" s="107" t="s">
        <v>943</v>
      </c>
      <c r="V326" s="179">
        <v>960000</v>
      </c>
      <c r="W326" s="107" t="s">
        <v>944</v>
      </c>
      <c r="X326" s="183"/>
      <c r="Y326" s="107" t="s">
        <v>945</v>
      </c>
      <c r="Z326" s="183"/>
      <c r="AA326" s="107" t="s">
        <v>326</v>
      </c>
      <c r="AB326" s="107"/>
      <c r="AC326" s="107"/>
      <c r="AD326" s="107"/>
      <c r="AE326" s="107"/>
      <c r="AF326" s="107"/>
    </row>
    <row r="327" spans="1:32" ht="14.25" customHeight="1" x14ac:dyDescent="0.2">
      <c r="A327" s="107" t="s">
        <v>799</v>
      </c>
      <c r="B327" s="185" t="str">
        <f t="shared" si="65"/>
        <v>Gausman</v>
      </c>
      <c r="C327" s="190" t="str">
        <f t="shared" si="66"/>
        <v>Kevin</v>
      </c>
      <c r="D327" s="107" t="str">
        <f t="shared" si="67"/>
        <v>K. Gausman</v>
      </c>
      <c r="E327" s="178" t="str">
        <f t="shared" si="68"/>
        <v>Kevin Gausman</v>
      </c>
      <c r="F327" s="108" t="s">
        <v>971</v>
      </c>
      <c r="G327" s="108"/>
      <c r="H327" s="108"/>
      <c r="I327" s="108"/>
      <c r="J327" s="165">
        <v>33244</v>
      </c>
      <c r="K327" s="120" t="s">
        <v>968</v>
      </c>
      <c r="L327" s="108" t="s">
        <v>130</v>
      </c>
      <c r="M327" s="107" t="str">
        <f t="shared" si="69"/>
        <v>ARB-Y5</v>
      </c>
      <c r="N327" s="120" t="s">
        <v>1633</v>
      </c>
      <c r="O327" s="142" t="s">
        <v>3211</v>
      </c>
      <c r="P327" s="178" t="str">
        <f t="shared" si="70"/>
        <v>Gausman, Kevin (ARB-Y5)</v>
      </c>
      <c r="Q327" s="139">
        <f t="shared" si="63"/>
        <v>1404000</v>
      </c>
      <c r="R327" s="231" t="str">
        <f t="shared" si="64"/>
        <v/>
      </c>
      <c r="S327" s="231" t="str">
        <f>IF(ISBLANK($X327),"",$X327)</f>
        <v/>
      </c>
      <c r="T327" s="231" t="str">
        <f>IF(ISBLANK($Z327),"",$Z327)</f>
        <v/>
      </c>
      <c r="U327" s="107" t="s">
        <v>943</v>
      </c>
      <c r="V327" s="183">
        <v>1404000</v>
      </c>
      <c r="W327" s="107" t="s">
        <v>944</v>
      </c>
      <c r="X327" s="179"/>
      <c r="Y327" s="107" t="s">
        <v>945</v>
      </c>
      <c r="Z327" s="183"/>
      <c r="AA327" s="107" t="s">
        <v>326</v>
      </c>
      <c r="AB327" s="107"/>
      <c r="AC327" s="107"/>
      <c r="AD327" s="107"/>
    </row>
    <row r="328" spans="1:32" ht="14.25" customHeight="1" x14ac:dyDescent="0.2">
      <c r="A328" s="339" t="s">
        <v>1912</v>
      </c>
      <c r="B328" s="185" t="str">
        <f t="shared" si="65"/>
        <v>Gearrin</v>
      </c>
      <c r="C328" s="190" t="str">
        <f t="shared" si="66"/>
        <v>Cory</v>
      </c>
      <c r="D328" s="107" t="str">
        <f t="shared" si="67"/>
        <v>C. Gearrin</v>
      </c>
      <c r="E328" s="178" t="str">
        <f t="shared" si="68"/>
        <v>Cory Gearrin</v>
      </c>
      <c r="F328" s="367" t="s">
        <v>971</v>
      </c>
      <c r="G328" s="339"/>
      <c r="H328" s="339"/>
      <c r="I328" s="339"/>
      <c r="J328" s="368">
        <v>31516</v>
      </c>
      <c r="K328" s="369" t="s">
        <v>968</v>
      </c>
      <c r="L328" s="337" t="s">
        <v>130</v>
      </c>
      <c r="M328" s="107" t="str">
        <f t="shared" si="69"/>
        <v>2,F3-$1.2M</v>
      </c>
      <c r="N328" s="339" t="s">
        <v>1485</v>
      </c>
      <c r="O328" s="370" t="s">
        <v>1922</v>
      </c>
      <c r="P328" s="178" t="str">
        <f t="shared" si="70"/>
        <v>Gearrin, Cory (2,F3-$1.2M)</v>
      </c>
      <c r="Q328" s="139">
        <f t="shared" si="63"/>
        <v>400000</v>
      </c>
      <c r="R328" s="231">
        <f t="shared" si="64"/>
        <v>400000</v>
      </c>
      <c r="S328" s="231" t="str">
        <f t="shared" ref="S328:S359" si="71">IF(ISBLANK($Z328),"",$Z328)</f>
        <v/>
      </c>
      <c r="T328" s="231" t="str">
        <f t="shared" ref="T328:T359" si="72">IF(ISBLANK($AB328),"",$AB328)</f>
        <v/>
      </c>
      <c r="U328" s="340" t="s">
        <v>1950</v>
      </c>
      <c r="V328" s="338">
        <v>400000</v>
      </c>
      <c r="W328" s="340" t="s">
        <v>1951</v>
      </c>
      <c r="X328" s="486">
        <v>400000</v>
      </c>
      <c r="Y328" s="107" t="s">
        <v>326</v>
      </c>
      <c r="Z328" s="183"/>
      <c r="AA328" s="107"/>
      <c r="AB328" s="107"/>
      <c r="AC328" s="107"/>
      <c r="AD328" s="107"/>
      <c r="AE328" s="107"/>
      <c r="AF328" s="107"/>
    </row>
    <row r="329" spans="1:32" ht="14.25" customHeight="1" x14ac:dyDescent="0.2">
      <c r="A329" s="191" t="s">
        <v>1175</v>
      </c>
      <c r="B329" s="185" t="str">
        <f t="shared" si="65"/>
        <v>Gennett</v>
      </c>
      <c r="C329" s="190" t="str">
        <f t="shared" si="66"/>
        <v>Scooter</v>
      </c>
      <c r="D329" s="107" t="str">
        <f t="shared" si="67"/>
        <v>S. Gennett</v>
      </c>
      <c r="E329" s="178" t="str">
        <f t="shared" si="68"/>
        <v>Scooter Gennett</v>
      </c>
      <c r="F329" s="197" t="s">
        <v>404</v>
      </c>
      <c r="G329" s="197"/>
      <c r="H329" s="197"/>
      <c r="I329" s="197"/>
      <c r="J329" s="198">
        <v>32994</v>
      </c>
      <c r="K329" s="191" t="s">
        <v>969</v>
      </c>
      <c r="L329" s="108" t="s">
        <v>7</v>
      </c>
      <c r="M329" s="107" t="str">
        <f t="shared" si="69"/>
        <v>2,L5-14M</v>
      </c>
      <c r="N329" s="120" t="str">
        <f>Aaron!$S$2</f>
        <v>San Jose</v>
      </c>
      <c r="O329" s="184" t="s">
        <v>1076</v>
      </c>
      <c r="P329" s="178" t="str">
        <f t="shared" si="70"/>
        <v>Gennett, Scooter (2,L5-14M)</v>
      </c>
      <c r="Q329" s="139">
        <f t="shared" si="63"/>
        <v>2800000</v>
      </c>
      <c r="R329" s="231">
        <f t="shared" si="64"/>
        <v>2800000</v>
      </c>
      <c r="S329" s="231">
        <f t="shared" si="71"/>
        <v>2800000</v>
      </c>
      <c r="T329" s="231">
        <f t="shared" si="72"/>
        <v>2800000</v>
      </c>
      <c r="U329" s="107" t="s">
        <v>632</v>
      </c>
      <c r="V329" s="183">
        <v>2800000</v>
      </c>
      <c r="W329" s="107" t="s">
        <v>310</v>
      </c>
      <c r="X329" s="183">
        <v>2800000</v>
      </c>
      <c r="Y329" s="107" t="s">
        <v>309</v>
      </c>
      <c r="Z329" s="183">
        <v>2800000</v>
      </c>
      <c r="AA329" s="107" t="s">
        <v>593</v>
      </c>
      <c r="AB329" s="107">
        <v>2800000</v>
      </c>
      <c r="AC329" s="107" t="s">
        <v>326</v>
      </c>
      <c r="AD329" s="107"/>
      <c r="AE329" s="107"/>
      <c r="AF329" s="107"/>
    </row>
    <row r="330" spans="1:32" ht="14.25" customHeight="1" x14ac:dyDescent="0.2">
      <c r="A330" s="107" t="s">
        <v>1755</v>
      </c>
      <c r="B330" s="185" t="str">
        <f t="shared" si="65"/>
        <v>Gerber</v>
      </c>
      <c r="C330" s="190" t="str">
        <f t="shared" si="66"/>
        <v>Mike</v>
      </c>
      <c r="D330" s="107" t="str">
        <f t="shared" si="67"/>
        <v>M. Gerber</v>
      </c>
      <c r="E330" s="178" t="str">
        <f t="shared" si="68"/>
        <v>Mike Gerber</v>
      </c>
      <c r="F330" s="217" t="s">
        <v>404</v>
      </c>
      <c r="G330" s="509">
        <v>185</v>
      </c>
      <c r="H330" s="509">
        <v>8</v>
      </c>
      <c r="I330" s="509">
        <v>9</v>
      </c>
      <c r="J330" s="298">
        <v>33793</v>
      </c>
      <c r="K330" s="167"/>
      <c r="L330" s="108" t="s">
        <v>509</v>
      </c>
      <c r="M330" s="107" t="str">
        <f t="shared" si="69"/>
        <v>min</v>
      </c>
      <c r="N330" s="509" t="s">
        <v>1636</v>
      </c>
      <c r="O330" s="142" t="s">
        <v>1727</v>
      </c>
      <c r="P330" s="178" t="str">
        <f t="shared" si="70"/>
        <v>Gerber, Mike (min)</v>
      </c>
      <c r="Q330" s="139" t="str">
        <f t="shared" si="63"/>
        <v/>
      </c>
      <c r="R330" s="231" t="str">
        <f t="shared" si="64"/>
        <v/>
      </c>
      <c r="S330" s="231" t="str">
        <f t="shared" si="71"/>
        <v/>
      </c>
      <c r="T330" s="231" t="str">
        <f t="shared" si="72"/>
        <v/>
      </c>
      <c r="U330" s="107" t="s">
        <v>643</v>
      </c>
      <c r="V330" s="183"/>
      <c r="W330" s="107"/>
      <c r="X330" s="183"/>
      <c r="Y330" s="107"/>
      <c r="Z330" s="183"/>
      <c r="AA330" s="107"/>
      <c r="AB330" s="107"/>
      <c r="AC330" s="107"/>
      <c r="AD330" s="107"/>
      <c r="AE330" s="107"/>
      <c r="AF330" s="107"/>
    </row>
    <row r="331" spans="1:32" ht="14.25" customHeight="1" x14ac:dyDescent="0.25">
      <c r="A331" s="371" t="s">
        <v>888</v>
      </c>
      <c r="B331" s="185" t="str">
        <f t="shared" si="65"/>
        <v>Gibson</v>
      </c>
      <c r="C331" s="190" t="str">
        <f t="shared" si="66"/>
        <v>Kyle</v>
      </c>
      <c r="D331" s="107" t="str">
        <f t="shared" si="67"/>
        <v>K. Gibson</v>
      </c>
      <c r="E331" s="178" t="str">
        <f t="shared" si="68"/>
        <v>Kyle Gibson</v>
      </c>
      <c r="F331" s="334" t="s">
        <v>971</v>
      </c>
      <c r="G331" s="108"/>
      <c r="H331" s="108"/>
      <c r="I331" s="108"/>
      <c r="J331" s="335">
        <v>32073</v>
      </c>
      <c r="K331" s="336" t="s">
        <v>730</v>
      </c>
      <c r="L331" s="108" t="s">
        <v>130</v>
      </c>
      <c r="M331" s="107" t="str">
        <f t="shared" si="69"/>
        <v>2,F5-$8.55M</v>
      </c>
      <c r="N331" s="339" t="s">
        <v>1900</v>
      </c>
      <c r="O331" s="370" t="s">
        <v>1922</v>
      </c>
      <c r="P331" s="178" t="str">
        <f t="shared" si="70"/>
        <v>Gibson, Kyle (2,F5-$8.55M)</v>
      </c>
      <c r="Q331" s="139">
        <f t="shared" si="63"/>
        <v>1710000</v>
      </c>
      <c r="R331" s="231">
        <f t="shared" si="64"/>
        <v>1710000</v>
      </c>
      <c r="S331" s="231">
        <f t="shared" si="71"/>
        <v>1710000</v>
      </c>
      <c r="T331" s="231">
        <f t="shared" si="72"/>
        <v>1710000</v>
      </c>
      <c r="U331" s="340" t="s">
        <v>2016</v>
      </c>
      <c r="V331" s="338">
        <v>1710000</v>
      </c>
      <c r="W331" s="340" t="s">
        <v>2031</v>
      </c>
      <c r="X331" s="486">
        <v>1710000</v>
      </c>
      <c r="Y331" s="340" t="s">
        <v>2033</v>
      </c>
      <c r="Z331" s="486">
        <v>1710000</v>
      </c>
      <c r="AA331" s="340" t="s">
        <v>2035</v>
      </c>
      <c r="AB331" s="338">
        <v>1710000</v>
      </c>
      <c r="AC331" s="107" t="s">
        <v>326</v>
      </c>
      <c r="AD331" s="107"/>
      <c r="AE331" s="107"/>
      <c r="AF331" s="140"/>
    </row>
    <row r="332" spans="1:32" ht="14.25" customHeight="1" x14ac:dyDescent="0.2">
      <c r="A332" s="509" t="s">
        <v>1310</v>
      </c>
      <c r="B332" s="185" t="str">
        <f t="shared" si="65"/>
        <v>Giles</v>
      </c>
      <c r="C332" s="190" t="str">
        <f t="shared" si="66"/>
        <v>Ken</v>
      </c>
      <c r="D332" s="107" t="str">
        <f t="shared" si="67"/>
        <v>K. Giles</v>
      </c>
      <c r="E332" s="178" t="str">
        <f t="shared" si="68"/>
        <v>Ken Giles</v>
      </c>
      <c r="F332" s="108" t="s">
        <v>971</v>
      </c>
      <c r="G332" s="108"/>
      <c r="H332" s="108"/>
      <c r="I332" s="108"/>
      <c r="J332" s="298">
        <v>33136</v>
      </c>
      <c r="K332" s="107" t="s">
        <v>968</v>
      </c>
      <c r="L332" s="108" t="s">
        <v>130</v>
      </c>
      <c r="M332" s="107" t="str">
        <f t="shared" si="69"/>
        <v>ARB-Y4</v>
      </c>
      <c r="N332" s="222" t="str">
        <f>Aaron!$Y$2</f>
        <v>Columbus</v>
      </c>
      <c r="O332" s="108" t="s">
        <v>1644</v>
      </c>
      <c r="P332" s="178" t="str">
        <f t="shared" si="70"/>
        <v>Giles, Ken (ARB-Y4)</v>
      </c>
      <c r="Q332" s="139">
        <f t="shared" si="63"/>
        <v>840000</v>
      </c>
      <c r="R332" s="231" t="str">
        <f t="shared" si="64"/>
        <v/>
      </c>
      <c r="S332" s="231" t="str">
        <f t="shared" si="71"/>
        <v/>
      </c>
      <c r="T332" s="231" t="str">
        <f t="shared" si="72"/>
        <v/>
      </c>
      <c r="U332" s="107" t="s">
        <v>630</v>
      </c>
      <c r="V332" s="323">
        <v>840000</v>
      </c>
      <c r="W332" s="107" t="s">
        <v>943</v>
      </c>
      <c r="X332" s="321"/>
      <c r="Y332" s="107" t="s">
        <v>944</v>
      </c>
      <c r="Z332" s="183"/>
      <c r="AA332" s="107" t="s">
        <v>945</v>
      </c>
      <c r="AB332" s="107"/>
      <c r="AC332" s="107" t="s">
        <v>326</v>
      </c>
      <c r="AD332" s="107"/>
      <c r="AE332" s="107"/>
      <c r="AF332" s="107"/>
    </row>
    <row r="333" spans="1:32" ht="14.25" customHeight="1" x14ac:dyDescent="0.2">
      <c r="A333" s="509" t="s">
        <v>1416</v>
      </c>
      <c r="B333" s="185" t="str">
        <f t="shared" si="65"/>
        <v>Gillaspie</v>
      </c>
      <c r="C333" s="190" t="str">
        <f t="shared" si="66"/>
        <v>Casey</v>
      </c>
      <c r="D333" s="107" t="str">
        <f t="shared" si="67"/>
        <v>C. Gillaspie</v>
      </c>
      <c r="E333" s="178" t="str">
        <f t="shared" si="68"/>
        <v>Casey Gillaspie</v>
      </c>
      <c r="F333" s="108" t="s">
        <v>978</v>
      </c>
      <c r="G333" s="108"/>
      <c r="H333" s="108"/>
      <c r="I333" s="108"/>
      <c r="J333" s="298">
        <v>33994</v>
      </c>
      <c r="K333" s="107" t="s">
        <v>970</v>
      </c>
      <c r="L333" s="108" t="s">
        <v>509</v>
      </c>
      <c r="M333" s="107" t="str">
        <f t="shared" si="69"/>
        <v>min</v>
      </c>
      <c r="N333" s="222" t="str">
        <f>Aaron!$G$2</f>
        <v>Exeter</v>
      </c>
      <c r="O333" s="108" t="s">
        <v>1349</v>
      </c>
      <c r="P333" s="178" t="str">
        <f t="shared" si="70"/>
        <v>Gillaspie, Casey (min)</v>
      </c>
      <c r="Q333" s="139" t="str">
        <f t="shared" si="63"/>
        <v/>
      </c>
      <c r="R333" s="231" t="str">
        <f t="shared" si="64"/>
        <v/>
      </c>
      <c r="S333" s="231" t="str">
        <f t="shared" si="71"/>
        <v/>
      </c>
      <c r="T333" s="231" t="str">
        <f t="shared" si="72"/>
        <v/>
      </c>
      <c r="U333" s="509" t="s">
        <v>643</v>
      </c>
      <c r="V333" s="323"/>
      <c r="W333" s="509"/>
      <c r="X333" s="321"/>
      <c r="Y333" s="107"/>
      <c r="Z333" s="183"/>
      <c r="AA333" s="107"/>
      <c r="AB333" s="107"/>
      <c r="AC333" s="107"/>
      <c r="AD333" s="107"/>
      <c r="AE333" s="107"/>
      <c r="AF333" s="107"/>
    </row>
    <row r="334" spans="1:32" ht="14.25" customHeight="1" x14ac:dyDescent="0.2">
      <c r="A334" s="186" t="s">
        <v>2441</v>
      </c>
      <c r="B334" s="185"/>
      <c r="C334" s="190"/>
      <c r="D334" s="107"/>
      <c r="E334" s="178"/>
      <c r="F334" s="189" t="s">
        <v>971</v>
      </c>
      <c r="G334" s="189"/>
      <c r="H334" s="189"/>
      <c r="I334" s="189"/>
      <c r="J334" s="196">
        <v>30312</v>
      </c>
      <c r="K334" s="517" t="s">
        <v>972</v>
      </c>
      <c r="L334" s="108" t="s">
        <v>7</v>
      </c>
      <c r="M334" s="107" t="str">
        <f t="shared" si="69"/>
        <v>1,F1-$619.5k</v>
      </c>
      <c r="N334" s="147" t="s">
        <v>520</v>
      </c>
      <c r="O334" s="142" t="s">
        <v>3237</v>
      </c>
      <c r="P334" s="178" t="str">
        <f t="shared" si="70"/>
        <v>Gimenez, Chris (1,F1-$619.5k)</v>
      </c>
      <c r="Q334" s="139">
        <f t="shared" si="63"/>
        <v>620000</v>
      </c>
      <c r="R334" s="231" t="str">
        <f t="shared" si="64"/>
        <v/>
      </c>
      <c r="S334" s="231" t="str">
        <f t="shared" si="71"/>
        <v/>
      </c>
      <c r="T334" s="231" t="str">
        <f t="shared" si="72"/>
        <v/>
      </c>
      <c r="U334" s="165" t="s">
        <v>3269</v>
      </c>
      <c r="V334" s="140">
        <v>620000</v>
      </c>
      <c r="W334" s="182" t="s">
        <v>326</v>
      </c>
      <c r="X334" s="201"/>
      <c r="Y334" s="488"/>
      <c r="Z334" s="183"/>
      <c r="AA334" s="140"/>
      <c r="AB334" s="240"/>
      <c r="AC334" s="170"/>
      <c r="AD334" s="107"/>
      <c r="AE334" s="107"/>
      <c r="AF334" s="107"/>
    </row>
    <row r="335" spans="1:32" s="203" customFormat="1" ht="14.25" customHeight="1" x14ac:dyDescent="0.2">
      <c r="A335" s="119" t="s">
        <v>902</v>
      </c>
      <c r="B335" s="185" t="str">
        <f t="shared" ref="B335:B398" si="73">LEFT(A335,FIND(", ",A335,1)-1)</f>
        <v>Giolito</v>
      </c>
      <c r="C335" s="190" t="str">
        <f t="shared" ref="C335:C398" si="74">RIGHT(A335,LEN(A335)-FIND(", ",A335,1)-1)</f>
        <v>Lucas</v>
      </c>
      <c r="D335" s="107" t="str">
        <f t="shared" ref="D335:D398" si="75">CONCATENATE(MID(C335,1,1),". ",B335)</f>
        <v>L. Giolito</v>
      </c>
      <c r="E335" s="178" t="str">
        <f t="shared" ref="E335:E398" si="76">CONCATENATE(C335," ",B335)</f>
        <v>Lucas Giolito</v>
      </c>
      <c r="F335" s="108" t="s">
        <v>971</v>
      </c>
      <c r="G335" s="108"/>
      <c r="H335" s="108"/>
      <c r="I335" s="108"/>
      <c r="J335" s="165">
        <v>34529</v>
      </c>
      <c r="K335" s="120" t="s">
        <v>730</v>
      </c>
      <c r="L335" s="108" t="s">
        <v>130</v>
      </c>
      <c r="M335" s="107" t="str">
        <f t="shared" si="69"/>
        <v>MM</v>
      </c>
      <c r="N335" s="120" t="s">
        <v>642</v>
      </c>
      <c r="O335" s="108" t="s">
        <v>3222</v>
      </c>
      <c r="P335" s="178" t="str">
        <f t="shared" si="70"/>
        <v>Giolito, Lucas (MM)</v>
      </c>
      <c r="Q335" s="139">
        <f t="shared" si="63"/>
        <v>100000</v>
      </c>
      <c r="R335" s="231">
        <f t="shared" si="64"/>
        <v>200000</v>
      </c>
      <c r="S335" s="231">
        <f t="shared" si="71"/>
        <v>300000</v>
      </c>
      <c r="T335" s="231">
        <f t="shared" si="72"/>
        <v>400000</v>
      </c>
      <c r="U335" s="120" t="s">
        <v>507</v>
      </c>
      <c r="V335" s="140">
        <v>100000</v>
      </c>
      <c r="W335" s="107" t="s">
        <v>510</v>
      </c>
      <c r="X335" s="140">
        <v>200000</v>
      </c>
      <c r="Y335" s="107" t="s">
        <v>511</v>
      </c>
      <c r="Z335" s="183">
        <v>300000</v>
      </c>
      <c r="AA335" s="107" t="s">
        <v>367</v>
      </c>
      <c r="AB335" s="183">
        <v>400000</v>
      </c>
      <c r="AC335" s="107" t="s">
        <v>630</v>
      </c>
      <c r="AD335" s="107"/>
      <c r="AE335" s="107"/>
      <c r="AF335" s="509"/>
    </row>
    <row r="336" spans="1:32" ht="14.25" customHeight="1" x14ac:dyDescent="0.2">
      <c r="A336" s="509" t="s">
        <v>1691</v>
      </c>
      <c r="B336" s="185" t="str">
        <f t="shared" si="73"/>
        <v>Givens</v>
      </c>
      <c r="C336" s="190" t="str">
        <f t="shared" si="74"/>
        <v>Mychal</v>
      </c>
      <c r="D336" s="107" t="str">
        <f t="shared" si="75"/>
        <v>M. Givens</v>
      </c>
      <c r="E336" s="178" t="str">
        <f t="shared" si="76"/>
        <v>Mychal Givens</v>
      </c>
      <c r="F336" s="217" t="s">
        <v>971</v>
      </c>
      <c r="G336" s="509">
        <v>39</v>
      </c>
      <c r="H336" s="509">
        <v>2</v>
      </c>
      <c r="I336" s="509">
        <v>15</v>
      </c>
      <c r="J336" s="298">
        <v>33006</v>
      </c>
      <c r="K336" s="167" t="s">
        <v>968</v>
      </c>
      <c r="L336" s="108" t="s">
        <v>130</v>
      </c>
      <c r="M336" s="107" t="str">
        <f t="shared" si="69"/>
        <v>Y3</v>
      </c>
      <c r="N336" s="222" t="str">
        <f>Aaron!$Y$2</f>
        <v>Columbus</v>
      </c>
      <c r="O336" s="142" t="s">
        <v>1727</v>
      </c>
      <c r="P336" s="178" t="str">
        <f t="shared" si="70"/>
        <v>Givens, Mychal (Y3)</v>
      </c>
      <c r="Q336" s="139">
        <f t="shared" si="63"/>
        <v>400000</v>
      </c>
      <c r="R336" s="231" t="str">
        <f t="shared" si="64"/>
        <v/>
      </c>
      <c r="S336" s="231" t="str">
        <f t="shared" si="71"/>
        <v/>
      </c>
      <c r="T336" s="231" t="str">
        <f t="shared" si="72"/>
        <v/>
      </c>
      <c r="U336" s="107" t="s">
        <v>367</v>
      </c>
      <c r="V336" s="183">
        <v>400000</v>
      </c>
      <c r="W336" s="107" t="s">
        <v>630</v>
      </c>
      <c r="X336" s="183"/>
      <c r="Y336" s="107" t="s">
        <v>943</v>
      </c>
      <c r="Z336" s="183"/>
      <c r="AA336" s="107" t="s">
        <v>944</v>
      </c>
      <c r="AB336" s="107"/>
      <c r="AC336" s="107" t="s">
        <v>945</v>
      </c>
      <c r="AD336" s="509"/>
      <c r="AE336" s="107" t="s">
        <v>326</v>
      </c>
      <c r="AF336" s="107"/>
    </row>
    <row r="337" spans="1:32" s="203" customFormat="1" ht="14.25" customHeight="1" x14ac:dyDescent="0.2">
      <c r="A337" s="187" t="s">
        <v>1089</v>
      </c>
      <c r="B337" s="185" t="str">
        <f t="shared" si="73"/>
        <v>Glasnow</v>
      </c>
      <c r="C337" s="190" t="str">
        <f t="shared" si="74"/>
        <v>Tyler</v>
      </c>
      <c r="D337" s="107" t="str">
        <f t="shared" si="75"/>
        <v>T. Glasnow</v>
      </c>
      <c r="E337" s="178" t="str">
        <f t="shared" si="76"/>
        <v>Tyler Glasnow</v>
      </c>
      <c r="F337" s="199" t="s">
        <v>971</v>
      </c>
      <c r="G337" s="199"/>
      <c r="H337" s="199"/>
      <c r="I337" s="199"/>
      <c r="J337" s="219">
        <v>34204</v>
      </c>
      <c r="K337" s="178" t="s">
        <v>730</v>
      </c>
      <c r="L337" s="108" t="s">
        <v>130</v>
      </c>
      <c r="M337" s="107" t="str">
        <f t="shared" si="69"/>
        <v>Y1</v>
      </c>
      <c r="N337" s="120" t="str">
        <f>Cobb!$G$2</f>
        <v>Alaska</v>
      </c>
      <c r="O337" s="184" t="s">
        <v>1076</v>
      </c>
      <c r="P337" s="178" t="str">
        <f t="shared" si="70"/>
        <v>Glasnow, Tyler (Y1)</v>
      </c>
      <c r="Q337" s="139">
        <f t="shared" si="63"/>
        <v>200000</v>
      </c>
      <c r="R337" s="231">
        <f t="shared" si="64"/>
        <v>300000</v>
      </c>
      <c r="S337" s="231">
        <f t="shared" si="71"/>
        <v>400000</v>
      </c>
      <c r="T337" s="231" t="str">
        <f t="shared" si="72"/>
        <v/>
      </c>
      <c r="U337" s="178" t="s">
        <v>510</v>
      </c>
      <c r="V337" s="140">
        <v>200000</v>
      </c>
      <c r="W337" s="107" t="s">
        <v>511</v>
      </c>
      <c r="X337" s="183">
        <v>300000</v>
      </c>
      <c r="Y337" s="107" t="s">
        <v>367</v>
      </c>
      <c r="Z337" s="183">
        <v>400000</v>
      </c>
      <c r="AA337" s="107" t="s">
        <v>630</v>
      </c>
      <c r="AB337" s="107"/>
      <c r="AC337" s="107"/>
      <c r="AD337" s="107"/>
      <c r="AE337" s="107"/>
      <c r="AF337" s="509"/>
    </row>
    <row r="338" spans="1:32" ht="14.25" customHeight="1" x14ac:dyDescent="0.2">
      <c r="A338" s="107" t="s">
        <v>2246</v>
      </c>
      <c r="B338" s="185" t="str">
        <f t="shared" si="73"/>
        <v>Glover</v>
      </c>
      <c r="C338" s="190" t="str">
        <f t="shared" si="74"/>
        <v>Koda</v>
      </c>
      <c r="D338" s="107" t="str">
        <f t="shared" si="75"/>
        <v>K. Glover</v>
      </c>
      <c r="E338" s="178" t="str">
        <f t="shared" si="76"/>
        <v>Koda Glover</v>
      </c>
      <c r="F338" s="184" t="s">
        <v>971</v>
      </c>
      <c r="G338" s="107">
        <v>80</v>
      </c>
      <c r="H338" s="107" t="s">
        <v>613</v>
      </c>
      <c r="I338" s="107">
        <v>1</v>
      </c>
      <c r="J338" s="398">
        <v>34072</v>
      </c>
      <c r="K338" s="107" t="s">
        <v>968</v>
      </c>
      <c r="L338" s="108" t="s">
        <v>130</v>
      </c>
      <c r="M338" s="107" t="str">
        <f t="shared" si="69"/>
        <v>MM</v>
      </c>
      <c r="N338" s="107" t="s">
        <v>1220</v>
      </c>
      <c r="O338" s="108" t="s">
        <v>2127</v>
      </c>
      <c r="P338" s="178" t="str">
        <f t="shared" si="70"/>
        <v>Glover, Koda (MM)</v>
      </c>
      <c r="Q338" s="139">
        <f t="shared" si="63"/>
        <v>100000</v>
      </c>
      <c r="R338" s="231" t="str">
        <f t="shared" si="64"/>
        <v/>
      </c>
      <c r="S338" s="231" t="str">
        <f t="shared" si="71"/>
        <v/>
      </c>
      <c r="T338" s="231" t="str">
        <f t="shared" si="72"/>
        <v/>
      </c>
      <c r="U338" s="107" t="s">
        <v>507</v>
      </c>
      <c r="V338" s="179">
        <v>100000</v>
      </c>
      <c r="W338" s="107"/>
      <c r="X338" s="140"/>
      <c r="Y338" s="107"/>
      <c r="Z338" s="140"/>
      <c r="AA338" s="107"/>
      <c r="AB338" s="107"/>
      <c r="AC338" s="107"/>
      <c r="AD338" s="107"/>
      <c r="AE338" s="107"/>
      <c r="AF338" s="107"/>
    </row>
    <row r="339" spans="1:32" ht="14.25" customHeight="1" x14ac:dyDescent="0.2">
      <c r="A339" s="509" t="s">
        <v>1692</v>
      </c>
      <c r="B339" s="185" t="str">
        <f t="shared" si="73"/>
        <v>Godley</v>
      </c>
      <c r="C339" s="190" t="str">
        <f t="shared" si="74"/>
        <v>Zack</v>
      </c>
      <c r="D339" s="107" t="str">
        <f t="shared" si="75"/>
        <v>Z. Godley</v>
      </c>
      <c r="E339" s="178" t="str">
        <f t="shared" si="76"/>
        <v>Zack Godley</v>
      </c>
      <c r="F339" s="217" t="s">
        <v>971</v>
      </c>
      <c r="G339" s="509">
        <v>82</v>
      </c>
      <c r="H339" s="509" t="s">
        <v>613</v>
      </c>
      <c r="I339" s="509">
        <v>10</v>
      </c>
      <c r="J339" s="298">
        <v>32984</v>
      </c>
      <c r="K339" s="167" t="s">
        <v>730</v>
      </c>
      <c r="L339" s="108" t="s">
        <v>130</v>
      </c>
      <c r="M339" s="107" t="str">
        <f t="shared" si="69"/>
        <v>Y3</v>
      </c>
      <c r="N339" s="509" t="s">
        <v>62</v>
      </c>
      <c r="O339" s="142" t="s">
        <v>1727</v>
      </c>
      <c r="P339" s="178" t="str">
        <f t="shared" si="70"/>
        <v>Godley, Zack (Y3)</v>
      </c>
      <c r="Q339" s="139">
        <f t="shared" si="63"/>
        <v>400000</v>
      </c>
      <c r="R339" s="231" t="str">
        <f t="shared" si="64"/>
        <v/>
      </c>
      <c r="S339" s="231" t="str">
        <f t="shared" si="71"/>
        <v/>
      </c>
      <c r="T339" s="231" t="str">
        <f t="shared" si="72"/>
        <v/>
      </c>
      <c r="U339" s="107" t="s">
        <v>367</v>
      </c>
      <c r="V339" s="183">
        <v>400000</v>
      </c>
      <c r="W339" s="107" t="s">
        <v>630</v>
      </c>
      <c r="X339" s="183"/>
      <c r="Y339" s="107" t="s">
        <v>943</v>
      </c>
      <c r="Z339" s="183"/>
      <c r="AA339" s="107" t="s">
        <v>944</v>
      </c>
      <c r="AB339" s="107"/>
      <c r="AC339" s="107" t="s">
        <v>945</v>
      </c>
      <c r="AD339" s="107"/>
      <c r="AE339" s="107" t="s">
        <v>326</v>
      </c>
      <c r="AF339" s="178"/>
    </row>
    <row r="340" spans="1:32" s="203" customFormat="1" ht="14.25" customHeight="1" x14ac:dyDescent="0.2">
      <c r="A340" s="107" t="s">
        <v>2169</v>
      </c>
      <c r="B340" s="185" t="str">
        <f t="shared" si="73"/>
        <v>Gohara</v>
      </c>
      <c r="C340" s="190" t="str">
        <f t="shared" si="74"/>
        <v>Luiz</v>
      </c>
      <c r="D340" s="107" t="str">
        <f t="shared" si="75"/>
        <v>L. Gohara</v>
      </c>
      <c r="E340" s="178" t="str">
        <f t="shared" si="76"/>
        <v>Luiz Gohara</v>
      </c>
      <c r="F340" s="184" t="s">
        <v>404</v>
      </c>
      <c r="G340" s="107">
        <f>Players!G957+1</f>
        <v>1</v>
      </c>
      <c r="H340" s="107" t="s">
        <v>613</v>
      </c>
      <c r="I340" s="107">
        <v>21</v>
      </c>
      <c r="J340" s="398">
        <v>35277</v>
      </c>
      <c r="K340" s="107" t="s">
        <v>730</v>
      </c>
      <c r="L340" s="108" t="s">
        <v>130</v>
      </c>
      <c r="M340" s="107" t="str">
        <f t="shared" si="69"/>
        <v>Y1</v>
      </c>
      <c r="N340" s="107" t="s">
        <v>224</v>
      </c>
      <c r="O340" s="108" t="s">
        <v>2127</v>
      </c>
      <c r="P340" s="178" t="str">
        <f t="shared" si="70"/>
        <v>Gohara, Luiz (Y1)</v>
      </c>
      <c r="Q340" s="139">
        <f t="shared" si="63"/>
        <v>200000</v>
      </c>
      <c r="R340" s="231">
        <f t="shared" si="64"/>
        <v>300000</v>
      </c>
      <c r="S340" s="231">
        <f t="shared" si="71"/>
        <v>400000</v>
      </c>
      <c r="T340" s="231" t="str">
        <f t="shared" si="72"/>
        <v/>
      </c>
      <c r="U340" s="107" t="s">
        <v>510</v>
      </c>
      <c r="V340" s="140">
        <v>200000</v>
      </c>
      <c r="W340" s="107" t="s">
        <v>511</v>
      </c>
      <c r="X340" s="183">
        <v>300000</v>
      </c>
      <c r="Y340" s="107" t="s">
        <v>367</v>
      </c>
      <c r="Z340" s="183">
        <v>400000</v>
      </c>
      <c r="AA340" s="107" t="s">
        <v>630</v>
      </c>
      <c r="AB340" s="107"/>
      <c r="AC340" s="107"/>
      <c r="AD340" s="107"/>
      <c r="AE340" s="107"/>
      <c r="AF340" s="509"/>
    </row>
    <row r="341" spans="1:32" s="203" customFormat="1" ht="14.25" customHeight="1" x14ac:dyDescent="0.2">
      <c r="A341" s="121" t="s">
        <v>1617</v>
      </c>
      <c r="B341" s="185" t="str">
        <f t="shared" si="73"/>
        <v>Goins</v>
      </c>
      <c r="C341" s="190" t="str">
        <f t="shared" si="74"/>
        <v>Ryan</v>
      </c>
      <c r="D341" s="107" t="str">
        <f t="shared" si="75"/>
        <v>R. Goins</v>
      </c>
      <c r="E341" s="178" t="str">
        <f t="shared" si="76"/>
        <v>Ryan Goins</v>
      </c>
      <c r="F341" s="108" t="s">
        <v>404</v>
      </c>
      <c r="G341" s="107"/>
      <c r="H341" s="107"/>
      <c r="I341" s="107"/>
      <c r="J341" s="165">
        <v>32186</v>
      </c>
      <c r="K341" s="107" t="s">
        <v>969</v>
      </c>
      <c r="L341" s="108" t="s">
        <v>7</v>
      </c>
      <c r="M341" s="107" t="str">
        <f t="shared" si="69"/>
        <v>3,F3-$2.55M</v>
      </c>
      <c r="N341" s="120" t="str">
        <f>Ruth!$G$2</f>
        <v>Gotham City</v>
      </c>
      <c r="O341" s="284" t="s">
        <v>1497</v>
      </c>
      <c r="P341" s="178" t="str">
        <f t="shared" si="70"/>
        <v>Goins, Ryan (3,F3-$2.55M)</v>
      </c>
      <c r="Q341" s="139">
        <f t="shared" si="63"/>
        <v>850000</v>
      </c>
      <c r="R341" s="231" t="str">
        <f t="shared" si="64"/>
        <v/>
      </c>
      <c r="S341" s="231" t="str">
        <f t="shared" si="71"/>
        <v/>
      </c>
      <c r="T341" s="231" t="str">
        <f t="shared" si="72"/>
        <v/>
      </c>
      <c r="U341" s="121" t="s">
        <v>1570</v>
      </c>
      <c r="V341" s="323">
        <v>850000</v>
      </c>
      <c r="W341" s="107" t="s">
        <v>326</v>
      </c>
      <c r="X341" s="183"/>
      <c r="Y341" s="107"/>
      <c r="Z341" s="183"/>
      <c r="AA341" s="107"/>
      <c r="AB341" s="107"/>
      <c r="AC341" s="107"/>
      <c r="AD341" s="107"/>
      <c r="AE341" s="107"/>
      <c r="AF341" s="509"/>
    </row>
    <row r="342" spans="1:32" ht="14.25" customHeight="1" x14ac:dyDescent="0.2">
      <c r="A342" s="107" t="s">
        <v>800</v>
      </c>
      <c r="B342" s="185" t="str">
        <f t="shared" si="73"/>
        <v>Goldschmidt</v>
      </c>
      <c r="C342" s="190" t="str">
        <f t="shared" si="74"/>
        <v>Paul</v>
      </c>
      <c r="D342" s="107" t="str">
        <f t="shared" si="75"/>
        <v>P. Goldschmidt</v>
      </c>
      <c r="E342" s="178" t="str">
        <f t="shared" si="76"/>
        <v>Paul Goldschmidt</v>
      </c>
      <c r="F342" s="108" t="s">
        <v>971</v>
      </c>
      <c r="G342" s="108"/>
      <c r="H342" s="108"/>
      <c r="I342" s="108"/>
      <c r="J342" s="165">
        <v>32030</v>
      </c>
      <c r="K342" s="120" t="s">
        <v>970</v>
      </c>
      <c r="L342" s="108" t="s">
        <v>7</v>
      </c>
      <c r="M342" s="107" t="str">
        <f t="shared" si="69"/>
        <v>4,L5-14M</v>
      </c>
      <c r="N342" s="120" t="str">
        <f>Cobb!$S$2</f>
        <v>Waikiki</v>
      </c>
      <c r="O342" s="142" t="s">
        <v>813</v>
      </c>
      <c r="P342" s="178" t="str">
        <f t="shared" si="70"/>
        <v>Goldschmidt, Paul (4,L5-14M)</v>
      </c>
      <c r="Q342" s="139">
        <f t="shared" si="63"/>
        <v>2800000</v>
      </c>
      <c r="R342" s="231">
        <f t="shared" si="64"/>
        <v>2800000</v>
      </c>
      <c r="S342" s="231" t="str">
        <f t="shared" si="71"/>
        <v/>
      </c>
      <c r="T342" s="231" t="str">
        <f t="shared" si="72"/>
        <v/>
      </c>
      <c r="U342" s="107" t="s">
        <v>309</v>
      </c>
      <c r="V342" s="183">
        <v>2800000</v>
      </c>
      <c r="W342" s="107" t="s">
        <v>593</v>
      </c>
      <c r="X342" s="183">
        <v>2800000</v>
      </c>
      <c r="Y342" s="120" t="s">
        <v>326</v>
      </c>
      <c r="Z342" s="183"/>
      <c r="AA342" s="107"/>
      <c r="AB342" s="107"/>
      <c r="AC342" s="107"/>
      <c r="AD342" s="107"/>
      <c r="AE342" s="107"/>
      <c r="AF342" s="107"/>
    </row>
    <row r="343" spans="1:32" ht="14.25" customHeight="1" x14ac:dyDescent="0.2">
      <c r="A343" s="170" t="s">
        <v>1056</v>
      </c>
      <c r="B343" s="185" t="str">
        <f t="shared" si="73"/>
        <v>Gomes</v>
      </c>
      <c r="C343" s="190" t="str">
        <f t="shared" si="74"/>
        <v>Yan</v>
      </c>
      <c r="D343" s="107" t="str">
        <f t="shared" si="75"/>
        <v>Y. Gomes</v>
      </c>
      <c r="E343" s="178" t="str">
        <f t="shared" si="76"/>
        <v>Yan Gomes</v>
      </c>
      <c r="F343" s="171" t="s">
        <v>971</v>
      </c>
      <c r="G343" s="171"/>
      <c r="H343" s="171"/>
      <c r="I343" s="171"/>
      <c r="J343" s="174">
        <v>31977</v>
      </c>
      <c r="K343" s="175" t="s">
        <v>972</v>
      </c>
      <c r="L343" s="108" t="s">
        <v>7</v>
      </c>
      <c r="M343" s="107" t="str">
        <f t="shared" si="69"/>
        <v>5,F5-11.75M</v>
      </c>
      <c r="N343" s="222" t="str">
        <f>Aaron!$Y$2</f>
        <v>Columbus</v>
      </c>
      <c r="O343" s="171" t="s">
        <v>1483</v>
      </c>
      <c r="P343" s="178" t="str">
        <f t="shared" si="70"/>
        <v>Gomes, Yan (5,F5-11.75M)</v>
      </c>
      <c r="Q343" s="139">
        <f t="shared" si="63"/>
        <v>2350000</v>
      </c>
      <c r="R343" s="231" t="str">
        <f t="shared" si="64"/>
        <v/>
      </c>
      <c r="S343" s="231" t="str">
        <f t="shared" si="71"/>
        <v/>
      </c>
      <c r="T343" s="231" t="str">
        <f t="shared" si="72"/>
        <v/>
      </c>
      <c r="U343" s="170" t="s">
        <v>1057</v>
      </c>
      <c r="V343" s="182">
        <v>2350000</v>
      </c>
      <c r="W343" s="107" t="s">
        <v>326</v>
      </c>
      <c r="X343" s="183"/>
      <c r="Y343" s="107"/>
      <c r="Z343" s="183"/>
      <c r="AA343" s="107"/>
      <c r="AB343" s="107"/>
      <c r="AC343" s="107"/>
      <c r="AD343" s="107"/>
      <c r="AE343" s="107"/>
      <c r="AF343" s="107"/>
    </row>
    <row r="344" spans="1:32" ht="14.25" customHeight="1" x14ac:dyDescent="0.2">
      <c r="A344" s="170" t="s">
        <v>1042</v>
      </c>
      <c r="B344" s="185" t="str">
        <f t="shared" si="73"/>
        <v>Gomez</v>
      </c>
      <c r="C344" s="190" t="str">
        <f t="shared" si="74"/>
        <v>Carlos</v>
      </c>
      <c r="D344" s="107" t="str">
        <f t="shared" si="75"/>
        <v>C. Gomez</v>
      </c>
      <c r="E344" s="178" t="str">
        <f t="shared" si="76"/>
        <v>Carlos Gomez</v>
      </c>
      <c r="F344" s="171" t="s">
        <v>971</v>
      </c>
      <c r="G344" s="171"/>
      <c r="H344" s="171"/>
      <c r="I344" s="171"/>
      <c r="J344" s="174">
        <v>31385</v>
      </c>
      <c r="K344" s="175" t="s">
        <v>973</v>
      </c>
      <c r="L344" s="108" t="s">
        <v>7</v>
      </c>
      <c r="M344" s="107" t="str">
        <f t="shared" si="69"/>
        <v>5,F5-24.313M</v>
      </c>
      <c r="N344" s="222" t="s">
        <v>429</v>
      </c>
      <c r="O344" s="171" t="s">
        <v>1062</v>
      </c>
      <c r="P344" s="178" t="str">
        <f t="shared" si="70"/>
        <v>Gomez, Carlos (5,F5-24.313M)</v>
      </c>
      <c r="Q344" s="139">
        <f t="shared" si="63"/>
        <v>4863000</v>
      </c>
      <c r="R344" s="231" t="str">
        <f t="shared" si="64"/>
        <v/>
      </c>
      <c r="S344" s="231" t="str">
        <f t="shared" si="71"/>
        <v/>
      </c>
      <c r="T344" s="231" t="str">
        <f t="shared" si="72"/>
        <v/>
      </c>
      <c r="U344" s="170" t="s">
        <v>1043</v>
      </c>
      <c r="V344" s="182">
        <v>4863000</v>
      </c>
      <c r="W344" s="107" t="s">
        <v>326</v>
      </c>
      <c r="X344" s="183"/>
      <c r="Y344" s="107"/>
      <c r="Z344" s="183"/>
      <c r="AA344" s="107"/>
      <c r="AB344" s="107"/>
      <c r="AC344" s="107"/>
      <c r="AD344" s="107"/>
      <c r="AE344" s="107"/>
      <c r="AF344" s="107"/>
    </row>
    <row r="345" spans="1:32" s="203" customFormat="1" ht="14.25" customHeight="1" x14ac:dyDescent="0.2">
      <c r="A345" s="121" t="s">
        <v>103</v>
      </c>
      <c r="B345" s="185" t="str">
        <f t="shared" si="73"/>
        <v>Gomez</v>
      </c>
      <c r="C345" s="190" t="str">
        <f t="shared" si="74"/>
        <v>Jeanmar</v>
      </c>
      <c r="D345" s="107" t="str">
        <f t="shared" si="75"/>
        <v>J. Gomez</v>
      </c>
      <c r="E345" s="178" t="str">
        <f t="shared" si="76"/>
        <v>Jeanmar Gomez</v>
      </c>
      <c r="F345" s="108" t="s">
        <v>971</v>
      </c>
      <c r="G345" s="108"/>
      <c r="H345" s="108"/>
      <c r="I345" s="108"/>
      <c r="J345" s="165">
        <v>32183</v>
      </c>
      <c r="K345" s="120" t="s">
        <v>968</v>
      </c>
      <c r="L345" s="108" t="s">
        <v>130</v>
      </c>
      <c r="M345" s="107" t="str">
        <f t="shared" si="69"/>
        <v>3,F3-$2.622M</v>
      </c>
      <c r="N345" s="222" t="str">
        <f>Mays!$S$2</f>
        <v>Thunder Bay</v>
      </c>
      <c r="O345" s="284" t="s">
        <v>1497</v>
      </c>
      <c r="P345" s="178" t="str">
        <f t="shared" si="70"/>
        <v>Gomez, Jeanmar (3,F3-$2.622M)</v>
      </c>
      <c r="Q345" s="139">
        <f t="shared" si="63"/>
        <v>874000</v>
      </c>
      <c r="R345" s="231" t="str">
        <f t="shared" si="64"/>
        <v/>
      </c>
      <c r="S345" s="231" t="str">
        <f t="shared" si="71"/>
        <v/>
      </c>
      <c r="T345" s="231" t="str">
        <f t="shared" si="72"/>
        <v/>
      </c>
      <c r="U345" s="121" t="s">
        <v>1571</v>
      </c>
      <c r="V345" s="323">
        <v>874000</v>
      </c>
      <c r="W345" s="107" t="s">
        <v>326</v>
      </c>
      <c r="X345" s="183"/>
      <c r="Y345" s="107"/>
      <c r="Z345" s="183"/>
      <c r="AA345" s="107"/>
      <c r="AB345" s="107"/>
      <c r="AC345" s="107"/>
      <c r="AD345" s="107"/>
      <c r="AE345" s="107"/>
      <c r="AF345" s="509"/>
    </row>
    <row r="346" spans="1:32" ht="14.25" customHeight="1" x14ac:dyDescent="0.2">
      <c r="A346" s="107" t="s">
        <v>2177</v>
      </c>
      <c r="B346" s="185" t="str">
        <f t="shared" si="73"/>
        <v>Gonsalves</v>
      </c>
      <c r="C346" s="190" t="str">
        <f t="shared" si="74"/>
        <v>Stephen</v>
      </c>
      <c r="D346" s="107" t="str">
        <f t="shared" si="75"/>
        <v>S. Gonsalves</v>
      </c>
      <c r="E346" s="178" t="str">
        <f t="shared" si="76"/>
        <v>Stephen Gonsalves</v>
      </c>
      <c r="F346" s="184" t="s">
        <v>404</v>
      </c>
      <c r="G346" s="107">
        <f>G345+1</f>
        <v>1</v>
      </c>
      <c r="H346" s="107">
        <v>4</v>
      </c>
      <c r="I346" s="107">
        <v>20</v>
      </c>
      <c r="J346" s="398">
        <v>34523</v>
      </c>
      <c r="K346" s="107" t="s">
        <v>730</v>
      </c>
      <c r="L346" s="108" t="s">
        <v>509</v>
      </c>
      <c r="M346" s="107" t="str">
        <f t="shared" si="69"/>
        <v>min</v>
      </c>
      <c r="N346" s="107" t="s">
        <v>340</v>
      </c>
      <c r="O346" s="108" t="s">
        <v>2127</v>
      </c>
      <c r="P346" s="178" t="str">
        <f t="shared" si="70"/>
        <v>Gonsalves, Stephen (min)</v>
      </c>
      <c r="Q346" s="139" t="str">
        <f t="shared" si="63"/>
        <v/>
      </c>
      <c r="R346" s="231" t="str">
        <f t="shared" si="64"/>
        <v/>
      </c>
      <c r="S346" s="231" t="str">
        <f t="shared" si="71"/>
        <v/>
      </c>
      <c r="T346" s="231" t="str">
        <f t="shared" si="72"/>
        <v/>
      </c>
      <c r="U346" s="107" t="s">
        <v>643</v>
      </c>
      <c r="V346" s="107"/>
      <c r="W346" s="107"/>
      <c r="X346" s="140"/>
      <c r="Y346" s="107"/>
      <c r="Z346" s="140"/>
      <c r="AA346" s="107"/>
      <c r="AB346" s="107"/>
      <c r="AC346" s="107"/>
      <c r="AD346" s="107"/>
      <c r="AE346" s="107"/>
      <c r="AF346" s="107"/>
    </row>
    <row r="347" spans="1:32" s="203" customFormat="1" ht="14.25" customHeight="1" x14ac:dyDescent="0.2">
      <c r="A347" s="185" t="s">
        <v>1107</v>
      </c>
      <c r="B347" s="185" t="str">
        <f t="shared" si="73"/>
        <v>Gonzales</v>
      </c>
      <c r="C347" s="190" t="str">
        <f t="shared" si="74"/>
        <v>Marco</v>
      </c>
      <c r="D347" s="107" t="str">
        <f t="shared" si="75"/>
        <v>M. Gonzales</v>
      </c>
      <c r="E347" s="178" t="str">
        <f t="shared" si="76"/>
        <v>Marco Gonzales</v>
      </c>
      <c r="F347" s="184" t="s">
        <v>404</v>
      </c>
      <c r="G347" s="184"/>
      <c r="H347" s="184"/>
      <c r="I347" s="184"/>
      <c r="J347" s="194">
        <v>33650</v>
      </c>
      <c r="K347" s="220" t="s">
        <v>130</v>
      </c>
      <c r="L347" s="108" t="s">
        <v>130</v>
      </c>
      <c r="M347" s="107" t="str">
        <f t="shared" si="69"/>
        <v>Y2</v>
      </c>
      <c r="N347" s="120" t="str">
        <f>Mays!$Y$2</f>
        <v>Los Angeles</v>
      </c>
      <c r="O347" s="184" t="s">
        <v>1076</v>
      </c>
      <c r="P347" s="178" t="str">
        <f t="shared" si="70"/>
        <v>Gonzales, Marco (Y2)</v>
      </c>
      <c r="Q347" s="139">
        <f t="shared" si="63"/>
        <v>300000</v>
      </c>
      <c r="R347" s="231">
        <f t="shared" si="64"/>
        <v>400000</v>
      </c>
      <c r="S347" s="231" t="str">
        <f t="shared" si="71"/>
        <v/>
      </c>
      <c r="T347" s="231" t="str">
        <f t="shared" si="72"/>
        <v/>
      </c>
      <c r="U347" s="178" t="s">
        <v>511</v>
      </c>
      <c r="V347" s="183">
        <v>300000</v>
      </c>
      <c r="W347" s="107" t="s">
        <v>367</v>
      </c>
      <c r="X347" s="183">
        <v>400000</v>
      </c>
      <c r="Y347" s="107" t="s">
        <v>630</v>
      </c>
      <c r="Z347" s="183"/>
      <c r="AA347" s="107" t="s">
        <v>943</v>
      </c>
      <c r="AB347" s="107"/>
      <c r="AC347" s="107" t="s">
        <v>944</v>
      </c>
      <c r="AD347" s="107"/>
      <c r="AE347" s="107" t="s">
        <v>945</v>
      </c>
      <c r="AF347" s="509"/>
    </row>
    <row r="348" spans="1:32" ht="14.25" customHeight="1" x14ac:dyDescent="0.2">
      <c r="A348" s="119" t="s">
        <v>1069</v>
      </c>
      <c r="B348" s="185" t="str">
        <f t="shared" si="73"/>
        <v>Gonzalez</v>
      </c>
      <c r="C348" s="190" t="str">
        <f t="shared" si="74"/>
        <v>Adrian</v>
      </c>
      <c r="D348" s="107" t="str">
        <f t="shared" si="75"/>
        <v>A. Gonzalez</v>
      </c>
      <c r="E348" s="178" t="str">
        <f t="shared" si="76"/>
        <v>Adrian Gonzalez</v>
      </c>
      <c r="F348" s="108" t="s">
        <v>404</v>
      </c>
      <c r="G348" s="108"/>
      <c r="H348" s="108"/>
      <c r="I348" s="108"/>
      <c r="J348" s="165">
        <v>30079</v>
      </c>
      <c r="K348" s="120" t="s">
        <v>970</v>
      </c>
      <c r="L348" s="108" t="s">
        <v>7</v>
      </c>
      <c r="M348" s="107" t="str">
        <f t="shared" si="69"/>
        <v>5,F5-24.25M</v>
      </c>
      <c r="N348" s="120" t="str">
        <f>Mays!$Y$2</f>
        <v>Los Angeles</v>
      </c>
      <c r="O348" s="108" t="s">
        <v>1198</v>
      </c>
      <c r="P348" s="178" t="str">
        <f t="shared" si="70"/>
        <v>Gonzalez, Adrian (5,F5-24.25M)</v>
      </c>
      <c r="Q348" s="139">
        <f t="shared" si="63"/>
        <v>4850000</v>
      </c>
      <c r="R348" s="231" t="str">
        <f t="shared" si="64"/>
        <v/>
      </c>
      <c r="S348" s="231" t="str">
        <f t="shared" si="71"/>
        <v/>
      </c>
      <c r="T348" s="231" t="str">
        <f t="shared" si="72"/>
        <v/>
      </c>
      <c r="U348" s="107" t="s">
        <v>1070</v>
      </c>
      <c r="V348" s="183">
        <v>4850000</v>
      </c>
      <c r="W348" s="107" t="s">
        <v>326</v>
      </c>
      <c r="X348" s="183"/>
      <c r="Y348" s="107"/>
      <c r="Z348" s="183"/>
      <c r="AA348" s="107"/>
      <c r="AB348" s="107"/>
      <c r="AC348" s="107"/>
      <c r="AD348" s="107"/>
      <c r="AE348" s="107"/>
      <c r="AF348" s="107"/>
    </row>
    <row r="349" spans="1:32" ht="14.25" customHeight="1" x14ac:dyDescent="0.25">
      <c r="A349" s="120" t="s">
        <v>822</v>
      </c>
      <c r="B349" s="185" t="str">
        <f t="shared" si="73"/>
        <v>Gonzalez</v>
      </c>
      <c r="C349" s="190" t="str">
        <f t="shared" si="74"/>
        <v>Carlos</v>
      </c>
      <c r="D349" s="107" t="str">
        <f t="shared" si="75"/>
        <v>C. Gonzalez</v>
      </c>
      <c r="E349" s="178" t="str">
        <f t="shared" si="76"/>
        <v>Carlos Gonzalez</v>
      </c>
      <c r="F349" s="334" t="s">
        <v>404</v>
      </c>
      <c r="G349" s="108"/>
      <c r="H349" s="108"/>
      <c r="I349" s="108"/>
      <c r="J349" s="335">
        <v>31337</v>
      </c>
      <c r="K349" s="336" t="s">
        <v>977</v>
      </c>
      <c r="L349" s="108" t="s">
        <v>7</v>
      </c>
      <c r="M349" s="107" t="str">
        <f t="shared" si="69"/>
        <v>2,F5-$19.076M</v>
      </c>
      <c r="N349" s="339" t="s">
        <v>1920</v>
      </c>
      <c r="O349" s="370" t="s">
        <v>1922</v>
      </c>
      <c r="P349" s="178" t="str">
        <f t="shared" si="70"/>
        <v>Gonzalez, Carlos (2,F5-$19.076M)</v>
      </c>
      <c r="Q349" s="139">
        <f t="shared" si="63"/>
        <v>3815140</v>
      </c>
      <c r="R349" s="231">
        <f t="shared" si="64"/>
        <v>3815140</v>
      </c>
      <c r="S349" s="231">
        <f t="shared" si="71"/>
        <v>3815140</v>
      </c>
      <c r="T349" s="231">
        <f t="shared" si="72"/>
        <v>3815140</v>
      </c>
      <c r="U349" s="340" t="s">
        <v>2067</v>
      </c>
      <c r="V349" s="338">
        <v>3815140</v>
      </c>
      <c r="W349" s="340" t="s">
        <v>2084</v>
      </c>
      <c r="X349" s="486">
        <v>3815140</v>
      </c>
      <c r="Y349" s="340" t="s">
        <v>2089</v>
      </c>
      <c r="Z349" s="486">
        <v>3815140</v>
      </c>
      <c r="AA349" s="340" t="s">
        <v>2092</v>
      </c>
      <c r="AB349" s="338">
        <v>3815140</v>
      </c>
      <c r="AC349" s="107" t="s">
        <v>326</v>
      </c>
      <c r="AD349" s="107"/>
      <c r="AE349" s="107"/>
      <c r="AF349" s="107"/>
    </row>
    <row r="350" spans="1:32" ht="14.25" customHeight="1" x14ac:dyDescent="0.2">
      <c r="A350" s="107" t="s">
        <v>2255</v>
      </c>
      <c r="B350" s="185" t="str">
        <f t="shared" si="73"/>
        <v>Gonzalez</v>
      </c>
      <c r="C350" s="190" t="str">
        <f t="shared" si="74"/>
        <v>Erik</v>
      </c>
      <c r="D350" s="107" t="str">
        <f t="shared" si="75"/>
        <v>E. Gonzalez</v>
      </c>
      <c r="E350" s="178" t="str">
        <f t="shared" si="76"/>
        <v>Erik Gonzalez</v>
      </c>
      <c r="F350" s="184" t="s">
        <v>971</v>
      </c>
      <c r="G350" s="107">
        <f>G349+1</f>
        <v>1</v>
      </c>
      <c r="H350" s="107">
        <v>5</v>
      </c>
      <c r="I350" s="107">
        <v>16</v>
      </c>
      <c r="J350" s="398">
        <v>33481</v>
      </c>
      <c r="K350" s="107" t="s">
        <v>975</v>
      </c>
      <c r="L350" s="108" t="s">
        <v>7</v>
      </c>
      <c r="M350" s="107" t="str">
        <f t="shared" si="69"/>
        <v>Y1</v>
      </c>
      <c r="N350" s="107" t="s">
        <v>388</v>
      </c>
      <c r="O350" s="108" t="s">
        <v>2127</v>
      </c>
      <c r="P350" s="178" t="str">
        <f t="shared" si="70"/>
        <v>Gonzalez, Erik (Y1)</v>
      </c>
      <c r="Q350" s="139">
        <f t="shared" si="63"/>
        <v>200000</v>
      </c>
      <c r="R350" s="231">
        <f t="shared" si="64"/>
        <v>300000</v>
      </c>
      <c r="S350" s="231">
        <f t="shared" si="71"/>
        <v>400000</v>
      </c>
      <c r="T350" s="231" t="str">
        <f t="shared" si="72"/>
        <v/>
      </c>
      <c r="U350" s="107" t="s">
        <v>510</v>
      </c>
      <c r="V350" s="140">
        <v>200000</v>
      </c>
      <c r="W350" s="107" t="s">
        <v>511</v>
      </c>
      <c r="X350" s="183">
        <v>300000</v>
      </c>
      <c r="Y350" s="107" t="s">
        <v>367</v>
      </c>
      <c r="Z350" s="183">
        <v>400000</v>
      </c>
      <c r="AA350" s="107" t="s">
        <v>630</v>
      </c>
      <c r="AB350" s="107"/>
      <c r="AC350" s="107"/>
      <c r="AD350" s="107"/>
      <c r="AE350" s="107"/>
      <c r="AF350" s="107"/>
    </row>
    <row r="351" spans="1:32" ht="14.25" customHeight="1" x14ac:dyDescent="0.25">
      <c r="A351" s="120" t="s">
        <v>657</v>
      </c>
      <c r="B351" s="185" t="str">
        <f t="shared" si="73"/>
        <v>Gonzalez</v>
      </c>
      <c r="C351" s="190" t="str">
        <f t="shared" si="74"/>
        <v>Gio</v>
      </c>
      <c r="D351" s="107" t="str">
        <f t="shared" si="75"/>
        <v>G. Gonzalez</v>
      </c>
      <c r="E351" s="178" t="str">
        <f t="shared" si="76"/>
        <v>Gio Gonzalez</v>
      </c>
      <c r="F351" s="334" t="s">
        <v>404</v>
      </c>
      <c r="G351" s="108"/>
      <c r="H351" s="108"/>
      <c r="I351" s="108"/>
      <c r="J351" s="335">
        <v>31309</v>
      </c>
      <c r="K351" s="336" t="s">
        <v>730</v>
      </c>
      <c r="L351" s="108" t="s">
        <v>130</v>
      </c>
      <c r="M351" s="107" t="str">
        <f t="shared" si="69"/>
        <v>2,F4-$15.8M</v>
      </c>
      <c r="N351" s="339" t="s">
        <v>1485</v>
      </c>
      <c r="O351" s="370" t="s">
        <v>1922</v>
      </c>
      <c r="P351" s="178" t="str">
        <f t="shared" si="70"/>
        <v>Gonzalez, Gio (2,F4-$15.8M)</v>
      </c>
      <c r="Q351" s="139">
        <f t="shared" si="63"/>
        <v>3950000</v>
      </c>
      <c r="R351" s="231">
        <f t="shared" si="64"/>
        <v>3950000</v>
      </c>
      <c r="S351" s="231">
        <f t="shared" si="71"/>
        <v>3950000</v>
      </c>
      <c r="T351" s="231" t="str">
        <f t="shared" si="72"/>
        <v/>
      </c>
      <c r="U351" s="340" t="s">
        <v>2068</v>
      </c>
      <c r="V351" s="338">
        <v>3950000</v>
      </c>
      <c r="W351" s="340" t="s">
        <v>2085</v>
      </c>
      <c r="X351" s="486">
        <v>3950000</v>
      </c>
      <c r="Y351" s="340" t="s">
        <v>2090</v>
      </c>
      <c r="Z351" s="486">
        <v>3950000</v>
      </c>
      <c r="AA351" s="107" t="s">
        <v>326</v>
      </c>
      <c r="AB351" s="107"/>
      <c r="AC351" s="107"/>
      <c r="AD351" s="107"/>
      <c r="AE351" s="107"/>
      <c r="AF351" s="107"/>
    </row>
    <row r="352" spans="1:32" s="203" customFormat="1" ht="14.25" customHeight="1" x14ac:dyDescent="0.2">
      <c r="A352" s="121" t="s">
        <v>1200</v>
      </c>
      <c r="B352" s="185" t="str">
        <f t="shared" si="73"/>
        <v>Gonzalez</v>
      </c>
      <c r="C352" s="190" t="str">
        <f t="shared" si="74"/>
        <v>Marwin</v>
      </c>
      <c r="D352" s="107" t="str">
        <f t="shared" si="75"/>
        <v>M. Gonzalez</v>
      </c>
      <c r="E352" s="178" t="str">
        <f t="shared" si="76"/>
        <v>Marwin Gonzalez</v>
      </c>
      <c r="F352" s="108" t="s">
        <v>978</v>
      </c>
      <c r="G352" s="120"/>
      <c r="H352" s="120"/>
      <c r="I352" s="120"/>
      <c r="J352" s="332">
        <v>32581</v>
      </c>
      <c r="K352" s="107" t="s">
        <v>975</v>
      </c>
      <c r="L352" s="108" t="s">
        <v>7</v>
      </c>
      <c r="M352" s="107" t="str">
        <f t="shared" si="69"/>
        <v>3,F4-$12.4M</v>
      </c>
      <c r="N352" s="120" t="str">
        <f>Ruth!$S$2</f>
        <v>New York</v>
      </c>
      <c r="O352" s="284" t="s">
        <v>1497</v>
      </c>
      <c r="P352" s="178" t="str">
        <f t="shared" si="70"/>
        <v>Gonzalez, Marwin (3,F4-$12.4M)</v>
      </c>
      <c r="Q352" s="139">
        <f t="shared" si="63"/>
        <v>3100000</v>
      </c>
      <c r="R352" s="231">
        <f t="shared" si="64"/>
        <v>3100000</v>
      </c>
      <c r="S352" s="231" t="str">
        <f t="shared" si="71"/>
        <v/>
      </c>
      <c r="T352" s="231" t="str">
        <f t="shared" si="72"/>
        <v/>
      </c>
      <c r="U352" s="121" t="s">
        <v>1546</v>
      </c>
      <c r="V352" s="323">
        <v>3100000</v>
      </c>
      <c r="W352" s="121" t="s">
        <v>1509</v>
      </c>
      <c r="X352" s="321">
        <v>3100000</v>
      </c>
      <c r="Y352" s="107" t="s">
        <v>326</v>
      </c>
      <c r="Z352" s="183"/>
      <c r="AA352" s="107"/>
      <c r="AB352" s="140"/>
      <c r="AC352" s="107"/>
      <c r="AD352" s="107"/>
      <c r="AE352" s="107"/>
      <c r="AF352" s="509"/>
    </row>
    <row r="353" spans="1:32" ht="14.25" customHeight="1" x14ac:dyDescent="0.2">
      <c r="A353" s="119" t="s">
        <v>1213</v>
      </c>
      <c r="B353" s="185" t="str">
        <f t="shared" si="73"/>
        <v>Gonzalez</v>
      </c>
      <c r="C353" s="190" t="str">
        <f t="shared" si="74"/>
        <v>Miguel Angel</v>
      </c>
      <c r="D353" s="107" t="str">
        <f t="shared" si="75"/>
        <v>M. Gonzalez</v>
      </c>
      <c r="E353" s="178" t="str">
        <f t="shared" si="76"/>
        <v>Miguel Angel Gonzalez</v>
      </c>
      <c r="F353" s="108" t="s">
        <v>971</v>
      </c>
      <c r="G353" s="108"/>
      <c r="H353" s="108"/>
      <c r="I353" s="108"/>
      <c r="J353" s="165">
        <v>30829</v>
      </c>
      <c r="K353" s="120" t="s">
        <v>730</v>
      </c>
      <c r="L353" s="108" t="s">
        <v>130</v>
      </c>
      <c r="M353" s="107" t="str">
        <f t="shared" si="69"/>
        <v>1,F3-$7.5M</v>
      </c>
      <c r="N353" s="147" t="s">
        <v>1226</v>
      </c>
      <c r="O353" s="142" t="s">
        <v>3237</v>
      </c>
      <c r="P353" s="178" t="str">
        <f t="shared" si="70"/>
        <v>Gonzalez, Miguel Angel (1,F3-$7.5M)</v>
      </c>
      <c r="Q353" s="139">
        <f t="shared" si="63"/>
        <v>2500000</v>
      </c>
      <c r="R353" s="231">
        <f t="shared" si="64"/>
        <v>2500000</v>
      </c>
      <c r="S353" s="231">
        <f t="shared" si="71"/>
        <v>2500000</v>
      </c>
      <c r="T353" s="231" t="str">
        <f t="shared" si="72"/>
        <v/>
      </c>
      <c r="U353" s="165" t="s">
        <v>3255</v>
      </c>
      <c r="V353" s="140">
        <v>2500000</v>
      </c>
      <c r="W353" s="165" t="s">
        <v>3255</v>
      </c>
      <c r="X353" s="140">
        <v>2500000</v>
      </c>
      <c r="Y353" s="165" t="s">
        <v>3255</v>
      </c>
      <c r="Z353" s="140">
        <v>2500000</v>
      </c>
      <c r="AA353" s="140" t="s">
        <v>326</v>
      </c>
      <c r="AB353" s="183"/>
      <c r="AC353" s="107"/>
      <c r="AD353" s="107"/>
      <c r="AE353" s="107"/>
      <c r="AF353" s="107"/>
    </row>
    <row r="354" spans="1:32" s="203" customFormat="1" ht="14.25" customHeight="1" x14ac:dyDescent="0.2">
      <c r="A354" s="509" t="s">
        <v>1694</v>
      </c>
      <c r="B354" s="185" t="str">
        <f t="shared" si="73"/>
        <v>Gonzalez</v>
      </c>
      <c r="C354" s="190" t="str">
        <f t="shared" si="74"/>
        <v>Severino</v>
      </c>
      <c r="D354" s="107" t="str">
        <f t="shared" si="75"/>
        <v>S. Gonzalez</v>
      </c>
      <c r="E354" s="178" t="str">
        <f t="shared" si="76"/>
        <v>Severino Gonzalez</v>
      </c>
      <c r="F354" s="217" t="s">
        <v>971</v>
      </c>
      <c r="G354" s="509">
        <v>176</v>
      </c>
      <c r="H354" s="509">
        <v>7</v>
      </c>
      <c r="I354" s="509">
        <v>17</v>
      </c>
      <c r="J354" s="298">
        <v>33875</v>
      </c>
      <c r="K354" s="167" t="s">
        <v>730</v>
      </c>
      <c r="L354" s="108" t="s">
        <v>130</v>
      </c>
      <c r="M354" s="107" t="str">
        <f t="shared" si="69"/>
        <v>Y2*</v>
      </c>
      <c r="N354" s="509" t="s">
        <v>640</v>
      </c>
      <c r="O354" s="142" t="s">
        <v>1727</v>
      </c>
      <c r="P354" s="178" t="str">
        <f t="shared" si="70"/>
        <v>Gonzalez, Severino (Y2*)</v>
      </c>
      <c r="Q354" s="139">
        <f t="shared" si="63"/>
        <v>300000</v>
      </c>
      <c r="R354" s="231">
        <f t="shared" si="64"/>
        <v>400000</v>
      </c>
      <c r="S354" s="231" t="str">
        <f t="shared" si="71"/>
        <v/>
      </c>
      <c r="T354" s="231" t="str">
        <f t="shared" si="72"/>
        <v/>
      </c>
      <c r="U354" s="107" t="s">
        <v>250</v>
      </c>
      <c r="V354" s="183">
        <v>300000</v>
      </c>
      <c r="W354" s="107" t="s">
        <v>367</v>
      </c>
      <c r="X354" s="183">
        <v>400000</v>
      </c>
      <c r="Y354" s="107" t="s">
        <v>630</v>
      </c>
      <c r="Z354" s="183"/>
      <c r="AA354" s="107" t="s">
        <v>943</v>
      </c>
      <c r="AB354" s="509"/>
      <c r="AC354" s="107" t="s">
        <v>944</v>
      </c>
      <c r="AD354" s="107"/>
      <c r="AE354" s="107" t="s">
        <v>945</v>
      </c>
      <c r="AF354" s="509"/>
    </row>
    <row r="355" spans="1:32" s="203" customFormat="1" ht="14.25" customHeight="1" x14ac:dyDescent="0.2">
      <c r="A355" s="107" t="s">
        <v>2268</v>
      </c>
      <c r="B355" s="185" t="str">
        <f t="shared" si="73"/>
        <v>Goodwin</v>
      </c>
      <c r="C355" s="190" t="str">
        <f t="shared" si="74"/>
        <v>Brian</v>
      </c>
      <c r="D355" s="107" t="str">
        <f t="shared" si="75"/>
        <v>B. Goodwin</v>
      </c>
      <c r="E355" s="178" t="str">
        <f t="shared" si="76"/>
        <v>Brian Goodwin</v>
      </c>
      <c r="F355" s="184" t="s">
        <v>404</v>
      </c>
      <c r="G355" s="107">
        <f>G354+1</f>
        <v>177</v>
      </c>
      <c r="H355" s="107">
        <v>8</v>
      </c>
      <c r="I355" s="107">
        <v>2</v>
      </c>
      <c r="J355" s="398">
        <v>33179</v>
      </c>
      <c r="K355" s="107" t="s">
        <v>1075</v>
      </c>
      <c r="L355" s="108" t="s">
        <v>7</v>
      </c>
      <c r="M355" s="107" t="str">
        <f t="shared" si="69"/>
        <v>Y1</v>
      </c>
      <c r="N355" s="107" t="s">
        <v>1220</v>
      </c>
      <c r="O355" s="108" t="s">
        <v>2127</v>
      </c>
      <c r="P355" s="178" t="str">
        <f t="shared" si="70"/>
        <v>Goodwin, Brian (Y1)</v>
      </c>
      <c r="Q355" s="139">
        <f t="shared" si="63"/>
        <v>200000</v>
      </c>
      <c r="R355" s="231">
        <f t="shared" si="64"/>
        <v>300000</v>
      </c>
      <c r="S355" s="231">
        <f t="shared" si="71"/>
        <v>400000</v>
      </c>
      <c r="T355" s="231" t="str">
        <f t="shared" si="72"/>
        <v/>
      </c>
      <c r="U355" s="107" t="s">
        <v>510</v>
      </c>
      <c r="V355" s="140">
        <v>200000</v>
      </c>
      <c r="W355" s="107" t="s">
        <v>511</v>
      </c>
      <c r="X355" s="183">
        <v>300000</v>
      </c>
      <c r="Y355" s="107" t="s">
        <v>367</v>
      </c>
      <c r="Z355" s="183">
        <v>400000</v>
      </c>
      <c r="AA355" s="107" t="s">
        <v>630</v>
      </c>
      <c r="AB355" s="107"/>
      <c r="AC355" s="107"/>
      <c r="AD355" s="107"/>
      <c r="AE355" s="107"/>
      <c r="AF355" s="509"/>
    </row>
    <row r="356" spans="1:32" s="203" customFormat="1" ht="14.25" customHeight="1" x14ac:dyDescent="0.2">
      <c r="A356" s="107" t="s">
        <v>3357</v>
      </c>
      <c r="B356" s="185" t="str">
        <f t="shared" si="73"/>
        <v>Goody</v>
      </c>
      <c r="C356" s="190" t="str">
        <f t="shared" si="74"/>
        <v>Nick</v>
      </c>
      <c r="D356" s="107" t="str">
        <f t="shared" si="75"/>
        <v>N. Goody</v>
      </c>
      <c r="E356" s="178" t="str">
        <f t="shared" si="76"/>
        <v>Nick Goody</v>
      </c>
      <c r="F356" s="217" t="s">
        <v>971</v>
      </c>
      <c r="G356" s="217"/>
      <c r="H356" s="217"/>
      <c r="I356" s="217"/>
      <c r="J356" s="165">
        <v>33425</v>
      </c>
      <c r="K356" s="167" t="s">
        <v>968</v>
      </c>
      <c r="L356" s="108" t="s">
        <v>130</v>
      </c>
      <c r="M356" s="107" t="str">
        <f t="shared" si="69"/>
        <v>1,F3-$4.5M</v>
      </c>
      <c r="N356" s="147" t="s">
        <v>614</v>
      </c>
      <c r="O356" s="142" t="s">
        <v>3237</v>
      </c>
      <c r="P356" s="178" t="str">
        <f t="shared" si="70"/>
        <v>Goody, Nick (1,F3-$4.5M)</v>
      </c>
      <c r="Q356" s="139">
        <f t="shared" si="63"/>
        <v>1500000</v>
      </c>
      <c r="R356" s="231">
        <f t="shared" si="64"/>
        <v>1500000</v>
      </c>
      <c r="S356" s="231">
        <f t="shared" si="71"/>
        <v>1500000</v>
      </c>
      <c r="T356" s="231" t="str">
        <f t="shared" si="72"/>
        <v/>
      </c>
      <c r="U356" s="165" t="s">
        <v>3270</v>
      </c>
      <c r="V356" s="140">
        <v>1500000</v>
      </c>
      <c r="W356" s="165" t="s">
        <v>3270</v>
      </c>
      <c r="X356" s="140">
        <v>1500000</v>
      </c>
      <c r="Y356" s="165" t="s">
        <v>3270</v>
      </c>
      <c r="Z356" s="140">
        <v>1500000</v>
      </c>
      <c r="AA356" s="140" t="s">
        <v>326</v>
      </c>
      <c r="AB356" s="107"/>
      <c r="AC356" s="107"/>
      <c r="AD356" s="107"/>
      <c r="AE356" s="107"/>
      <c r="AF356" s="509"/>
    </row>
    <row r="357" spans="1:32" ht="14.25" customHeight="1" x14ac:dyDescent="0.2">
      <c r="A357" s="121" t="s">
        <v>370</v>
      </c>
      <c r="B357" s="185" t="str">
        <f t="shared" si="73"/>
        <v>Gordon</v>
      </c>
      <c r="C357" s="190" t="str">
        <f t="shared" si="74"/>
        <v>Alex</v>
      </c>
      <c r="D357" s="107" t="str">
        <f t="shared" si="75"/>
        <v>A. Gordon</v>
      </c>
      <c r="E357" s="178" t="str">
        <f t="shared" si="76"/>
        <v>Alex Gordon</v>
      </c>
      <c r="F357" s="108" t="s">
        <v>404</v>
      </c>
      <c r="G357" s="120"/>
      <c r="H357" s="120"/>
      <c r="I357" s="120"/>
      <c r="J357" s="332">
        <v>30722</v>
      </c>
      <c r="K357" s="107" t="s">
        <v>977</v>
      </c>
      <c r="L357" s="108" t="s">
        <v>7</v>
      </c>
      <c r="M357" s="107" t="str">
        <f t="shared" si="69"/>
        <v>3,F5-$19.5M</v>
      </c>
      <c r="N357" s="120" t="str">
        <f>Ruth!$S$2</f>
        <v>New York</v>
      </c>
      <c r="O357" s="284" t="s">
        <v>1497</v>
      </c>
      <c r="P357" s="178" t="str">
        <f t="shared" si="70"/>
        <v>Gordon, Alex (3,F5-$19.5M)</v>
      </c>
      <c r="Q357" s="139">
        <f t="shared" si="63"/>
        <v>3900000</v>
      </c>
      <c r="R357" s="231">
        <f t="shared" si="64"/>
        <v>3900000</v>
      </c>
      <c r="S357" s="231">
        <f t="shared" si="71"/>
        <v>3900000</v>
      </c>
      <c r="T357" s="231" t="str">
        <f t="shared" si="72"/>
        <v/>
      </c>
      <c r="U357" s="121" t="s">
        <v>1535</v>
      </c>
      <c r="V357" s="323">
        <v>3900000</v>
      </c>
      <c r="W357" s="121" t="s">
        <v>1520</v>
      </c>
      <c r="X357" s="321">
        <v>3900000</v>
      </c>
      <c r="Y357" s="121" t="s">
        <v>1503</v>
      </c>
      <c r="Z357" s="321">
        <v>3900000</v>
      </c>
      <c r="AA357" s="107" t="s">
        <v>326</v>
      </c>
      <c r="AB357" s="509"/>
      <c r="AC357" s="107"/>
      <c r="AD357" s="107"/>
      <c r="AE357" s="107"/>
      <c r="AF357" s="107"/>
    </row>
    <row r="358" spans="1:32" ht="14.25" customHeight="1" x14ac:dyDescent="0.2">
      <c r="A358" s="107" t="s">
        <v>709</v>
      </c>
      <c r="B358" s="185" t="str">
        <f t="shared" si="73"/>
        <v>Gordon</v>
      </c>
      <c r="C358" s="190" t="str">
        <f t="shared" si="74"/>
        <v>Dee</v>
      </c>
      <c r="D358" s="107" t="str">
        <f t="shared" si="75"/>
        <v>D. Gordon</v>
      </c>
      <c r="E358" s="178" t="str">
        <f t="shared" si="76"/>
        <v>Dee Gordon</v>
      </c>
      <c r="F358" s="108" t="s">
        <v>404</v>
      </c>
      <c r="G358" s="108"/>
      <c r="H358" s="108"/>
      <c r="I358" s="108"/>
      <c r="J358" s="165">
        <v>32255</v>
      </c>
      <c r="K358" s="120" t="s">
        <v>975</v>
      </c>
      <c r="L358" s="108" t="s">
        <v>7</v>
      </c>
      <c r="M358" s="107" t="str">
        <f t="shared" si="69"/>
        <v>ARB-Y7</v>
      </c>
      <c r="N358" s="222" t="str">
        <f>Ruth!$AE$2</f>
        <v>Williamsburg</v>
      </c>
      <c r="O358" s="142" t="s">
        <v>710</v>
      </c>
      <c r="P358" s="178" t="str">
        <f t="shared" si="70"/>
        <v>Gordon, Dee (ARB-Y7)</v>
      </c>
      <c r="Q358" s="139">
        <f t="shared" si="63"/>
        <v>3465000</v>
      </c>
      <c r="R358" s="231" t="str">
        <f t="shared" si="64"/>
        <v/>
      </c>
      <c r="S358" s="231" t="str">
        <f t="shared" si="71"/>
        <v/>
      </c>
      <c r="T358" s="231" t="str">
        <f t="shared" si="72"/>
        <v/>
      </c>
      <c r="U358" s="107" t="s">
        <v>945</v>
      </c>
      <c r="V358" s="183">
        <v>3465000</v>
      </c>
      <c r="W358" s="107" t="s">
        <v>326</v>
      </c>
      <c r="X358" s="183"/>
      <c r="Y358" s="107"/>
      <c r="Z358" s="183"/>
      <c r="AA358" s="107"/>
      <c r="AB358" s="509"/>
      <c r="AC358" s="107"/>
      <c r="AD358" s="107"/>
      <c r="AE358" s="107"/>
      <c r="AF358" s="107"/>
    </row>
    <row r="359" spans="1:32" ht="14.25" customHeight="1" x14ac:dyDescent="0.2">
      <c r="A359" s="509" t="s">
        <v>1458</v>
      </c>
      <c r="B359" s="185" t="str">
        <f t="shared" si="73"/>
        <v>Gordon</v>
      </c>
      <c r="C359" s="190" t="str">
        <f t="shared" si="74"/>
        <v>Nick</v>
      </c>
      <c r="D359" s="107" t="str">
        <f t="shared" si="75"/>
        <v>N. Gordon</v>
      </c>
      <c r="E359" s="178" t="str">
        <f t="shared" si="76"/>
        <v>Nick Gordon</v>
      </c>
      <c r="F359" s="108" t="s">
        <v>404</v>
      </c>
      <c r="G359" s="108"/>
      <c r="H359" s="108"/>
      <c r="I359" s="108"/>
      <c r="J359" s="298">
        <v>34996</v>
      </c>
      <c r="K359" s="107" t="s">
        <v>975</v>
      </c>
      <c r="L359" s="108" t="s">
        <v>509</v>
      </c>
      <c r="M359" s="107" t="str">
        <f t="shared" si="69"/>
        <v>min</v>
      </c>
      <c r="N359" s="120" t="str">
        <f>Cobb!$G$2</f>
        <v>Alaska</v>
      </c>
      <c r="O359" s="108" t="s">
        <v>1349</v>
      </c>
      <c r="P359" s="178" t="str">
        <f t="shared" si="70"/>
        <v>Gordon, Nick (min)</v>
      </c>
      <c r="Q359" s="139" t="str">
        <f t="shared" si="63"/>
        <v/>
      </c>
      <c r="R359" s="231" t="str">
        <f t="shared" si="64"/>
        <v/>
      </c>
      <c r="S359" s="231" t="str">
        <f t="shared" si="71"/>
        <v/>
      </c>
      <c r="T359" s="231" t="str">
        <f t="shared" si="72"/>
        <v/>
      </c>
      <c r="U359" s="509" t="s">
        <v>643</v>
      </c>
      <c r="V359" s="323"/>
      <c r="W359" s="509"/>
      <c r="X359" s="321"/>
      <c r="Y359" s="107"/>
      <c r="Z359" s="183"/>
      <c r="AA359" s="107"/>
      <c r="AB359" s="509"/>
      <c r="AC359" s="107"/>
      <c r="AD359" s="107"/>
      <c r="AE359" s="107"/>
      <c r="AF359" s="107"/>
    </row>
    <row r="360" spans="1:32" ht="14.25" customHeight="1" x14ac:dyDescent="0.2">
      <c r="A360" s="107" t="s">
        <v>2213</v>
      </c>
      <c r="B360" s="185" t="str">
        <f t="shared" si="73"/>
        <v>Gossett</v>
      </c>
      <c r="C360" s="190" t="str">
        <f t="shared" si="74"/>
        <v>Daniel</v>
      </c>
      <c r="D360" s="107" t="str">
        <f t="shared" si="75"/>
        <v>D. Gossett</v>
      </c>
      <c r="E360" s="178" t="str">
        <f t="shared" si="76"/>
        <v>Daniel Gossett</v>
      </c>
      <c r="F360" s="184" t="s">
        <v>971</v>
      </c>
      <c r="G360" s="107">
        <f>'Free Agents'!G206+1</f>
        <v>84</v>
      </c>
      <c r="H360" s="107">
        <v>8</v>
      </c>
      <c r="I360" s="107">
        <v>9</v>
      </c>
      <c r="J360" s="398">
        <v>33921</v>
      </c>
      <c r="K360" s="107" t="s">
        <v>730</v>
      </c>
      <c r="L360" s="108" t="s">
        <v>130</v>
      </c>
      <c r="M360" s="107" t="str">
        <f t="shared" si="69"/>
        <v>Y1</v>
      </c>
      <c r="N360" s="107" t="s">
        <v>1071</v>
      </c>
      <c r="O360" s="108" t="s">
        <v>2436</v>
      </c>
      <c r="P360" s="178" t="str">
        <f t="shared" si="70"/>
        <v>Gossett, Daniel (Y1)</v>
      </c>
      <c r="Q360" s="139">
        <f t="shared" si="63"/>
        <v>200000</v>
      </c>
      <c r="R360" s="231">
        <f t="shared" si="64"/>
        <v>300000</v>
      </c>
      <c r="S360" s="231">
        <f t="shared" ref="S360:S391" si="77">IF(ISBLANK($Z360),"",$Z360)</f>
        <v>400000</v>
      </c>
      <c r="T360" s="231" t="str">
        <f t="shared" ref="T360:T378" si="78">IF(ISBLANK($AB360),"",$AB360)</f>
        <v/>
      </c>
      <c r="U360" s="107" t="s">
        <v>510</v>
      </c>
      <c r="V360" s="140">
        <v>200000</v>
      </c>
      <c r="W360" s="107" t="s">
        <v>511</v>
      </c>
      <c r="X360" s="183">
        <v>300000</v>
      </c>
      <c r="Y360" s="107" t="s">
        <v>367</v>
      </c>
      <c r="Z360" s="183">
        <v>400000</v>
      </c>
      <c r="AA360" s="107" t="s">
        <v>630</v>
      </c>
      <c r="AB360" s="107"/>
      <c r="AC360" s="107"/>
      <c r="AD360" s="107"/>
      <c r="AE360" s="107"/>
      <c r="AF360" s="107"/>
    </row>
    <row r="361" spans="1:32" ht="14.25" customHeight="1" x14ac:dyDescent="0.2">
      <c r="A361" s="107" t="s">
        <v>293</v>
      </c>
      <c r="B361" s="185" t="str">
        <f t="shared" si="73"/>
        <v>Grandal</v>
      </c>
      <c r="C361" s="190" t="str">
        <f t="shared" si="74"/>
        <v>Yasmani</v>
      </c>
      <c r="D361" s="107" t="str">
        <f t="shared" si="75"/>
        <v>Y. Grandal</v>
      </c>
      <c r="E361" s="178" t="str">
        <f t="shared" si="76"/>
        <v>Yasmani Grandal</v>
      </c>
      <c r="F361" s="108" t="s">
        <v>978</v>
      </c>
      <c r="G361" s="108"/>
      <c r="H361" s="108"/>
      <c r="I361" s="108"/>
      <c r="J361" s="165">
        <v>32455</v>
      </c>
      <c r="K361" s="120" t="s">
        <v>972</v>
      </c>
      <c r="L361" s="108" t="s">
        <v>7</v>
      </c>
      <c r="M361" s="107" t="str">
        <f t="shared" si="69"/>
        <v>ARB-Y6</v>
      </c>
      <c r="N361" s="120" t="str">
        <f>Ruth!$A$2</f>
        <v>Plum Island</v>
      </c>
      <c r="O361" s="142" t="s">
        <v>308</v>
      </c>
      <c r="P361" s="178" t="str">
        <f t="shared" si="70"/>
        <v>Grandal, Yasmani (ARB-Y6)</v>
      </c>
      <c r="Q361" s="139">
        <f t="shared" si="63"/>
        <v>1890000</v>
      </c>
      <c r="R361" s="231" t="str">
        <f t="shared" si="64"/>
        <v/>
      </c>
      <c r="S361" s="231" t="str">
        <f t="shared" si="77"/>
        <v/>
      </c>
      <c r="T361" s="231" t="str">
        <f t="shared" si="78"/>
        <v/>
      </c>
      <c r="U361" s="107" t="s">
        <v>944</v>
      </c>
      <c r="V361" s="183">
        <v>1890000</v>
      </c>
      <c r="W361" s="107" t="s">
        <v>945</v>
      </c>
      <c r="X361" s="183"/>
      <c r="Y361" s="107" t="s">
        <v>326</v>
      </c>
      <c r="Z361" s="183"/>
      <c r="AA361" s="107"/>
      <c r="AB361" s="140"/>
      <c r="AC361" s="107"/>
      <c r="AD361" s="107"/>
      <c r="AE361" s="107"/>
      <c r="AF361" s="107"/>
    </row>
    <row r="362" spans="1:32" ht="14.25" customHeight="1" x14ac:dyDescent="0.25">
      <c r="A362" s="222" t="s">
        <v>1001</v>
      </c>
      <c r="B362" s="185" t="str">
        <f t="shared" si="73"/>
        <v>Granderson</v>
      </c>
      <c r="C362" s="190" t="str">
        <f t="shared" si="74"/>
        <v>Curt</v>
      </c>
      <c r="D362" s="107" t="str">
        <f t="shared" si="75"/>
        <v>C. Granderson</v>
      </c>
      <c r="E362" s="178" t="str">
        <f t="shared" si="76"/>
        <v>Curt Granderson</v>
      </c>
      <c r="F362" s="343" t="s">
        <v>404</v>
      </c>
      <c r="G362" s="171"/>
      <c r="H362" s="171"/>
      <c r="I362" s="171"/>
      <c r="J362" s="349">
        <v>29661</v>
      </c>
      <c r="K362" s="357" t="s">
        <v>973</v>
      </c>
      <c r="L362" s="108" t="s">
        <v>7</v>
      </c>
      <c r="M362" s="107" t="str">
        <f t="shared" si="69"/>
        <v>2,F2-$3.6M</v>
      </c>
      <c r="N362" s="339" t="s">
        <v>1904</v>
      </c>
      <c r="O362" s="370" t="s">
        <v>1922</v>
      </c>
      <c r="P362" s="178" t="str">
        <f t="shared" si="70"/>
        <v>Granderson, Curt (2,F2-$3.6M)</v>
      </c>
      <c r="Q362" s="139">
        <f t="shared" si="63"/>
        <v>1800000</v>
      </c>
      <c r="R362" s="231" t="str">
        <f t="shared" si="64"/>
        <v/>
      </c>
      <c r="S362" s="231" t="str">
        <f t="shared" si="77"/>
        <v/>
      </c>
      <c r="T362" s="231" t="str">
        <f t="shared" si="78"/>
        <v/>
      </c>
      <c r="U362" s="340" t="s">
        <v>2017</v>
      </c>
      <c r="V362" s="338">
        <v>1800000</v>
      </c>
      <c r="W362" s="340" t="s">
        <v>326</v>
      </c>
      <c r="X362" s="183"/>
      <c r="Y362" s="107"/>
      <c r="Z362" s="183"/>
      <c r="AA362" s="107"/>
      <c r="AB362" s="107"/>
      <c r="AC362" s="107"/>
      <c r="AD362" s="107"/>
      <c r="AE362" s="107"/>
      <c r="AF362" s="107"/>
    </row>
    <row r="363" spans="1:32" s="203" customFormat="1" ht="14.25" customHeight="1" x14ac:dyDescent="0.2">
      <c r="A363" s="509" t="s">
        <v>1290</v>
      </c>
      <c r="B363" s="185" t="str">
        <f t="shared" si="73"/>
        <v>Graveman</v>
      </c>
      <c r="C363" s="190" t="str">
        <f t="shared" si="74"/>
        <v>Kendall</v>
      </c>
      <c r="D363" s="107" t="str">
        <f t="shared" si="75"/>
        <v>K. Graveman</v>
      </c>
      <c r="E363" s="178" t="str">
        <f t="shared" si="76"/>
        <v>Kendall Graveman</v>
      </c>
      <c r="F363" s="108" t="s">
        <v>971</v>
      </c>
      <c r="G363" s="108"/>
      <c r="H363" s="108"/>
      <c r="I363" s="108"/>
      <c r="J363" s="298">
        <v>33228</v>
      </c>
      <c r="K363" s="107" t="s">
        <v>730</v>
      </c>
      <c r="L363" s="108" t="s">
        <v>130</v>
      </c>
      <c r="M363" s="107" t="str">
        <f t="shared" si="69"/>
        <v>Y3</v>
      </c>
      <c r="N363" s="120" t="str">
        <f>Mays!$AE$2</f>
        <v>West Oakland</v>
      </c>
      <c r="O363" s="108" t="s">
        <v>1645</v>
      </c>
      <c r="P363" s="178" t="str">
        <f t="shared" si="70"/>
        <v>Graveman, Kendall (Y3)</v>
      </c>
      <c r="Q363" s="139">
        <f t="shared" si="63"/>
        <v>400000</v>
      </c>
      <c r="R363" s="231" t="str">
        <f t="shared" si="64"/>
        <v/>
      </c>
      <c r="S363" s="231" t="str">
        <f t="shared" si="77"/>
        <v/>
      </c>
      <c r="T363" s="231" t="str">
        <f t="shared" si="78"/>
        <v/>
      </c>
      <c r="U363" s="107" t="s">
        <v>367</v>
      </c>
      <c r="V363" s="323">
        <v>400000</v>
      </c>
      <c r="W363" s="107" t="s">
        <v>630</v>
      </c>
      <c r="X363" s="321"/>
      <c r="Y363" s="107" t="s">
        <v>943</v>
      </c>
      <c r="Z363" s="183"/>
      <c r="AA363" s="107" t="s">
        <v>944</v>
      </c>
      <c r="AB363" s="181"/>
      <c r="AC363" s="107" t="s">
        <v>945</v>
      </c>
      <c r="AD363" s="107"/>
      <c r="AE363" s="107" t="s">
        <v>326</v>
      </c>
      <c r="AF363" s="509"/>
    </row>
    <row r="364" spans="1:32" ht="14.25" customHeight="1" x14ac:dyDescent="0.2">
      <c r="A364" s="185" t="s">
        <v>1208</v>
      </c>
      <c r="B364" s="185" t="str">
        <f t="shared" si="73"/>
        <v>Gray</v>
      </c>
      <c r="C364" s="190" t="str">
        <f t="shared" si="74"/>
        <v>Jon</v>
      </c>
      <c r="D364" s="107" t="str">
        <f t="shared" si="75"/>
        <v>J. Gray</v>
      </c>
      <c r="E364" s="178" t="str">
        <f t="shared" si="76"/>
        <v>Jon Gray</v>
      </c>
      <c r="F364" s="184" t="s">
        <v>971</v>
      </c>
      <c r="G364" s="184"/>
      <c r="H364" s="184"/>
      <c r="I364" s="184"/>
      <c r="J364" s="194">
        <v>33547</v>
      </c>
      <c r="K364" s="195" t="s">
        <v>130</v>
      </c>
      <c r="L364" s="108" t="s">
        <v>130</v>
      </c>
      <c r="M364" s="107" t="str">
        <f t="shared" si="69"/>
        <v>Y3</v>
      </c>
      <c r="N364" s="120" t="str">
        <f>Ruth!$A$2</f>
        <v>Plum Island</v>
      </c>
      <c r="O364" s="184" t="s">
        <v>1076</v>
      </c>
      <c r="P364" s="178" t="str">
        <f t="shared" si="70"/>
        <v>Gray, Jon (Y3)</v>
      </c>
      <c r="Q364" s="139">
        <f t="shared" si="63"/>
        <v>400000</v>
      </c>
      <c r="R364" s="231" t="str">
        <f t="shared" si="64"/>
        <v/>
      </c>
      <c r="S364" s="231" t="str">
        <f t="shared" si="77"/>
        <v/>
      </c>
      <c r="T364" s="231" t="str">
        <f t="shared" si="78"/>
        <v/>
      </c>
      <c r="U364" s="107" t="s">
        <v>367</v>
      </c>
      <c r="V364" s="323">
        <v>400000</v>
      </c>
      <c r="W364" s="107" t="s">
        <v>630</v>
      </c>
      <c r="X364" s="183"/>
      <c r="Y364" s="107" t="s">
        <v>943</v>
      </c>
      <c r="Z364" s="183"/>
      <c r="AA364" s="107" t="s">
        <v>944</v>
      </c>
      <c r="AB364" s="107"/>
      <c r="AC364" s="107" t="s">
        <v>945</v>
      </c>
      <c r="AD364" s="107"/>
      <c r="AE364" s="107" t="s">
        <v>326</v>
      </c>
      <c r="AF364" s="107"/>
    </row>
    <row r="365" spans="1:32" ht="14.25" customHeight="1" x14ac:dyDescent="0.2">
      <c r="A365" s="107" t="s">
        <v>304</v>
      </c>
      <c r="B365" s="185" t="str">
        <f t="shared" si="73"/>
        <v>Gray</v>
      </c>
      <c r="C365" s="190" t="str">
        <f t="shared" si="74"/>
        <v>Sonny</v>
      </c>
      <c r="D365" s="107" t="str">
        <f t="shared" si="75"/>
        <v>S. Gray</v>
      </c>
      <c r="E365" s="178" t="str">
        <f t="shared" si="76"/>
        <v>Sonny Gray</v>
      </c>
      <c r="F365" s="108" t="s">
        <v>971</v>
      </c>
      <c r="G365" s="108"/>
      <c r="H365" s="108"/>
      <c r="I365" s="108"/>
      <c r="J365" s="165">
        <v>32819</v>
      </c>
      <c r="K365" s="120" t="s">
        <v>730</v>
      </c>
      <c r="L365" s="108" t="s">
        <v>130</v>
      </c>
      <c r="M365" s="107" t="str">
        <f t="shared" si="69"/>
        <v>1,L4-$16M</v>
      </c>
      <c r="N365" s="120" t="str">
        <f>Ruth!$M$2</f>
        <v>Hoboken</v>
      </c>
      <c r="O365" s="142" t="s">
        <v>308</v>
      </c>
      <c r="P365" s="178" t="str">
        <f t="shared" si="70"/>
        <v>Gray, Sonny (1,L4-$16M)</v>
      </c>
      <c r="Q365" s="139">
        <f t="shared" si="63"/>
        <v>4000000</v>
      </c>
      <c r="R365" s="231">
        <f t="shared" si="64"/>
        <v>4000000</v>
      </c>
      <c r="S365" s="231">
        <f t="shared" si="77"/>
        <v>4000000</v>
      </c>
      <c r="T365" s="231">
        <f t="shared" si="78"/>
        <v>4000000</v>
      </c>
      <c r="U365" s="107" t="s">
        <v>3171</v>
      </c>
      <c r="V365" s="183">
        <v>4000000</v>
      </c>
      <c r="W365" s="107" t="s">
        <v>3175</v>
      </c>
      <c r="X365" s="183">
        <v>4000000</v>
      </c>
      <c r="Y365" s="107" t="s">
        <v>3176</v>
      </c>
      <c r="Z365" s="183">
        <v>4000000</v>
      </c>
      <c r="AA365" s="107" t="s">
        <v>3177</v>
      </c>
      <c r="AB365" s="140">
        <v>4000000</v>
      </c>
      <c r="AC365" s="107" t="s">
        <v>326</v>
      </c>
      <c r="AD365" s="107"/>
      <c r="AE365" s="107"/>
      <c r="AF365" s="107"/>
    </row>
    <row r="366" spans="1:32" ht="14.25" customHeight="1" x14ac:dyDescent="0.2">
      <c r="A366" s="107" t="s">
        <v>2319</v>
      </c>
      <c r="B366" s="185" t="str">
        <f t="shared" si="73"/>
        <v>Green</v>
      </c>
      <c r="C366" s="190" t="str">
        <f t="shared" si="74"/>
        <v>Chad</v>
      </c>
      <c r="D366" s="107" t="str">
        <f t="shared" si="75"/>
        <v>C. Green</v>
      </c>
      <c r="E366" s="178" t="str">
        <f t="shared" si="76"/>
        <v>Chad Green</v>
      </c>
      <c r="F366" s="184" t="s">
        <v>971</v>
      </c>
      <c r="G366" s="107">
        <f>G365+1</f>
        <v>1</v>
      </c>
      <c r="H366" s="107" t="s">
        <v>613</v>
      </c>
      <c r="I366" s="107">
        <v>4</v>
      </c>
      <c r="J366" s="398">
        <v>33382</v>
      </c>
      <c r="K366" s="107" t="s">
        <v>730</v>
      </c>
      <c r="L366" s="108" t="s">
        <v>130</v>
      </c>
      <c r="M366" s="107" t="str">
        <f t="shared" si="69"/>
        <v>Y2</v>
      </c>
      <c r="N366" s="107" t="s">
        <v>398</v>
      </c>
      <c r="O366" s="108" t="s">
        <v>2127</v>
      </c>
      <c r="P366" s="178" t="str">
        <f t="shared" si="70"/>
        <v>Green, Chad (Y2)</v>
      </c>
      <c r="Q366" s="139">
        <f t="shared" si="63"/>
        <v>300000</v>
      </c>
      <c r="R366" s="231">
        <f t="shared" si="64"/>
        <v>400000</v>
      </c>
      <c r="S366" s="231" t="str">
        <f t="shared" si="77"/>
        <v/>
      </c>
      <c r="T366" s="231" t="str">
        <f t="shared" si="78"/>
        <v/>
      </c>
      <c r="U366" s="107" t="s">
        <v>511</v>
      </c>
      <c r="V366" s="183">
        <v>300000</v>
      </c>
      <c r="W366" s="107" t="s">
        <v>367</v>
      </c>
      <c r="X366" s="183">
        <v>400000</v>
      </c>
      <c r="Y366" s="107" t="s">
        <v>630</v>
      </c>
      <c r="Z366" s="140"/>
      <c r="AA366" s="107" t="s">
        <v>943</v>
      </c>
      <c r="AB366" s="107"/>
      <c r="AC366" s="107" t="s">
        <v>944</v>
      </c>
      <c r="AD366" s="107"/>
      <c r="AE366" s="107" t="s">
        <v>945</v>
      </c>
      <c r="AF366" s="107"/>
    </row>
    <row r="367" spans="1:32" ht="14.25" customHeight="1" x14ac:dyDescent="0.2">
      <c r="A367" s="107" t="s">
        <v>1757</v>
      </c>
      <c r="B367" s="185" t="str">
        <f t="shared" si="73"/>
        <v>Greene</v>
      </c>
      <c r="C367" s="190" t="str">
        <f t="shared" si="74"/>
        <v>Conner</v>
      </c>
      <c r="D367" s="107" t="str">
        <f t="shared" si="75"/>
        <v>C. Greene</v>
      </c>
      <c r="E367" s="178" t="str">
        <f t="shared" si="76"/>
        <v>Conner Greene</v>
      </c>
      <c r="F367" s="217" t="s">
        <v>971</v>
      </c>
      <c r="G367" s="509">
        <v>100</v>
      </c>
      <c r="H367" s="509">
        <v>4</v>
      </c>
      <c r="I367" s="509">
        <v>7</v>
      </c>
      <c r="J367" s="298">
        <v>34793</v>
      </c>
      <c r="K367" s="167"/>
      <c r="L367" s="108" t="s">
        <v>509</v>
      </c>
      <c r="M367" s="107" t="str">
        <f t="shared" si="69"/>
        <v>min</v>
      </c>
      <c r="N367" s="120" t="str">
        <f>Cobb!$M$2</f>
        <v>Mansfield</v>
      </c>
      <c r="O367" s="142" t="s">
        <v>1727</v>
      </c>
      <c r="P367" s="178" t="str">
        <f t="shared" si="70"/>
        <v>Greene, Conner (min)</v>
      </c>
      <c r="Q367" s="139" t="str">
        <f t="shared" si="63"/>
        <v/>
      </c>
      <c r="R367" s="231" t="str">
        <f t="shared" si="64"/>
        <v/>
      </c>
      <c r="S367" s="231" t="str">
        <f t="shared" si="77"/>
        <v/>
      </c>
      <c r="T367" s="231" t="str">
        <f t="shared" si="78"/>
        <v/>
      </c>
      <c r="U367" s="107" t="s">
        <v>643</v>
      </c>
      <c r="V367" s="183"/>
      <c r="W367" s="107"/>
      <c r="X367" s="183"/>
      <c r="Y367" s="107"/>
      <c r="Z367" s="183"/>
      <c r="AA367" s="107"/>
      <c r="AB367" s="107"/>
      <c r="AC367" s="107"/>
      <c r="AD367" s="107"/>
      <c r="AE367" s="107"/>
      <c r="AF367" s="107"/>
    </row>
    <row r="368" spans="1:32" ht="14.25" customHeight="1" x14ac:dyDescent="0.2">
      <c r="A368" s="509" t="s">
        <v>1291</v>
      </c>
      <c r="B368" s="185" t="str">
        <f t="shared" si="73"/>
        <v>Greene</v>
      </c>
      <c r="C368" s="190" t="str">
        <f t="shared" si="74"/>
        <v>Shane</v>
      </c>
      <c r="D368" s="107" t="str">
        <f t="shared" si="75"/>
        <v>S. Greene</v>
      </c>
      <c r="E368" s="178" t="str">
        <f t="shared" si="76"/>
        <v>Shane Greene</v>
      </c>
      <c r="F368" s="108" t="s">
        <v>971</v>
      </c>
      <c r="G368" s="108"/>
      <c r="H368" s="108"/>
      <c r="I368" s="108"/>
      <c r="J368" s="298">
        <v>32464</v>
      </c>
      <c r="K368" s="107" t="s">
        <v>730</v>
      </c>
      <c r="L368" s="108" t="s">
        <v>130</v>
      </c>
      <c r="M368" s="107" t="str">
        <f t="shared" si="69"/>
        <v>ARB-Y4</v>
      </c>
      <c r="N368" s="120" t="str">
        <f>Ruth!$Y$2</f>
        <v xml:space="preserve">New Jersey </v>
      </c>
      <c r="O368" s="108" t="s">
        <v>1627</v>
      </c>
      <c r="P368" s="178" t="str">
        <f t="shared" si="70"/>
        <v>Greene, Shane (ARB-Y4)</v>
      </c>
      <c r="Q368" s="139">
        <f t="shared" si="63"/>
        <v>840000</v>
      </c>
      <c r="R368" s="231" t="str">
        <f t="shared" si="64"/>
        <v/>
      </c>
      <c r="S368" s="231" t="str">
        <f t="shared" si="77"/>
        <v/>
      </c>
      <c r="T368" s="231" t="str">
        <f t="shared" si="78"/>
        <v/>
      </c>
      <c r="U368" s="107" t="s">
        <v>630</v>
      </c>
      <c r="V368" s="323">
        <v>840000</v>
      </c>
      <c r="W368" s="107" t="s">
        <v>943</v>
      </c>
      <c r="X368" s="321"/>
      <c r="Y368" s="107" t="s">
        <v>944</v>
      </c>
      <c r="Z368" s="183"/>
      <c r="AA368" s="107" t="s">
        <v>945</v>
      </c>
      <c r="AB368" s="107"/>
      <c r="AC368" s="107" t="s">
        <v>326</v>
      </c>
      <c r="AD368" s="107"/>
      <c r="AE368" s="107"/>
      <c r="AF368" s="107"/>
    </row>
    <row r="369" spans="1:32" ht="14.25" customHeight="1" x14ac:dyDescent="0.2">
      <c r="A369" s="121" t="s">
        <v>348</v>
      </c>
      <c r="B369" s="185" t="str">
        <f t="shared" si="73"/>
        <v>Gregerson</v>
      </c>
      <c r="C369" s="190" t="str">
        <f t="shared" si="74"/>
        <v>Luke</v>
      </c>
      <c r="D369" s="107" t="str">
        <f t="shared" si="75"/>
        <v>L. Gregerson</v>
      </c>
      <c r="E369" s="178" t="str">
        <f t="shared" si="76"/>
        <v>Luke Gregerson</v>
      </c>
      <c r="F369" s="108" t="s">
        <v>971</v>
      </c>
      <c r="G369" s="108"/>
      <c r="H369" s="108"/>
      <c r="I369" s="108"/>
      <c r="J369" s="165">
        <v>30816</v>
      </c>
      <c r="K369" s="120" t="s">
        <v>968</v>
      </c>
      <c r="L369" s="108" t="s">
        <v>130</v>
      </c>
      <c r="M369" s="107" t="str">
        <f t="shared" si="69"/>
        <v>1,F2-$668k</v>
      </c>
      <c r="N369" s="147" t="s">
        <v>448</v>
      </c>
      <c r="O369" s="142" t="s">
        <v>3237</v>
      </c>
      <c r="P369" s="178" t="str">
        <f t="shared" si="70"/>
        <v>Gregerson, Luke (1,F2-$668k)</v>
      </c>
      <c r="Q369" s="139">
        <f t="shared" si="63"/>
        <v>334000</v>
      </c>
      <c r="R369" s="231">
        <f t="shared" si="64"/>
        <v>334000</v>
      </c>
      <c r="S369" s="231" t="str">
        <f t="shared" si="77"/>
        <v/>
      </c>
      <c r="T369" s="231" t="str">
        <f t="shared" si="78"/>
        <v/>
      </c>
      <c r="U369" s="165" t="s">
        <v>3271</v>
      </c>
      <c r="V369" s="140">
        <v>334000</v>
      </c>
      <c r="W369" s="165" t="s">
        <v>3271</v>
      </c>
      <c r="X369" s="140">
        <v>334000</v>
      </c>
      <c r="Y369" s="201" t="s">
        <v>326</v>
      </c>
      <c r="Z369" s="183"/>
      <c r="AA369" s="140"/>
      <c r="AB369" s="240"/>
      <c r="AC369" s="107"/>
      <c r="AD369" s="107"/>
      <c r="AE369" s="107"/>
      <c r="AF369" s="107"/>
    </row>
    <row r="370" spans="1:32" ht="14.25" customHeight="1" x14ac:dyDescent="0.2">
      <c r="A370" s="107" t="s">
        <v>817</v>
      </c>
      <c r="B370" s="185" t="str">
        <f t="shared" si="73"/>
        <v>Gregorius</v>
      </c>
      <c r="C370" s="190" t="str">
        <f t="shared" si="74"/>
        <v>Didi</v>
      </c>
      <c r="D370" s="107" t="str">
        <f t="shared" si="75"/>
        <v>D. Gregorius</v>
      </c>
      <c r="E370" s="178" t="str">
        <f t="shared" si="76"/>
        <v>Didi Gregorius</v>
      </c>
      <c r="F370" s="108" t="s">
        <v>404</v>
      </c>
      <c r="G370" s="108"/>
      <c r="H370" s="108"/>
      <c r="I370" s="108"/>
      <c r="J370" s="165">
        <v>32922</v>
      </c>
      <c r="K370" s="120" t="s">
        <v>975</v>
      </c>
      <c r="L370" s="108" t="s">
        <v>7</v>
      </c>
      <c r="M370" s="107" t="str">
        <f t="shared" si="69"/>
        <v>ARB-Y5</v>
      </c>
      <c r="N370" s="120" t="str">
        <f>Ruth!$S$2</f>
        <v>New York</v>
      </c>
      <c r="O370" s="142" t="s">
        <v>834</v>
      </c>
      <c r="P370" s="178" t="str">
        <f t="shared" si="70"/>
        <v>Gregorius, Didi (ARB-Y5)</v>
      </c>
      <c r="Q370" s="139">
        <f t="shared" ref="Q370:Q433" si="79">IF(ISBLANK($V370),"",$V370)</f>
        <v>1680000</v>
      </c>
      <c r="R370" s="231" t="str">
        <f t="shared" ref="R370:R433" si="80">IF(ISBLANK($X370),"",$X370)</f>
        <v/>
      </c>
      <c r="S370" s="231" t="str">
        <f t="shared" si="77"/>
        <v/>
      </c>
      <c r="T370" s="231" t="str">
        <f t="shared" si="78"/>
        <v/>
      </c>
      <c r="U370" s="107" t="s">
        <v>943</v>
      </c>
      <c r="V370" s="183">
        <v>1680000</v>
      </c>
      <c r="W370" s="107" t="s">
        <v>944</v>
      </c>
      <c r="X370" s="183"/>
      <c r="Y370" s="107" t="s">
        <v>945</v>
      </c>
      <c r="Z370" s="183"/>
      <c r="AA370" s="107" t="s">
        <v>326</v>
      </c>
      <c r="AB370" s="107"/>
      <c r="AC370" s="107"/>
      <c r="AD370" s="107"/>
      <c r="AE370" s="107"/>
      <c r="AF370" s="107"/>
    </row>
    <row r="371" spans="1:32" ht="14.25" customHeight="1" x14ac:dyDescent="0.2">
      <c r="A371" s="107" t="s">
        <v>349</v>
      </c>
      <c r="B371" s="185" t="str">
        <f t="shared" si="73"/>
        <v>Greinke</v>
      </c>
      <c r="C371" s="190" t="str">
        <f t="shared" si="74"/>
        <v>Zack</v>
      </c>
      <c r="D371" s="107" t="str">
        <f t="shared" si="75"/>
        <v>Z. Greinke</v>
      </c>
      <c r="E371" s="178" t="str">
        <f t="shared" si="76"/>
        <v>Zack Greinke</v>
      </c>
      <c r="F371" s="108" t="s">
        <v>971</v>
      </c>
      <c r="G371" s="108"/>
      <c r="H371" s="108"/>
      <c r="I371" s="108"/>
      <c r="J371" s="165">
        <v>30610</v>
      </c>
      <c r="K371" s="120" t="s">
        <v>730</v>
      </c>
      <c r="L371" s="108" t="s">
        <v>130</v>
      </c>
      <c r="M371" s="107" t="str">
        <f t="shared" si="69"/>
        <v>1,X3-$17.25M</v>
      </c>
      <c r="N371" s="120" t="str">
        <f>Cobb!$AE$2</f>
        <v>Chicago</v>
      </c>
      <c r="O371" s="142" t="s">
        <v>833</v>
      </c>
      <c r="P371" s="178" t="str">
        <f t="shared" si="70"/>
        <v>Greinke, Zack (1,X3-$17.25M)</v>
      </c>
      <c r="Q371" s="139">
        <f t="shared" si="79"/>
        <v>5750000</v>
      </c>
      <c r="R371" s="231">
        <f t="shared" si="80"/>
        <v>5750000</v>
      </c>
      <c r="S371" s="231">
        <f t="shared" si="77"/>
        <v>5750000</v>
      </c>
      <c r="T371" s="231" t="str">
        <f t="shared" si="78"/>
        <v/>
      </c>
      <c r="U371" s="107" t="s">
        <v>3148</v>
      </c>
      <c r="V371" s="201">
        <v>5750000</v>
      </c>
      <c r="W371" s="107" t="s">
        <v>3149</v>
      </c>
      <c r="X371" s="183">
        <v>5750000</v>
      </c>
      <c r="Y371" s="107" t="s">
        <v>3150</v>
      </c>
      <c r="Z371" s="183">
        <v>5750000</v>
      </c>
      <c r="AA371" s="107" t="s">
        <v>326</v>
      </c>
      <c r="AB371" s="107"/>
      <c r="AC371" s="107"/>
      <c r="AD371" s="107"/>
      <c r="AE371" s="107"/>
      <c r="AF371" s="107"/>
    </row>
    <row r="372" spans="1:32" ht="14.25" customHeight="1" x14ac:dyDescent="0.2">
      <c r="A372" s="509" t="s">
        <v>1305</v>
      </c>
      <c r="B372" s="185" t="str">
        <f t="shared" si="73"/>
        <v>Grichuk</v>
      </c>
      <c r="C372" s="190" t="str">
        <f t="shared" si="74"/>
        <v>Randal</v>
      </c>
      <c r="D372" s="107" t="str">
        <f t="shared" si="75"/>
        <v>R. Grichuk</v>
      </c>
      <c r="E372" s="178" t="str">
        <f t="shared" si="76"/>
        <v>Randal Grichuk</v>
      </c>
      <c r="F372" s="108" t="s">
        <v>971</v>
      </c>
      <c r="G372" s="108"/>
      <c r="H372" s="108"/>
      <c r="I372" s="108"/>
      <c r="J372" s="298">
        <v>33463</v>
      </c>
      <c r="K372" s="107" t="s">
        <v>976</v>
      </c>
      <c r="L372" s="108" t="s">
        <v>7</v>
      </c>
      <c r="M372" s="107" t="str">
        <f t="shared" si="69"/>
        <v>ARB-Y4</v>
      </c>
      <c r="N372" s="120" t="str">
        <f>Cobb!$A$2</f>
        <v>Greenville</v>
      </c>
      <c r="O372" s="108" t="s">
        <v>1349</v>
      </c>
      <c r="P372" s="178" t="str">
        <f t="shared" si="70"/>
        <v>Grichuk, Randal (ARB-Y4)</v>
      </c>
      <c r="Q372" s="139">
        <f t="shared" si="79"/>
        <v>840000</v>
      </c>
      <c r="R372" s="231" t="str">
        <f t="shared" si="80"/>
        <v/>
      </c>
      <c r="S372" s="231" t="str">
        <f t="shared" si="77"/>
        <v/>
      </c>
      <c r="T372" s="231" t="str">
        <f t="shared" si="78"/>
        <v/>
      </c>
      <c r="U372" s="107" t="s">
        <v>630</v>
      </c>
      <c r="V372" s="323">
        <v>840000</v>
      </c>
      <c r="W372" s="107" t="s">
        <v>943</v>
      </c>
      <c r="X372" s="321"/>
      <c r="Y372" s="107" t="s">
        <v>944</v>
      </c>
      <c r="Z372" s="183"/>
      <c r="AA372" s="107" t="s">
        <v>945</v>
      </c>
      <c r="AB372" s="120"/>
      <c r="AC372" s="107" t="s">
        <v>326</v>
      </c>
      <c r="AD372" s="107"/>
      <c r="AE372" s="107"/>
      <c r="AF372" s="107"/>
    </row>
    <row r="373" spans="1:32" ht="14.25" customHeight="1" x14ac:dyDescent="0.2">
      <c r="A373" s="119" t="s">
        <v>875</v>
      </c>
      <c r="B373" s="185" t="str">
        <f t="shared" si="73"/>
        <v>Griffin</v>
      </c>
      <c r="C373" s="190" t="str">
        <f t="shared" si="74"/>
        <v>AJ</v>
      </c>
      <c r="D373" s="107" t="str">
        <f t="shared" si="75"/>
        <v>A. Griffin</v>
      </c>
      <c r="E373" s="178" t="str">
        <f t="shared" si="76"/>
        <v>AJ Griffin</v>
      </c>
      <c r="F373" s="108" t="s">
        <v>971</v>
      </c>
      <c r="G373" s="108"/>
      <c r="H373" s="108"/>
      <c r="I373" s="108"/>
      <c r="J373" s="165">
        <v>32170</v>
      </c>
      <c r="K373" s="120" t="s">
        <v>730</v>
      </c>
      <c r="L373" s="108" t="s">
        <v>130</v>
      </c>
      <c r="M373" s="107" t="str">
        <f t="shared" si="69"/>
        <v>ARB-Y4</v>
      </c>
      <c r="N373" s="120" t="s">
        <v>352</v>
      </c>
      <c r="O373" s="108" t="s">
        <v>2114</v>
      </c>
      <c r="P373" s="178" t="str">
        <f t="shared" si="70"/>
        <v>Griffin, AJ (ARB-Y4)</v>
      </c>
      <c r="Q373" s="139">
        <f t="shared" si="79"/>
        <v>600000</v>
      </c>
      <c r="R373" s="231" t="str">
        <f t="shared" si="80"/>
        <v/>
      </c>
      <c r="S373" s="231" t="str">
        <f t="shared" si="77"/>
        <v/>
      </c>
      <c r="T373" s="231" t="str">
        <f t="shared" si="78"/>
        <v/>
      </c>
      <c r="U373" s="107" t="s">
        <v>630</v>
      </c>
      <c r="V373" s="183">
        <v>600000</v>
      </c>
      <c r="W373" s="107" t="s">
        <v>943</v>
      </c>
      <c r="X373" s="183"/>
      <c r="Y373" s="107" t="s">
        <v>944</v>
      </c>
      <c r="Z373" s="183"/>
      <c r="AA373" s="107" t="s">
        <v>945</v>
      </c>
      <c r="AB373" s="107"/>
      <c r="AC373" s="107" t="s">
        <v>326</v>
      </c>
      <c r="AD373" s="107"/>
      <c r="AE373" s="107"/>
      <c r="AF373" s="107"/>
    </row>
    <row r="374" spans="1:32" s="203" customFormat="1" ht="14.25" customHeight="1" x14ac:dyDescent="0.2">
      <c r="A374" s="107" t="s">
        <v>2130</v>
      </c>
      <c r="B374" s="185" t="str">
        <f t="shared" si="73"/>
        <v>Groome</v>
      </c>
      <c r="C374" s="190" t="str">
        <f t="shared" si="74"/>
        <v>Jason</v>
      </c>
      <c r="D374" s="107" t="str">
        <f t="shared" si="75"/>
        <v>J. Groome</v>
      </c>
      <c r="E374" s="178" t="str">
        <f t="shared" si="76"/>
        <v>Jason Groome</v>
      </c>
      <c r="F374" s="184" t="s">
        <v>404</v>
      </c>
      <c r="G374" s="107">
        <f>G373+1</f>
        <v>1</v>
      </c>
      <c r="H374" s="107">
        <v>1</v>
      </c>
      <c r="I374" s="107">
        <v>7</v>
      </c>
      <c r="J374" s="398">
        <v>36030</v>
      </c>
      <c r="K374" s="107" t="s">
        <v>730</v>
      </c>
      <c r="L374" s="108" t="s">
        <v>509</v>
      </c>
      <c r="M374" s="107" t="str">
        <f t="shared" si="69"/>
        <v>min</v>
      </c>
      <c r="N374" s="107" t="s">
        <v>398</v>
      </c>
      <c r="O374" s="108" t="s">
        <v>2127</v>
      </c>
      <c r="P374" s="178" t="str">
        <f t="shared" si="70"/>
        <v>Groome, Jason (min)</v>
      </c>
      <c r="Q374" s="139" t="str">
        <f t="shared" si="79"/>
        <v/>
      </c>
      <c r="R374" s="231" t="str">
        <f t="shared" si="80"/>
        <v/>
      </c>
      <c r="S374" s="231" t="str">
        <f t="shared" si="77"/>
        <v/>
      </c>
      <c r="T374" s="231" t="str">
        <f t="shared" si="78"/>
        <v/>
      </c>
      <c r="U374" s="107" t="s">
        <v>643</v>
      </c>
      <c r="V374" s="107"/>
      <c r="W374" s="107"/>
      <c r="X374" s="140"/>
      <c r="Y374" s="107"/>
      <c r="Z374" s="140"/>
      <c r="AA374" s="107"/>
      <c r="AB374" s="107"/>
      <c r="AC374" s="107"/>
      <c r="AD374" s="107"/>
      <c r="AE374" s="107"/>
      <c r="AF374" s="509"/>
    </row>
    <row r="375" spans="1:32" ht="14.25" customHeight="1" x14ac:dyDescent="0.2">
      <c r="A375" s="339" t="s">
        <v>806</v>
      </c>
      <c r="B375" s="185" t="str">
        <f t="shared" si="73"/>
        <v>Grossman</v>
      </c>
      <c r="C375" s="190" t="str">
        <f t="shared" si="74"/>
        <v>Robbie</v>
      </c>
      <c r="D375" s="107" t="str">
        <f t="shared" si="75"/>
        <v>R. Grossman</v>
      </c>
      <c r="E375" s="178" t="str">
        <f t="shared" si="76"/>
        <v>Robbie Grossman</v>
      </c>
      <c r="F375" s="367" t="s">
        <v>978</v>
      </c>
      <c r="G375" s="339"/>
      <c r="H375" s="339"/>
      <c r="I375" s="339"/>
      <c r="J375" s="368">
        <v>32767</v>
      </c>
      <c r="K375" s="369" t="s">
        <v>977</v>
      </c>
      <c r="L375" s="337" t="s">
        <v>7</v>
      </c>
      <c r="M375" s="107" t="str">
        <f t="shared" si="69"/>
        <v>2,F3-$3.150M</v>
      </c>
      <c r="N375" s="339" t="s">
        <v>1913</v>
      </c>
      <c r="O375" s="370" t="s">
        <v>1922</v>
      </c>
      <c r="P375" s="178" t="str">
        <f t="shared" si="70"/>
        <v>Grossman, Robbie (2,F3-$3.150M)</v>
      </c>
      <c r="Q375" s="139">
        <f t="shared" si="79"/>
        <v>1050002</v>
      </c>
      <c r="R375" s="231">
        <f t="shared" si="80"/>
        <v>1050002</v>
      </c>
      <c r="S375" s="231" t="str">
        <f t="shared" si="77"/>
        <v/>
      </c>
      <c r="T375" s="231" t="str">
        <f t="shared" si="78"/>
        <v/>
      </c>
      <c r="U375" s="340" t="s">
        <v>1989</v>
      </c>
      <c r="V375" s="338">
        <v>1050002</v>
      </c>
      <c r="W375" s="340" t="s">
        <v>1997</v>
      </c>
      <c r="X375" s="486">
        <v>1050002</v>
      </c>
      <c r="Y375" s="340" t="s">
        <v>326</v>
      </c>
      <c r="Z375" s="183"/>
      <c r="AA375" s="107"/>
      <c r="AB375" s="107"/>
      <c r="AC375" s="107"/>
      <c r="AD375" s="107"/>
      <c r="AE375" s="107"/>
      <c r="AF375" s="107"/>
    </row>
    <row r="376" spans="1:32" ht="14.25" customHeight="1" x14ac:dyDescent="0.2">
      <c r="A376" s="107" t="s">
        <v>2286</v>
      </c>
      <c r="B376" s="185" t="str">
        <f t="shared" si="73"/>
        <v>Gsellman</v>
      </c>
      <c r="C376" s="190" t="str">
        <f t="shared" si="74"/>
        <v>Robert</v>
      </c>
      <c r="D376" s="107" t="str">
        <f t="shared" si="75"/>
        <v>R. Gsellman</v>
      </c>
      <c r="E376" s="178" t="str">
        <f t="shared" si="76"/>
        <v>Robert Gsellman</v>
      </c>
      <c r="F376" s="184" t="s">
        <v>971</v>
      </c>
      <c r="G376" s="107">
        <f>G375+1</f>
        <v>1</v>
      </c>
      <c r="H376" s="107">
        <v>1</v>
      </c>
      <c r="I376" s="107">
        <v>10</v>
      </c>
      <c r="J376" s="398">
        <v>34168</v>
      </c>
      <c r="K376" s="107" t="s">
        <v>730</v>
      </c>
      <c r="L376" s="108" t="s">
        <v>130</v>
      </c>
      <c r="M376" s="107" t="str">
        <f t="shared" si="69"/>
        <v>Y2</v>
      </c>
      <c r="N376" s="107" t="s">
        <v>352</v>
      </c>
      <c r="O376" s="108" t="s">
        <v>2127</v>
      </c>
      <c r="P376" s="178" t="str">
        <f t="shared" si="70"/>
        <v>Gsellman, Robert (Y2)</v>
      </c>
      <c r="Q376" s="139">
        <f t="shared" si="79"/>
        <v>300000</v>
      </c>
      <c r="R376" s="231">
        <f t="shared" si="80"/>
        <v>400000</v>
      </c>
      <c r="S376" s="231" t="str">
        <f t="shared" si="77"/>
        <v/>
      </c>
      <c r="T376" s="231" t="str">
        <f t="shared" si="78"/>
        <v/>
      </c>
      <c r="U376" s="107" t="s">
        <v>511</v>
      </c>
      <c r="V376" s="183">
        <v>300000</v>
      </c>
      <c r="W376" s="107" t="s">
        <v>367</v>
      </c>
      <c r="X376" s="183">
        <v>400000</v>
      </c>
      <c r="Y376" s="107" t="s">
        <v>630</v>
      </c>
      <c r="Z376" s="140"/>
      <c r="AA376" s="107" t="s">
        <v>943</v>
      </c>
      <c r="AB376" s="107"/>
      <c r="AC376" s="107" t="s">
        <v>944</v>
      </c>
      <c r="AD376" s="107"/>
      <c r="AE376" s="107" t="s">
        <v>945</v>
      </c>
      <c r="AF376" s="107"/>
    </row>
    <row r="377" spans="1:32" ht="14.25" customHeight="1" x14ac:dyDescent="0.2">
      <c r="A377" s="107" t="s">
        <v>2340</v>
      </c>
      <c r="B377" s="185" t="str">
        <f t="shared" si="73"/>
        <v>Guerra</v>
      </c>
      <c r="C377" s="190" t="str">
        <f t="shared" si="74"/>
        <v>Deolis</v>
      </c>
      <c r="D377" s="107" t="str">
        <f t="shared" si="75"/>
        <v>D. Guerra</v>
      </c>
      <c r="E377" s="178" t="str">
        <f t="shared" si="76"/>
        <v>Deolis Guerra</v>
      </c>
      <c r="F377" s="184" t="s">
        <v>971</v>
      </c>
      <c r="G377" s="107">
        <f>G375+1</f>
        <v>1</v>
      </c>
      <c r="H377" s="107">
        <v>4</v>
      </c>
      <c r="I377" s="107">
        <v>19</v>
      </c>
      <c r="J377" s="398">
        <v>32615</v>
      </c>
      <c r="K377" s="107" t="s">
        <v>968</v>
      </c>
      <c r="L377" s="108" t="s">
        <v>130</v>
      </c>
      <c r="M377" s="107" t="str">
        <f t="shared" si="69"/>
        <v>Y2</v>
      </c>
      <c r="N377" s="107" t="s">
        <v>226</v>
      </c>
      <c r="O377" s="108" t="s">
        <v>2127</v>
      </c>
      <c r="P377" s="178" t="str">
        <f t="shared" si="70"/>
        <v>Guerra, Deolis (Y2)</v>
      </c>
      <c r="Q377" s="139">
        <f t="shared" si="79"/>
        <v>300000</v>
      </c>
      <c r="R377" s="231">
        <f t="shared" si="80"/>
        <v>400000</v>
      </c>
      <c r="S377" s="231" t="str">
        <f t="shared" si="77"/>
        <v/>
      </c>
      <c r="T377" s="231" t="str">
        <f t="shared" si="78"/>
        <v/>
      </c>
      <c r="U377" s="107" t="s">
        <v>511</v>
      </c>
      <c r="V377" s="183">
        <v>300000</v>
      </c>
      <c r="W377" s="107" t="s">
        <v>367</v>
      </c>
      <c r="X377" s="183">
        <v>400000</v>
      </c>
      <c r="Y377" s="107" t="s">
        <v>630</v>
      </c>
      <c r="Z377" s="140"/>
      <c r="AA377" s="107" t="s">
        <v>943</v>
      </c>
      <c r="AB377" s="107"/>
      <c r="AC377" s="107" t="s">
        <v>944</v>
      </c>
      <c r="AD377" s="107"/>
      <c r="AE377" s="107" t="s">
        <v>945</v>
      </c>
      <c r="AF377" s="107"/>
    </row>
    <row r="378" spans="1:32" ht="14.25" customHeight="1" x14ac:dyDescent="0.2">
      <c r="A378" s="107" t="s">
        <v>1758</v>
      </c>
      <c r="B378" s="185" t="str">
        <f t="shared" si="73"/>
        <v>Guerra</v>
      </c>
      <c r="C378" s="190" t="str">
        <f t="shared" si="74"/>
        <v>Javier Alexis</v>
      </c>
      <c r="D378" s="107" t="str">
        <f t="shared" si="75"/>
        <v>J. Guerra</v>
      </c>
      <c r="E378" s="178" t="str">
        <f t="shared" si="76"/>
        <v>Javier Alexis Guerra</v>
      </c>
      <c r="F378" s="217" t="s">
        <v>404</v>
      </c>
      <c r="G378" s="509">
        <v>45</v>
      </c>
      <c r="H378" s="509">
        <v>2</v>
      </c>
      <c r="I378" s="509">
        <v>21</v>
      </c>
      <c r="J378" s="298">
        <v>34967</v>
      </c>
      <c r="K378" s="167"/>
      <c r="L378" s="108" t="s">
        <v>509</v>
      </c>
      <c r="M378" s="107" t="str">
        <f t="shared" si="69"/>
        <v>min</v>
      </c>
      <c r="N378" s="120" t="s">
        <v>1633</v>
      </c>
      <c r="O378" s="142" t="s">
        <v>3211</v>
      </c>
      <c r="P378" s="178" t="str">
        <f t="shared" si="70"/>
        <v>Guerra, Javier Alexis (min)</v>
      </c>
      <c r="Q378" s="139" t="str">
        <f t="shared" si="79"/>
        <v/>
      </c>
      <c r="R378" s="231" t="str">
        <f t="shared" si="80"/>
        <v/>
      </c>
      <c r="S378" s="231" t="str">
        <f t="shared" si="77"/>
        <v/>
      </c>
      <c r="T378" s="231" t="str">
        <f t="shared" si="78"/>
        <v/>
      </c>
      <c r="U378" s="120" t="s">
        <v>643</v>
      </c>
      <c r="V378" s="140"/>
      <c r="W378" s="107" t="s">
        <v>643</v>
      </c>
      <c r="X378" s="183"/>
      <c r="Y378" s="107"/>
      <c r="Z378" s="183"/>
      <c r="AA378" s="107"/>
      <c r="AB378" s="183"/>
      <c r="AC378" s="107"/>
      <c r="AD378" s="107"/>
      <c r="AE378" s="107"/>
      <c r="AF378" s="107"/>
    </row>
    <row r="379" spans="1:32" ht="14.25" customHeight="1" x14ac:dyDescent="0.2">
      <c r="A379" s="107" t="s">
        <v>2288</v>
      </c>
      <c r="B379" s="185" t="str">
        <f t="shared" si="73"/>
        <v>Guerra</v>
      </c>
      <c r="C379" s="190" t="str">
        <f t="shared" si="74"/>
        <v>Junior</v>
      </c>
      <c r="D379" s="107" t="str">
        <f t="shared" si="75"/>
        <v>J. Guerra</v>
      </c>
      <c r="E379" s="178" t="str">
        <f t="shared" si="76"/>
        <v>Junior Guerra</v>
      </c>
      <c r="F379" s="184" t="s">
        <v>971</v>
      </c>
      <c r="G379" s="107">
        <f>G378+1</f>
        <v>46</v>
      </c>
      <c r="H379" s="107">
        <v>1</v>
      </c>
      <c r="I379" s="107">
        <v>13</v>
      </c>
      <c r="J379" s="398">
        <v>31063</v>
      </c>
      <c r="K379" s="107" t="s">
        <v>730</v>
      </c>
      <c r="L379" s="108" t="s">
        <v>130</v>
      </c>
      <c r="M379" s="107" t="str">
        <f t="shared" si="69"/>
        <v>Y2</v>
      </c>
      <c r="N379" s="107" t="s">
        <v>1226</v>
      </c>
      <c r="O379" s="108" t="s">
        <v>3204</v>
      </c>
      <c r="P379" s="178" t="str">
        <f t="shared" si="70"/>
        <v>Guerra, Junior (Y2)</v>
      </c>
      <c r="Q379" s="139">
        <f t="shared" si="79"/>
        <v>300000</v>
      </c>
      <c r="R379" s="231">
        <f t="shared" si="80"/>
        <v>400000</v>
      </c>
      <c r="S379" s="231" t="str">
        <f t="shared" si="77"/>
        <v/>
      </c>
      <c r="T379" s="231" t="str">
        <f>IF(ISBLANK($Z379),"",$Z379)</f>
        <v/>
      </c>
      <c r="U379" s="107" t="s">
        <v>511</v>
      </c>
      <c r="V379" s="183">
        <v>300000</v>
      </c>
      <c r="W379" s="107" t="s">
        <v>367</v>
      </c>
      <c r="X379" s="183">
        <v>400000</v>
      </c>
      <c r="Y379" s="107" t="s">
        <v>630</v>
      </c>
      <c r="Z379" s="140"/>
      <c r="AA379" s="107" t="s">
        <v>943</v>
      </c>
      <c r="AB379" s="107"/>
      <c r="AC379" s="107" t="s">
        <v>944</v>
      </c>
      <c r="AD379" s="107"/>
    </row>
    <row r="380" spans="1:32" s="203" customFormat="1" ht="14.25" customHeight="1" x14ac:dyDescent="0.2">
      <c r="A380" s="107" t="s">
        <v>1759</v>
      </c>
      <c r="B380" s="185" t="str">
        <f t="shared" si="73"/>
        <v>Guerrero Jr.</v>
      </c>
      <c r="C380" s="190" t="str">
        <f t="shared" si="74"/>
        <v>Vladimir</v>
      </c>
      <c r="D380" s="107" t="str">
        <f t="shared" si="75"/>
        <v>V. Guerrero Jr.</v>
      </c>
      <c r="E380" s="178" t="str">
        <f t="shared" si="76"/>
        <v>Vladimir Guerrero Jr.</v>
      </c>
      <c r="F380" s="217" t="s">
        <v>971</v>
      </c>
      <c r="G380" s="509">
        <v>68</v>
      </c>
      <c r="H380" s="509">
        <v>3</v>
      </c>
      <c r="I380" s="509">
        <v>19</v>
      </c>
      <c r="J380" s="298">
        <v>36235</v>
      </c>
      <c r="K380" s="167"/>
      <c r="L380" s="108" t="s">
        <v>509</v>
      </c>
      <c r="M380" s="107" t="str">
        <f t="shared" si="69"/>
        <v>min</v>
      </c>
      <c r="N380" s="120" t="str">
        <f>Ruth!$A$2</f>
        <v>Plum Island</v>
      </c>
      <c r="O380" s="142" t="s">
        <v>1727</v>
      </c>
      <c r="P380" s="178" t="str">
        <f t="shared" si="70"/>
        <v>Guerrero Jr., Vladimir (min)</v>
      </c>
      <c r="Q380" s="139" t="str">
        <f t="shared" si="79"/>
        <v/>
      </c>
      <c r="R380" s="231" t="str">
        <f t="shared" si="80"/>
        <v/>
      </c>
      <c r="S380" s="231" t="str">
        <f t="shared" si="77"/>
        <v/>
      </c>
      <c r="T380" s="231" t="str">
        <f t="shared" ref="T380:T421" si="81">IF(ISBLANK($AB380),"",$AB380)</f>
        <v/>
      </c>
      <c r="U380" s="107" t="s">
        <v>643</v>
      </c>
      <c r="V380" s="183"/>
      <c r="W380" s="107"/>
      <c r="X380" s="183"/>
      <c r="Y380" s="107"/>
      <c r="Z380" s="183"/>
      <c r="AA380" s="107"/>
      <c r="AB380" s="107"/>
      <c r="AC380" s="107"/>
      <c r="AD380" s="107"/>
      <c r="AE380" s="107"/>
      <c r="AF380" s="509"/>
    </row>
    <row r="381" spans="1:32" ht="14.25" customHeight="1" x14ac:dyDescent="0.2">
      <c r="A381" s="107" t="s">
        <v>2159</v>
      </c>
      <c r="B381" s="185" t="str">
        <f t="shared" si="73"/>
        <v>Gurriel</v>
      </c>
      <c r="C381" s="190" t="str">
        <f t="shared" si="74"/>
        <v>Lourdes</v>
      </c>
      <c r="D381" s="107" t="str">
        <f t="shared" si="75"/>
        <v>L. Gurriel</v>
      </c>
      <c r="E381" s="178" t="str">
        <f t="shared" si="76"/>
        <v>Lourdes Gurriel</v>
      </c>
      <c r="F381" s="184" t="s">
        <v>971</v>
      </c>
      <c r="G381" s="107">
        <f>'Free Agents'!G141+1</f>
        <v>189</v>
      </c>
      <c r="H381" s="107">
        <v>3</v>
      </c>
      <c r="I381" s="107">
        <v>12</v>
      </c>
      <c r="J381" s="398">
        <v>34261</v>
      </c>
      <c r="K381" s="107" t="s">
        <v>969</v>
      </c>
      <c r="L381" s="108" t="s">
        <v>509</v>
      </c>
      <c r="M381" s="107" t="str">
        <f t="shared" si="69"/>
        <v>min</v>
      </c>
      <c r="N381" s="107" t="s">
        <v>640</v>
      </c>
      <c r="O381" s="108" t="s">
        <v>2127</v>
      </c>
      <c r="P381" s="178" t="str">
        <f t="shared" si="70"/>
        <v>Gurriel, Lourdes (min)</v>
      </c>
      <c r="Q381" s="139" t="str">
        <f t="shared" si="79"/>
        <v/>
      </c>
      <c r="R381" s="231" t="str">
        <f t="shared" si="80"/>
        <v/>
      </c>
      <c r="S381" s="231" t="str">
        <f t="shared" si="77"/>
        <v/>
      </c>
      <c r="T381" s="231" t="str">
        <f t="shared" si="81"/>
        <v/>
      </c>
      <c r="U381" s="107" t="s">
        <v>643</v>
      </c>
      <c r="V381" s="107"/>
      <c r="W381" s="107"/>
      <c r="X381" s="140"/>
      <c r="Y381" s="107"/>
      <c r="Z381" s="140"/>
      <c r="AA381" s="107"/>
      <c r="AB381" s="107"/>
      <c r="AC381" s="107"/>
      <c r="AD381" s="107"/>
      <c r="AE381" s="107"/>
      <c r="AF381" s="107"/>
    </row>
    <row r="382" spans="1:32" ht="14.25" customHeight="1" x14ac:dyDescent="0.2">
      <c r="A382" s="107" t="s">
        <v>2293</v>
      </c>
      <c r="B382" s="185" t="str">
        <f t="shared" si="73"/>
        <v>Gurriel</v>
      </c>
      <c r="C382" s="190" t="str">
        <f t="shared" si="74"/>
        <v>Yulieski</v>
      </c>
      <c r="D382" s="107" t="str">
        <f t="shared" si="75"/>
        <v>Y. Gurriel</v>
      </c>
      <c r="E382" s="178" t="str">
        <f t="shared" si="76"/>
        <v>Yulieski Gurriel</v>
      </c>
      <c r="F382" s="184" t="s">
        <v>971</v>
      </c>
      <c r="G382" s="107">
        <f>G381+1</f>
        <v>190</v>
      </c>
      <c r="H382" s="107">
        <v>2</v>
      </c>
      <c r="I382" s="107">
        <v>4</v>
      </c>
      <c r="J382" s="398">
        <v>30872</v>
      </c>
      <c r="K382" s="107" t="s">
        <v>970</v>
      </c>
      <c r="L382" s="108" t="s">
        <v>7</v>
      </c>
      <c r="M382" s="107" t="str">
        <f t="shared" si="69"/>
        <v>Y2</v>
      </c>
      <c r="N382" s="107" t="s">
        <v>1071</v>
      </c>
      <c r="O382" s="108" t="s">
        <v>2127</v>
      </c>
      <c r="P382" s="178" t="str">
        <f t="shared" si="70"/>
        <v>Gurriel, Yulieski (Y2)</v>
      </c>
      <c r="Q382" s="139">
        <f t="shared" si="79"/>
        <v>300000</v>
      </c>
      <c r="R382" s="231">
        <f t="shared" si="80"/>
        <v>400000</v>
      </c>
      <c r="S382" s="231" t="str">
        <f t="shared" si="77"/>
        <v/>
      </c>
      <c r="T382" s="231" t="str">
        <f t="shared" si="81"/>
        <v/>
      </c>
      <c r="U382" s="107" t="s">
        <v>511</v>
      </c>
      <c r="V382" s="183">
        <v>300000</v>
      </c>
      <c r="W382" s="107" t="s">
        <v>367</v>
      </c>
      <c r="X382" s="183">
        <v>400000</v>
      </c>
      <c r="Y382" s="107" t="s">
        <v>630</v>
      </c>
      <c r="Z382" s="140"/>
      <c r="AA382" s="107" t="s">
        <v>943</v>
      </c>
      <c r="AB382" s="107"/>
      <c r="AC382" s="107" t="s">
        <v>944</v>
      </c>
      <c r="AD382" s="107"/>
      <c r="AE382" s="107" t="s">
        <v>945</v>
      </c>
      <c r="AF382" s="107"/>
    </row>
    <row r="383" spans="1:32" ht="14.25" customHeight="1" x14ac:dyDescent="0.2">
      <c r="A383" s="107" t="s">
        <v>2202</v>
      </c>
      <c r="B383" s="185" t="str">
        <f t="shared" si="73"/>
        <v>Gutierrez</v>
      </c>
      <c r="C383" s="190" t="str">
        <f t="shared" si="74"/>
        <v>Vladimir</v>
      </c>
      <c r="D383" s="107" t="str">
        <f t="shared" si="75"/>
        <v>V. Gutierrez</v>
      </c>
      <c r="E383" s="178" t="str">
        <f t="shared" si="76"/>
        <v>Vladimir Gutierrez</v>
      </c>
      <c r="F383" s="184" t="s">
        <v>971</v>
      </c>
      <c r="G383" s="107">
        <f>G382+1</f>
        <v>191</v>
      </c>
      <c r="H383" s="107">
        <v>7</v>
      </c>
      <c r="I383" s="107">
        <v>7</v>
      </c>
      <c r="J383" s="398">
        <v>34960</v>
      </c>
      <c r="K383" s="107" t="s">
        <v>968</v>
      </c>
      <c r="L383" s="108" t="s">
        <v>509</v>
      </c>
      <c r="M383" s="107" t="str">
        <f t="shared" si="69"/>
        <v>min</v>
      </c>
      <c r="N383" s="107" t="s">
        <v>395</v>
      </c>
      <c r="O383" s="108" t="s">
        <v>2127</v>
      </c>
      <c r="P383" s="178" t="str">
        <f t="shared" si="70"/>
        <v>Gutierrez, Vladimir (min)</v>
      </c>
      <c r="Q383" s="139" t="str">
        <f t="shared" si="79"/>
        <v/>
      </c>
      <c r="R383" s="231" t="str">
        <f t="shared" si="80"/>
        <v/>
      </c>
      <c r="S383" s="231" t="str">
        <f t="shared" si="77"/>
        <v/>
      </c>
      <c r="T383" s="231" t="str">
        <f t="shared" si="81"/>
        <v/>
      </c>
      <c r="U383" s="107" t="s">
        <v>643</v>
      </c>
      <c r="V383" s="107"/>
      <c r="W383" s="107"/>
      <c r="X383" s="140"/>
      <c r="Y383" s="107"/>
      <c r="Z383" s="140"/>
      <c r="AA383" s="107"/>
      <c r="AB383" s="107"/>
      <c r="AC383" s="107"/>
      <c r="AD383" s="107"/>
      <c r="AE383" s="107"/>
      <c r="AF383" s="107"/>
    </row>
    <row r="384" spans="1:32" ht="14.25" customHeight="1" x14ac:dyDescent="0.2">
      <c r="A384" s="107" t="s">
        <v>778</v>
      </c>
      <c r="B384" s="185" t="str">
        <f t="shared" si="73"/>
        <v>Guyer</v>
      </c>
      <c r="C384" s="190" t="str">
        <f t="shared" si="74"/>
        <v>Brandon</v>
      </c>
      <c r="D384" s="107" t="str">
        <f t="shared" si="75"/>
        <v>B. Guyer</v>
      </c>
      <c r="E384" s="178" t="str">
        <f t="shared" si="76"/>
        <v>Brandon Guyer</v>
      </c>
      <c r="F384" s="108" t="s">
        <v>971</v>
      </c>
      <c r="G384" s="108"/>
      <c r="H384" s="108"/>
      <c r="I384" s="108"/>
      <c r="J384" s="165">
        <v>31440</v>
      </c>
      <c r="K384" s="120" t="s">
        <v>977</v>
      </c>
      <c r="L384" s="108" t="s">
        <v>7</v>
      </c>
      <c r="M384" s="107" t="str">
        <f t="shared" si="69"/>
        <v>1,F1-$200k</v>
      </c>
      <c r="N384" s="147" t="s">
        <v>352</v>
      </c>
      <c r="O384" s="142" t="s">
        <v>3237</v>
      </c>
      <c r="P384" s="178" t="str">
        <f t="shared" si="70"/>
        <v>Guyer, Brandon (1,F1-$200k)</v>
      </c>
      <c r="Q384" s="139">
        <f t="shared" si="79"/>
        <v>200000</v>
      </c>
      <c r="R384" s="231" t="str">
        <f t="shared" si="80"/>
        <v/>
      </c>
      <c r="S384" s="231" t="str">
        <f t="shared" si="77"/>
        <v/>
      </c>
      <c r="T384" s="231" t="str">
        <f t="shared" si="81"/>
        <v/>
      </c>
      <c r="U384" s="165" t="s">
        <v>1488</v>
      </c>
      <c r="V384" s="140">
        <v>200000</v>
      </c>
      <c r="W384" s="182" t="s">
        <v>326</v>
      </c>
      <c r="X384" s="183"/>
      <c r="Y384" s="107"/>
      <c r="Z384" s="183"/>
      <c r="AA384" s="107"/>
      <c r="AB384" s="183"/>
      <c r="AC384" s="107"/>
      <c r="AD384" s="107"/>
      <c r="AE384" s="107"/>
      <c r="AF384" s="107"/>
    </row>
    <row r="385" spans="1:32" ht="14.25" customHeight="1" x14ac:dyDescent="0.2">
      <c r="A385" s="107" t="s">
        <v>731</v>
      </c>
      <c r="B385" s="185" t="str">
        <f t="shared" si="73"/>
        <v>Gyorko</v>
      </c>
      <c r="C385" s="190" t="str">
        <f t="shared" si="74"/>
        <v>Jedd</v>
      </c>
      <c r="D385" s="107" t="str">
        <f t="shared" si="75"/>
        <v>J. Gyorko</v>
      </c>
      <c r="E385" s="178" t="str">
        <f t="shared" si="76"/>
        <v>Jedd Gyorko</v>
      </c>
      <c r="F385" s="108" t="s">
        <v>971</v>
      </c>
      <c r="G385" s="108"/>
      <c r="H385" s="108"/>
      <c r="I385" s="108"/>
      <c r="J385" s="165">
        <v>32409</v>
      </c>
      <c r="K385" s="120" t="s">
        <v>969</v>
      </c>
      <c r="L385" s="108" t="s">
        <v>7</v>
      </c>
      <c r="M385" s="107" t="str">
        <f t="shared" si="69"/>
        <v>ARB-Y5</v>
      </c>
      <c r="N385" s="120" t="str">
        <f>Cobb!$G$2</f>
        <v>Alaska</v>
      </c>
      <c r="O385" s="142" t="s">
        <v>813</v>
      </c>
      <c r="P385" s="178" t="str">
        <f t="shared" si="70"/>
        <v>Gyorko, Jedd (ARB-Y5)</v>
      </c>
      <c r="Q385" s="139">
        <f t="shared" si="79"/>
        <v>1512000</v>
      </c>
      <c r="R385" s="231" t="str">
        <f t="shared" si="80"/>
        <v/>
      </c>
      <c r="S385" s="231" t="str">
        <f t="shared" si="77"/>
        <v/>
      </c>
      <c r="T385" s="231" t="str">
        <f t="shared" si="81"/>
        <v/>
      </c>
      <c r="U385" s="107" t="s">
        <v>943</v>
      </c>
      <c r="V385" s="183">
        <v>1512000</v>
      </c>
      <c r="W385" s="107" t="s">
        <v>944</v>
      </c>
      <c r="X385" s="183"/>
      <c r="Y385" s="107" t="s">
        <v>945</v>
      </c>
      <c r="Z385" s="183"/>
      <c r="AA385" s="107" t="s">
        <v>326</v>
      </c>
      <c r="AB385" s="107"/>
      <c r="AC385" s="107"/>
      <c r="AD385" s="107"/>
      <c r="AE385" s="509"/>
      <c r="AF385" s="107"/>
    </row>
    <row r="386" spans="1:32" ht="14.25" customHeight="1" x14ac:dyDescent="0.2">
      <c r="A386" s="509" t="s">
        <v>1439</v>
      </c>
      <c r="B386" s="185" t="str">
        <f t="shared" si="73"/>
        <v>Hader</v>
      </c>
      <c r="C386" s="190" t="str">
        <f t="shared" si="74"/>
        <v>Josh</v>
      </c>
      <c r="D386" s="107" t="str">
        <f t="shared" si="75"/>
        <v>J. Hader</v>
      </c>
      <c r="E386" s="178" t="str">
        <f t="shared" si="76"/>
        <v>Josh Hader</v>
      </c>
      <c r="F386" s="108" t="s">
        <v>404</v>
      </c>
      <c r="G386" s="108"/>
      <c r="H386" s="108"/>
      <c r="I386" s="108"/>
      <c r="J386" s="298">
        <v>34431</v>
      </c>
      <c r="K386" s="107" t="s">
        <v>730</v>
      </c>
      <c r="L386" s="108" t="s">
        <v>130</v>
      </c>
      <c r="M386" s="107" t="str">
        <f t="shared" si="69"/>
        <v>Y1</v>
      </c>
      <c r="N386" s="222" t="str">
        <f>Aaron!$G$2</f>
        <v>Exeter</v>
      </c>
      <c r="O386" s="108" t="s">
        <v>1349</v>
      </c>
      <c r="P386" s="178" t="str">
        <f t="shared" si="70"/>
        <v>Hader, Josh (Y1)</v>
      </c>
      <c r="Q386" s="139">
        <f t="shared" si="79"/>
        <v>200000</v>
      </c>
      <c r="R386" s="231">
        <f t="shared" si="80"/>
        <v>300000</v>
      </c>
      <c r="S386" s="231">
        <f t="shared" si="77"/>
        <v>400000</v>
      </c>
      <c r="T386" s="231" t="str">
        <f t="shared" si="81"/>
        <v/>
      </c>
      <c r="U386" s="509" t="s">
        <v>510</v>
      </c>
      <c r="V386" s="140">
        <v>200000</v>
      </c>
      <c r="W386" s="107" t="s">
        <v>511</v>
      </c>
      <c r="X386" s="183">
        <v>300000</v>
      </c>
      <c r="Y386" s="107" t="s">
        <v>367</v>
      </c>
      <c r="Z386" s="183">
        <v>400000</v>
      </c>
      <c r="AA386" s="107" t="s">
        <v>630</v>
      </c>
      <c r="AB386" s="107"/>
      <c r="AC386" s="107"/>
      <c r="AD386" s="107"/>
      <c r="AE386" s="107"/>
      <c r="AF386" s="107"/>
    </row>
    <row r="387" spans="1:32" s="203" customFormat="1" ht="14.25" customHeight="1" x14ac:dyDescent="0.2">
      <c r="A387" s="509" t="s">
        <v>1340</v>
      </c>
      <c r="B387" s="185" t="str">
        <f t="shared" si="73"/>
        <v>Hahn</v>
      </c>
      <c r="C387" s="190" t="str">
        <f t="shared" si="74"/>
        <v>Jesse</v>
      </c>
      <c r="D387" s="107" t="str">
        <f t="shared" si="75"/>
        <v>J. Hahn</v>
      </c>
      <c r="E387" s="178" t="str">
        <f t="shared" si="76"/>
        <v>Jesse Hahn</v>
      </c>
      <c r="F387" s="108" t="s">
        <v>971</v>
      </c>
      <c r="G387" s="108"/>
      <c r="H387" s="108"/>
      <c r="I387" s="108"/>
      <c r="J387" s="298">
        <v>32719</v>
      </c>
      <c r="K387" s="107" t="s">
        <v>730</v>
      </c>
      <c r="L387" s="108" t="s">
        <v>130</v>
      </c>
      <c r="M387" s="107" t="str">
        <f t="shared" ref="M387:M450" si="82">$U387</f>
        <v>1,F3-$1.527M</v>
      </c>
      <c r="N387" s="147" t="s">
        <v>340</v>
      </c>
      <c r="O387" s="142" t="s">
        <v>3237</v>
      </c>
      <c r="P387" s="178" t="str">
        <f t="shared" ref="P387:P450" si="83">CONCATENATE(A387," (",M387,")")</f>
        <v>Hahn, Jesse (1,F3-$1.527M)</v>
      </c>
      <c r="Q387" s="139">
        <f t="shared" si="79"/>
        <v>509000</v>
      </c>
      <c r="R387" s="231">
        <f t="shared" si="80"/>
        <v>509000</v>
      </c>
      <c r="S387" s="231">
        <f t="shared" si="77"/>
        <v>509000</v>
      </c>
      <c r="T387" s="231" t="str">
        <f t="shared" si="81"/>
        <v/>
      </c>
      <c r="U387" s="165" t="s">
        <v>3272</v>
      </c>
      <c r="V387" s="140">
        <v>509000</v>
      </c>
      <c r="W387" s="165" t="s">
        <v>3272</v>
      </c>
      <c r="X387" s="140">
        <v>509000</v>
      </c>
      <c r="Y387" s="165" t="s">
        <v>3272</v>
      </c>
      <c r="Z387" s="140">
        <v>509000</v>
      </c>
      <c r="AA387" s="140" t="s">
        <v>326</v>
      </c>
      <c r="AB387" s="183"/>
      <c r="AC387" s="107"/>
      <c r="AD387" s="107"/>
      <c r="AE387" s="107"/>
      <c r="AF387" s="509"/>
    </row>
    <row r="388" spans="1:32" s="203" customFormat="1" ht="14.25" customHeight="1" x14ac:dyDescent="0.2">
      <c r="A388" s="107" t="s">
        <v>458</v>
      </c>
      <c r="B388" s="185" t="str">
        <f t="shared" si="73"/>
        <v>Hamels</v>
      </c>
      <c r="C388" s="190" t="str">
        <f t="shared" si="74"/>
        <v>Cole</v>
      </c>
      <c r="D388" s="107" t="str">
        <f t="shared" si="75"/>
        <v>C. Hamels</v>
      </c>
      <c r="E388" s="178" t="str">
        <f t="shared" si="76"/>
        <v>Cole Hamels</v>
      </c>
      <c r="F388" s="108" t="s">
        <v>404</v>
      </c>
      <c r="G388" s="108"/>
      <c r="H388" s="108"/>
      <c r="I388" s="108"/>
      <c r="J388" s="165">
        <v>30677</v>
      </c>
      <c r="K388" s="120" t="s">
        <v>730</v>
      </c>
      <c r="L388" s="108" t="s">
        <v>130</v>
      </c>
      <c r="M388" s="107" t="str">
        <f t="shared" si="82"/>
        <v>4,F5-29.4M</v>
      </c>
      <c r="N388" s="120" t="s">
        <v>62</v>
      </c>
      <c r="O388" s="227" t="s">
        <v>1884</v>
      </c>
      <c r="P388" s="178" t="str">
        <f t="shared" si="83"/>
        <v>Hamels, Cole (4,F5-29.4M)</v>
      </c>
      <c r="Q388" s="139">
        <f t="shared" si="79"/>
        <v>5880000</v>
      </c>
      <c r="R388" s="231">
        <f t="shared" si="80"/>
        <v>5880000</v>
      </c>
      <c r="S388" s="231" t="str">
        <f t="shared" si="77"/>
        <v/>
      </c>
      <c r="T388" s="231" t="str">
        <f t="shared" si="81"/>
        <v/>
      </c>
      <c r="U388" s="120" t="s">
        <v>1246</v>
      </c>
      <c r="V388" s="182">
        <v>5880000</v>
      </c>
      <c r="W388" s="120" t="s">
        <v>1268</v>
      </c>
      <c r="X388" s="182">
        <v>5880000</v>
      </c>
      <c r="Y388" s="120" t="s">
        <v>326</v>
      </c>
      <c r="Z388" s="183"/>
      <c r="AA388" s="107"/>
      <c r="AB388" s="107"/>
      <c r="AC388" s="107"/>
      <c r="AD388" s="107"/>
      <c r="AE388" s="509"/>
      <c r="AF388" s="509"/>
    </row>
    <row r="389" spans="1:32" ht="14.25" customHeight="1" x14ac:dyDescent="0.2">
      <c r="A389" s="107" t="s">
        <v>286</v>
      </c>
      <c r="B389" s="185" t="str">
        <f t="shared" si="73"/>
        <v>Hamilton</v>
      </c>
      <c r="C389" s="190" t="str">
        <f t="shared" si="74"/>
        <v>Billy</v>
      </c>
      <c r="D389" s="107" t="str">
        <f t="shared" si="75"/>
        <v>B. Hamilton</v>
      </c>
      <c r="E389" s="178" t="str">
        <f t="shared" si="76"/>
        <v>Billy Hamilton</v>
      </c>
      <c r="F389" s="108" t="s">
        <v>978</v>
      </c>
      <c r="G389" s="108"/>
      <c r="H389" s="108"/>
      <c r="I389" s="108"/>
      <c r="J389" s="165">
        <v>33125</v>
      </c>
      <c r="K389" s="120" t="s">
        <v>973</v>
      </c>
      <c r="L389" s="108" t="s">
        <v>7</v>
      </c>
      <c r="M389" s="107" t="str">
        <f t="shared" si="82"/>
        <v>ARB-Y4</v>
      </c>
      <c r="N389" s="120" t="str">
        <f>Mays!$M$2</f>
        <v>Mudville</v>
      </c>
      <c r="O389" s="142" t="s">
        <v>308</v>
      </c>
      <c r="P389" s="178" t="str">
        <f t="shared" si="83"/>
        <v>Hamilton, Billy (ARB-Y4)</v>
      </c>
      <c r="Q389" s="139">
        <f t="shared" si="79"/>
        <v>600000</v>
      </c>
      <c r="R389" s="231" t="str">
        <f t="shared" si="80"/>
        <v/>
      </c>
      <c r="S389" s="231" t="str">
        <f t="shared" si="77"/>
        <v/>
      </c>
      <c r="T389" s="231" t="str">
        <f t="shared" si="81"/>
        <v/>
      </c>
      <c r="U389" s="107" t="s">
        <v>630</v>
      </c>
      <c r="V389" s="183">
        <v>600000</v>
      </c>
      <c r="W389" s="107" t="s">
        <v>943</v>
      </c>
      <c r="X389" s="183"/>
      <c r="Y389" s="107" t="s">
        <v>944</v>
      </c>
      <c r="Z389" s="183"/>
      <c r="AA389" s="107" t="s">
        <v>945</v>
      </c>
      <c r="AB389" s="107"/>
      <c r="AC389" s="107" t="s">
        <v>326</v>
      </c>
      <c r="AD389" s="107"/>
      <c r="AE389" s="107"/>
      <c r="AF389" s="107"/>
    </row>
    <row r="390" spans="1:32" ht="14.25" customHeight="1" x14ac:dyDescent="0.2">
      <c r="A390" s="121" t="s">
        <v>58</v>
      </c>
      <c r="B390" s="185" t="str">
        <f t="shared" si="73"/>
        <v>Hamilton</v>
      </c>
      <c r="C390" s="190" t="str">
        <f t="shared" si="74"/>
        <v>Josh</v>
      </c>
      <c r="D390" s="107" t="str">
        <f t="shared" si="75"/>
        <v>J. Hamilton</v>
      </c>
      <c r="E390" s="178" t="str">
        <f t="shared" si="76"/>
        <v>Josh Hamilton</v>
      </c>
      <c r="F390" s="108" t="s">
        <v>404</v>
      </c>
      <c r="G390" s="108"/>
      <c r="H390" s="108"/>
      <c r="I390" s="108"/>
      <c r="J390" s="165">
        <v>29727</v>
      </c>
      <c r="K390" s="120" t="s">
        <v>976</v>
      </c>
      <c r="L390" s="108" t="s">
        <v>7</v>
      </c>
      <c r="M390" s="107" t="str">
        <f t="shared" si="82"/>
        <v>3,F3-$1.095M</v>
      </c>
      <c r="N390" s="222" t="str">
        <f>Mays!$S$2</f>
        <v>Thunder Bay</v>
      </c>
      <c r="O390" s="284" t="s">
        <v>1497</v>
      </c>
      <c r="P390" s="178" t="str">
        <f t="shared" si="83"/>
        <v>Hamilton, Josh (3,F3-$1.095M)</v>
      </c>
      <c r="Q390" s="139">
        <f t="shared" si="79"/>
        <v>365000</v>
      </c>
      <c r="R390" s="231" t="str">
        <f t="shared" si="80"/>
        <v/>
      </c>
      <c r="S390" s="231" t="str">
        <f t="shared" si="77"/>
        <v/>
      </c>
      <c r="T390" s="231" t="str">
        <f t="shared" si="81"/>
        <v/>
      </c>
      <c r="U390" s="121" t="s">
        <v>1526</v>
      </c>
      <c r="V390" s="323">
        <v>365000</v>
      </c>
      <c r="W390" s="107" t="s">
        <v>326</v>
      </c>
      <c r="X390" s="183"/>
      <c r="Y390" s="107"/>
      <c r="Z390" s="183"/>
      <c r="AA390" s="107"/>
      <c r="AB390" s="107"/>
      <c r="AC390" s="107"/>
      <c r="AD390" s="140"/>
      <c r="AE390" s="178"/>
      <c r="AF390" s="107"/>
    </row>
    <row r="391" spans="1:32" ht="14.25" customHeight="1" x14ac:dyDescent="0.2">
      <c r="A391" s="222" t="s">
        <v>1004</v>
      </c>
      <c r="B391" s="185" t="str">
        <f t="shared" si="73"/>
        <v>Hammel</v>
      </c>
      <c r="C391" s="190" t="str">
        <f t="shared" si="74"/>
        <v>Jason</v>
      </c>
      <c r="D391" s="107" t="str">
        <f t="shared" si="75"/>
        <v>J. Hammel</v>
      </c>
      <c r="E391" s="178" t="str">
        <f t="shared" si="76"/>
        <v>Jason Hammel</v>
      </c>
      <c r="F391" s="343" t="s">
        <v>971</v>
      </c>
      <c r="G391" s="171"/>
      <c r="H391" s="171"/>
      <c r="I391" s="171"/>
      <c r="J391" s="350">
        <v>30196</v>
      </c>
      <c r="K391" s="358" t="s">
        <v>730</v>
      </c>
      <c r="L391" s="108" t="s">
        <v>130</v>
      </c>
      <c r="M391" s="107" t="str">
        <f t="shared" si="82"/>
        <v>2,F2-$6.51M</v>
      </c>
      <c r="N391" s="339" t="s">
        <v>1485</v>
      </c>
      <c r="O391" s="370" t="s">
        <v>1922</v>
      </c>
      <c r="P391" s="178" t="str">
        <f t="shared" si="83"/>
        <v>Hammel, Jason (2,F2-$6.51M)</v>
      </c>
      <c r="Q391" s="139">
        <f t="shared" si="79"/>
        <v>3255000</v>
      </c>
      <c r="R391" s="231" t="str">
        <f t="shared" si="80"/>
        <v/>
      </c>
      <c r="S391" s="231" t="str">
        <f t="shared" si="77"/>
        <v/>
      </c>
      <c r="T391" s="231" t="str">
        <f t="shared" si="81"/>
        <v/>
      </c>
      <c r="U391" s="340" t="s">
        <v>2060</v>
      </c>
      <c r="V391" s="338">
        <v>3255000</v>
      </c>
      <c r="W391" s="340" t="s">
        <v>326</v>
      </c>
      <c r="X391" s="183"/>
      <c r="Y391" s="107"/>
      <c r="Z391" s="183"/>
      <c r="AA391" s="107"/>
      <c r="AB391" s="107"/>
      <c r="AC391" s="107"/>
      <c r="AD391" s="107"/>
      <c r="AE391" s="509"/>
      <c r="AF391" s="107"/>
    </row>
    <row r="392" spans="1:32" s="203" customFormat="1" ht="14.25" customHeight="1" x14ac:dyDescent="0.2">
      <c r="A392" s="121" t="s">
        <v>1187</v>
      </c>
      <c r="B392" s="185" t="str">
        <f t="shared" si="73"/>
        <v>Hand</v>
      </c>
      <c r="C392" s="190" t="str">
        <f t="shared" si="74"/>
        <v>Brad</v>
      </c>
      <c r="D392" s="107" t="str">
        <f t="shared" si="75"/>
        <v>B. Hand</v>
      </c>
      <c r="E392" s="178" t="str">
        <f t="shared" si="76"/>
        <v>Brad Hand</v>
      </c>
      <c r="F392" s="217" t="s">
        <v>404</v>
      </c>
      <c r="G392" s="217"/>
      <c r="H392" s="217"/>
      <c r="I392" s="217"/>
      <c r="J392" s="165">
        <v>32952</v>
      </c>
      <c r="K392" s="167" t="s">
        <v>730</v>
      </c>
      <c r="L392" s="108" t="s">
        <v>130</v>
      </c>
      <c r="M392" s="107" t="str">
        <f t="shared" si="82"/>
        <v>3,F3-$2.712M</v>
      </c>
      <c r="N392" s="120" t="str">
        <f>Aaron!$AE$2</f>
        <v>Pismo Beach</v>
      </c>
      <c r="O392" s="284" t="s">
        <v>1497</v>
      </c>
      <c r="P392" s="178" t="str">
        <f t="shared" si="83"/>
        <v>Hand, Brad (3,F3-$2.712M)</v>
      </c>
      <c r="Q392" s="139">
        <f t="shared" si="79"/>
        <v>904000</v>
      </c>
      <c r="R392" s="231" t="str">
        <f t="shared" si="80"/>
        <v/>
      </c>
      <c r="S392" s="231" t="str">
        <f t="shared" ref="S392:S421" si="84">IF(ISBLANK($Z392),"",$Z392)</f>
        <v/>
      </c>
      <c r="T392" s="231" t="str">
        <f t="shared" si="81"/>
        <v/>
      </c>
      <c r="U392" s="121" t="s">
        <v>1572</v>
      </c>
      <c r="V392" s="323">
        <v>904000</v>
      </c>
      <c r="W392" s="107" t="s">
        <v>326</v>
      </c>
      <c r="X392" s="183"/>
      <c r="Y392" s="107"/>
      <c r="Z392" s="183"/>
      <c r="AA392" s="107"/>
      <c r="AB392" s="107"/>
      <c r="AC392" s="107"/>
      <c r="AD392" s="140"/>
      <c r="AE392" s="509"/>
      <c r="AF392" s="509"/>
    </row>
    <row r="393" spans="1:32" s="203" customFormat="1" ht="14.25" customHeight="1" x14ac:dyDescent="0.2">
      <c r="A393" s="107" t="s">
        <v>3358</v>
      </c>
      <c r="B393" s="185" t="str">
        <f t="shared" si="73"/>
        <v>Hanigan</v>
      </c>
      <c r="C393" s="190" t="str">
        <f t="shared" si="74"/>
        <v>Ryan</v>
      </c>
      <c r="D393" s="107" t="str">
        <f t="shared" si="75"/>
        <v>R. Hanigan</v>
      </c>
      <c r="E393" s="178" t="str">
        <f t="shared" si="76"/>
        <v>Ryan Hanigan</v>
      </c>
      <c r="F393" s="217" t="s">
        <v>971</v>
      </c>
      <c r="G393" s="217"/>
      <c r="H393" s="217"/>
      <c r="I393" s="217"/>
      <c r="J393" s="165">
        <v>29449</v>
      </c>
      <c r="K393" s="167" t="s">
        <v>972</v>
      </c>
      <c r="L393" s="108" t="s">
        <v>7</v>
      </c>
      <c r="M393" s="107" t="str">
        <f t="shared" si="82"/>
        <v>1,F1-$350k</v>
      </c>
      <c r="N393" s="147" t="s">
        <v>388</v>
      </c>
      <c r="O393" s="142" t="s">
        <v>3237</v>
      </c>
      <c r="P393" s="178" t="str">
        <f t="shared" si="83"/>
        <v>Hanigan, Ryan (1,F1-$350k)</v>
      </c>
      <c r="Q393" s="139">
        <f t="shared" si="79"/>
        <v>350000</v>
      </c>
      <c r="R393" s="231" t="str">
        <f t="shared" si="80"/>
        <v/>
      </c>
      <c r="S393" s="231" t="str">
        <f t="shared" si="84"/>
        <v/>
      </c>
      <c r="T393" s="231" t="str">
        <f t="shared" si="81"/>
        <v/>
      </c>
      <c r="U393" s="165" t="s">
        <v>1928</v>
      </c>
      <c r="V393" s="140">
        <v>350000</v>
      </c>
      <c r="W393" s="182" t="s">
        <v>326</v>
      </c>
      <c r="X393" s="107"/>
      <c r="Y393" s="183"/>
      <c r="Z393" s="107"/>
      <c r="AA393" s="183"/>
      <c r="AB393" s="107"/>
      <c r="AC393" s="107"/>
      <c r="AD393" s="107"/>
      <c r="AE393" s="107"/>
      <c r="AF393" s="509"/>
    </row>
    <row r="394" spans="1:32" ht="14.25" customHeight="1" x14ac:dyDescent="0.2">
      <c r="A394" s="187" t="s">
        <v>1129</v>
      </c>
      <c r="B394" s="185" t="str">
        <f t="shared" si="73"/>
        <v>Haniger</v>
      </c>
      <c r="C394" s="190" t="str">
        <f t="shared" si="74"/>
        <v>Mitch</v>
      </c>
      <c r="D394" s="107" t="str">
        <f t="shared" si="75"/>
        <v>M. Haniger</v>
      </c>
      <c r="E394" s="178" t="str">
        <f t="shared" si="76"/>
        <v>Mitch Haniger</v>
      </c>
      <c r="F394" s="184" t="s">
        <v>971</v>
      </c>
      <c r="G394" s="184"/>
      <c r="H394" s="184"/>
      <c r="I394" s="184"/>
      <c r="J394" s="219">
        <v>33230</v>
      </c>
      <c r="K394" s="178" t="s">
        <v>973</v>
      </c>
      <c r="L394" s="108" t="s">
        <v>7</v>
      </c>
      <c r="M394" s="107" t="str">
        <f t="shared" si="82"/>
        <v>Y2</v>
      </c>
      <c r="N394" s="120" t="s">
        <v>1071</v>
      </c>
      <c r="O394" s="184" t="s">
        <v>2109</v>
      </c>
      <c r="P394" s="178" t="str">
        <f t="shared" si="83"/>
        <v>Haniger, Mitch (Y2)</v>
      </c>
      <c r="Q394" s="139">
        <f t="shared" si="79"/>
        <v>300000</v>
      </c>
      <c r="R394" s="231">
        <f t="shared" si="80"/>
        <v>400000</v>
      </c>
      <c r="S394" s="231" t="str">
        <f t="shared" si="84"/>
        <v/>
      </c>
      <c r="T394" s="231" t="str">
        <f t="shared" si="81"/>
        <v/>
      </c>
      <c r="U394" s="178" t="s">
        <v>511</v>
      </c>
      <c r="V394" s="183">
        <v>300000</v>
      </c>
      <c r="W394" s="107" t="s">
        <v>367</v>
      </c>
      <c r="X394" s="183">
        <v>400000</v>
      </c>
      <c r="Y394" s="107" t="s">
        <v>630</v>
      </c>
      <c r="Z394" s="183"/>
      <c r="AA394" s="107" t="s">
        <v>943</v>
      </c>
      <c r="AB394" s="107"/>
      <c r="AC394" s="107" t="s">
        <v>944</v>
      </c>
      <c r="AD394" s="140"/>
      <c r="AE394" s="107" t="s">
        <v>945</v>
      </c>
      <c r="AF394" s="107"/>
    </row>
    <row r="395" spans="1:32" ht="14.25" customHeight="1" x14ac:dyDescent="0.2">
      <c r="A395" s="107" t="s">
        <v>2188</v>
      </c>
      <c r="B395" s="185" t="str">
        <f t="shared" si="73"/>
        <v>Hansen</v>
      </c>
      <c r="C395" s="190" t="str">
        <f t="shared" si="74"/>
        <v>Alec</v>
      </c>
      <c r="D395" s="107" t="str">
        <f t="shared" si="75"/>
        <v>A. Hansen</v>
      </c>
      <c r="E395" s="178" t="str">
        <f t="shared" si="76"/>
        <v>Alec Hansen</v>
      </c>
      <c r="F395" s="184" t="s">
        <v>971</v>
      </c>
      <c r="G395" s="107">
        <v>145</v>
      </c>
      <c r="H395" s="107">
        <v>6</v>
      </c>
      <c r="I395" s="107">
        <v>1</v>
      </c>
      <c r="J395" s="398">
        <v>34617</v>
      </c>
      <c r="K395" s="107" t="s">
        <v>730</v>
      </c>
      <c r="L395" s="108" t="s">
        <v>509</v>
      </c>
      <c r="M395" s="107" t="str">
        <f t="shared" si="82"/>
        <v>min</v>
      </c>
      <c r="N395" s="107" t="s">
        <v>226</v>
      </c>
      <c r="O395" s="108" t="s">
        <v>2386</v>
      </c>
      <c r="P395" s="178" t="str">
        <f t="shared" si="83"/>
        <v>Hansen, Alec (min)</v>
      </c>
      <c r="Q395" s="139" t="str">
        <f t="shared" si="79"/>
        <v/>
      </c>
      <c r="R395" s="231" t="str">
        <f t="shared" si="80"/>
        <v/>
      </c>
      <c r="S395" s="231" t="str">
        <f t="shared" si="84"/>
        <v/>
      </c>
      <c r="T395" s="231" t="str">
        <f t="shared" si="81"/>
        <v/>
      </c>
      <c r="U395" s="107" t="s">
        <v>643</v>
      </c>
      <c r="V395" s="107"/>
      <c r="W395" s="107"/>
      <c r="X395" s="140"/>
      <c r="Y395" s="107"/>
      <c r="Z395" s="140"/>
      <c r="AA395" s="107"/>
      <c r="AB395" s="107"/>
      <c r="AC395" s="107"/>
      <c r="AD395" s="107"/>
      <c r="AE395" s="107"/>
      <c r="AF395" s="107"/>
    </row>
    <row r="396" spans="1:32" s="203" customFormat="1" ht="14.25" customHeight="1" x14ac:dyDescent="0.2">
      <c r="A396" s="119" t="s">
        <v>890</v>
      </c>
      <c r="B396" s="185" t="str">
        <f t="shared" si="73"/>
        <v>Hanson</v>
      </c>
      <c r="C396" s="190" t="str">
        <f t="shared" si="74"/>
        <v>Alen</v>
      </c>
      <c r="D396" s="107" t="str">
        <f t="shared" si="75"/>
        <v>A. Hanson</v>
      </c>
      <c r="E396" s="178" t="str">
        <f t="shared" si="76"/>
        <v>Alen Hanson</v>
      </c>
      <c r="F396" s="108" t="s">
        <v>978</v>
      </c>
      <c r="G396" s="108"/>
      <c r="H396" s="108"/>
      <c r="I396" s="108"/>
      <c r="J396" s="165">
        <v>33899</v>
      </c>
      <c r="K396" s="120" t="s">
        <v>1859</v>
      </c>
      <c r="L396" s="108" t="s">
        <v>7</v>
      </c>
      <c r="M396" s="107" t="str">
        <f t="shared" si="82"/>
        <v>Y1</v>
      </c>
      <c r="N396" s="120" t="str">
        <f>Cobb!$S$2</f>
        <v>Waikiki</v>
      </c>
      <c r="O396" s="108" t="s">
        <v>846</v>
      </c>
      <c r="P396" s="178" t="str">
        <f t="shared" si="83"/>
        <v>Hanson, Alen (Y1)</v>
      </c>
      <c r="Q396" s="139">
        <f t="shared" si="79"/>
        <v>200000</v>
      </c>
      <c r="R396" s="231">
        <f t="shared" si="80"/>
        <v>300000</v>
      </c>
      <c r="S396" s="231">
        <f t="shared" si="84"/>
        <v>400000</v>
      </c>
      <c r="T396" s="231" t="str">
        <f t="shared" si="81"/>
        <v/>
      </c>
      <c r="U396" s="107" t="s">
        <v>510</v>
      </c>
      <c r="V396" s="140">
        <v>200000</v>
      </c>
      <c r="W396" s="107" t="s">
        <v>511</v>
      </c>
      <c r="X396" s="183">
        <v>300000</v>
      </c>
      <c r="Y396" s="107" t="s">
        <v>367</v>
      </c>
      <c r="Z396" s="183">
        <v>400000</v>
      </c>
      <c r="AA396" s="107" t="s">
        <v>630</v>
      </c>
      <c r="AB396" s="107"/>
      <c r="AC396" s="107"/>
      <c r="AD396" s="179"/>
      <c r="AE396" s="107"/>
      <c r="AF396" s="509"/>
    </row>
    <row r="397" spans="1:32" s="203" customFormat="1" ht="14.25" customHeight="1" x14ac:dyDescent="0.2">
      <c r="A397" s="107" t="s">
        <v>1760</v>
      </c>
      <c r="B397" s="185" t="str">
        <f t="shared" si="73"/>
        <v>Happ</v>
      </c>
      <c r="C397" s="190" t="str">
        <f t="shared" si="74"/>
        <v>Ian</v>
      </c>
      <c r="D397" s="107" t="str">
        <f t="shared" si="75"/>
        <v>I. Happ</v>
      </c>
      <c r="E397" s="178" t="str">
        <f t="shared" si="76"/>
        <v>Ian Happ</v>
      </c>
      <c r="F397" s="217" t="s">
        <v>978</v>
      </c>
      <c r="G397" s="509">
        <v>26</v>
      </c>
      <c r="H397" s="509">
        <v>2</v>
      </c>
      <c r="I397" s="509">
        <v>2</v>
      </c>
      <c r="J397" s="298">
        <v>34558</v>
      </c>
      <c r="K397" s="167" t="s">
        <v>973</v>
      </c>
      <c r="L397" s="108" t="s">
        <v>7</v>
      </c>
      <c r="M397" s="107" t="str">
        <f t="shared" si="82"/>
        <v>Y1</v>
      </c>
      <c r="N397" s="222" t="str">
        <f>Ruth!$AE$2</f>
        <v>Williamsburg</v>
      </c>
      <c r="O397" s="142" t="s">
        <v>1727</v>
      </c>
      <c r="P397" s="178" t="str">
        <f t="shared" si="83"/>
        <v>Happ, Ian (Y1)</v>
      </c>
      <c r="Q397" s="139">
        <f t="shared" si="79"/>
        <v>200000</v>
      </c>
      <c r="R397" s="231">
        <f t="shared" si="80"/>
        <v>300000</v>
      </c>
      <c r="S397" s="231">
        <f t="shared" si="84"/>
        <v>400000</v>
      </c>
      <c r="T397" s="231" t="str">
        <f t="shared" si="81"/>
        <v/>
      </c>
      <c r="U397" s="107" t="s">
        <v>510</v>
      </c>
      <c r="V397" s="140">
        <v>200000</v>
      </c>
      <c r="W397" s="107" t="s">
        <v>511</v>
      </c>
      <c r="X397" s="183">
        <v>300000</v>
      </c>
      <c r="Y397" s="107" t="s">
        <v>367</v>
      </c>
      <c r="Z397" s="183">
        <v>400000</v>
      </c>
      <c r="AA397" s="107" t="s">
        <v>630</v>
      </c>
      <c r="AB397" s="107"/>
      <c r="AC397" s="107"/>
      <c r="AD397" s="107"/>
      <c r="AE397" s="509"/>
      <c r="AF397" s="509"/>
    </row>
    <row r="398" spans="1:32" ht="14.25" customHeight="1" x14ac:dyDescent="0.2">
      <c r="A398" s="121" t="s">
        <v>1606</v>
      </c>
      <c r="B398" s="185" t="str">
        <f t="shared" si="73"/>
        <v>Happ</v>
      </c>
      <c r="C398" s="190" t="str">
        <f t="shared" si="74"/>
        <v>JA</v>
      </c>
      <c r="D398" s="107" t="str">
        <f t="shared" si="75"/>
        <v>J. Happ</v>
      </c>
      <c r="E398" s="178" t="str">
        <f t="shared" si="76"/>
        <v>JA Happ</v>
      </c>
      <c r="F398" s="108" t="s">
        <v>404</v>
      </c>
      <c r="G398" s="108"/>
      <c r="H398" s="108"/>
      <c r="I398" s="108"/>
      <c r="J398" s="165">
        <v>30243</v>
      </c>
      <c r="K398" s="120" t="s">
        <v>730</v>
      </c>
      <c r="L398" s="108" t="s">
        <v>130</v>
      </c>
      <c r="M398" s="107" t="str">
        <f t="shared" si="82"/>
        <v>1,F3-$11.4M</v>
      </c>
      <c r="N398" s="147" t="s">
        <v>429</v>
      </c>
      <c r="O398" s="142" t="s">
        <v>3237</v>
      </c>
      <c r="P398" s="178" t="str">
        <f t="shared" si="83"/>
        <v>Happ, JA (1,F3-$11.4M)</v>
      </c>
      <c r="Q398" s="139">
        <f t="shared" si="79"/>
        <v>3800000</v>
      </c>
      <c r="R398" s="231">
        <f t="shared" si="80"/>
        <v>3800000</v>
      </c>
      <c r="S398" s="231">
        <f t="shared" si="84"/>
        <v>3800000</v>
      </c>
      <c r="T398" s="231" t="str">
        <f t="shared" si="81"/>
        <v/>
      </c>
      <c r="U398" s="165" t="s">
        <v>3273</v>
      </c>
      <c r="V398" s="140">
        <v>3800000</v>
      </c>
      <c r="W398" s="165" t="s">
        <v>3273</v>
      </c>
      <c r="X398" s="140">
        <v>3800000</v>
      </c>
      <c r="Y398" s="165" t="s">
        <v>3273</v>
      </c>
      <c r="Z398" s="140">
        <v>3800000</v>
      </c>
      <c r="AA398" s="140" t="s">
        <v>326</v>
      </c>
      <c r="AB398" s="240"/>
      <c r="AC398" s="107"/>
      <c r="AD398" s="107"/>
      <c r="AE398" s="107"/>
      <c r="AF398" s="107"/>
    </row>
    <row r="399" spans="1:32" ht="14.25" customHeight="1" x14ac:dyDescent="0.2">
      <c r="A399" s="509" t="s">
        <v>1333</v>
      </c>
      <c r="B399" s="185" t="str">
        <f t="shared" ref="B399:B462" si="85">LEFT(A399,FIND(", ",A399,1)-1)</f>
        <v>Hardy</v>
      </c>
      <c r="C399" s="190" t="str">
        <f t="shared" ref="C399:C462" si="86">RIGHT(A399,LEN(A399)-FIND(", ",A399,1)-1)</f>
        <v>Blaine*</v>
      </c>
      <c r="D399" s="107" t="str">
        <f t="shared" ref="D399:D462" si="87">CONCATENATE(MID(C399,1,1),". ",B399)</f>
        <v>B. Hardy</v>
      </c>
      <c r="E399" s="178" t="str">
        <f t="shared" ref="E399:E462" si="88">CONCATENATE(C399," ",B399)</f>
        <v>Blaine* Hardy</v>
      </c>
      <c r="F399" s="108" t="s">
        <v>404</v>
      </c>
      <c r="G399" s="108"/>
      <c r="H399" s="108"/>
      <c r="I399" s="108"/>
      <c r="J399" s="298">
        <v>31850</v>
      </c>
      <c r="K399" s="107" t="s">
        <v>968</v>
      </c>
      <c r="L399" s="108" t="s">
        <v>130</v>
      </c>
      <c r="M399" s="107" t="str">
        <f t="shared" si="82"/>
        <v>ARB-Y4</v>
      </c>
      <c r="N399" s="120" t="str">
        <f>Aaron!$M$2</f>
        <v>Virginia</v>
      </c>
      <c r="O399" s="108" t="s">
        <v>1349</v>
      </c>
      <c r="P399" s="178" t="str">
        <f t="shared" si="83"/>
        <v>Hardy, Blaine* (ARB-Y4)</v>
      </c>
      <c r="Q399" s="139">
        <f t="shared" si="79"/>
        <v>600000</v>
      </c>
      <c r="R399" s="231" t="str">
        <f t="shared" si="80"/>
        <v/>
      </c>
      <c r="S399" s="231" t="str">
        <f t="shared" si="84"/>
        <v/>
      </c>
      <c r="T399" s="231" t="str">
        <f t="shared" si="81"/>
        <v/>
      </c>
      <c r="U399" s="107" t="s">
        <v>630</v>
      </c>
      <c r="V399" s="323">
        <v>600000</v>
      </c>
      <c r="W399" s="107" t="s">
        <v>943</v>
      </c>
      <c r="X399" s="321"/>
      <c r="Y399" s="107" t="s">
        <v>944</v>
      </c>
      <c r="Z399" s="183"/>
      <c r="AA399" s="107" t="s">
        <v>945</v>
      </c>
      <c r="AB399" s="107"/>
      <c r="AC399" s="107" t="s">
        <v>326</v>
      </c>
      <c r="AD399" s="107"/>
      <c r="AE399" s="107"/>
      <c r="AF399" s="107"/>
    </row>
    <row r="400" spans="1:32" ht="14.25" customHeight="1" x14ac:dyDescent="0.25">
      <c r="A400" s="120" t="s">
        <v>133</v>
      </c>
      <c r="B400" s="185" t="str">
        <f t="shared" si="85"/>
        <v>Hardy</v>
      </c>
      <c r="C400" s="190" t="str">
        <f t="shared" si="86"/>
        <v>J.J.</v>
      </c>
      <c r="D400" s="107" t="str">
        <f t="shared" si="87"/>
        <v>J. Hardy</v>
      </c>
      <c r="E400" s="178" t="str">
        <f t="shared" si="88"/>
        <v>J.J. Hardy</v>
      </c>
      <c r="F400" s="334" t="s">
        <v>971</v>
      </c>
      <c r="G400" s="108"/>
      <c r="H400" s="108"/>
      <c r="I400" s="108"/>
      <c r="J400" s="335">
        <v>30182</v>
      </c>
      <c r="K400" s="336" t="s">
        <v>975</v>
      </c>
      <c r="L400" s="108" t="s">
        <v>7</v>
      </c>
      <c r="M400" s="107" t="str">
        <f t="shared" si="82"/>
        <v>2,F2-$3.947M</v>
      </c>
      <c r="N400" s="339" t="s">
        <v>1918</v>
      </c>
      <c r="O400" s="370" t="s">
        <v>1922</v>
      </c>
      <c r="P400" s="178" t="str">
        <f t="shared" si="83"/>
        <v>Hardy, J.J. (2,F2-$3.947M)</v>
      </c>
      <c r="Q400" s="139">
        <f t="shared" si="79"/>
        <v>1973685</v>
      </c>
      <c r="R400" s="231" t="str">
        <f t="shared" si="80"/>
        <v/>
      </c>
      <c r="S400" s="231" t="str">
        <f t="shared" si="84"/>
        <v/>
      </c>
      <c r="T400" s="231" t="str">
        <f t="shared" si="81"/>
        <v/>
      </c>
      <c r="U400" s="340" t="s">
        <v>2019</v>
      </c>
      <c r="V400" s="338">
        <v>1973685</v>
      </c>
      <c r="W400" s="340" t="s">
        <v>326</v>
      </c>
      <c r="X400" s="183"/>
      <c r="Y400" s="107"/>
      <c r="Z400" s="183"/>
      <c r="AA400" s="107"/>
      <c r="AB400" s="107"/>
      <c r="AC400" s="107"/>
      <c r="AD400" s="107"/>
      <c r="AE400" s="509"/>
      <c r="AF400" s="107"/>
    </row>
    <row r="401" spans="1:32" ht="14.25" customHeight="1" x14ac:dyDescent="0.2">
      <c r="A401" s="107" t="s">
        <v>120</v>
      </c>
      <c r="B401" s="185" t="str">
        <f t="shared" si="85"/>
        <v>Harper</v>
      </c>
      <c r="C401" s="190" t="str">
        <f t="shared" si="86"/>
        <v>Bryce</v>
      </c>
      <c r="D401" s="107" t="str">
        <f t="shared" si="87"/>
        <v>B. Harper</v>
      </c>
      <c r="E401" s="178" t="str">
        <f t="shared" si="88"/>
        <v>Bryce Harper</v>
      </c>
      <c r="F401" s="108" t="s">
        <v>404</v>
      </c>
      <c r="G401" s="108"/>
      <c r="H401" s="108"/>
      <c r="I401" s="108"/>
      <c r="J401" s="165">
        <v>33893</v>
      </c>
      <c r="K401" s="120" t="s">
        <v>976</v>
      </c>
      <c r="L401" s="108" t="s">
        <v>7</v>
      </c>
      <c r="M401" s="107" t="str">
        <f t="shared" si="82"/>
        <v>3,L5-14M</v>
      </c>
      <c r="N401" s="120" t="str">
        <f>Ruth!$A$2</f>
        <v>Plum Island</v>
      </c>
      <c r="O401" s="142" t="s">
        <v>163</v>
      </c>
      <c r="P401" s="178" t="str">
        <f t="shared" si="83"/>
        <v>Harper, Bryce (3,L5-14M)</v>
      </c>
      <c r="Q401" s="139">
        <f t="shared" si="79"/>
        <v>2800000</v>
      </c>
      <c r="R401" s="231">
        <f t="shared" si="80"/>
        <v>2800000</v>
      </c>
      <c r="S401" s="231">
        <f t="shared" si="84"/>
        <v>2800000</v>
      </c>
      <c r="T401" s="231" t="str">
        <f t="shared" si="81"/>
        <v/>
      </c>
      <c r="U401" s="120" t="s">
        <v>310</v>
      </c>
      <c r="V401" s="183">
        <v>2800000</v>
      </c>
      <c r="W401" s="120" t="s">
        <v>309</v>
      </c>
      <c r="X401" s="183">
        <v>2800000</v>
      </c>
      <c r="Y401" s="120" t="s">
        <v>593</v>
      </c>
      <c r="Z401" s="183">
        <v>2800000</v>
      </c>
      <c r="AA401" s="107" t="s">
        <v>326</v>
      </c>
      <c r="AB401" s="107"/>
      <c r="AC401" s="107"/>
      <c r="AD401" s="140"/>
      <c r="AE401" s="107"/>
      <c r="AF401" s="107"/>
    </row>
    <row r="402" spans="1:32" ht="14.25" customHeight="1" x14ac:dyDescent="0.2">
      <c r="A402" s="186" t="s">
        <v>1164</v>
      </c>
      <c r="B402" s="185" t="str">
        <f t="shared" si="85"/>
        <v>Harris</v>
      </c>
      <c r="C402" s="190" t="str">
        <f t="shared" si="86"/>
        <v>Will</v>
      </c>
      <c r="D402" s="107" t="str">
        <f t="shared" si="87"/>
        <v>W. Harris</v>
      </c>
      <c r="E402" s="178" t="str">
        <f t="shared" si="88"/>
        <v>Will Harris</v>
      </c>
      <c r="F402" s="189" t="s">
        <v>971</v>
      </c>
      <c r="G402" s="189"/>
      <c r="H402" s="189"/>
      <c r="I402" s="189"/>
      <c r="J402" s="193">
        <v>30922</v>
      </c>
      <c r="K402" s="192" t="s">
        <v>130</v>
      </c>
      <c r="L402" s="108" t="s">
        <v>130</v>
      </c>
      <c r="M402" s="107" t="str">
        <f t="shared" si="82"/>
        <v>ARB-Y4</v>
      </c>
      <c r="N402" s="120" t="s">
        <v>1071</v>
      </c>
      <c r="O402" s="184" t="s">
        <v>2449</v>
      </c>
      <c r="P402" s="178" t="str">
        <f t="shared" si="83"/>
        <v>Harris, Will (ARB-Y4)</v>
      </c>
      <c r="Q402" s="139">
        <f t="shared" si="79"/>
        <v>840000</v>
      </c>
      <c r="R402" s="231" t="str">
        <f t="shared" si="80"/>
        <v/>
      </c>
      <c r="S402" s="231" t="str">
        <f t="shared" si="84"/>
        <v/>
      </c>
      <c r="T402" s="231" t="str">
        <f t="shared" si="81"/>
        <v/>
      </c>
      <c r="U402" s="107" t="s">
        <v>630</v>
      </c>
      <c r="V402" s="179">
        <v>840000</v>
      </c>
      <c r="W402" s="107" t="s">
        <v>943</v>
      </c>
      <c r="X402" s="183"/>
      <c r="Y402" s="107" t="s">
        <v>944</v>
      </c>
      <c r="Z402" s="183"/>
      <c r="AA402" s="107" t="s">
        <v>945</v>
      </c>
      <c r="AB402" s="107"/>
      <c r="AC402" s="107" t="s">
        <v>326</v>
      </c>
      <c r="AD402" s="107"/>
      <c r="AE402" s="107"/>
      <c r="AF402" s="107"/>
    </row>
    <row r="403" spans="1:32" ht="14.25" customHeight="1" x14ac:dyDescent="0.25">
      <c r="A403" s="120" t="s">
        <v>1188</v>
      </c>
      <c r="B403" s="185" t="str">
        <f t="shared" si="85"/>
        <v>Harrison</v>
      </c>
      <c r="C403" s="190" t="str">
        <f t="shared" si="86"/>
        <v>Josh</v>
      </c>
      <c r="D403" s="107" t="str">
        <f t="shared" si="87"/>
        <v>J. Harrison</v>
      </c>
      <c r="E403" s="178" t="str">
        <f t="shared" si="88"/>
        <v>Josh Harrison</v>
      </c>
      <c r="F403" s="347" t="s">
        <v>971</v>
      </c>
      <c r="G403" s="217"/>
      <c r="H403" s="217"/>
      <c r="I403" s="217"/>
      <c r="J403" s="335">
        <v>31966</v>
      </c>
      <c r="K403" s="362" t="s">
        <v>969</v>
      </c>
      <c r="L403" s="108" t="s">
        <v>7</v>
      </c>
      <c r="M403" s="107" t="str">
        <f t="shared" si="82"/>
        <v>2,F2-$3M</v>
      </c>
      <c r="N403" s="339" t="s">
        <v>1486</v>
      </c>
      <c r="O403" s="370" t="s">
        <v>1922</v>
      </c>
      <c r="P403" s="178" t="str">
        <f t="shared" si="83"/>
        <v>Harrison, Josh (2,F2-$3M)</v>
      </c>
      <c r="Q403" s="139">
        <f t="shared" si="79"/>
        <v>1500000</v>
      </c>
      <c r="R403" s="231" t="str">
        <f t="shared" si="80"/>
        <v/>
      </c>
      <c r="S403" s="231" t="str">
        <f t="shared" si="84"/>
        <v/>
      </c>
      <c r="T403" s="231" t="str">
        <f t="shared" si="81"/>
        <v/>
      </c>
      <c r="U403" s="340" t="s">
        <v>2012</v>
      </c>
      <c r="V403" s="338">
        <v>1500000</v>
      </c>
      <c r="W403" s="340" t="s">
        <v>326</v>
      </c>
      <c r="X403" s="183"/>
      <c r="Y403" s="107"/>
      <c r="Z403" s="183"/>
      <c r="AA403" s="107"/>
      <c r="AB403" s="107"/>
      <c r="AC403" s="107"/>
      <c r="AD403" s="107"/>
      <c r="AE403" s="107"/>
      <c r="AF403" s="107"/>
    </row>
    <row r="404" spans="1:32" ht="14.25" customHeight="1" x14ac:dyDescent="0.2">
      <c r="A404" s="185" t="s">
        <v>1133</v>
      </c>
      <c r="B404" s="185" t="str">
        <f t="shared" si="85"/>
        <v>Harvey</v>
      </c>
      <c r="C404" s="190" t="str">
        <f t="shared" si="86"/>
        <v>Hunter</v>
      </c>
      <c r="D404" s="107" t="str">
        <f t="shared" si="87"/>
        <v>H. Harvey</v>
      </c>
      <c r="E404" s="178" t="str">
        <f t="shared" si="88"/>
        <v>Hunter Harvey</v>
      </c>
      <c r="F404" s="184" t="s">
        <v>971</v>
      </c>
      <c r="G404" s="184"/>
      <c r="H404" s="184"/>
      <c r="I404" s="184"/>
      <c r="J404" s="194">
        <v>34677</v>
      </c>
      <c r="K404" s="195" t="s">
        <v>130</v>
      </c>
      <c r="L404" s="108" t="s">
        <v>509</v>
      </c>
      <c r="M404" s="107" t="str">
        <f t="shared" si="82"/>
        <v>min</v>
      </c>
      <c r="N404" s="120" t="str">
        <f>Cobb!$S$2</f>
        <v>Waikiki</v>
      </c>
      <c r="O404" s="184" t="s">
        <v>1076</v>
      </c>
      <c r="P404" s="178" t="str">
        <f t="shared" si="83"/>
        <v>Harvey, Hunter (min)</v>
      </c>
      <c r="Q404" s="139" t="str">
        <f t="shared" si="79"/>
        <v/>
      </c>
      <c r="R404" s="231" t="str">
        <f t="shared" si="80"/>
        <v/>
      </c>
      <c r="S404" s="231" t="str">
        <f t="shared" si="84"/>
        <v/>
      </c>
      <c r="T404" s="231" t="str">
        <f t="shared" si="81"/>
        <v/>
      </c>
      <c r="U404" s="178" t="s">
        <v>643</v>
      </c>
      <c r="V404" s="179"/>
      <c r="W404" s="107"/>
      <c r="X404" s="183"/>
      <c r="Y404" s="107"/>
      <c r="Z404" s="183"/>
      <c r="AA404" s="107"/>
      <c r="AB404" s="107"/>
      <c r="AC404" s="107"/>
      <c r="AD404" s="107"/>
      <c r="AE404" s="107"/>
      <c r="AF404" s="107"/>
    </row>
    <row r="405" spans="1:32" ht="14.25" customHeight="1" x14ac:dyDescent="0.2">
      <c r="A405" s="107" t="s">
        <v>302</v>
      </c>
      <c r="B405" s="185" t="str">
        <f t="shared" si="85"/>
        <v>Harvey</v>
      </c>
      <c r="C405" s="190" t="str">
        <f t="shared" si="86"/>
        <v>Matt</v>
      </c>
      <c r="D405" s="107" t="str">
        <f t="shared" si="87"/>
        <v>M. Harvey</v>
      </c>
      <c r="E405" s="178" t="str">
        <f t="shared" si="88"/>
        <v>Matt Harvey</v>
      </c>
      <c r="F405" s="108" t="s">
        <v>971</v>
      </c>
      <c r="G405" s="108"/>
      <c r="H405" s="108"/>
      <c r="I405" s="108"/>
      <c r="J405" s="165">
        <v>32594</v>
      </c>
      <c r="K405" s="120" t="s">
        <v>730</v>
      </c>
      <c r="L405" s="108" t="s">
        <v>130</v>
      </c>
      <c r="M405" s="107" t="str">
        <f t="shared" si="82"/>
        <v>1,F3-$2.362506M</v>
      </c>
      <c r="N405" s="147" t="s">
        <v>520</v>
      </c>
      <c r="O405" s="142" t="s">
        <v>3237</v>
      </c>
      <c r="P405" s="178" t="str">
        <f t="shared" si="83"/>
        <v>Harvey, Matt (1,F3-$2.362506M)</v>
      </c>
      <c r="Q405" s="139">
        <f t="shared" si="79"/>
        <v>788000</v>
      </c>
      <c r="R405" s="231">
        <f t="shared" si="80"/>
        <v>788000</v>
      </c>
      <c r="S405" s="231">
        <f t="shared" si="84"/>
        <v>788000</v>
      </c>
      <c r="T405" s="231" t="str">
        <f t="shared" si="81"/>
        <v/>
      </c>
      <c r="U405" s="165" t="s">
        <v>3274</v>
      </c>
      <c r="V405" s="140">
        <v>788000</v>
      </c>
      <c r="W405" s="165" t="s">
        <v>3274</v>
      </c>
      <c r="X405" s="140">
        <v>788000</v>
      </c>
      <c r="Y405" s="165" t="s">
        <v>3274</v>
      </c>
      <c r="Z405" s="140">
        <v>788000</v>
      </c>
      <c r="AA405" s="140" t="s">
        <v>326</v>
      </c>
      <c r="AB405" s="183"/>
      <c r="AC405" s="107"/>
      <c r="AD405" s="107"/>
      <c r="AE405" s="107"/>
      <c r="AF405" s="107"/>
    </row>
    <row r="406" spans="1:32" ht="14.25" customHeight="1" x14ac:dyDescent="0.2">
      <c r="A406" s="316" t="s">
        <v>3359</v>
      </c>
      <c r="B406" s="378" t="str">
        <f t="shared" si="85"/>
        <v>Hatcher</v>
      </c>
      <c r="C406" s="379" t="str">
        <f t="shared" si="86"/>
        <v>Chris</v>
      </c>
      <c r="D406" s="316" t="str">
        <f t="shared" si="87"/>
        <v>C. Hatcher</v>
      </c>
      <c r="E406" s="374" t="str">
        <f t="shared" si="88"/>
        <v>Chris Hatcher</v>
      </c>
      <c r="F406" s="490" t="s">
        <v>971</v>
      </c>
      <c r="G406" s="490"/>
      <c r="H406" s="490"/>
      <c r="I406" s="490"/>
      <c r="J406" s="472">
        <v>31059</v>
      </c>
      <c r="K406" s="491" t="s">
        <v>3381</v>
      </c>
      <c r="L406" s="317" t="s">
        <v>130</v>
      </c>
      <c r="M406" s="316" t="str">
        <f t="shared" si="82"/>
        <v>1,F1-$630k</v>
      </c>
      <c r="N406" s="492" t="s">
        <v>1361</v>
      </c>
      <c r="O406" s="474" t="s">
        <v>3692</v>
      </c>
      <c r="P406" s="178" t="str">
        <f t="shared" si="83"/>
        <v>Hatcher, Chris (1,F1-$630k)</v>
      </c>
      <c r="Q406" s="139">
        <f t="shared" si="79"/>
        <v>630000</v>
      </c>
      <c r="R406" s="231" t="str">
        <f t="shared" si="80"/>
        <v/>
      </c>
      <c r="S406" s="231" t="str">
        <f t="shared" si="84"/>
        <v/>
      </c>
      <c r="T406" s="231" t="str">
        <f t="shared" si="81"/>
        <v/>
      </c>
      <c r="U406" s="165" t="s">
        <v>3275</v>
      </c>
      <c r="V406" s="140">
        <v>630000</v>
      </c>
      <c r="W406" s="182" t="s">
        <v>326</v>
      </c>
      <c r="X406" s="107"/>
      <c r="Y406" s="183"/>
      <c r="Z406" s="107"/>
      <c r="AA406" s="183"/>
      <c r="AB406" s="107"/>
      <c r="AC406" s="107"/>
      <c r="AD406" s="107"/>
      <c r="AE406" s="107"/>
      <c r="AF406" s="107"/>
    </row>
    <row r="407" spans="1:32" ht="14.25" customHeight="1" x14ac:dyDescent="0.2">
      <c r="A407" s="107" t="s">
        <v>1761</v>
      </c>
      <c r="B407" s="185" t="str">
        <f t="shared" si="85"/>
        <v>Hayes</v>
      </c>
      <c r="C407" s="190" t="str">
        <f t="shared" si="86"/>
        <v>Ke'Bryan</v>
      </c>
      <c r="D407" s="107" t="str">
        <f t="shared" si="87"/>
        <v>K. Hayes</v>
      </c>
      <c r="E407" s="178" t="str">
        <f t="shared" si="88"/>
        <v>Ke'Bryan Hayes</v>
      </c>
      <c r="F407" s="217" t="s">
        <v>971</v>
      </c>
      <c r="G407" s="509">
        <v>142</v>
      </c>
      <c r="H407" s="509">
        <v>6</v>
      </c>
      <c r="I407" s="509">
        <v>3</v>
      </c>
      <c r="J407" s="298">
        <v>35458</v>
      </c>
      <c r="K407" s="167"/>
      <c r="L407" s="108" t="s">
        <v>509</v>
      </c>
      <c r="M407" s="107" t="str">
        <f t="shared" si="82"/>
        <v>min</v>
      </c>
      <c r="N407" s="509" t="s">
        <v>642</v>
      </c>
      <c r="O407" s="142" t="s">
        <v>1727</v>
      </c>
      <c r="P407" s="178" t="str">
        <f t="shared" si="83"/>
        <v>Hayes, Ke'Bryan (min)</v>
      </c>
      <c r="Q407" s="139" t="str">
        <f t="shared" si="79"/>
        <v/>
      </c>
      <c r="R407" s="231" t="str">
        <f t="shared" si="80"/>
        <v/>
      </c>
      <c r="S407" s="231" t="str">
        <f t="shared" si="84"/>
        <v/>
      </c>
      <c r="T407" s="231" t="str">
        <f t="shared" si="81"/>
        <v/>
      </c>
      <c r="U407" s="107" t="s">
        <v>643</v>
      </c>
      <c r="V407" s="183"/>
      <c r="W407" s="107"/>
      <c r="X407" s="183"/>
      <c r="Y407" s="107"/>
      <c r="Z407" s="183"/>
      <c r="AA407" s="107"/>
      <c r="AB407" s="107"/>
      <c r="AC407" s="107"/>
      <c r="AD407" s="107"/>
      <c r="AE407" s="509"/>
      <c r="AF407" s="107"/>
    </row>
    <row r="408" spans="1:32" ht="14.25" customHeight="1" x14ac:dyDescent="0.2">
      <c r="A408" s="107" t="s">
        <v>2344</v>
      </c>
      <c r="B408" s="185" t="str">
        <f t="shared" si="85"/>
        <v>Hazelbaker</v>
      </c>
      <c r="C408" s="190" t="str">
        <f t="shared" si="86"/>
        <v>Jeremy</v>
      </c>
      <c r="D408" s="107" t="str">
        <f t="shared" si="87"/>
        <v>J. Hazelbaker</v>
      </c>
      <c r="E408" s="178" t="str">
        <f t="shared" si="88"/>
        <v>Jeremy Hazelbaker</v>
      </c>
      <c r="F408" s="184" t="s">
        <v>404</v>
      </c>
      <c r="G408" s="107">
        <f>G407+1</f>
        <v>143</v>
      </c>
      <c r="H408" s="107">
        <v>5</v>
      </c>
      <c r="I408" s="107">
        <v>5</v>
      </c>
      <c r="J408" s="398">
        <v>32003</v>
      </c>
      <c r="K408" s="107" t="s">
        <v>977</v>
      </c>
      <c r="L408" s="108" t="s">
        <v>7</v>
      </c>
      <c r="M408" s="107" t="str">
        <f t="shared" si="82"/>
        <v>Y1*</v>
      </c>
      <c r="N408" s="107" t="s">
        <v>1361</v>
      </c>
      <c r="O408" s="108" t="s">
        <v>2127</v>
      </c>
      <c r="P408" s="178" t="str">
        <f t="shared" si="83"/>
        <v>Hazelbaker, Jeremy (Y1*)</v>
      </c>
      <c r="Q408" s="139">
        <f t="shared" si="79"/>
        <v>200000</v>
      </c>
      <c r="R408" s="231">
        <f t="shared" si="80"/>
        <v>300000</v>
      </c>
      <c r="S408" s="231">
        <f t="shared" si="84"/>
        <v>400000</v>
      </c>
      <c r="T408" s="231" t="str">
        <f t="shared" si="81"/>
        <v/>
      </c>
      <c r="U408" s="107" t="s">
        <v>251</v>
      </c>
      <c r="V408" s="140">
        <v>200000</v>
      </c>
      <c r="W408" s="107" t="s">
        <v>511</v>
      </c>
      <c r="X408" s="183">
        <v>300000</v>
      </c>
      <c r="Y408" s="107" t="s">
        <v>367</v>
      </c>
      <c r="Z408" s="183">
        <v>400000</v>
      </c>
      <c r="AA408" s="107" t="s">
        <v>630</v>
      </c>
      <c r="AB408" s="107"/>
      <c r="AC408" s="107"/>
      <c r="AD408" s="107"/>
      <c r="AE408" s="107"/>
      <c r="AF408" s="107"/>
    </row>
    <row r="409" spans="1:32" ht="14.25" customHeight="1" x14ac:dyDescent="0.25">
      <c r="A409" s="120" t="s">
        <v>111</v>
      </c>
      <c r="B409" s="185" t="str">
        <f t="shared" si="85"/>
        <v>Headley</v>
      </c>
      <c r="C409" s="190" t="str">
        <f t="shared" si="86"/>
        <v>Chase</v>
      </c>
      <c r="D409" s="107" t="str">
        <f t="shared" si="87"/>
        <v>C. Headley</v>
      </c>
      <c r="E409" s="178" t="str">
        <f t="shared" si="88"/>
        <v>Chase Headley</v>
      </c>
      <c r="F409" s="334" t="s">
        <v>978</v>
      </c>
      <c r="G409" s="108"/>
      <c r="H409" s="108"/>
      <c r="I409" s="108"/>
      <c r="J409" s="335">
        <v>30811</v>
      </c>
      <c r="K409" s="336" t="s">
        <v>974</v>
      </c>
      <c r="L409" s="108" t="s">
        <v>7</v>
      </c>
      <c r="M409" s="107" t="str">
        <f t="shared" si="82"/>
        <v>1,F2-$1.65M</v>
      </c>
      <c r="N409" s="147" t="s">
        <v>226</v>
      </c>
      <c r="O409" s="142" t="s">
        <v>3237</v>
      </c>
      <c r="P409" s="178" t="str">
        <f t="shared" si="83"/>
        <v>Headley, Chase (1,F2-$1.65M)</v>
      </c>
      <c r="Q409" s="139">
        <f t="shared" si="79"/>
        <v>825000</v>
      </c>
      <c r="R409" s="231">
        <f t="shared" si="80"/>
        <v>825000</v>
      </c>
      <c r="S409" s="231" t="str">
        <f t="shared" si="84"/>
        <v/>
      </c>
      <c r="T409" s="231" t="str">
        <f t="shared" si="81"/>
        <v/>
      </c>
      <c r="U409" s="165" t="s">
        <v>3276</v>
      </c>
      <c r="V409" s="140">
        <v>825000</v>
      </c>
      <c r="W409" s="165" t="s">
        <v>3276</v>
      </c>
      <c r="X409" s="140">
        <v>825000</v>
      </c>
      <c r="Y409" s="201" t="s">
        <v>326</v>
      </c>
      <c r="Z409" s="183"/>
      <c r="AA409" s="140"/>
      <c r="AB409" s="240"/>
      <c r="AC409" s="107"/>
      <c r="AD409" s="107"/>
      <c r="AE409" s="107"/>
      <c r="AF409" s="107"/>
    </row>
    <row r="410" spans="1:32" ht="14.25" customHeight="1" x14ac:dyDescent="0.2">
      <c r="A410" s="107" t="s">
        <v>2298</v>
      </c>
      <c r="B410" s="185" t="str">
        <f t="shared" si="85"/>
        <v>Healy</v>
      </c>
      <c r="C410" s="190" t="str">
        <f t="shared" si="86"/>
        <v>Ryon</v>
      </c>
      <c r="D410" s="107" t="str">
        <f t="shared" si="87"/>
        <v>R. Healy</v>
      </c>
      <c r="E410" s="178" t="str">
        <f t="shared" si="88"/>
        <v>Ryon Healy</v>
      </c>
      <c r="F410" s="184" t="s">
        <v>971</v>
      </c>
      <c r="G410" s="107">
        <f>G409+1</f>
        <v>1</v>
      </c>
      <c r="H410" s="107">
        <v>2</v>
      </c>
      <c r="I410" s="107">
        <v>12</v>
      </c>
      <c r="J410" s="398">
        <v>33613</v>
      </c>
      <c r="K410" s="107" t="s">
        <v>974</v>
      </c>
      <c r="L410" s="108" t="s">
        <v>7</v>
      </c>
      <c r="M410" s="107" t="str">
        <f t="shared" si="82"/>
        <v>Y2</v>
      </c>
      <c r="N410" s="107" t="s">
        <v>1071</v>
      </c>
      <c r="O410" s="108" t="s">
        <v>2127</v>
      </c>
      <c r="P410" s="178" t="str">
        <f t="shared" si="83"/>
        <v>Healy, Ryon (Y2)</v>
      </c>
      <c r="Q410" s="139">
        <f t="shared" si="79"/>
        <v>300000</v>
      </c>
      <c r="R410" s="231">
        <f t="shared" si="80"/>
        <v>400000</v>
      </c>
      <c r="S410" s="231" t="str">
        <f t="shared" si="84"/>
        <v/>
      </c>
      <c r="T410" s="231" t="str">
        <f t="shared" si="81"/>
        <v/>
      </c>
      <c r="U410" s="107" t="s">
        <v>511</v>
      </c>
      <c r="V410" s="183">
        <v>300000</v>
      </c>
      <c r="W410" s="107" t="s">
        <v>367</v>
      </c>
      <c r="X410" s="183">
        <v>400000</v>
      </c>
      <c r="Y410" s="107" t="s">
        <v>630</v>
      </c>
      <c r="Z410" s="140"/>
      <c r="AA410" s="107" t="s">
        <v>943</v>
      </c>
      <c r="AB410" s="107"/>
      <c r="AC410" s="107" t="s">
        <v>944</v>
      </c>
      <c r="AD410" s="107"/>
      <c r="AE410" s="107" t="s">
        <v>945</v>
      </c>
      <c r="AF410" s="107"/>
    </row>
    <row r="411" spans="1:32" ht="14.25" customHeight="1" x14ac:dyDescent="0.2">
      <c r="A411" s="119" t="s">
        <v>911</v>
      </c>
      <c r="B411" s="185" t="str">
        <f t="shared" si="85"/>
        <v>Heaney</v>
      </c>
      <c r="C411" s="190" t="str">
        <f t="shared" si="86"/>
        <v>Andrew</v>
      </c>
      <c r="D411" s="107" t="str">
        <f t="shared" si="87"/>
        <v>A. Heaney</v>
      </c>
      <c r="E411" s="178" t="str">
        <f t="shared" si="88"/>
        <v>Andrew Heaney</v>
      </c>
      <c r="F411" s="108" t="s">
        <v>404</v>
      </c>
      <c r="G411" s="108"/>
      <c r="H411" s="108"/>
      <c r="I411" s="108"/>
      <c r="J411" s="165">
        <v>33394</v>
      </c>
      <c r="K411" s="120" t="s">
        <v>730</v>
      </c>
      <c r="L411" s="108" t="s">
        <v>130</v>
      </c>
      <c r="M411" s="107" t="str">
        <f t="shared" si="82"/>
        <v>Y1*</v>
      </c>
      <c r="N411" s="120" t="str">
        <f>Ruth!$G$2</f>
        <v>Gotham City</v>
      </c>
      <c r="O411" s="108" t="s">
        <v>846</v>
      </c>
      <c r="P411" s="178" t="str">
        <f t="shared" si="83"/>
        <v>Heaney, Andrew (Y1*)</v>
      </c>
      <c r="Q411" s="139">
        <f t="shared" si="79"/>
        <v>200000</v>
      </c>
      <c r="R411" s="231">
        <f t="shared" si="80"/>
        <v>300000</v>
      </c>
      <c r="S411" s="231">
        <f t="shared" si="84"/>
        <v>400000</v>
      </c>
      <c r="T411" s="231" t="str">
        <f t="shared" si="81"/>
        <v/>
      </c>
      <c r="U411" s="107" t="s">
        <v>251</v>
      </c>
      <c r="V411" s="140">
        <v>200000</v>
      </c>
      <c r="W411" s="107" t="s">
        <v>511</v>
      </c>
      <c r="X411" s="183">
        <v>300000</v>
      </c>
      <c r="Y411" s="107" t="s">
        <v>367</v>
      </c>
      <c r="Z411" s="183">
        <v>400000</v>
      </c>
      <c r="AA411" s="107" t="s">
        <v>630</v>
      </c>
      <c r="AB411" s="107"/>
      <c r="AC411" s="107"/>
      <c r="AD411" s="107"/>
      <c r="AE411" s="509"/>
      <c r="AF411" s="107"/>
    </row>
    <row r="412" spans="1:32" ht="14.25" customHeight="1" x14ac:dyDescent="0.2">
      <c r="A412" s="119" t="s">
        <v>881</v>
      </c>
      <c r="B412" s="185" t="str">
        <f t="shared" si="85"/>
        <v>Hechavarria</v>
      </c>
      <c r="C412" s="190" t="str">
        <f t="shared" si="86"/>
        <v>Adeiny</v>
      </c>
      <c r="D412" s="107" t="str">
        <f t="shared" si="87"/>
        <v>A. Hechavarria</v>
      </c>
      <c r="E412" s="178" t="str">
        <f t="shared" si="88"/>
        <v>Adeiny Hechavarria</v>
      </c>
      <c r="F412" s="108" t="s">
        <v>971</v>
      </c>
      <c r="G412" s="108"/>
      <c r="H412" s="108"/>
      <c r="I412" s="108"/>
      <c r="J412" s="165">
        <v>32613</v>
      </c>
      <c r="K412" s="120" t="s">
        <v>975</v>
      </c>
      <c r="L412" s="108" t="s">
        <v>7</v>
      </c>
      <c r="M412" s="107" t="str">
        <f t="shared" si="82"/>
        <v>ARB-Y6</v>
      </c>
      <c r="N412" s="120" t="s">
        <v>640</v>
      </c>
      <c r="O412" s="108" t="s">
        <v>1879</v>
      </c>
      <c r="P412" s="178" t="str">
        <f t="shared" si="83"/>
        <v>Hechavarria, Adeiny (ARB-Y6)</v>
      </c>
      <c r="Q412" s="139">
        <f t="shared" si="79"/>
        <v>1432600</v>
      </c>
      <c r="R412" s="231" t="str">
        <f t="shared" si="80"/>
        <v/>
      </c>
      <c r="S412" s="231" t="str">
        <f t="shared" si="84"/>
        <v/>
      </c>
      <c r="T412" s="231" t="str">
        <f t="shared" si="81"/>
        <v/>
      </c>
      <c r="U412" s="107" t="s">
        <v>944</v>
      </c>
      <c r="V412" s="183">
        <v>1432600</v>
      </c>
      <c r="W412" s="107" t="s">
        <v>945</v>
      </c>
      <c r="X412" s="179"/>
      <c r="Y412" s="107" t="s">
        <v>326</v>
      </c>
      <c r="Z412" s="183"/>
      <c r="AA412" s="107"/>
      <c r="AB412" s="140"/>
      <c r="AC412" s="107"/>
      <c r="AD412" s="107"/>
      <c r="AE412" s="509"/>
      <c r="AF412" s="107"/>
    </row>
    <row r="413" spans="1:32" ht="14.25" customHeight="1" x14ac:dyDescent="0.2">
      <c r="A413" s="119" t="s">
        <v>901</v>
      </c>
      <c r="B413" s="185" t="str">
        <f t="shared" si="85"/>
        <v>Hedges</v>
      </c>
      <c r="C413" s="190" t="str">
        <f t="shared" si="86"/>
        <v>Austin</v>
      </c>
      <c r="D413" s="107" t="str">
        <f t="shared" si="87"/>
        <v>A. Hedges</v>
      </c>
      <c r="E413" s="178" t="str">
        <f t="shared" si="88"/>
        <v>Austin Hedges</v>
      </c>
      <c r="F413" s="108" t="s">
        <v>971</v>
      </c>
      <c r="G413" s="108"/>
      <c r="H413" s="108"/>
      <c r="I413" s="108"/>
      <c r="J413" s="165">
        <v>33834</v>
      </c>
      <c r="K413" s="120" t="s">
        <v>972</v>
      </c>
      <c r="L413" s="108" t="s">
        <v>7</v>
      </c>
      <c r="M413" s="107" t="str">
        <f t="shared" si="82"/>
        <v>Y2</v>
      </c>
      <c r="N413" s="120" t="str">
        <f>Mays!$G$2</f>
        <v>Palo Alto</v>
      </c>
      <c r="O413" s="108" t="s">
        <v>846</v>
      </c>
      <c r="P413" s="178" t="str">
        <f t="shared" si="83"/>
        <v>Hedges, Austin (Y2)</v>
      </c>
      <c r="Q413" s="139">
        <f t="shared" si="79"/>
        <v>300000</v>
      </c>
      <c r="R413" s="231">
        <f t="shared" si="80"/>
        <v>400000</v>
      </c>
      <c r="S413" s="231" t="str">
        <f t="shared" si="84"/>
        <v/>
      </c>
      <c r="T413" s="231" t="str">
        <f t="shared" si="81"/>
        <v/>
      </c>
      <c r="U413" s="178" t="s">
        <v>511</v>
      </c>
      <c r="V413" s="183">
        <v>300000</v>
      </c>
      <c r="W413" s="107" t="s">
        <v>367</v>
      </c>
      <c r="X413" s="183">
        <v>400000</v>
      </c>
      <c r="Y413" s="107" t="s">
        <v>630</v>
      </c>
      <c r="Z413" s="183"/>
      <c r="AA413" s="107" t="s">
        <v>943</v>
      </c>
      <c r="AB413" s="107"/>
      <c r="AC413" s="107" t="s">
        <v>944</v>
      </c>
      <c r="AD413" s="107"/>
      <c r="AE413" s="107" t="s">
        <v>945</v>
      </c>
      <c r="AF413" s="107"/>
    </row>
    <row r="414" spans="1:32" ht="14.25" customHeight="1" x14ac:dyDescent="0.2">
      <c r="A414" s="107" t="s">
        <v>56</v>
      </c>
      <c r="B414" s="185" t="str">
        <f t="shared" si="85"/>
        <v>Hellickson</v>
      </c>
      <c r="C414" s="190" t="str">
        <f t="shared" si="86"/>
        <v>Jeremy</v>
      </c>
      <c r="D414" s="107" t="str">
        <f t="shared" si="87"/>
        <v>J. Hellickson</v>
      </c>
      <c r="E414" s="178" t="str">
        <f t="shared" si="88"/>
        <v>Jeremy Hellickson</v>
      </c>
      <c r="F414" s="108" t="s">
        <v>971</v>
      </c>
      <c r="G414" s="108"/>
      <c r="H414" s="108"/>
      <c r="I414" s="108"/>
      <c r="J414" s="165">
        <v>31875</v>
      </c>
      <c r="K414" s="120" t="s">
        <v>730</v>
      </c>
      <c r="L414" s="108" t="s">
        <v>130</v>
      </c>
      <c r="M414" s="107" t="str">
        <f t="shared" si="82"/>
        <v>1,F3-$6M</v>
      </c>
      <c r="N414" s="147" t="s">
        <v>1636</v>
      </c>
      <c r="O414" s="142" t="s">
        <v>3237</v>
      </c>
      <c r="P414" s="178" t="str">
        <f t="shared" si="83"/>
        <v>Hellickson, Jeremy (1,F3-$6M)</v>
      </c>
      <c r="Q414" s="139">
        <f t="shared" si="79"/>
        <v>2000000</v>
      </c>
      <c r="R414" s="231">
        <f t="shared" si="80"/>
        <v>2000000</v>
      </c>
      <c r="S414" s="231">
        <f t="shared" si="84"/>
        <v>2000000</v>
      </c>
      <c r="T414" s="231" t="str">
        <f t="shared" si="81"/>
        <v/>
      </c>
      <c r="U414" s="165" t="s">
        <v>3277</v>
      </c>
      <c r="V414" s="140">
        <v>2000000</v>
      </c>
      <c r="W414" s="165" t="s">
        <v>3277</v>
      </c>
      <c r="X414" s="140">
        <v>2000000</v>
      </c>
      <c r="Y414" s="165" t="s">
        <v>3277</v>
      </c>
      <c r="Z414" s="140">
        <v>2000000</v>
      </c>
      <c r="AA414" s="140" t="s">
        <v>326</v>
      </c>
      <c r="AB414" s="240"/>
      <c r="AC414" s="509"/>
      <c r="AD414" s="107"/>
      <c r="AE414" s="107"/>
      <c r="AF414" s="107"/>
    </row>
    <row r="415" spans="1:32" ht="14.25" customHeight="1" x14ac:dyDescent="0.2">
      <c r="A415" s="339" t="s">
        <v>925</v>
      </c>
      <c r="B415" s="185" t="str">
        <f t="shared" si="85"/>
        <v>Hembree</v>
      </c>
      <c r="C415" s="190" t="str">
        <f t="shared" si="86"/>
        <v>Heath</v>
      </c>
      <c r="D415" s="107" t="str">
        <f t="shared" si="87"/>
        <v>H. Hembree</v>
      </c>
      <c r="E415" s="178" t="str">
        <f t="shared" si="88"/>
        <v>Heath Hembree</v>
      </c>
      <c r="F415" s="367" t="s">
        <v>971</v>
      </c>
      <c r="G415" s="339"/>
      <c r="H415" s="339"/>
      <c r="I415" s="339"/>
      <c r="J415" s="368">
        <v>32521</v>
      </c>
      <c r="K415" s="369" t="s">
        <v>968</v>
      </c>
      <c r="L415" s="337" t="s">
        <v>130</v>
      </c>
      <c r="M415" s="107" t="str">
        <f t="shared" si="82"/>
        <v>1,F3-$1.02M</v>
      </c>
      <c r="N415" s="147" t="s">
        <v>642</v>
      </c>
      <c r="O415" s="142" t="s">
        <v>3237</v>
      </c>
      <c r="P415" s="178" t="str">
        <f t="shared" si="83"/>
        <v>Hembree, Heath (1,F3-$1.02M)</v>
      </c>
      <c r="Q415" s="139">
        <f t="shared" si="79"/>
        <v>340000</v>
      </c>
      <c r="R415" s="231">
        <f t="shared" si="80"/>
        <v>340000</v>
      </c>
      <c r="S415" s="231">
        <f t="shared" si="84"/>
        <v>340000</v>
      </c>
      <c r="T415" s="231" t="str">
        <f t="shared" si="81"/>
        <v/>
      </c>
      <c r="U415" s="165" t="s">
        <v>3278</v>
      </c>
      <c r="V415" s="140">
        <v>340000</v>
      </c>
      <c r="W415" s="165" t="s">
        <v>3278</v>
      </c>
      <c r="X415" s="140">
        <v>340000</v>
      </c>
      <c r="Y415" s="165" t="s">
        <v>3278</v>
      </c>
      <c r="Z415" s="140">
        <v>340000</v>
      </c>
      <c r="AA415" s="140" t="s">
        <v>326</v>
      </c>
      <c r="AB415" s="240"/>
      <c r="AC415" s="509"/>
      <c r="AD415" s="107"/>
      <c r="AE415" s="107"/>
      <c r="AF415" s="107"/>
    </row>
    <row r="416" spans="1:32" ht="14.25" customHeight="1" x14ac:dyDescent="0.2">
      <c r="A416" s="509" t="s">
        <v>1334</v>
      </c>
      <c r="B416" s="185" t="str">
        <f t="shared" si="85"/>
        <v>Hendricks</v>
      </c>
      <c r="C416" s="190" t="str">
        <f t="shared" si="86"/>
        <v>Kyle</v>
      </c>
      <c r="D416" s="107" t="str">
        <f t="shared" si="87"/>
        <v>K. Hendricks</v>
      </c>
      <c r="E416" s="178" t="str">
        <f t="shared" si="88"/>
        <v>Kyle Hendricks</v>
      </c>
      <c r="F416" s="108" t="s">
        <v>971</v>
      </c>
      <c r="G416" s="108"/>
      <c r="H416" s="108"/>
      <c r="I416" s="108"/>
      <c r="J416" s="298">
        <v>32849</v>
      </c>
      <c r="K416" s="107" t="s">
        <v>730</v>
      </c>
      <c r="L416" s="108" t="s">
        <v>130</v>
      </c>
      <c r="M416" s="107" t="str">
        <f t="shared" si="82"/>
        <v>ARB-Y4</v>
      </c>
      <c r="N416" s="120" t="str">
        <f>Aaron!$M$2</f>
        <v>Virginia</v>
      </c>
      <c r="O416" s="108" t="s">
        <v>1349</v>
      </c>
      <c r="P416" s="178" t="str">
        <f t="shared" si="83"/>
        <v>Hendricks, Kyle (ARB-Y4)</v>
      </c>
      <c r="Q416" s="139">
        <f t="shared" si="79"/>
        <v>1080000</v>
      </c>
      <c r="R416" s="231" t="str">
        <f t="shared" si="80"/>
        <v/>
      </c>
      <c r="S416" s="231" t="str">
        <f t="shared" si="84"/>
        <v/>
      </c>
      <c r="T416" s="231" t="str">
        <f t="shared" si="81"/>
        <v/>
      </c>
      <c r="U416" s="107" t="s">
        <v>630</v>
      </c>
      <c r="V416" s="323">
        <v>1080000</v>
      </c>
      <c r="W416" s="107" t="s">
        <v>943</v>
      </c>
      <c r="X416" s="321"/>
      <c r="Y416" s="107" t="s">
        <v>944</v>
      </c>
      <c r="Z416" s="183"/>
      <c r="AA416" s="107" t="s">
        <v>945</v>
      </c>
      <c r="AB416" s="107"/>
      <c r="AC416" s="107" t="s">
        <v>326</v>
      </c>
      <c r="AD416" s="107"/>
      <c r="AE416" s="107"/>
      <c r="AF416" s="107"/>
    </row>
    <row r="417" spans="1:32" ht="14.25" customHeight="1" x14ac:dyDescent="0.2">
      <c r="A417" s="225" t="s">
        <v>1396</v>
      </c>
      <c r="B417" s="185" t="str">
        <f t="shared" si="85"/>
        <v>Hendriks</v>
      </c>
      <c r="C417" s="190" t="str">
        <f t="shared" si="86"/>
        <v>Liam</v>
      </c>
      <c r="D417" s="107" t="str">
        <f t="shared" si="87"/>
        <v>L. Hendriks</v>
      </c>
      <c r="E417" s="178" t="str">
        <f t="shared" si="88"/>
        <v>Liam Hendriks</v>
      </c>
      <c r="F417" s="345" t="s">
        <v>971</v>
      </c>
      <c r="G417" s="227"/>
      <c r="H417" s="227"/>
      <c r="I417" s="227"/>
      <c r="J417" s="354">
        <v>32549</v>
      </c>
      <c r="K417" s="361" t="s">
        <v>968</v>
      </c>
      <c r="L417" s="108" t="s">
        <v>130</v>
      </c>
      <c r="M417" s="107" t="str">
        <f t="shared" si="82"/>
        <v>2,F3-$1.981M</v>
      </c>
      <c r="N417" s="339" t="s">
        <v>1906</v>
      </c>
      <c r="O417" s="370" t="s">
        <v>1922</v>
      </c>
      <c r="P417" s="178" t="str">
        <f t="shared" si="83"/>
        <v>Hendriks, Liam (2,F3-$1.981M)</v>
      </c>
      <c r="Q417" s="139">
        <f t="shared" si="79"/>
        <v>660394</v>
      </c>
      <c r="R417" s="231">
        <f t="shared" si="80"/>
        <v>660394</v>
      </c>
      <c r="S417" s="231" t="str">
        <f t="shared" si="84"/>
        <v/>
      </c>
      <c r="T417" s="231" t="str">
        <f t="shared" si="81"/>
        <v/>
      </c>
      <c r="U417" s="340" t="s">
        <v>1966</v>
      </c>
      <c r="V417" s="338">
        <v>660394</v>
      </c>
      <c r="W417" s="340" t="s">
        <v>1969</v>
      </c>
      <c r="X417" s="486">
        <v>660394</v>
      </c>
      <c r="Y417" s="107" t="s">
        <v>326</v>
      </c>
      <c r="Z417" s="183"/>
      <c r="AA417" s="107"/>
      <c r="AB417" s="107"/>
      <c r="AC417" s="107"/>
      <c r="AD417" s="107"/>
      <c r="AE417" s="107"/>
      <c r="AF417" s="107"/>
    </row>
    <row r="418" spans="1:32" ht="14.25" customHeight="1" x14ac:dyDescent="0.2">
      <c r="A418" s="107" t="s">
        <v>2341</v>
      </c>
      <c r="B418" s="185" t="str">
        <f t="shared" si="85"/>
        <v>Heredia</v>
      </c>
      <c r="C418" s="190" t="str">
        <f t="shared" si="86"/>
        <v>Guillermo</v>
      </c>
      <c r="D418" s="107" t="str">
        <f t="shared" si="87"/>
        <v>G. Heredia</v>
      </c>
      <c r="E418" s="178" t="str">
        <f t="shared" si="88"/>
        <v>Guillermo Heredia</v>
      </c>
      <c r="F418" s="184" t="s">
        <v>971</v>
      </c>
      <c r="G418" s="107">
        <f>G417+1</f>
        <v>1</v>
      </c>
      <c r="H418" s="107">
        <v>4</v>
      </c>
      <c r="I418" s="107">
        <v>22</v>
      </c>
      <c r="J418" s="398">
        <v>33269</v>
      </c>
      <c r="K418" s="107" t="s">
        <v>973</v>
      </c>
      <c r="L418" s="108" t="s">
        <v>7</v>
      </c>
      <c r="M418" s="107" t="str">
        <f t="shared" si="82"/>
        <v>Y2</v>
      </c>
      <c r="N418" s="107" t="s">
        <v>226</v>
      </c>
      <c r="O418" s="108" t="s">
        <v>2127</v>
      </c>
      <c r="P418" s="178" t="str">
        <f t="shared" si="83"/>
        <v>Heredia, Guillermo (Y2)</v>
      </c>
      <c r="Q418" s="139">
        <f t="shared" si="79"/>
        <v>300000</v>
      </c>
      <c r="R418" s="231">
        <f t="shared" si="80"/>
        <v>400000</v>
      </c>
      <c r="S418" s="231" t="str">
        <f t="shared" si="84"/>
        <v/>
      </c>
      <c r="T418" s="231" t="str">
        <f t="shared" si="81"/>
        <v/>
      </c>
      <c r="U418" s="107" t="s">
        <v>511</v>
      </c>
      <c r="V418" s="183">
        <v>300000</v>
      </c>
      <c r="W418" s="107" t="s">
        <v>367</v>
      </c>
      <c r="X418" s="183">
        <v>400000</v>
      </c>
      <c r="Y418" s="107" t="s">
        <v>630</v>
      </c>
      <c r="Z418" s="140"/>
      <c r="AA418" s="107" t="s">
        <v>943</v>
      </c>
      <c r="AB418" s="107"/>
      <c r="AC418" s="107" t="s">
        <v>944</v>
      </c>
      <c r="AD418" s="509"/>
      <c r="AE418" s="107" t="s">
        <v>945</v>
      </c>
      <c r="AF418" s="107"/>
    </row>
    <row r="419" spans="1:32" ht="14.25" customHeight="1" x14ac:dyDescent="0.2">
      <c r="A419" s="185" t="s">
        <v>1184</v>
      </c>
      <c r="B419" s="185" t="str">
        <f t="shared" si="85"/>
        <v>Hernandez</v>
      </c>
      <c r="C419" s="190" t="str">
        <f t="shared" si="86"/>
        <v>Cesar</v>
      </c>
      <c r="D419" s="107" t="str">
        <f t="shared" si="87"/>
        <v>C. Hernandez</v>
      </c>
      <c r="E419" s="178" t="str">
        <f t="shared" si="88"/>
        <v>Cesar Hernandez</v>
      </c>
      <c r="F419" s="184" t="s">
        <v>978</v>
      </c>
      <c r="G419" s="184"/>
      <c r="H419" s="184"/>
      <c r="I419" s="184"/>
      <c r="J419" s="194">
        <v>33016</v>
      </c>
      <c r="K419" s="195" t="s">
        <v>1086</v>
      </c>
      <c r="L419" s="108" t="s">
        <v>7</v>
      </c>
      <c r="M419" s="107" t="str">
        <f t="shared" si="82"/>
        <v>ARB-Y5</v>
      </c>
      <c r="N419" s="222" t="str">
        <f>Ruth!$AE$2</f>
        <v>Williamsburg</v>
      </c>
      <c r="O419" s="184" t="s">
        <v>1076</v>
      </c>
      <c r="P419" s="178" t="str">
        <f t="shared" si="83"/>
        <v>Hernandez, Cesar (ARB-Y5)</v>
      </c>
      <c r="Q419" s="139">
        <f t="shared" si="79"/>
        <v>1680000</v>
      </c>
      <c r="R419" s="231" t="str">
        <f t="shared" si="80"/>
        <v/>
      </c>
      <c r="S419" s="231" t="str">
        <f t="shared" si="84"/>
        <v/>
      </c>
      <c r="T419" s="231" t="str">
        <f t="shared" si="81"/>
        <v/>
      </c>
      <c r="U419" s="107" t="s">
        <v>943</v>
      </c>
      <c r="V419" s="181">
        <v>1680000</v>
      </c>
      <c r="W419" s="107" t="s">
        <v>944</v>
      </c>
      <c r="X419" s="183"/>
      <c r="Y419" s="107" t="s">
        <v>945</v>
      </c>
      <c r="Z419" s="183"/>
      <c r="AA419" s="107" t="s">
        <v>326</v>
      </c>
      <c r="AB419" s="107"/>
      <c r="AC419" s="107"/>
      <c r="AD419" s="509"/>
      <c r="AE419" s="107"/>
      <c r="AF419" s="107"/>
    </row>
    <row r="420" spans="1:32" ht="14.25" customHeight="1" x14ac:dyDescent="0.2">
      <c r="A420" s="339" t="s">
        <v>680</v>
      </c>
      <c r="B420" s="185" t="str">
        <f t="shared" si="85"/>
        <v>Hernandez</v>
      </c>
      <c r="C420" s="190" t="str">
        <f t="shared" si="86"/>
        <v>David</v>
      </c>
      <c r="D420" s="107" t="str">
        <f t="shared" si="87"/>
        <v>D. Hernandez</v>
      </c>
      <c r="E420" s="178" t="str">
        <f t="shared" si="88"/>
        <v>David Hernandez</v>
      </c>
      <c r="F420" s="367" t="s">
        <v>971</v>
      </c>
      <c r="G420" s="339"/>
      <c r="H420" s="339"/>
      <c r="I420" s="339"/>
      <c r="J420" s="368">
        <v>31180</v>
      </c>
      <c r="K420" s="369" t="s">
        <v>968</v>
      </c>
      <c r="L420" s="337" t="s">
        <v>130</v>
      </c>
      <c r="M420" s="107" t="str">
        <f t="shared" si="82"/>
        <v>1,F2-$2.95M</v>
      </c>
      <c r="N420" s="147" t="s">
        <v>224</v>
      </c>
      <c r="O420" s="142" t="s">
        <v>3237</v>
      </c>
      <c r="P420" s="178" t="str">
        <f t="shared" si="83"/>
        <v>Hernandez, David (1,F2-$2.95M)</v>
      </c>
      <c r="Q420" s="139">
        <f t="shared" si="79"/>
        <v>1475000</v>
      </c>
      <c r="R420" s="231">
        <f t="shared" si="80"/>
        <v>1475000</v>
      </c>
      <c r="S420" s="231" t="str">
        <f t="shared" si="84"/>
        <v/>
      </c>
      <c r="T420" s="231" t="str">
        <f t="shared" si="81"/>
        <v/>
      </c>
      <c r="U420" s="165" t="s">
        <v>3279</v>
      </c>
      <c r="V420" s="140">
        <v>1475000</v>
      </c>
      <c r="W420" s="165" t="s">
        <v>3279</v>
      </c>
      <c r="X420" s="140">
        <v>1475000</v>
      </c>
      <c r="Y420" s="201" t="s">
        <v>326</v>
      </c>
      <c r="Z420" s="183"/>
      <c r="AA420" s="140"/>
      <c r="AB420" s="240"/>
      <c r="AC420" s="107"/>
      <c r="AD420" s="107"/>
      <c r="AE420" s="107"/>
      <c r="AF420" s="107"/>
    </row>
    <row r="421" spans="1:32" ht="14.25" customHeight="1" x14ac:dyDescent="0.2">
      <c r="A421" s="509" t="s">
        <v>1347</v>
      </c>
      <c r="B421" s="185" t="str">
        <f t="shared" si="85"/>
        <v>Hernandez</v>
      </c>
      <c r="C421" s="190" t="str">
        <f t="shared" si="86"/>
        <v>Enrique</v>
      </c>
      <c r="D421" s="107" t="str">
        <f t="shared" si="87"/>
        <v>E. Hernandez</v>
      </c>
      <c r="E421" s="178" t="str">
        <f t="shared" si="88"/>
        <v>Enrique Hernandez</v>
      </c>
      <c r="F421" s="108" t="s">
        <v>971</v>
      </c>
      <c r="G421" s="108"/>
      <c r="H421" s="108"/>
      <c r="I421" s="108"/>
      <c r="J421" s="298">
        <v>33474</v>
      </c>
      <c r="K421" s="107" t="s">
        <v>1075</v>
      </c>
      <c r="L421" s="108" t="s">
        <v>7</v>
      </c>
      <c r="M421" s="107" t="str">
        <f t="shared" si="82"/>
        <v>ARB-Y4</v>
      </c>
      <c r="N421" s="222" t="str">
        <f>Ruth!$AE$2</f>
        <v>Williamsburg</v>
      </c>
      <c r="O421" s="108" t="s">
        <v>1349</v>
      </c>
      <c r="P421" s="178" t="str">
        <f t="shared" si="83"/>
        <v>Hernandez, Enrique (ARB-Y4)</v>
      </c>
      <c r="Q421" s="139">
        <f t="shared" si="79"/>
        <v>600000</v>
      </c>
      <c r="R421" s="231" t="str">
        <f t="shared" si="80"/>
        <v/>
      </c>
      <c r="S421" s="231" t="str">
        <f t="shared" si="84"/>
        <v/>
      </c>
      <c r="T421" s="231" t="str">
        <f t="shared" si="81"/>
        <v/>
      </c>
      <c r="U421" s="107" t="s">
        <v>630</v>
      </c>
      <c r="V421" s="323">
        <v>600000</v>
      </c>
      <c r="W421" s="107" t="s">
        <v>943</v>
      </c>
      <c r="X421" s="321"/>
      <c r="Y421" s="107" t="s">
        <v>944</v>
      </c>
      <c r="Z421" s="183"/>
      <c r="AA421" s="107" t="s">
        <v>945</v>
      </c>
      <c r="AB421" s="107"/>
      <c r="AC421" s="107" t="s">
        <v>326</v>
      </c>
      <c r="AD421" s="509"/>
      <c r="AE421" s="107"/>
      <c r="AF421" s="107"/>
    </row>
    <row r="422" spans="1:32" ht="14.25" customHeight="1" x14ac:dyDescent="0.2">
      <c r="A422" s="494" t="s">
        <v>1032</v>
      </c>
      <c r="B422" s="378" t="str">
        <f t="shared" si="85"/>
        <v>Hernandez</v>
      </c>
      <c r="C422" s="379" t="str">
        <f t="shared" si="86"/>
        <v>Felix</v>
      </c>
      <c r="D422" s="316" t="str">
        <f t="shared" si="87"/>
        <v>F. Hernandez</v>
      </c>
      <c r="E422" s="374" t="str">
        <f t="shared" si="88"/>
        <v>Felix Hernandez</v>
      </c>
      <c r="F422" s="493" t="s">
        <v>971</v>
      </c>
      <c r="G422" s="493"/>
      <c r="H422" s="493"/>
      <c r="I422" s="493"/>
      <c r="J422" s="495">
        <v>31510</v>
      </c>
      <c r="K422" s="496" t="s">
        <v>730</v>
      </c>
      <c r="L422" s="317" t="s">
        <v>130</v>
      </c>
      <c r="M422" s="316" t="str">
        <f t="shared" si="82"/>
        <v>5,F5-51.125M</v>
      </c>
      <c r="N422" s="314" t="s">
        <v>1361</v>
      </c>
      <c r="O422" s="493" t="s">
        <v>3692</v>
      </c>
      <c r="P422" s="178" t="str">
        <f t="shared" si="83"/>
        <v>Hernandez, Felix (5,F5-51.125M)</v>
      </c>
      <c r="Q422" s="139">
        <f t="shared" si="79"/>
        <v>10225000</v>
      </c>
      <c r="R422" s="231" t="str">
        <f t="shared" si="80"/>
        <v/>
      </c>
      <c r="S422" s="231" t="str">
        <f>IF(ISBLANK($X422),"",$X422)</f>
        <v/>
      </c>
      <c r="T422" s="231" t="str">
        <f>IF(ISBLANK($Z422),"",$Z422)</f>
        <v/>
      </c>
      <c r="U422" s="170" t="s">
        <v>1033</v>
      </c>
      <c r="V422" s="182">
        <v>10225000</v>
      </c>
      <c r="W422" s="107" t="s">
        <v>326</v>
      </c>
      <c r="X422" s="183"/>
      <c r="Y422" s="107"/>
      <c r="Z422" s="183"/>
      <c r="AA422" s="107"/>
      <c r="AB422" s="107"/>
      <c r="AC422" s="107"/>
      <c r="AD422" s="107"/>
    </row>
    <row r="423" spans="1:32" ht="14.25" customHeight="1" x14ac:dyDescent="0.2">
      <c r="A423" s="107" t="s">
        <v>3360</v>
      </c>
      <c r="B423" s="185" t="str">
        <f t="shared" si="85"/>
        <v>Hernandez</v>
      </c>
      <c r="C423" s="190" t="str">
        <f t="shared" si="86"/>
        <v>Gorkys</v>
      </c>
      <c r="D423" s="107" t="str">
        <f t="shared" si="87"/>
        <v>G. Hernandez</v>
      </c>
      <c r="E423" s="178" t="str">
        <f t="shared" si="88"/>
        <v>Gorkys Hernandez</v>
      </c>
      <c r="F423" s="217" t="s">
        <v>971</v>
      </c>
      <c r="G423" s="217"/>
      <c r="H423" s="217"/>
      <c r="I423" s="217"/>
      <c r="J423" s="165">
        <v>32027</v>
      </c>
      <c r="K423" s="167" t="s">
        <v>973</v>
      </c>
      <c r="L423" s="108" t="s">
        <v>7</v>
      </c>
      <c r="M423" s="107" t="str">
        <f t="shared" si="82"/>
        <v>1,F1-$262.5k</v>
      </c>
      <c r="N423" s="147" t="s">
        <v>352</v>
      </c>
      <c r="O423" s="142" t="s">
        <v>3237</v>
      </c>
      <c r="P423" s="178" t="str">
        <f t="shared" si="83"/>
        <v>Hernandez, Gorkys (1,F1-$262.5k)</v>
      </c>
      <c r="Q423" s="139">
        <f t="shared" si="79"/>
        <v>263000</v>
      </c>
      <c r="R423" s="231" t="str">
        <f t="shared" si="80"/>
        <v/>
      </c>
      <c r="S423" s="231" t="str">
        <f t="shared" ref="S423:S442" si="89">IF(ISBLANK($Z423),"",$Z423)</f>
        <v/>
      </c>
      <c r="T423" s="231" t="str">
        <f t="shared" ref="T423:T442" si="90">IF(ISBLANK($AB423),"",$AB423)</f>
        <v/>
      </c>
      <c r="U423" s="165" t="s">
        <v>3259</v>
      </c>
      <c r="V423" s="140">
        <v>263000</v>
      </c>
      <c r="W423" s="182" t="s">
        <v>326</v>
      </c>
      <c r="X423" s="107"/>
      <c r="Y423" s="183"/>
      <c r="Z423" s="107"/>
      <c r="AA423" s="183"/>
      <c r="AB423" s="107"/>
      <c r="AC423" s="107"/>
      <c r="AD423" s="107"/>
      <c r="AE423" s="107"/>
      <c r="AF423" s="107"/>
    </row>
    <row r="424" spans="1:32" ht="14.25" customHeight="1" x14ac:dyDescent="0.2">
      <c r="A424" s="107" t="s">
        <v>2333</v>
      </c>
      <c r="B424" s="185" t="str">
        <f t="shared" si="85"/>
        <v>Hernandez</v>
      </c>
      <c r="C424" s="190" t="str">
        <f t="shared" si="86"/>
        <v>Teoscar</v>
      </c>
      <c r="D424" s="107" t="str">
        <f t="shared" si="87"/>
        <v>T. Hernandez</v>
      </c>
      <c r="E424" s="178" t="str">
        <f t="shared" si="88"/>
        <v>Teoscar Hernandez</v>
      </c>
      <c r="F424" s="184" t="s">
        <v>971</v>
      </c>
      <c r="G424" s="107" t="e">
        <f>'Free Agents'!#REF!+1</f>
        <v>#REF!</v>
      </c>
      <c r="H424" s="107">
        <v>4</v>
      </c>
      <c r="I424" s="107">
        <v>8</v>
      </c>
      <c r="J424" s="398">
        <v>33892</v>
      </c>
      <c r="K424" s="107" t="s">
        <v>1075</v>
      </c>
      <c r="L424" s="108" t="s">
        <v>7</v>
      </c>
      <c r="M424" s="107" t="str">
        <f t="shared" si="82"/>
        <v>Y1*</v>
      </c>
      <c r="N424" s="120" t="str">
        <f>Cobb!$Y$2</f>
        <v>Gateway</v>
      </c>
      <c r="O424" s="108" t="s">
        <v>2127</v>
      </c>
      <c r="P424" s="178" t="str">
        <f t="shared" si="83"/>
        <v>Hernandez, Teoscar (Y1*)</v>
      </c>
      <c r="Q424" s="139">
        <f t="shared" si="79"/>
        <v>200000</v>
      </c>
      <c r="R424" s="231">
        <f t="shared" si="80"/>
        <v>300000</v>
      </c>
      <c r="S424" s="231">
        <f t="shared" si="89"/>
        <v>400000</v>
      </c>
      <c r="T424" s="231" t="str">
        <f t="shared" si="90"/>
        <v/>
      </c>
      <c r="U424" s="107" t="s">
        <v>251</v>
      </c>
      <c r="V424" s="140">
        <v>200000</v>
      </c>
      <c r="W424" s="107" t="s">
        <v>511</v>
      </c>
      <c r="X424" s="183">
        <v>300000</v>
      </c>
      <c r="Y424" s="107" t="s">
        <v>367</v>
      </c>
      <c r="Z424" s="183">
        <v>400000</v>
      </c>
      <c r="AA424" s="107" t="s">
        <v>630</v>
      </c>
      <c r="AB424" s="107"/>
      <c r="AC424" s="107"/>
      <c r="AD424" s="107"/>
      <c r="AE424" s="107"/>
      <c r="AF424" s="107"/>
    </row>
    <row r="425" spans="1:32" ht="14.25" customHeight="1" x14ac:dyDescent="0.2">
      <c r="A425" s="107" t="s">
        <v>779</v>
      </c>
      <c r="B425" s="185" t="str">
        <f t="shared" si="85"/>
        <v>Herrera</v>
      </c>
      <c r="C425" s="190" t="str">
        <f t="shared" si="86"/>
        <v>Kelvin</v>
      </c>
      <c r="D425" s="107" t="str">
        <f t="shared" si="87"/>
        <v>K. Herrera</v>
      </c>
      <c r="E425" s="178" t="str">
        <f t="shared" si="88"/>
        <v>Kelvin Herrera</v>
      </c>
      <c r="F425" s="108" t="s">
        <v>971</v>
      </c>
      <c r="G425" s="108"/>
      <c r="H425" s="108"/>
      <c r="I425" s="108"/>
      <c r="J425" s="165">
        <v>32873</v>
      </c>
      <c r="K425" s="120" t="s">
        <v>968</v>
      </c>
      <c r="L425" s="108" t="s">
        <v>130</v>
      </c>
      <c r="M425" s="107" t="str">
        <f t="shared" si="82"/>
        <v>1,F2-$880k</v>
      </c>
      <c r="N425" s="147" t="s">
        <v>460</v>
      </c>
      <c r="O425" s="142" t="s">
        <v>3237</v>
      </c>
      <c r="P425" s="178" t="str">
        <f t="shared" si="83"/>
        <v>Herrera, Kelvin (1,F2-$880k)</v>
      </c>
      <c r="Q425" s="139">
        <f t="shared" si="79"/>
        <v>440000</v>
      </c>
      <c r="R425" s="231">
        <f t="shared" si="80"/>
        <v>440000</v>
      </c>
      <c r="S425" s="231" t="str">
        <f t="shared" si="89"/>
        <v/>
      </c>
      <c r="T425" s="231" t="str">
        <f t="shared" si="90"/>
        <v/>
      </c>
      <c r="U425" s="165" t="s">
        <v>3280</v>
      </c>
      <c r="V425" s="140">
        <v>440000</v>
      </c>
      <c r="W425" s="165" t="s">
        <v>3280</v>
      </c>
      <c r="X425" s="140">
        <v>440000</v>
      </c>
      <c r="Y425" s="201" t="s">
        <v>326</v>
      </c>
      <c r="Z425" s="183"/>
      <c r="AA425" s="107"/>
      <c r="AB425" s="183"/>
      <c r="AC425" s="107"/>
      <c r="AD425" s="107"/>
      <c r="AE425" s="107"/>
      <c r="AF425" s="107"/>
    </row>
    <row r="426" spans="1:32" ht="14.25" customHeight="1" x14ac:dyDescent="0.2">
      <c r="A426" s="509" t="s">
        <v>1696</v>
      </c>
      <c r="B426" s="185" t="str">
        <f t="shared" si="85"/>
        <v>Herrera</v>
      </c>
      <c r="C426" s="190" t="str">
        <f t="shared" si="86"/>
        <v>Odubel*</v>
      </c>
      <c r="D426" s="107" t="str">
        <f t="shared" si="87"/>
        <v>O. Herrera</v>
      </c>
      <c r="E426" s="178" t="str">
        <f t="shared" si="88"/>
        <v>Odubel* Herrera</v>
      </c>
      <c r="F426" s="217" t="s">
        <v>404</v>
      </c>
      <c r="G426" s="509">
        <v>4</v>
      </c>
      <c r="H426" s="509">
        <v>1</v>
      </c>
      <c r="I426" s="509">
        <v>4</v>
      </c>
      <c r="J426" s="298">
        <v>33601</v>
      </c>
      <c r="K426" s="167" t="s">
        <v>973</v>
      </c>
      <c r="L426" s="108" t="s">
        <v>7</v>
      </c>
      <c r="M426" s="107" t="str">
        <f t="shared" si="82"/>
        <v>Y3</v>
      </c>
      <c r="N426" s="120" t="str">
        <f>Aaron!$AE$2</f>
        <v>Pismo Beach</v>
      </c>
      <c r="O426" s="142" t="s">
        <v>1727</v>
      </c>
      <c r="P426" s="178" t="str">
        <f t="shared" si="83"/>
        <v>Herrera, Odubel* (Y3)</v>
      </c>
      <c r="Q426" s="139">
        <f t="shared" si="79"/>
        <v>400000</v>
      </c>
      <c r="R426" s="231" t="str">
        <f t="shared" si="80"/>
        <v/>
      </c>
      <c r="S426" s="231" t="str">
        <f t="shared" si="89"/>
        <v/>
      </c>
      <c r="T426" s="231" t="str">
        <f t="shared" si="90"/>
        <v/>
      </c>
      <c r="U426" s="107" t="s">
        <v>367</v>
      </c>
      <c r="V426" s="183">
        <v>400000</v>
      </c>
      <c r="W426" s="107" t="s">
        <v>630</v>
      </c>
      <c r="X426" s="183"/>
      <c r="Y426" s="107" t="s">
        <v>943</v>
      </c>
      <c r="Z426" s="183"/>
      <c r="AA426" s="107" t="s">
        <v>944</v>
      </c>
      <c r="AB426" s="107"/>
      <c r="AC426" s="107" t="s">
        <v>945</v>
      </c>
      <c r="AD426" s="107"/>
      <c r="AE426" s="107" t="s">
        <v>326</v>
      </c>
      <c r="AF426" s="107"/>
    </row>
    <row r="427" spans="1:32" ht="14.25" customHeight="1" x14ac:dyDescent="0.25">
      <c r="A427" s="121" t="s">
        <v>847</v>
      </c>
      <c r="B427" s="185" t="str">
        <f t="shared" si="85"/>
        <v>Herrmann</v>
      </c>
      <c r="C427" s="190" t="str">
        <f t="shared" si="86"/>
        <v>Chris</v>
      </c>
      <c r="D427" s="107" t="str">
        <f t="shared" si="87"/>
        <v>C. Herrmann</v>
      </c>
      <c r="E427" s="178" t="str">
        <f t="shared" si="88"/>
        <v>Chris Herrmann</v>
      </c>
      <c r="F427" s="334" t="s">
        <v>404</v>
      </c>
      <c r="G427" s="108"/>
      <c r="H427" s="108"/>
      <c r="I427" s="108"/>
      <c r="J427" s="335">
        <v>32105</v>
      </c>
      <c r="K427" s="336" t="s">
        <v>972</v>
      </c>
      <c r="L427" s="108" t="s">
        <v>7</v>
      </c>
      <c r="M427" s="107" t="str">
        <f t="shared" si="82"/>
        <v>2,F3-$3.3M</v>
      </c>
      <c r="N427" s="339" t="s">
        <v>1896</v>
      </c>
      <c r="O427" s="370" t="s">
        <v>1922</v>
      </c>
      <c r="P427" s="178" t="str">
        <f t="shared" si="83"/>
        <v>Herrmann, Chris (2,F3-$3.3M)</v>
      </c>
      <c r="Q427" s="139">
        <f t="shared" si="79"/>
        <v>1100000</v>
      </c>
      <c r="R427" s="231">
        <f t="shared" si="80"/>
        <v>1100000</v>
      </c>
      <c r="S427" s="231" t="str">
        <f t="shared" si="89"/>
        <v/>
      </c>
      <c r="T427" s="231" t="str">
        <f t="shared" si="90"/>
        <v/>
      </c>
      <c r="U427" s="340" t="s">
        <v>1991</v>
      </c>
      <c r="V427" s="338">
        <v>1100000</v>
      </c>
      <c r="W427" s="340" t="s">
        <v>2000</v>
      </c>
      <c r="X427" s="486">
        <v>1100000</v>
      </c>
      <c r="Y427" s="340" t="s">
        <v>326</v>
      </c>
      <c r="Z427" s="183"/>
      <c r="AA427" s="107"/>
      <c r="AB427" s="107"/>
      <c r="AC427" s="107"/>
      <c r="AD427" s="107"/>
      <c r="AE427" s="107"/>
      <c r="AF427" s="107"/>
    </row>
    <row r="428" spans="1:32" ht="14.25" customHeight="1" x14ac:dyDescent="0.25">
      <c r="A428" s="120" t="s">
        <v>61</v>
      </c>
      <c r="B428" s="185" t="str">
        <f t="shared" si="85"/>
        <v>Heyward</v>
      </c>
      <c r="C428" s="190" t="str">
        <f t="shared" si="86"/>
        <v>Jason</v>
      </c>
      <c r="D428" s="107" t="str">
        <f t="shared" si="87"/>
        <v>J. Heyward</v>
      </c>
      <c r="E428" s="178" t="str">
        <f t="shared" si="88"/>
        <v>Jason Heyward</v>
      </c>
      <c r="F428" s="334" t="s">
        <v>404</v>
      </c>
      <c r="G428" s="108"/>
      <c r="H428" s="108"/>
      <c r="I428" s="108"/>
      <c r="J428" s="335">
        <v>32729</v>
      </c>
      <c r="K428" s="336" t="s">
        <v>976</v>
      </c>
      <c r="L428" s="108" t="s">
        <v>7</v>
      </c>
      <c r="M428" s="107" t="str">
        <f t="shared" si="82"/>
        <v>2,F5-$14.438M</v>
      </c>
      <c r="N428" s="339" t="s">
        <v>1916</v>
      </c>
      <c r="O428" s="370" t="s">
        <v>1922</v>
      </c>
      <c r="P428" s="178" t="str">
        <f t="shared" si="83"/>
        <v>Heyward, Jason (2,F5-$14.438M)</v>
      </c>
      <c r="Q428" s="139">
        <f t="shared" si="79"/>
        <v>2887500</v>
      </c>
      <c r="R428" s="231">
        <f t="shared" si="80"/>
        <v>2887500</v>
      </c>
      <c r="S428" s="231">
        <f t="shared" si="89"/>
        <v>2887500</v>
      </c>
      <c r="T428" s="231">
        <f t="shared" si="90"/>
        <v>2887500</v>
      </c>
      <c r="U428" s="340" t="s">
        <v>2056</v>
      </c>
      <c r="V428" s="338">
        <v>2887500</v>
      </c>
      <c r="W428" s="340" t="s">
        <v>2073</v>
      </c>
      <c r="X428" s="486">
        <v>2887500</v>
      </c>
      <c r="Y428" s="340" t="s">
        <v>2075</v>
      </c>
      <c r="Z428" s="486">
        <v>2887500</v>
      </c>
      <c r="AA428" s="340" t="s">
        <v>2077</v>
      </c>
      <c r="AB428" s="338">
        <v>2887500</v>
      </c>
      <c r="AC428" s="107" t="s">
        <v>326</v>
      </c>
      <c r="AD428" s="107"/>
      <c r="AE428" s="107"/>
      <c r="AF428" s="107"/>
    </row>
    <row r="429" spans="1:32" ht="14.25" customHeight="1" x14ac:dyDescent="0.2">
      <c r="A429" s="107" t="s">
        <v>440</v>
      </c>
      <c r="B429" s="185" t="str">
        <f t="shared" si="85"/>
        <v>Hicks</v>
      </c>
      <c r="C429" s="190" t="str">
        <f t="shared" si="86"/>
        <v>Aaron</v>
      </c>
      <c r="D429" s="107" t="str">
        <f t="shared" si="87"/>
        <v>A. Hicks</v>
      </c>
      <c r="E429" s="178" t="str">
        <f t="shared" si="88"/>
        <v>Aaron Hicks</v>
      </c>
      <c r="F429" s="108" t="s">
        <v>978</v>
      </c>
      <c r="G429" s="108"/>
      <c r="H429" s="108"/>
      <c r="I429" s="108"/>
      <c r="J429" s="165">
        <v>32783</v>
      </c>
      <c r="K429" s="120" t="s">
        <v>973</v>
      </c>
      <c r="L429" s="108" t="s">
        <v>7</v>
      </c>
      <c r="M429" s="107" t="str">
        <f t="shared" si="82"/>
        <v>ARB-Y5</v>
      </c>
      <c r="N429" s="222" t="str">
        <f>Ruth!$AE$2</f>
        <v>Williamsburg</v>
      </c>
      <c r="O429" s="142" t="s">
        <v>325</v>
      </c>
      <c r="P429" s="178" t="str">
        <f t="shared" si="83"/>
        <v>Hicks, Aaron (ARB-Y5)</v>
      </c>
      <c r="Q429" s="139">
        <f t="shared" si="79"/>
        <v>1120000</v>
      </c>
      <c r="R429" s="231" t="str">
        <f t="shared" si="80"/>
        <v/>
      </c>
      <c r="S429" s="231" t="str">
        <f t="shared" si="89"/>
        <v/>
      </c>
      <c r="T429" s="231" t="str">
        <f t="shared" si="90"/>
        <v/>
      </c>
      <c r="U429" s="107" t="s">
        <v>943</v>
      </c>
      <c r="V429" s="183">
        <v>1120000</v>
      </c>
      <c r="W429" s="107" t="s">
        <v>944</v>
      </c>
      <c r="X429" s="179"/>
      <c r="Y429" s="107" t="s">
        <v>945</v>
      </c>
      <c r="Z429" s="183"/>
      <c r="AA429" s="107" t="s">
        <v>326</v>
      </c>
      <c r="AB429" s="107"/>
      <c r="AC429" s="107"/>
      <c r="AD429" s="107"/>
      <c r="AE429" s="107"/>
      <c r="AF429" s="107"/>
    </row>
    <row r="430" spans="1:32" ht="14.25" customHeight="1" x14ac:dyDescent="0.2">
      <c r="A430" s="509" t="s">
        <v>1420</v>
      </c>
      <c r="B430" s="185" t="str">
        <f t="shared" si="85"/>
        <v>Hill</v>
      </c>
      <c r="C430" s="190" t="str">
        <f t="shared" si="86"/>
        <v>Derek</v>
      </c>
      <c r="D430" s="107" t="str">
        <f t="shared" si="87"/>
        <v>D. Hill</v>
      </c>
      <c r="E430" s="178" t="str">
        <f t="shared" si="88"/>
        <v>Derek Hill</v>
      </c>
      <c r="F430" s="108" t="s">
        <v>971</v>
      </c>
      <c r="G430" s="108"/>
      <c r="H430" s="108"/>
      <c r="I430" s="108"/>
      <c r="J430" s="298">
        <v>35063</v>
      </c>
      <c r="K430" s="107" t="s">
        <v>973</v>
      </c>
      <c r="L430" s="108" t="s">
        <v>509</v>
      </c>
      <c r="M430" s="107" t="str">
        <f t="shared" si="82"/>
        <v>min</v>
      </c>
      <c r="N430" s="120" t="str">
        <f>Ruth!$S$2</f>
        <v>New York</v>
      </c>
      <c r="O430" s="108" t="s">
        <v>1349</v>
      </c>
      <c r="P430" s="178" t="str">
        <f t="shared" si="83"/>
        <v>Hill, Derek (min)</v>
      </c>
      <c r="Q430" s="139" t="str">
        <f t="shared" si="79"/>
        <v/>
      </c>
      <c r="R430" s="231" t="str">
        <f t="shared" si="80"/>
        <v/>
      </c>
      <c r="S430" s="231" t="str">
        <f t="shared" si="89"/>
        <v/>
      </c>
      <c r="T430" s="231" t="str">
        <f t="shared" si="90"/>
        <v/>
      </c>
      <c r="U430" s="509" t="s">
        <v>643</v>
      </c>
      <c r="V430" s="323"/>
      <c r="W430" s="509"/>
      <c r="X430" s="321"/>
      <c r="Y430" s="107"/>
      <c r="Z430" s="183"/>
      <c r="AA430" s="107"/>
      <c r="AB430" s="107"/>
      <c r="AC430" s="107"/>
      <c r="AD430" s="107"/>
      <c r="AE430" s="107"/>
      <c r="AF430" s="107"/>
    </row>
    <row r="431" spans="1:32" ht="14.25" customHeight="1" x14ac:dyDescent="0.2">
      <c r="A431" s="107" t="s">
        <v>1824</v>
      </c>
      <c r="B431" s="185" t="str">
        <f t="shared" si="85"/>
        <v>Hill</v>
      </c>
      <c r="C431" s="190" t="str">
        <f t="shared" si="86"/>
        <v>Rich</v>
      </c>
      <c r="D431" s="107" t="str">
        <f t="shared" si="87"/>
        <v>R. Hill</v>
      </c>
      <c r="E431" s="178" t="str">
        <f t="shared" si="88"/>
        <v>Rich Hill</v>
      </c>
      <c r="F431" s="217" t="s">
        <v>404</v>
      </c>
      <c r="G431" s="217"/>
      <c r="H431" s="217"/>
      <c r="I431" s="217"/>
      <c r="J431" s="165">
        <v>29291</v>
      </c>
      <c r="K431" s="167" t="s">
        <v>730</v>
      </c>
      <c r="L431" s="108" t="s">
        <v>130</v>
      </c>
      <c r="M431" s="107" t="str">
        <f t="shared" si="82"/>
        <v>3,F3-$2.4M</v>
      </c>
      <c r="N431" s="120" t="s">
        <v>556</v>
      </c>
      <c r="O431" s="142" t="s">
        <v>1889</v>
      </c>
      <c r="P431" s="178" t="str">
        <f t="shared" si="83"/>
        <v>Hill, Rich (3,F3-$2.4M)</v>
      </c>
      <c r="Q431" s="139">
        <f t="shared" si="79"/>
        <v>800000</v>
      </c>
      <c r="R431" s="139" t="str">
        <f t="shared" si="80"/>
        <v/>
      </c>
      <c r="S431" s="231" t="str">
        <f t="shared" si="89"/>
        <v/>
      </c>
      <c r="T431" s="231" t="str">
        <f t="shared" si="90"/>
        <v/>
      </c>
      <c r="U431" s="147" t="s">
        <v>1829</v>
      </c>
      <c r="V431" s="324">
        <v>800000</v>
      </c>
      <c r="W431" s="107" t="s">
        <v>326</v>
      </c>
      <c r="X431" s="183"/>
      <c r="Y431" s="107"/>
      <c r="Z431" s="183"/>
      <c r="AA431" s="107"/>
      <c r="AB431" s="107"/>
      <c r="AC431" s="107"/>
      <c r="AD431" s="107"/>
      <c r="AE431" s="107"/>
      <c r="AF431" s="107"/>
    </row>
    <row r="432" spans="1:32" ht="14.25" customHeight="1" x14ac:dyDescent="0.2">
      <c r="A432" s="509" t="s">
        <v>1433</v>
      </c>
      <c r="B432" s="185" t="str">
        <f t="shared" si="85"/>
        <v>Hoffman</v>
      </c>
      <c r="C432" s="190" t="str">
        <f t="shared" si="86"/>
        <v>Jeff</v>
      </c>
      <c r="D432" s="107" t="str">
        <f t="shared" si="87"/>
        <v>J. Hoffman</v>
      </c>
      <c r="E432" s="178" t="str">
        <f t="shared" si="88"/>
        <v>Jeff Hoffman</v>
      </c>
      <c r="F432" s="508" t="s">
        <v>971</v>
      </c>
      <c r="G432" s="508"/>
      <c r="H432" s="508"/>
      <c r="I432" s="508"/>
      <c r="J432" s="298">
        <v>33977</v>
      </c>
      <c r="K432" s="509" t="s">
        <v>730</v>
      </c>
      <c r="L432" s="108" t="s">
        <v>130</v>
      </c>
      <c r="M432" s="107" t="str">
        <f t="shared" si="82"/>
        <v>Y2</v>
      </c>
      <c r="N432" s="222" t="str">
        <f>Mays!$S$2</f>
        <v>Thunder Bay</v>
      </c>
      <c r="O432" s="108" t="s">
        <v>1349</v>
      </c>
      <c r="P432" s="178" t="str">
        <f t="shared" si="83"/>
        <v>Hoffman, Jeff (Y2)</v>
      </c>
      <c r="Q432" s="139">
        <f t="shared" si="79"/>
        <v>300000</v>
      </c>
      <c r="R432" s="231">
        <f t="shared" si="80"/>
        <v>400000</v>
      </c>
      <c r="S432" s="231" t="str">
        <f t="shared" si="89"/>
        <v/>
      </c>
      <c r="T432" s="231" t="str">
        <f t="shared" si="90"/>
        <v/>
      </c>
      <c r="U432" s="509" t="s">
        <v>511</v>
      </c>
      <c r="V432" s="183">
        <v>300000</v>
      </c>
      <c r="W432" s="107" t="s">
        <v>367</v>
      </c>
      <c r="X432" s="183">
        <v>400000</v>
      </c>
      <c r="Y432" s="107" t="s">
        <v>630</v>
      </c>
      <c r="Z432" s="183"/>
      <c r="AA432" s="107" t="s">
        <v>943</v>
      </c>
      <c r="AB432" s="107"/>
      <c r="AC432" s="107" t="s">
        <v>944</v>
      </c>
      <c r="AD432" s="107"/>
      <c r="AE432" s="107" t="s">
        <v>945</v>
      </c>
      <c r="AF432" s="107"/>
    </row>
    <row r="433" spans="1:32" ht="14.25" customHeight="1" x14ac:dyDescent="0.2">
      <c r="A433" s="107" t="s">
        <v>2251</v>
      </c>
      <c r="B433" s="185" t="str">
        <f t="shared" si="85"/>
        <v>Holder</v>
      </c>
      <c r="C433" s="190" t="str">
        <f t="shared" si="86"/>
        <v>Jonathan</v>
      </c>
      <c r="D433" s="107" t="str">
        <f t="shared" si="87"/>
        <v>J. Holder</v>
      </c>
      <c r="E433" s="178" t="str">
        <f t="shared" si="88"/>
        <v>Jonathan Holder</v>
      </c>
      <c r="F433" s="184" t="s">
        <v>971</v>
      </c>
      <c r="G433" s="107">
        <f>G432+1</f>
        <v>1</v>
      </c>
      <c r="H433" s="107">
        <v>5</v>
      </c>
      <c r="I433" s="107">
        <v>4</v>
      </c>
      <c r="J433" s="398">
        <v>34129</v>
      </c>
      <c r="K433" s="107" t="s">
        <v>968</v>
      </c>
      <c r="L433" s="108" t="s">
        <v>130</v>
      </c>
      <c r="M433" s="107" t="str">
        <f t="shared" si="82"/>
        <v>Y1</v>
      </c>
      <c r="N433" s="107" t="s">
        <v>398</v>
      </c>
      <c r="O433" s="108" t="s">
        <v>2127</v>
      </c>
      <c r="P433" s="178" t="str">
        <f t="shared" si="83"/>
        <v>Holder, Jonathan (Y1)</v>
      </c>
      <c r="Q433" s="139">
        <f t="shared" si="79"/>
        <v>200000</v>
      </c>
      <c r="R433" s="231">
        <f t="shared" si="80"/>
        <v>300000</v>
      </c>
      <c r="S433" s="231">
        <f t="shared" si="89"/>
        <v>400000</v>
      </c>
      <c r="T433" s="231" t="str">
        <f t="shared" si="90"/>
        <v/>
      </c>
      <c r="U433" s="107" t="s">
        <v>510</v>
      </c>
      <c r="V433" s="140">
        <v>200000</v>
      </c>
      <c r="W433" s="107" t="s">
        <v>511</v>
      </c>
      <c r="X433" s="183">
        <v>300000</v>
      </c>
      <c r="Y433" s="107" t="s">
        <v>367</v>
      </c>
      <c r="Z433" s="183">
        <v>400000</v>
      </c>
      <c r="AA433" s="107" t="s">
        <v>630</v>
      </c>
      <c r="AB433" s="107"/>
      <c r="AC433" s="107"/>
      <c r="AD433" s="107"/>
      <c r="AE433" s="107"/>
      <c r="AF433" s="107"/>
    </row>
    <row r="434" spans="1:32" ht="14.25" customHeight="1" x14ac:dyDescent="0.2">
      <c r="A434" s="107" t="s">
        <v>271</v>
      </c>
      <c r="B434" s="185" t="str">
        <f t="shared" si="85"/>
        <v>Holland</v>
      </c>
      <c r="C434" s="190" t="str">
        <f t="shared" si="86"/>
        <v>Derek</v>
      </c>
      <c r="D434" s="107" t="str">
        <f t="shared" si="87"/>
        <v>D. Holland</v>
      </c>
      <c r="E434" s="178" t="str">
        <f t="shared" si="88"/>
        <v>Derek Holland</v>
      </c>
      <c r="F434" s="108" t="s">
        <v>404</v>
      </c>
      <c r="G434" s="108"/>
      <c r="H434" s="108"/>
      <c r="I434" s="108"/>
      <c r="J434" s="165">
        <v>31694</v>
      </c>
      <c r="K434" s="120" t="s">
        <v>730</v>
      </c>
      <c r="L434" s="108" t="s">
        <v>130</v>
      </c>
      <c r="M434" s="107" t="str">
        <f t="shared" si="82"/>
        <v>1,F1-$498.75k</v>
      </c>
      <c r="N434" s="147" t="s">
        <v>448</v>
      </c>
      <c r="O434" s="142" t="s">
        <v>3237</v>
      </c>
      <c r="P434" s="178" t="str">
        <f t="shared" si="83"/>
        <v>Holland, Derek (1,F1-$498.75k)</v>
      </c>
      <c r="Q434" s="139">
        <f t="shared" ref="Q434:Q497" si="91">IF(ISBLANK($V434),"",$V434)</f>
        <v>499000</v>
      </c>
      <c r="R434" s="231" t="str">
        <f t="shared" ref="R434:R497" si="92">IF(ISBLANK($X434),"",$X434)</f>
        <v/>
      </c>
      <c r="S434" s="231" t="str">
        <f t="shared" si="89"/>
        <v/>
      </c>
      <c r="T434" s="231" t="str">
        <f t="shared" si="90"/>
        <v/>
      </c>
      <c r="U434" s="165" t="s">
        <v>3281</v>
      </c>
      <c r="V434" s="140">
        <v>499000</v>
      </c>
      <c r="W434" s="182" t="s">
        <v>326</v>
      </c>
      <c r="X434" s="201"/>
      <c r="Y434" s="488"/>
      <c r="Z434" s="183"/>
      <c r="AA434" s="140"/>
      <c r="AB434" s="240"/>
      <c r="AC434" s="107"/>
      <c r="AD434" s="107"/>
      <c r="AE434" s="107"/>
      <c r="AF434" s="107"/>
    </row>
    <row r="435" spans="1:32" ht="14.25" customHeight="1" x14ac:dyDescent="0.2">
      <c r="A435" s="107" t="s">
        <v>735</v>
      </c>
      <c r="B435" s="185" t="str">
        <f t="shared" si="85"/>
        <v>Holland</v>
      </c>
      <c r="C435" s="190" t="str">
        <f t="shared" si="86"/>
        <v>Greg</v>
      </c>
      <c r="D435" s="107" t="str">
        <f t="shared" si="87"/>
        <v>G. Holland</v>
      </c>
      <c r="E435" s="178" t="str">
        <f t="shared" si="88"/>
        <v>Greg Holland</v>
      </c>
      <c r="F435" s="108" t="s">
        <v>971</v>
      </c>
      <c r="G435" s="108"/>
      <c r="H435" s="108"/>
      <c r="I435" s="108"/>
      <c r="J435" s="165">
        <v>31371</v>
      </c>
      <c r="K435" s="120" t="s">
        <v>968</v>
      </c>
      <c r="L435" s="108" t="s">
        <v>130</v>
      </c>
      <c r="M435" s="107" t="str">
        <f t="shared" si="82"/>
        <v>4,L5-14M</v>
      </c>
      <c r="N435" s="120" t="str">
        <f>Mays!$M$2</f>
        <v>Mudville</v>
      </c>
      <c r="O435" s="142" t="s">
        <v>813</v>
      </c>
      <c r="P435" s="178" t="str">
        <f t="shared" si="83"/>
        <v>Holland, Greg (4,L5-14M)</v>
      </c>
      <c r="Q435" s="139">
        <f t="shared" si="91"/>
        <v>2800000</v>
      </c>
      <c r="R435" s="231">
        <f t="shared" si="92"/>
        <v>2800000</v>
      </c>
      <c r="S435" s="231" t="str">
        <f t="shared" si="89"/>
        <v/>
      </c>
      <c r="T435" s="231" t="str">
        <f t="shared" si="90"/>
        <v/>
      </c>
      <c r="U435" s="107" t="s">
        <v>309</v>
      </c>
      <c r="V435" s="183">
        <v>2800000</v>
      </c>
      <c r="W435" s="178" t="s">
        <v>593</v>
      </c>
      <c r="X435" s="183">
        <v>2800000</v>
      </c>
      <c r="Y435" s="120" t="s">
        <v>326</v>
      </c>
      <c r="Z435" s="183"/>
      <c r="AA435" s="107"/>
      <c r="AB435" s="107"/>
      <c r="AC435" s="107"/>
      <c r="AD435" s="107"/>
      <c r="AE435" s="107"/>
      <c r="AF435" s="107"/>
    </row>
    <row r="436" spans="1:32" ht="14.25" customHeight="1" x14ac:dyDescent="0.2">
      <c r="A436" s="121" t="s">
        <v>67</v>
      </c>
      <c r="B436" s="185" t="str">
        <f t="shared" si="85"/>
        <v>Holliday</v>
      </c>
      <c r="C436" s="190" t="str">
        <f t="shared" si="86"/>
        <v>Matt</v>
      </c>
      <c r="D436" s="107" t="str">
        <f t="shared" si="87"/>
        <v>M. Holliday</v>
      </c>
      <c r="E436" s="178" t="str">
        <f t="shared" si="88"/>
        <v>Matt Holliday</v>
      </c>
      <c r="F436" s="108" t="s">
        <v>971</v>
      </c>
      <c r="G436" s="108"/>
      <c r="H436" s="108"/>
      <c r="I436" s="108"/>
      <c r="J436" s="165">
        <v>29235</v>
      </c>
      <c r="K436" s="120" t="s">
        <v>977</v>
      </c>
      <c r="L436" s="108" t="s">
        <v>7</v>
      </c>
      <c r="M436" s="107" t="str">
        <f t="shared" si="82"/>
        <v>3,F3-$2.82M</v>
      </c>
      <c r="N436" s="121" t="s">
        <v>1486</v>
      </c>
      <c r="O436" s="284" t="s">
        <v>1497</v>
      </c>
      <c r="P436" s="178" t="str">
        <f t="shared" si="83"/>
        <v>Holliday, Matt (3,F3-$2.82M)</v>
      </c>
      <c r="Q436" s="139">
        <f t="shared" si="91"/>
        <v>940000</v>
      </c>
      <c r="R436" s="231" t="str">
        <f t="shared" si="92"/>
        <v/>
      </c>
      <c r="S436" s="231" t="str">
        <f t="shared" si="89"/>
        <v/>
      </c>
      <c r="T436" s="231" t="str">
        <f t="shared" si="90"/>
        <v/>
      </c>
      <c r="U436" s="121" t="s">
        <v>1575</v>
      </c>
      <c r="V436" s="323">
        <v>940000</v>
      </c>
      <c r="W436" s="107" t="s">
        <v>326</v>
      </c>
      <c r="X436" s="183"/>
      <c r="Y436" s="107"/>
      <c r="Z436" s="183"/>
      <c r="AA436" s="107"/>
      <c r="AB436" s="107"/>
      <c r="AC436" s="107"/>
      <c r="AD436" s="107"/>
      <c r="AE436" s="509"/>
      <c r="AF436" s="107"/>
    </row>
    <row r="437" spans="1:32" ht="14.25" customHeight="1" x14ac:dyDescent="0.2">
      <c r="A437" s="509" t="s">
        <v>1428</v>
      </c>
      <c r="B437" s="185" t="str">
        <f t="shared" si="85"/>
        <v>Holmes</v>
      </c>
      <c r="C437" s="190" t="str">
        <f t="shared" si="86"/>
        <v>Grant</v>
      </c>
      <c r="D437" s="107" t="str">
        <f t="shared" si="87"/>
        <v>G. Holmes</v>
      </c>
      <c r="E437" s="178" t="str">
        <f t="shared" si="88"/>
        <v>Grant Holmes</v>
      </c>
      <c r="F437" s="108" t="s">
        <v>971</v>
      </c>
      <c r="G437" s="108"/>
      <c r="H437" s="108"/>
      <c r="I437" s="108"/>
      <c r="J437" s="298">
        <v>35146</v>
      </c>
      <c r="K437" s="107" t="s">
        <v>730</v>
      </c>
      <c r="L437" s="108" t="s">
        <v>509</v>
      </c>
      <c r="M437" s="107" t="str">
        <f t="shared" si="82"/>
        <v>min</v>
      </c>
      <c r="N437" s="222" t="str">
        <f>Ruth!$AE$2</f>
        <v>Williamsburg</v>
      </c>
      <c r="O437" s="108" t="s">
        <v>1349</v>
      </c>
      <c r="P437" s="178" t="str">
        <f t="shared" si="83"/>
        <v>Holmes, Grant (min)</v>
      </c>
      <c r="Q437" s="139" t="str">
        <f t="shared" si="91"/>
        <v/>
      </c>
      <c r="R437" s="231" t="str">
        <f t="shared" si="92"/>
        <v/>
      </c>
      <c r="S437" s="231" t="str">
        <f t="shared" si="89"/>
        <v/>
      </c>
      <c r="T437" s="231" t="str">
        <f t="shared" si="90"/>
        <v/>
      </c>
      <c r="U437" s="509" t="s">
        <v>643</v>
      </c>
      <c r="V437" s="323"/>
      <c r="W437" s="509"/>
      <c r="X437" s="321"/>
      <c r="Y437" s="107"/>
      <c r="Z437" s="183"/>
      <c r="AA437" s="107"/>
      <c r="AB437" s="107"/>
      <c r="AC437" s="107"/>
      <c r="AD437" s="107"/>
      <c r="AE437" s="107"/>
      <c r="AF437" s="107"/>
    </row>
    <row r="438" spans="1:32" ht="14.25" customHeight="1" x14ac:dyDescent="0.2">
      <c r="A438" s="107" t="s">
        <v>1762</v>
      </c>
      <c r="B438" s="185" t="str">
        <f t="shared" si="85"/>
        <v>Honeywell</v>
      </c>
      <c r="C438" s="190" t="str">
        <f t="shared" si="86"/>
        <v>Brent</v>
      </c>
      <c r="D438" s="107" t="str">
        <f t="shared" si="87"/>
        <v>B. Honeywell</v>
      </c>
      <c r="E438" s="178" t="str">
        <f t="shared" si="88"/>
        <v>Brent Honeywell</v>
      </c>
      <c r="F438" s="217" t="s">
        <v>971</v>
      </c>
      <c r="G438" s="509">
        <v>49</v>
      </c>
      <c r="H438" s="509" t="s">
        <v>1648</v>
      </c>
      <c r="I438" s="509">
        <v>1</v>
      </c>
      <c r="J438" s="298">
        <v>34789</v>
      </c>
      <c r="K438" s="167"/>
      <c r="L438" s="108" t="s">
        <v>509</v>
      </c>
      <c r="M438" s="107" t="str">
        <f t="shared" si="82"/>
        <v>min</v>
      </c>
      <c r="N438" s="509" t="s">
        <v>640</v>
      </c>
      <c r="O438" s="142" t="s">
        <v>1727</v>
      </c>
      <c r="P438" s="178" t="str">
        <f t="shared" si="83"/>
        <v>Honeywell, Brent (min)</v>
      </c>
      <c r="Q438" s="139" t="str">
        <f t="shared" si="91"/>
        <v/>
      </c>
      <c r="R438" s="231" t="str">
        <f t="shared" si="92"/>
        <v/>
      </c>
      <c r="S438" s="231" t="str">
        <f t="shared" si="89"/>
        <v/>
      </c>
      <c r="T438" s="231" t="str">
        <f t="shared" si="90"/>
        <v/>
      </c>
      <c r="U438" s="107" t="s">
        <v>643</v>
      </c>
      <c r="V438" s="183"/>
      <c r="W438" s="107"/>
      <c r="X438" s="183"/>
      <c r="Y438" s="107"/>
      <c r="Z438" s="183"/>
      <c r="AA438" s="107"/>
      <c r="AB438" s="107"/>
      <c r="AC438" s="107"/>
      <c r="AD438" s="107"/>
      <c r="AE438" s="107"/>
      <c r="AF438" s="107"/>
    </row>
    <row r="439" spans="1:32" ht="14.25" customHeight="1" x14ac:dyDescent="0.2">
      <c r="A439" s="107" t="s">
        <v>2181</v>
      </c>
      <c r="B439" s="185" t="str">
        <f t="shared" si="85"/>
        <v>Hoskins</v>
      </c>
      <c r="C439" s="190" t="str">
        <f t="shared" si="86"/>
        <v>Rhys</v>
      </c>
      <c r="D439" s="107" t="str">
        <f t="shared" si="87"/>
        <v>R. Hoskins</v>
      </c>
      <c r="E439" s="178" t="str">
        <f t="shared" si="88"/>
        <v>Rhys Hoskins</v>
      </c>
      <c r="F439" s="184" t="s">
        <v>971</v>
      </c>
      <c r="G439" s="107">
        <f>'Free Agents'!G143+1</f>
        <v>1</v>
      </c>
      <c r="H439" s="107">
        <v>5</v>
      </c>
      <c r="I439" s="107">
        <v>6</v>
      </c>
      <c r="J439" s="398">
        <v>34045</v>
      </c>
      <c r="K439" s="107" t="s">
        <v>970</v>
      </c>
      <c r="L439" s="108" t="s">
        <v>7</v>
      </c>
      <c r="M439" s="107" t="str">
        <f t="shared" si="82"/>
        <v>Y1</v>
      </c>
      <c r="N439" s="107" t="s">
        <v>429</v>
      </c>
      <c r="O439" s="108" t="s">
        <v>2127</v>
      </c>
      <c r="P439" s="178" t="str">
        <f t="shared" si="83"/>
        <v>Hoskins, Rhys (Y1)</v>
      </c>
      <c r="Q439" s="139">
        <f t="shared" si="91"/>
        <v>200000</v>
      </c>
      <c r="R439" s="231">
        <f t="shared" si="92"/>
        <v>300000</v>
      </c>
      <c r="S439" s="231">
        <f t="shared" si="89"/>
        <v>400000</v>
      </c>
      <c r="T439" s="231" t="str">
        <f t="shared" si="90"/>
        <v/>
      </c>
      <c r="U439" s="107" t="s">
        <v>510</v>
      </c>
      <c r="V439" s="140">
        <v>200000</v>
      </c>
      <c r="W439" s="107" t="s">
        <v>511</v>
      </c>
      <c r="X439" s="183">
        <v>300000</v>
      </c>
      <c r="Y439" s="107" t="s">
        <v>367</v>
      </c>
      <c r="Z439" s="183">
        <v>400000</v>
      </c>
      <c r="AA439" s="107" t="s">
        <v>630</v>
      </c>
      <c r="AB439" s="107"/>
      <c r="AC439" s="107"/>
      <c r="AD439" s="107"/>
      <c r="AE439" s="107"/>
      <c r="AF439" s="107"/>
    </row>
    <row r="440" spans="1:32" ht="14.25" customHeight="1" x14ac:dyDescent="0.2">
      <c r="A440" s="107" t="s">
        <v>706</v>
      </c>
      <c r="B440" s="185" t="str">
        <f t="shared" si="85"/>
        <v>Hosmer</v>
      </c>
      <c r="C440" s="190" t="str">
        <f t="shared" si="86"/>
        <v>Eric</v>
      </c>
      <c r="D440" s="107" t="str">
        <f t="shared" si="87"/>
        <v>E. Hosmer</v>
      </c>
      <c r="E440" s="178" t="str">
        <f t="shared" si="88"/>
        <v>Eric Hosmer</v>
      </c>
      <c r="F440" s="108" t="s">
        <v>404</v>
      </c>
      <c r="G440" s="108"/>
      <c r="H440" s="108"/>
      <c r="I440" s="108"/>
      <c r="J440" s="165">
        <v>32805</v>
      </c>
      <c r="K440" s="120" t="s">
        <v>970</v>
      </c>
      <c r="L440" s="108" t="s">
        <v>7</v>
      </c>
      <c r="M440" s="107" t="str">
        <f t="shared" si="82"/>
        <v>ARB-Y7</v>
      </c>
      <c r="N440" s="120" t="str">
        <f>Aaron!$S$2</f>
        <v>San Jose</v>
      </c>
      <c r="O440" s="142" t="s">
        <v>109</v>
      </c>
      <c r="P440" s="178" t="str">
        <f t="shared" si="83"/>
        <v>Hosmer, Eric (ARB-Y7)</v>
      </c>
      <c r="Q440" s="139">
        <f t="shared" si="91"/>
        <v>3822000</v>
      </c>
      <c r="R440" s="231" t="str">
        <f t="shared" si="92"/>
        <v/>
      </c>
      <c r="S440" s="231" t="str">
        <f t="shared" si="89"/>
        <v/>
      </c>
      <c r="T440" s="231" t="str">
        <f t="shared" si="90"/>
        <v/>
      </c>
      <c r="U440" s="107" t="s">
        <v>945</v>
      </c>
      <c r="V440" s="183">
        <v>3822000</v>
      </c>
      <c r="W440" s="107" t="s">
        <v>326</v>
      </c>
      <c r="X440" s="179"/>
      <c r="Y440" s="107"/>
      <c r="Z440" s="183"/>
      <c r="AA440" s="107"/>
      <c r="AB440" s="107"/>
      <c r="AC440" s="107"/>
      <c r="AD440" s="107"/>
      <c r="AE440" s="107"/>
      <c r="AF440" s="107"/>
    </row>
    <row r="441" spans="1:32" ht="14.25" customHeight="1" x14ac:dyDescent="0.2">
      <c r="A441" s="107" t="s">
        <v>2364</v>
      </c>
      <c r="B441" s="185" t="str">
        <f t="shared" si="85"/>
        <v>Hoyt</v>
      </c>
      <c r="C441" s="190" t="str">
        <f t="shared" si="86"/>
        <v>James</v>
      </c>
      <c r="D441" s="107" t="str">
        <f t="shared" si="87"/>
        <v>J. Hoyt</v>
      </c>
      <c r="E441" s="178" t="str">
        <f t="shared" si="88"/>
        <v>James Hoyt</v>
      </c>
      <c r="F441" s="184" t="s">
        <v>971</v>
      </c>
      <c r="G441" s="107">
        <v>213</v>
      </c>
      <c r="H441" s="107">
        <v>11</v>
      </c>
      <c r="I441" s="107">
        <v>6</v>
      </c>
      <c r="J441" s="398">
        <v>31685</v>
      </c>
      <c r="K441" s="107" t="s">
        <v>968</v>
      </c>
      <c r="L441" s="108" t="s">
        <v>130</v>
      </c>
      <c r="M441" s="107" t="str">
        <f t="shared" si="82"/>
        <v>Y2</v>
      </c>
      <c r="N441" s="107" t="s">
        <v>1071</v>
      </c>
      <c r="O441" s="108" t="s">
        <v>2127</v>
      </c>
      <c r="P441" s="178" t="str">
        <f t="shared" si="83"/>
        <v>Hoyt, James (Y2)</v>
      </c>
      <c r="Q441" s="139">
        <f t="shared" si="91"/>
        <v>300000</v>
      </c>
      <c r="R441" s="231">
        <f t="shared" si="92"/>
        <v>400000</v>
      </c>
      <c r="S441" s="231" t="str">
        <f t="shared" si="89"/>
        <v/>
      </c>
      <c r="T441" s="231" t="str">
        <f t="shared" si="90"/>
        <v/>
      </c>
      <c r="U441" s="107" t="s">
        <v>511</v>
      </c>
      <c r="V441" s="183">
        <v>300000</v>
      </c>
      <c r="W441" s="107" t="s">
        <v>367</v>
      </c>
      <c r="X441" s="183">
        <v>400000</v>
      </c>
      <c r="Y441" s="107" t="s">
        <v>630</v>
      </c>
      <c r="Z441" s="140"/>
      <c r="AA441" s="107" t="s">
        <v>943</v>
      </c>
      <c r="AB441" s="107"/>
      <c r="AC441" s="107" t="s">
        <v>944</v>
      </c>
      <c r="AD441" s="107"/>
      <c r="AE441" s="107" t="s">
        <v>945</v>
      </c>
      <c r="AF441" s="107"/>
    </row>
    <row r="442" spans="1:32" ht="14.25" customHeight="1" x14ac:dyDescent="0.2">
      <c r="A442" s="107" t="s">
        <v>2186</v>
      </c>
      <c r="B442" s="185" t="str">
        <f t="shared" si="85"/>
        <v>Hudson</v>
      </c>
      <c r="C442" s="190" t="str">
        <f t="shared" si="86"/>
        <v>Dakota</v>
      </c>
      <c r="D442" s="107" t="str">
        <f t="shared" si="87"/>
        <v>D. Hudson</v>
      </c>
      <c r="E442" s="178" t="str">
        <f t="shared" si="88"/>
        <v>Dakota Hudson</v>
      </c>
      <c r="F442" s="184" t="s">
        <v>971</v>
      </c>
      <c r="G442" s="107">
        <f>G441+1</f>
        <v>214</v>
      </c>
      <c r="H442" s="107">
        <v>5</v>
      </c>
      <c r="I442" s="107">
        <v>19</v>
      </c>
      <c r="J442" s="398">
        <v>34592</v>
      </c>
      <c r="K442" s="107" t="s">
        <v>968</v>
      </c>
      <c r="L442" s="108" t="s">
        <v>509</v>
      </c>
      <c r="M442" s="107" t="str">
        <f t="shared" si="82"/>
        <v>min</v>
      </c>
      <c r="N442" s="107" t="s">
        <v>929</v>
      </c>
      <c r="O442" s="108" t="s">
        <v>2127</v>
      </c>
      <c r="P442" s="178" t="str">
        <f t="shared" si="83"/>
        <v>Hudson, Dakota (min)</v>
      </c>
      <c r="Q442" s="139" t="str">
        <f t="shared" si="91"/>
        <v/>
      </c>
      <c r="R442" s="231" t="str">
        <f t="shared" si="92"/>
        <v/>
      </c>
      <c r="S442" s="231" t="str">
        <f t="shared" si="89"/>
        <v/>
      </c>
      <c r="T442" s="231" t="str">
        <f t="shared" si="90"/>
        <v/>
      </c>
      <c r="U442" s="107" t="s">
        <v>643</v>
      </c>
      <c r="V442" s="107"/>
      <c r="W442" s="107"/>
      <c r="X442" s="140"/>
      <c r="Y442" s="107"/>
      <c r="Z442" s="140"/>
      <c r="AA442" s="107"/>
      <c r="AB442" s="107"/>
      <c r="AC442" s="107"/>
      <c r="AD442" s="107"/>
      <c r="AE442" s="509"/>
      <c r="AF442" s="107"/>
    </row>
    <row r="443" spans="1:32" ht="14.25" customHeight="1" x14ac:dyDescent="0.2">
      <c r="A443" s="121" t="s">
        <v>1615</v>
      </c>
      <c r="B443" s="185" t="str">
        <f t="shared" si="85"/>
        <v>Hudson</v>
      </c>
      <c r="C443" s="190" t="str">
        <f t="shared" si="86"/>
        <v>Daniel</v>
      </c>
      <c r="D443" s="107" t="str">
        <f t="shared" si="87"/>
        <v>D. Hudson</v>
      </c>
      <c r="E443" s="178" t="str">
        <f t="shared" si="88"/>
        <v>Daniel Hudson</v>
      </c>
      <c r="F443" s="108" t="s">
        <v>971</v>
      </c>
      <c r="G443" s="108"/>
      <c r="H443" s="108"/>
      <c r="I443" s="108"/>
      <c r="J443" s="165">
        <v>31845</v>
      </c>
      <c r="K443" s="120" t="s">
        <v>730</v>
      </c>
      <c r="L443" s="108" t="s">
        <v>130</v>
      </c>
      <c r="M443" s="107" t="str">
        <f t="shared" si="82"/>
        <v>3,F3-$2.295M</v>
      </c>
      <c r="N443" s="120" t="s">
        <v>1636</v>
      </c>
      <c r="O443" s="284" t="s">
        <v>3233</v>
      </c>
      <c r="P443" s="178" t="str">
        <f t="shared" si="83"/>
        <v>Hudson, Daniel (3,F3-$2.295M)</v>
      </c>
      <c r="Q443" s="139">
        <f t="shared" si="91"/>
        <v>765000</v>
      </c>
      <c r="R443" s="231" t="str">
        <f t="shared" si="92"/>
        <v/>
      </c>
      <c r="S443" s="231" t="str">
        <f>IF(ISBLANK($X443),"",$X443)</f>
        <v/>
      </c>
      <c r="T443" s="231" t="str">
        <f>IF(ISBLANK($Z443),"",$Z443)</f>
        <v/>
      </c>
      <c r="U443" s="121" t="s">
        <v>1568</v>
      </c>
      <c r="V443" s="323">
        <v>765000</v>
      </c>
      <c r="W443" s="107" t="s">
        <v>326</v>
      </c>
      <c r="X443" s="183"/>
      <c r="Y443" s="107"/>
      <c r="Z443" s="183"/>
      <c r="AA443" s="107"/>
      <c r="AB443" s="107"/>
      <c r="AC443" s="107"/>
      <c r="AD443" s="107"/>
    </row>
    <row r="444" spans="1:32" ht="14.25" customHeight="1" x14ac:dyDescent="0.2">
      <c r="A444" s="119" t="s">
        <v>872</v>
      </c>
      <c r="B444" s="185" t="str">
        <f t="shared" si="85"/>
        <v>Hughes</v>
      </c>
      <c r="C444" s="190" t="str">
        <f t="shared" si="86"/>
        <v>Jared</v>
      </c>
      <c r="D444" s="107" t="str">
        <f t="shared" si="87"/>
        <v>J. Hughes</v>
      </c>
      <c r="E444" s="178" t="str">
        <f t="shared" si="88"/>
        <v>Jared Hughes</v>
      </c>
      <c r="F444" s="108" t="s">
        <v>971</v>
      </c>
      <c r="G444" s="108"/>
      <c r="H444" s="108"/>
      <c r="I444" s="108"/>
      <c r="J444" s="165">
        <v>31232</v>
      </c>
      <c r="K444" s="120" t="s">
        <v>968</v>
      </c>
      <c r="L444" s="108" t="s">
        <v>130</v>
      </c>
      <c r="M444" s="107" t="str">
        <f t="shared" si="82"/>
        <v>ARB-Y6</v>
      </c>
      <c r="N444" s="120" t="s">
        <v>62</v>
      </c>
      <c r="O444" s="108" t="s">
        <v>1479</v>
      </c>
      <c r="P444" s="178" t="str">
        <f t="shared" si="83"/>
        <v>Hughes, Jared (ARB-Y6)</v>
      </c>
      <c r="Q444" s="139">
        <f t="shared" si="91"/>
        <v>1350000</v>
      </c>
      <c r="R444" s="231" t="str">
        <f t="shared" si="92"/>
        <v/>
      </c>
      <c r="S444" s="231" t="str">
        <f t="shared" ref="S444:S475" si="93">IF(ISBLANK($Z444),"",$Z444)</f>
        <v/>
      </c>
      <c r="T444" s="231" t="str">
        <f t="shared" ref="T444:T475" si="94">IF(ISBLANK($AB444),"",$AB444)</f>
        <v/>
      </c>
      <c r="U444" s="107" t="s">
        <v>944</v>
      </c>
      <c r="V444" s="183">
        <v>1350000</v>
      </c>
      <c r="W444" s="107" t="s">
        <v>945</v>
      </c>
      <c r="X444" s="183"/>
      <c r="Y444" s="107" t="s">
        <v>326</v>
      </c>
      <c r="Z444" s="183"/>
      <c r="AA444" s="107"/>
      <c r="AB444" s="107"/>
      <c r="AC444" s="107"/>
      <c r="AD444" s="107"/>
      <c r="AE444" s="107"/>
      <c r="AF444" s="107"/>
    </row>
    <row r="445" spans="1:32" ht="14.25" customHeight="1" x14ac:dyDescent="0.2">
      <c r="A445" s="121" t="s">
        <v>1621</v>
      </c>
      <c r="B445" s="185" t="str">
        <f t="shared" si="85"/>
        <v>Hughes</v>
      </c>
      <c r="C445" s="190" t="str">
        <f t="shared" si="86"/>
        <v>Phil</v>
      </c>
      <c r="D445" s="107" t="str">
        <f t="shared" si="87"/>
        <v>P. Hughes</v>
      </c>
      <c r="E445" s="178" t="str">
        <f t="shared" si="88"/>
        <v>Phil Hughes</v>
      </c>
      <c r="F445" s="108" t="s">
        <v>971</v>
      </c>
      <c r="G445" s="108"/>
      <c r="H445" s="108"/>
      <c r="I445" s="108"/>
      <c r="J445" s="165">
        <v>31587</v>
      </c>
      <c r="K445" s="120" t="s">
        <v>730</v>
      </c>
      <c r="L445" s="108" t="s">
        <v>130</v>
      </c>
      <c r="M445" s="107" t="str">
        <f t="shared" si="82"/>
        <v>3,F4-$10M</v>
      </c>
      <c r="N445" s="121" t="s">
        <v>1487</v>
      </c>
      <c r="O445" s="284" t="s">
        <v>1497</v>
      </c>
      <c r="P445" s="178" t="str">
        <f t="shared" si="83"/>
        <v>Hughes, Phil (3,F4-$10M)</v>
      </c>
      <c r="Q445" s="139">
        <f t="shared" si="91"/>
        <v>2500000</v>
      </c>
      <c r="R445" s="231">
        <f t="shared" si="92"/>
        <v>2500000</v>
      </c>
      <c r="S445" s="231" t="str">
        <f t="shared" si="93"/>
        <v/>
      </c>
      <c r="T445" s="231" t="str">
        <f t="shared" si="94"/>
        <v/>
      </c>
      <c r="U445" s="121" t="s">
        <v>1549</v>
      </c>
      <c r="V445" s="323">
        <v>2500000</v>
      </c>
      <c r="W445" s="121" t="s">
        <v>1506</v>
      </c>
      <c r="X445" s="321">
        <v>2500000</v>
      </c>
      <c r="Y445" s="107" t="s">
        <v>326</v>
      </c>
      <c r="Z445" s="183"/>
      <c r="AA445" s="107"/>
      <c r="AB445" s="107"/>
      <c r="AC445" s="107"/>
      <c r="AD445" s="107"/>
      <c r="AE445" s="107"/>
      <c r="AF445" s="107"/>
    </row>
    <row r="446" spans="1:32" ht="14.25" customHeight="1" x14ac:dyDescent="0.25">
      <c r="A446" s="120" t="s">
        <v>1397</v>
      </c>
      <c r="B446" s="185" t="str">
        <f t="shared" si="85"/>
        <v>Hundley</v>
      </c>
      <c r="C446" s="190" t="str">
        <f t="shared" si="86"/>
        <v>Nick</v>
      </c>
      <c r="D446" s="107" t="str">
        <f t="shared" si="87"/>
        <v>N. Hundley</v>
      </c>
      <c r="E446" s="178" t="str">
        <f t="shared" si="88"/>
        <v>Nick Hundley</v>
      </c>
      <c r="F446" s="347" t="s">
        <v>971</v>
      </c>
      <c r="G446" s="217"/>
      <c r="H446" s="217"/>
      <c r="I446" s="217"/>
      <c r="J446" s="335">
        <v>30567</v>
      </c>
      <c r="K446" s="362" t="s">
        <v>972</v>
      </c>
      <c r="L446" s="108" t="s">
        <v>7</v>
      </c>
      <c r="M446" s="107" t="str">
        <f t="shared" si="82"/>
        <v>2,F2-$2.9M</v>
      </c>
      <c r="N446" s="339" t="s">
        <v>1911</v>
      </c>
      <c r="O446" s="370" t="s">
        <v>1922</v>
      </c>
      <c r="P446" s="178" t="str">
        <f t="shared" si="83"/>
        <v>Hundley, Nick (2,F2-$2.9M)</v>
      </c>
      <c r="Q446" s="139">
        <f t="shared" si="91"/>
        <v>1450000</v>
      </c>
      <c r="R446" s="231" t="str">
        <f t="shared" si="92"/>
        <v/>
      </c>
      <c r="S446" s="231" t="str">
        <f t="shared" si="93"/>
        <v/>
      </c>
      <c r="T446" s="231" t="str">
        <f t="shared" si="94"/>
        <v/>
      </c>
      <c r="U446" s="340" t="s">
        <v>2009</v>
      </c>
      <c r="V446" s="338">
        <v>1450000</v>
      </c>
      <c r="W446" s="340" t="s">
        <v>326</v>
      </c>
      <c r="X446" s="183"/>
      <c r="Y446" s="107"/>
      <c r="Z446" s="183"/>
      <c r="AA446" s="107"/>
      <c r="AB446" s="107"/>
      <c r="AC446" s="107"/>
      <c r="AD446" s="107"/>
      <c r="AE446" s="107"/>
      <c r="AF446" s="107"/>
    </row>
    <row r="447" spans="1:32" ht="14.25" customHeight="1" x14ac:dyDescent="0.2">
      <c r="A447" s="121" t="s">
        <v>646</v>
      </c>
      <c r="B447" s="185" t="str">
        <f t="shared" si="85"/>
        <v>Hunter</v>
      </c>
      <c r="C447" s="190" t="str">
        <f t="shared" si="86"/>
        <v>Tommy</v>
      </c>
      <c r="D447" s="107" t="str">
        <f t="shared" si="87"/>
        <v>T. Hunter</v>
      </c>
      <c r="E447" s="178" t="str">
        <f t="shared" si="88"/>
        <v>Tommy Hunter</v>
      </c>
      <c r="F447" s="108" t="s">
        <v>971</v>
      </c>
      <c r="G447" s="108"/>
      <c r="H447" s="108"/>
      <c r="I447" s="108"/>
      <c r="J447" s="165">
        <v>31596</v>
      </c>
      <c r="K447" s="120" t="s">
        <v>968</v>
      </c>
      <c r="L447" s="108" t="s">
        <v>130</v>
      </c>
      <c r="M447" s="107" t="str">
        <f t="shared" si="82"/>
        <v>1,F3-$3.396687M</v>
      </c>
      <c r="N447" s="147" t="s">
        <v>1220</v>
      </c>
      <c r="O447" s="142" t="s">
        <v>3237</v>
      </c>
      <c r="P447" s="178" t="str">
        <f t="shared" si="83"/>
        <v>Hunter, Tommy (1,F3-$3.396687M)</v>
      </c>
      <c r="Q447" s="139">
        <f t="shared" si="91"/>
        <v>1133000</v>
      </c>
      <c r="R447" s="231">
        <f t="shared" si="92"/>
        <v>1133000</v>
      </c>
      <c r="S447" s="231">
        <f t="shared" si="93"/>
        <v>1133000</v>
      </c>
      <c r="T447" s="231" t="str">
        <f t="shared" si="94"/>
        <v/>
      </c>
      <c r="U447" s="165" t="s">
        <v>3282</v>
      </c>
      <c r="V447" s="140">
        <v>1133000</v>
      </c>
      <c r="W447" s="165" t="s">
        <v>3282</v>
      </c>
      <c r="X447" s="140">
        <v>1133000</v>
      </c>
      <c r="Y447" s="165" t="s">
        <v>3282</v>
      </c>
      <c r="Z447" s="140">
        <v>1133000</v>
      </c>
      <c r="AA447" s="140" t="s">
        <v>326</v>
      </c>
      <c r="AB447" s="183"/>
      <c r="AC447" s="107"/>
      <c r="AD447" s="107"/>
      <c r="AE447" s="107"/>
      <c r="AF447" s="107"/>
    </row>
    <row r="448" spans="1:32" ht="14.25" customHeight="1" x14ac:dyDescent="0.2">
      <c r="A448" s="107" t="s">
        <v>177</v>
      </c>
      <c r="B448" s="185" t="str">
        <f t="shared" si="85"/>
        <v>Ianetta</v>
      </c>
      <c r="C448" s="190" t="str">
        <f t="shared" si="86"/>
        <v>Chris</v>
      </c>
      <c r="D448" s="107" t="str">
        <f t="shared" si="87"/>
        <v>C. Ianetta</v>
      </c>
      <c r="E448" s="178" t="str">
        <f t="shared" si="88"/>
        <v>Chris Ianetta</v>
      </c>
      <c r="F448" s="108" t="s">
        <v>971</v>
      </c>
      <c r="G448" s="108"/>
      <c r="H448" s="108"/>
      <c r="I448" s="108"/>
      <c r="J448" s="165">
        <v>30414</v>
      </c>
      <c r="K448" s="120" t="s">
        <v>972</v>
      </c>
      <c r="L448" s="108" t="s">
        <v>7</v>
      </c>
      <c r="M448" s="107" t="str">
        <f t="shared" si="82"/>
        <v>1,F1-$5.691M</v>
      </c>
      <c r="N448" s="147" t="s">
        <v>395</v>
      </c>
      <c r="O448" s="142" t="s">
        <v>3237</v>
      </c>
      <c r="P448" s="178" t="str">
        <f t="shared" si="83"/>
        <v>Ianetta, Chris (1,F1-$5.691M)</v>
      </c>
      <c r="Q448" s="139">
        <f t="shared" si="91"/>
        <v>5691000</v>
      </c>
      <c r="R448" s="231" t="str">
        <f t="shared" si="92"/>
        <v/>
      </c>
      <c r="S448" s="231" t="str">
        <f t="shared" si="93"/>
        <v/>
      </c>
      <c r="T448" s="231" t="str">
        <f t="shared" si="94"/>
        <v/>
      </c>
      <c r="U448" s="165" t="s">
        <v>3283</v>
      </c>
      <c r="V448" s="140">
        <v>5691000</v>
      </c>
      <c r="W448" s="182" t="s">
        <v>326</v>
      </c>
      <c r="X448" s="201"/>
      <c r="Y448" s="488"/>
      <c r="Z448" s="183"/>
      <c r="AA448" s="140"/>
      <c r="AB448" s="240"/>
      <c r="AC448" s="107"/>
      <c r="AD448" s="509"/>
      <c r="AE448" s="107"/>
      <c r="AF448" s="107"/>
    </row>
    <row r="449" spans="1:32" ht="14.25" customHeight="1" x14ac:dyDescent="0.2">
      <c r="A449" s="107" t="s">
        <v>2151</v>
      </c>
      <c r="B449" s="185" t="str">
        <f t="shared" si="85"/>
        <v>Ibanez</v>
      </c>
      <c r="C449" s="190" t="str">
        <f t="shared" si="86"/>
        <v>Andy</v>
      </c>
      <c r="D449" s="107" t="str">
        <f t="shared" si="87"/>
        <v>A. Ibanez</v>
      </c>
      <c r="E449" s="178" t="str">
        <f t="shared" si="88"/>
        <v>Andy Ibanez</v>
      </c>
      <c r="F449" s="184" t="s">
        <v>971</v>
      </c>
      <c r="G449" s="107">
        <f>'Free Agents'!G145+1</f>
        <v>92</v>
      </c>
      <c r="H449" s="107">
        <v>2</v>
      </c>
      <c r="I449" s="107">
        <v>17</v>
      </c>
      <c r="J449" s="398">
        <v>34062</v>
      </c>
      <c r="K449" s="107" t="s">
        <v>969</v>
      </c>
      <c r="L449" s="108" t="s">
        <v>509</v>
      </c>
      <c r="M449" s="107" t="str">
        <f t="shared" si="82"/>
        <v>min</v>
      </c>
      <c r="N449" s="107" t="s">
        <v>62</v>
      </c>
      <c r="O449" s="108" t="s">
        <v>2127</v>
      </c>
      <c r="P449" s="178" t="str">
        <f t="shared" si="83"/>
        <v>Ibanez, Andy (min)</v>
      </c>
      <c r="Q449" s="139" t="str">
        <f t="shared" si="91"/>
        <v/>
      </c>
      <c r="R449" s="231" t="str">
        <f t="shared" si="92"/>
        <v/>
      </c>
      <c r="S449" s="231" t="str">
        <f t="shared" si="93"/>
        <v/>
      </c>
      <c r="T449" s="231" t="str">
        <f t="shared" si="94"/>
        <v/>
      </c>
      <c r="U449" s="107" t="s">
        <v>643</v>
      </c>
      <c r="V449" s="107"/>
      <c r="W449" s="107"/>
      <c r="X449" s="140"/>
      <c r="Y449" s="107"/>
      <c r="Z449" s="140"/>
      <c r="AA449" s="107"/>
      <c r="AB449" s="107"/>
      <c r="AC449" s="107"/>
      <c r="AD449" s="107"/>
      <c r="AE449" s="107"/>
      <c r="AF449" s="107"/>
    </row>
    <row r="450" spans="1:32" ht="14.25" customHeight="1" x14ac:dyDescent="0.2">
      <c r="A450" s="107" t="s">
        <v>708</v>
      </c>
      <c r="B450" s="185" t="str">
        <f t="shared" si="85"/>
        <v>Iglesias</v>
      </c>
      <c r="C450" s="190" t="str">
        <f t="shared" si="86"/>
        <v>Jose</v>
      </c>
      <c r="D450" s="107" t="str">
        <f t="shared" si="87"/>
        <v>J. Iglesias</v>
      </c>
      <c r="E450" s="178" t="str">
        <f t="shared" si="88"/>
        <v>Jose Iglesias</v>
      </c>
      <c r="F450" s="108" t="s">
        <v>971</v>
      </c>
      <c r="G450" s="108"/>
      <c r="H450" s="108"/>
      <c r="I450" s="108"/>
      <c r="J450" s="165">
        <v>32878</v>
      </c>
      <c r="K450" s="120" t="s">
        <v>975</v>
      </c>
      <c r="L450" s="108" t="s">
        <v>7</v>
      </c>
      <c r="M450" s="107" t="str">
        <f t="shared" si="82"/>
        <v>ARB-Y4</v>
      </c>
      <c r="N450" s="120" t="str">
        <f>Cobb!$Y$2</f>
        <v>Gateway</v>
      </c>
      <c r="O450" s="142" t="s">
        <v>162</v>
      </c>
      <c r="P450" s="178" t="str">
        <f t="shared" si="83"/>
        <v>Iglesias, Jose (ARB-Y4)</v>
      </c>
      <c r="Q450" s="139">
        <f t="shared" si="91"/>
        <v>760000</v>
      </c>
      <c r="R450" s="231" t="str">
        <f t="shared" si="92"/>
        <v/>
      </c>
      <c r="S450" s="231" t="str">
        <f t="shared" si="93"/>
        <v/>
      </c>
      <c r="T450" s="231" t="str">
        <f t="shared" si="94"/>
        <v/>
      </c>
      <c r="U450" s="107" t="s">
        <v>630</v>
      </c>
      <c r="V450" s="183">
        <v>760000</v>
      </c>
      <c r="W450" s="107" t="s">
        <v>943</v>
      </c>
      <c r="X450" s="183"/>
      <c r="Y450" s="107" t="s">
        <v>944</v>
      </c>
      <c r="Z450" s="183"/>
      <c r="AA450" s="107" t="s">
        <v>945</v>
      </c>
      <c r="AB450" s="107"/>
      <c r="AC450" s="107" t="s">
        <v>326</v>
      </c>
      <c r="AD450" s="107"/>
      <c r="AE450" s="107"/>
      <c r="AF450" s="107"/>
    </row>
    <row r="451" spans="1:32" ht="14.25" customHeight="1" x14ac:dyDescent="0.2">
      <c r="A451" s="509" t="s">
        <v>1464</v>
      </c>
      <c r="B451" s="185" t="str">
        <f t="shared" si="85"/>
        <v>Iglesias</v>
      </c>
      <c r="C451" s="190" t="str">
        <f t="shared" si="86"/>
        <v>Raisel</v>
      </c>
      <c r="D451" s="107" t="str">
        <f t="shared" si="87"/>
        <v>R. Iglesias</v>
      </c>
      <c r="E451" s="178" t="str">
        <f t="shared" si="88"/>
        <v>Raisel Iglesias</v>
      </c>
      <c r="F451" s="108" t="s">
        <v>971</v>
      </c>
      <c r="G451" s="108"/>
      <c r="H451" s="108"/>
      <c r="I451" s="108"/>
      <c r="J451" s="298">
        <v>32964</v>
      </c>
      <c r="K451" s="107" t="s">
        <v>968</v>
      </c>
      <c r="L451" s="108" t="s">
        <v>130</v>
      </c>
      <c r="M451" s="107" t="str">
        <f t="shared" ref="M451:M514" si="95">$U451</f>
        <v>Y3</v>
      </c>
      <c r="N451" s="120" t="str">
        <f>Mays!$A$2</f>
        <v>Aspen</v>
      </c>
      <c r="O451" s="108" t="s">
        <v>1349</v>
      </c>
      <c r="P451" s="178" t="str">
        <f t="shared" ref="P451:P514" si="96">CONCATENATE(A451," (",M451,")")</f>
        <v>Iglesias, Raisel (Y3)</v>
      </c>
      <c r="Q451" s="139">
        <f t="shared" si="91"/>
        <v>400000</v>
      </c>
      <c r="R451" s="231" t="str">
        <f t="shared" si="92"/>
        <v/>
      </c>
      <c r="S451" s="231" t="str">
        <f t="shared" si="93"/>
        <v/>
      </c>
      <c r="T451" s="231" t="str">
        <f t="shared" si="94"/>
        <v/>
      </c>
      <c r="U451" s="107" t="s">
        <v>367</v>
      </c>
      <c r="V451" s="323">
        <v>400000</v>
      </c>
      <c r="W451" s="107" t="s">
        <v>630</v>
      </c>
      <c r="X451" s="321"/>
      <c r="Y451" s="107" t="s">
        <v>943</v>
      </c>
      <c r="Z451" s="183"/>
      <c r="AA451" s="107" t="s">
        <v>944</v>
      </c>
      <c r="AB451" s="107"/>
      <c r="AC451" s="107" t="s">
        <v>945</v>
      </c>
      <c r="AD451" s="107"/>
      <c r="AE451" s="107" t="s">
        <v>326</v>
      </c>
      <c r="AF451" s="107"/>
    </row>
    <row r="452" spans="1:32" ht="14.25" customHeight="1" x14ac:dyDescent="0.2">
      <c r="A452" s="431" t="s">
        <v>1297</v>
      </c>
      <c r="B452" s="378" t="str">
        <f t="shared" si="85"/>
        <v>Inciarte</v>
      </c>
      <c r="C452" s="379" t="str">
        <f t="shared" si="86"/>
        <v>Ender*</v>
      </c>
      <c r="D452" s="316" t="str">
        <f t="shared" si="87"/>
        <v>E. Inciarte</v>
      </c>
      <c r="E452" s="374" t="str">
        <f t="shared" si="88"/>
        <v>Ender* Inciarte</v>
      </c>
      <c r="F452" s="317" t="s">
        <v>404</v>
      </c>
      <c r="G452" s="317"/>
      <c r="H452" s="317"/>
      <c r="I452" s="317"/>
      <c r="J452" s="476">
        <v>33175</v>
      </c>
      <c r="K452" s="316" t="s">
        <v>973</v>
      </c>
      <c r="L452" s="317" t="s">
        <v>7</v>
      </c>
      <c r="M452" s="316" t="str">
        <f t="shared" si="95"/>
        <v>ARB-Y4</v>
      </c>
      <c r="N452" s="314" t="s">
        <v>62</v>
      </c>
      <c r="O452" s="317" t="s">
        <v>3724</v>
      </c>
      <c r="P452" s="178" t="str">
        <f t="shared" si="96"/>
        <v>Inciarte, Ender* (ARB-Y4)</v>
      </c>
      <c r="Q452" s="139">
        <f t="shared" si="91"/>
        <v>840000</v>
      </c>
      <c r="R452" s="231" t="str">
        <f t="shared" si="92"/>
        <v/>
      </c>
      <c r="S452" s="231" t="str">
        <f t="shared" si="93"/>
        <v/>
      </c>
      <c r="T452" s="231" t="str">
        <f t="shared" si="94"/>
        <v/>
      </c>
      <c r="U452" s="107" t="s">
        <v>630</v>
      </c>
      <c r="V452" s="323">
        <v>840000</v>
      </c>
      <c r="W452" s="107" t="s">
        <v>943</v>
      </c>
      <c r="X452" s="321"/>
      <c r="Y452" s="107" t="s">
        <v>944</v>
      </c>
      <c r="Z452" s="183"/>
      <c r="AA452" s="107" t="s">
        <v>945</v>
      </c>
      <c r="AB452" s="107"/>
      <c r="AC452" s="107" t="s">
        <v>326</v>
      </c>
      <c r="AD452" s="107"/>
      <c r="AE452" s="509"/>
      <c r="AF452" s="107"/>
    </row>
    <row r="453" spans="1:32" ht="14.25" customHeight="1" x14ac:dyDescent="0.2">
      <c r="A453" s="509" t="s">
        <v>1405</v>
      </c>
      <c r="B453" s="185" t="str">
        <f t="shared" si="85"/>
        <v>Jackson</v>
      </c>
      <c r="C453" s="190" t="str">
        <f t="shared" si="86"/>
        <v>Alex</v>
      </c>
      <c r="D453" s="107" t="str">
        <f t="shared" si="87"/>
        <v>A. Jackson</v>
      </c>
      <c r="E453" s="178" t="str">
        <f t="shared" si="88"/>
        <v>Alex Jackson</v>
      </c>
      <c r="F453" s="108" t="s">
        <v>971</v>
      </c>
      <c r="G453" s="108"/>
      <c r="H453" s="108"/>
      <c r="I453" s="108"/>
      <c r="J453" s="298">
        <v>35058</v>
      </c>
      <c r="K453" s="107" t="s">
        <v>976</v>
      </c>
      <c r="L453" s="108" t="s">
        <v>509</v>
      </c>
      <c r="M453" s="107" t="str">
        <f t="shared" si="95"/>
        <v>min</v>
      </c>
      <c r="N453" s="120" t="str">
        <f>Ruth!$G$2</f>
        <v>Gotham City</v>
      </c>
      <c r="O453" s="108" t="s">
        <v>1349</v>
      </c>
      <c r="P453" s="178" t="str">
        <f t="shared" si="96"/>
        <v>Jackson, Alex (min)</v>
      </c>
      <c r="Q453" s="139" t="str">
        <f t="shared" si="91"/>
        <v/>
      </c>
      <c r="R453" s="231" t="str">
        <f t="shared" si="92"/>
        <v/>
      </c>
      <c r="S453" s="231" t="str">
        <f t="shared" si="93"/>
        <v/>
      </c>
      <c r="T453" s="231" t="str">
        <f t="shared" si="94"/>
        <v/>
      </c>
      <c r="U453" s="509" t="s">
        <v>643</v>
      </c>
      <c r="V453" s="323"/>
      <c r="W453" s="509"/>
      <c r="X453" s="321"/>
      <c r="Y453" s="107"/>
      <c r="Z453" s="183"/>
      <c r="AA453" s="107"/>
      <c r="AB453" s="107"/>
      <c r="AC453" s="107"/>
      <c r="AD453" s="107"/>
      <c r="AE453" s="107"/>
      <c r="AF453" s="107"/>
    </row>
    <row r="454" spans="1:32" ht="14.25" customHeight="1" x14ac:dyDescent="0.2">
      <c r="A454" s="107" t="s">
        <v>259</v>
      </c>
      <c r="B454" s="185" t="str">
        <f t="shared" si="85"/>
        <v>Jackson</v>
      </c>
      <c r="C454" s="190" t="str">
        <f t="shared" si="86"/>
        <v>Austin</v>
      </c>
      <c r="D454" s="107" t="str">
        <f t="shared" si="87"/>
        <v>A. Jackson</v>
      </c>
      <c r="E454" s="178" t="str">
        <f t="shared" si="88"/>
        <v>Austin Jackson</v>
      </c>
      <c r="F454" s="108" t="s">
        <v>971</v>
      </c>
      <c r="G454" s="108"/>
      <c r="H454" s="108"/>
      <c r="I454" s="108"/>
      <c r="J454" s="165">
        <v>31809</v>
      </c>
      <c r="K454" s="120" t="s">
        <v>973</v>
      </c>
      <c r="L454" s="108" t="s">
        <v>7</v>
      </c>
      <c r="M454" s="107" t="str">
        <f t="shared" si="95"/>
        <v>5,L5-14M</v>
      </c>
      <c r="N454" s="120" t="str">
        <f>Mays!$Y$2</f>
        <v>Los Angeles</v>
      </c>
      <c r="O454" s="142" t="s">
        <v>615</v>
      </c>
      <c r="P454" s="178" t="str">
        <f t="shared" si="96"/>
        <v>Jackson, Austin (5,L5-14M)</v>
      </c>
      <c r="Q454" s="139">
        <f t="shared" si="91"/>
        <v>2800000</v>
      </c>
      <c r="R454" s="231" t="str">
        <f t="shared" si="92"/>
        <v/>
      </c>
      <c r="S454" s="231" t="str">
        <f t="shared" si="93"/>
        <v/>
      </c>
      <c r="T454" s="231" t="str">
        <f t="shared" si="94"/>
        <v/>
      </c>
      <c r="U454" s="107" t="s">
        <v>593</v>
      </c>
      <c r="V454" s="183">
        <v>2800000</v>
      </c>
      <c r="W454" s="107" t="s">
        <v>326</v>
      </c>
      <c r="X454" s="183"/>
      <c r="Y454" s="107"/>
      <c r="Z454" s="183"/>
      <c r="AA454" s="107"/>
      <c r="AB454" s="107"/>
      <c r="AC454" s="107"/>
      <c r="AD454" s="107"/>
      <c r="AE454" s="107"/>
      <c r="AF454" s="107"/>
    </row>
    <row r="455" spans="1:32" ht="14.25" customHeight="1" x14ac:dyDescent="0.2">
      <c r="A455" s="107" t="s">
        <v>1763</v>
      </c>
      <c r="B455" s="185" t="str">
        <f t="shared" si="85"/>
        <v>Jackson</v>
      </c>
      <c r="C455" s="190" t="str">
        <f t="shared" si="86"/>
        <v>Drew</v>
      </c>
      <c r="D455" s="107" t="str">
        <f t="shared" si="87"/>
        <v>D. Jackson</v>
      </c>
      <c r="E455" s="178" t="str">
        <f t="shared" si="88"/>
        <v>Drew Jackson</v>
      </c>
      <c r="F455" s="217" t="s">
        <v>971</v>
      </c>
      <c r="G455" s="509">
        <v>141</v>
      </c>
      <c r="H455" s="509">
        <v>6</v>
      </c>
      <c r="I455" s="509">
        <v>1</v>
      </c>
      <c r="J455" s="298">
        <v>34178</v>
      </c>
      <c r="K455" s="167"/>
      <c r="L455" s="108" t="s">
        <v>509</v>
      </c>
      <c r="M455" s="107" t="str">
        <f t="shared" si="95"/>
        <v>min</v>
      </c>
      <c r="N455" s="120" t="str">
        <f>Mays!$G$2</f>
        <v>Palo Alto</v>
      </c>
      <c r="O455" s="142" t="s">
        <v>1727</v>
      </c>
      <c r="P455" s="178" t="str">
        <f t="shared" si="96"/>
        <v>Jackson, Drew (min)</v>
      </c>
      <c r="Q455" s="139" t="str">
        <f t="shared" si="91"/>
        <v/>
      </c>
      <c r="R455" s="231" t="str">
        <f t="shared" si="92"/>
        <v/>
      </c>
      <c r="S455" s="231" t="str">
        <f t="shared" si="93"/>
        <v/>
      </c>
      <c r="T455" s="231" t="str">
        <f t="shared" si="94"/>
        <v/>
      </c>
      <c r="U455" s="107" t="s">
        <v>643</v>
      </c>
      <c r="V455" s="183"/>
      <c r="W455" s="107"/>
      <c r="X455" s="183"/>
      <c r="Y455" s="107"/>
      <c r="Z455" s="183"/>
      <c r="AA455" s="107"/>
      <c r="AB455" s="107"/>
      <c r="AC455" s="107"/>
      <c r="AD455" s="107"/>
      <c r="AE455" s="107"/>
      <c r="AF455" s="107"/>
    </row>
    <row r="456" spans="1:32" ht="14.25" customHeight="1" x14ac:dyDescent="0.2">
      <c r="A456" s="107" t="s">
        <v>369</v>
      </c>
      <c r="B456" s="185" t="str">
        <f t="shared" si="85"/>
        <v>Jackson</v>
      </c>
      <c r="C456" s="190" t="str">
        <f t="shared" si="86"/>
        <v>Edwin</v>
      </c>
      <c r="D456" s="107" t="str">
        <f t="shared" si="87"/>
        <v>E. Jackson</v>
      </c>
      <c r="E456" s="178" t="str">
        <f t="shared" si="88"/>
        <v>Edwin Jackson</v>
      </c>
      <c r="F456" s="108" t="s">
        <v>971</v>
      </c>
      <c r="G456" s="108"/>
      <c r="H456" s="108"/>
      <c r="I456" s="108"/>
      <c r="J456" s="165">
        <v>30568</v>
      </c>
      <c r="K456" s="120" t="s">
        <v>730</v>
      </c>
      <c r="L456" s="108" t="s">
        <v>130</v>
      </c>
      <c r="M456" s="107" t="str">
        <f t="shared" si="95"/>
        <v>1,F1-$200k</v>
      </c>
      <c r="N456" s="147" t="s">
        <v>448</v>
      </c>
      <c r="O456" s="142" t="s">
        <v>3237</v>
      </c>
      <c r="P456" s="178" t="str">
        <f t="shared" si="96"/>
        <v>Jackson, Edwin (1,F1-$200k)</v>
      </c>
      <c r="Q456" s="139">
        <f t="shared" si="91"/>
        <v>200000</v>
      </c>
      <c r="R456" s="231" t="str">
        <f t="shared" si="92"/>
        <v/>
      </c>
      <c r="S456" s="231" t="str">
        <f t="shared" si="93"/>
        <v/>
      </c>
      <c r="T456" s="231" t="str">
        <f t="shared" si="94"/>
        <v/>
      </c>
      <c r="U456" s="165" t="s">
        <v>1488</v>
      </c>
      <c r="V456" s="140">
        <v>200000</v>
      </c>
      <c r="W456" s="182" t="s">
        <v>326</v>
      </c>
      <c r="X456" s="182"/>
      <c r="Y456" s="120"/>
      <c r="Z456" s="182"/>
      <c r="AA456" s="107"/>
      <c r="AB456" s="183"/>
      <c r="AC456" s="107"/>
      <c r="AD456" s="509"/>
      <c r="AE456" s="107"/>
      <c r="AF456" s="107"/>
    </row>
    <row r="457" spans="1:32" ht="14.25" customHeight="1" x14ac:dyDescent="0.2">
      <c r="A457" s="107" t="s">
        <v>736</v>
      </c>
      <c r="B457" s="185" t="str">
        <f t="shared" si="85"/>
        <v>Jankowski</v>
      </c>
      <c r="C457" s="190" t="str">
        <f t="shared" si="86"/>
        <v>Travis</v>
      </c>
      <c r="D457" s="107" t="str">
        <f t="shared" si="87"/>
        <v>T. Jankowski</v>
      </c>
      <c r="E457" s="178" t="str">
        <f t="shared" si="88"/>
        <v>Travis Jankowski</v>
      </c>
      <c r="F457" s="108" t="s">
        <v>404</v>
      </c>
      <c r="G457" s="108"/>
      <c r="H457" s="108"/>
      <c r="I457" s="108"/>
      <c r="J457" s="165">
        <v>33404</v>
      </c>
      <c r="K457" s="120" t="s">
        <v>973</v>
      </c>
      <c r="L457" s="108" t="s">
        <v>7</v>
      </c>
      <c r="M457" s="107" t="str">
        <f t="shared" si="95"/>
        <v>Y1*</v>
      </c>
      <c r="N457" s="120" t="str">
        <f>Mays!$M$2</f>
        <v>Mudville</v>
      </c>
      <c r="O457" s="142" t="s">
        <v>813</v>
      </c>
      <c r="P457" s="178" t="str">
        <f t="shared" si="96"/>
        <v>Jankowski, Travis (Y1*)</v>
      </c>
      <c r="Q457" s="139">
        <f t="shared" si="91"/>
        <v>200000</v>
      </c>
      <c r="R457" s="231">
        <f t="shared" si="92"/>
        <v>300000</v>
      </c>
      <c r="S457" s="231">
        <f t="shared" si="93"/>
        <v>400000</v>
      </c>
      <c r="T457" s="231" t="str">
        <f t="shared" si="94"/>
        <v/>
      </c>
      <c r="U457" s="107" t="s">
        <v>251</v>
      </c>
      <c r="V457" s="140">
        <v>200000</v>
      </c>
      <c r="W457" s="107" t="s">
        <v>511</v>
      </c>
      <c r="X457" s="183">
        <v>300000</v>
      </c>
      <c r="Y457" s="107" t="s">
        <v>367</v>
      </c>
      <c r="Z457" s="183">
        <v>400000</v>
      </c>
      <c r="AA457" s="107" t="s">
        <v>630</v>
      </c>
      <c r="AB457" s="107"/>
      <c r="AC457" s="107"/>
      <c r="AD457" s="107"/>
      <c r="AE457" s="509"/>
      <c r="AF457" s="107"/>
    </row>
    <row r="458" spans="1:32" ht="14.25" customHeight="1" x14ac:dyDescent="0.2">
      <c r="A458" s="107" t="s">
        <v>502</v>
      </c>
      <c r="B458" s="185" t="str">
        <f t="shared" si="85"/>
        <v>Jansen</v>
      </c>
      <c r="C458" s="190" t="str">
        <f t="shared" si="86"/>
        <v>Kenley</v>
      </c>
      <c r="D458" s="107" t="str">
        <f t="shared" si="87"/>
        <v>K. Jansen</v>
      </c>
      <c r="E458" s="178" t="str">
        <f t="shared" si="88"/>
        <v>Kenley Jansen</v>
      </c>
      <c r="F458" s="108" t="s">
        <v>971</v>
      </c>
      <c r="G458" s="108"/>
      <c r="H458" s="108"/>
      <c r="I458" s="108"/>
      <c r="J458" s="165">
        <v>32050</v>
      </c>
      <c r="K458" s="120" t="s">
        <v>3382</v>
      </c>
      <c r="L458" s="108" t="s">
        <v>130</v>
      </c>
      <c r="M458" s="107" t="str">
        <f t="shared" si="95"/>
        <v>1,F5-$15.75M</v>
      </c>
      <c r="N458" s="147" t="s">
        <v>1220</v>
      </c>
      <c r="O458" s="142" t="s">
        <v>3237</v>
      </c>
      <c r="P458" s="178" t="str">
        <f t="shared" si="96"/>
        <v>Jansen, Kenley (1,F5-$15.75M)</v>
      </c>
      <c r="Q458" s="139">
        <f t="shared" si="91"/>
        <v>3150000</v>
      </c>
      <c r="R458" s="231">
        <f t="shared" si="92"/>
        <v>3150000</v>
      </c>
      <c r="S458" s="231">
        <f t="shared" si="93"/>
        <v>3150000</v>
      </c>
      <c r="T458" s="231">
        <f t="shared" si="94"/>
        <v>3150000</v>
      </c>
      <c r="U458" s="165" t="s">
        <v>3284</v>
      </c>
      <c r="V458" s="140">
        <v>3150000</v>
      </c>
      <c r="W458" s="165" t="s">
        <v>3284</v>
      </c>
      <c r="X458" s="140">
        <v>3150000</v>
      </c>
      <c r="Y458" s="165" t="s">
        <v>3284</v>
      </c>
      <c r="Z458" s="140">
        <v>3150000</v>
      </c>
      <c r="AA458" s="165" t="s">
        <v>3284</v>
      </c>
      <c r="AB458" s="140">
        <v>3150000</v>
      </c>
      <c r="AC458" s="165" t="s">
        <v>3284</v>
      </c>
      <c r="AD458" s="140">
        <v>3150000</v>
      </c>
      <c r="AE458" s="107" t="s">
        <v>326</v>
      </c>
      <c r="AF458" s="107"/>
    </row>
    <row r="459" spans="1:32" ht="14.25" customHeight="1" x14ac:dyDescent="0.2">
      <c r="A459" s="121" t="s">
        <v>80</v>
      </c>
      <c r="B459" s="185" t="str">
        <f t="shared" si="85"/>
        <v>Jay</v>
      </c>
      <c r="C459" s="190" t="str">
        <f t="shared" si="86"/>
        <v>Jon</v>
      </c>
      <c r="D459" s="107" t="str">
        <f t="shared" si="87"/>
        <v>J. Jay</v>
      </c>
      <c r="E459" s="178" t="str">
        <f t="shared" si="88"/>
        <v>Jon Jay</v>
      </c>
      <c r="F459" s="108" t="s">
        <v>404</v>
      </c>
      <c r="G459" s="120"/>
      <c r="H459" s="120"/>
      <c r="I459" s="120"/>
      <c r="J459" s="332">
        <v>31121</v>
      </c>
      <c r="K459" s="107" t="s">
        <v>977</v>
      </c>
      <c r="L459" s="108" t="s">
        <v>7</v>
      </c>
      <c r="M459" s="107" t="str">
        <f t="shared" si="95"/>
        <v>1,F3-$10.2M</v>
      </c>
      <c r="N459" s="147" t="s">
        <v>395</v>
      </c>
      <c r="O459" s="142" t="s">
        <v>3237</v>
      </c>
      <c r="P459" s="178" t="str">
        <f t="shared" si="96"/>
        <v>Jay, Jon (1,F3-$10.2M)</v>
      </c>
      <c r="Q459" s="139">
        <f t="shared" si="91"/>
        <v>3400000</v>
      </c>
      <c r="R459" s="231">
        <f t="shared" si="92"/>
        <v>3400000</v>
      </c>
      <c r="S459" s="231">
        <f t="shared" si="93"/>
        <v>3400000</v>
      </c>
      <c r="T459" s="231" t="str">
        <f t="shared" si="94"/>
        <v/>
      </c>
      <c r="U459" s="165" t="s">
        <v>3285</v>
      </c>
      <c r="V459" s="140">
        <v>3400000</v>
      </c>
      <c r="W459" s="165" t="s">
        <v>3285</v>
      </c>
      <c r="X459" s="140">
        <v>3400000</v>
      </c>
      <c r="Y459" s="165" t="s">
        <v>3285</v>
      </c>
      <c r="Z459" s="140">
        <v>3400000</v>
      </c>
      <c r="AA459" s="140" t="s">
        <v>326</v>
      </c>
      <c r="AB459" s="107"/>
      <c r="AC459" s="107"/>
      <c r="AD459" s="107"/>
      <c r="AE459" s="107"/>
      <c r="AF459" s="107"/>
    </row>
    <row r="460" spans="1:32" ht="14.25" customHeight="1" x14ac:dyDescent="0.2">
      <c r="A460" s="107" t="s">
        <v>1764</v>
      </c>
      <c r="B460" s="185" t="str">
        <f t="shared" si="85"/>
        <v>Jay</v>
      </c>
      <c r="C460" s="190" t="str">
        <f t="shared" si="86"/>
        <v>Tyler</v>
      </c>
      <c r="D460" s="107" t="str">
        <f t="shared" si="87"/>
        <v>T. Jay</v>
      </c>
      <c r="E460" s="178" t="str">
        <f t="shared" si="88"/>
        <v>Tyler Jay</v>
      </c>
      <c r="F460" s="217" t="s">
        <v>404</v>
      </c>
      <c r="G460" s="509">
        <v>42</v>
      </c>
      <c r="H460" s="509">
        <v>2</v>
      </c>
      <c r="I460" s="509">
        <v>18</v>
      </c>
      <c r="J460" s="298">
        <v>34443</v>
      </c>
      <c r="K460" s="167"/>
      <c r="L460" s="108" t="s">
        <v>509</v>
      </c>
      <c r="M460" s="107" t="str">
        <f t="shared" si="95"/>
        <v>min</v>
      </c>
      <c r="N460" s="222" t="str">
        <f>Aaron!$Y$2</f>
        <v>Columbus</v>
      </c>
      <c r="O460" s="142" t="s">
        <v>1727</v>
      </c>
      <c r="P460" s="178" t="str">
        <f t="shared" si="96"/>
        <v>Jay, Tyler (min)</v>
      </c>
      <c r="Q460" s="139" t="str">
        <f t="shared" si="91"/>
        <v/>
      </c>
      <c r="R460" s="231" t="str">
        <f t="shared" si="92"/>
        <v/>
      </c>
      <c r="S460" s="231" t="str">
        <f t="shared" si="93"/>
        <v/>
      </c>
      <c r="T460" s="231" t="str">
        <f t="shared" si="94"/>
        <v/>
      </c>
      <c r="U460" s="107" t="s">
        <v>643</v>
      </c>
      <c r="V460" s="183"/>
      <c r="W460" s="107"/>
      <c r="X460" s="183"/>
      <c r="Y460" s="107"/>
      <c r="Z460" s="183"/>
      <c r="AA460" s="107"/>
      <c r="AB460" s="107"/>
      <c r="AC460" s="107"/>
      <c r="AD460" s="107"/>
      <c r="AE460" s="509"/>
      <c r="AF460" s="107"/>
    </row>
    <row r="461" spans="1:32" ht="14.25" customHeight="1" x14ac:dyDescent="0.2">
      <c r="A461" s="107" t="s">
        <v>503</v>
      </c>
      <c r="B461" s="185" t="str">
        <f t="shared" si="85"/>
        <v>Jeffress</v>
      </c>
      <c r="C461" s="190" t="str">
        <f t="shared" si="86"/>
        <v>Jeremy</v>
      </c>
      <c r="D461" s="107" t="str">
        <f t="shared" si="87"/>
        <v>J. Jeffress</v>
      </c>
      <c r="E461" s="178" t="str">
        <f t="shared" si="88"/>
        <v>Jeremy Jeffress</v>
      </c>
      <c r="F461" s="108" t="s">
        <v>971</v>
      </c>
      <c r="G461" s="108"/>
      <c r="H461" s="108"/>
      <c r="I461" s="108"/>
      <c r="J461" s="165">
        <v>32041</v>
      </c>
      <c r="K461" s="120" t="s">
        <v>968</v>
      </c>
      <c r="L461" s="108" t="s">
        <v>130</v>
      </c>
      <c r="M461" s="107" t="str">
        <f t="shared" si="95"/>
        <v>1,F1-$200k</v>
      </c>
      <c r="N461" s="147" t="s">
        <v>448</v>
      </c>
      <c r="O461" s="142" t="s">
        <v>3237</v>
      </c>
      <c r="P461" s="178" t="str">
        <f t="shared" si="96"/>
        <v>Jeffress, Jeremy (1,F1-$200k)</v>
      </c>
      <c r="Q461" s="139">
        <f t="shared" si="91"/>
        <v>200000</v>
      </c>
      <c r="R461" s="231" t="str">
        <f t="shared" si="92"/>
        <v/>
      </c>
      <c r="S461" s="231" t="str">
        <f t="shared" si="93"/>
        <v/>
      </c>
      <c r="T461" s="231" t="str">
        <f t="shared" si="94"/>
        <v/>
      </c>
      <c r="U461" s="165" t="s">
        <v>1488</v>
      </c>
      <c r="V461" s="140">
        <v>200000</v>
      </c>
      <c r="W461" s="182" t="s">
        <v>326</v>
      </c>
      <c r="X461" s="183"/>
      <c r="Y461" s="107"/>
      <c r="Z461" s="183"/>
      <c r="AA461" s="107"/>
      <c r="AB461" s="183"/>
      <c r="AC461" s="107"/>
      <c r="AD461" s="107"/>
      <c r="AE461" s="107"/>
      <c r="AF461" s="107"/>
    </row>
    <row r="462" spans="1:32" ht="14.25" customHeight="1" x14ac:dyDescent="0.2">
      <c r="A462" s="186" t="s">
        <v>1172</v>
      </c>
      <c r="B462" s="185" t="str">
        <f t="shared" si="85"/>
        <v>Jennings</v>
      </c>
      <c r="C462" s="190" t="str">
        <f t="shared" si="86"/>
        <v>Dan</v>
      </c>
      <c r="D462" s="107" t="str">
        <f t="shared" si="87"/>
        <v>D. Jennings</v>
      </c>
      <c r="E462" s="178" t="str">
        <f t="shared" si="88"/>
        <v>Dan Jennings</v>
      </c>
      <c r="F462" s="189" t="s">
        <v>404</v>
      </c>
      <c r="G462" s="189"/>
      <c r="H462" s="189"/>
      <c r="I462" s="189"/>
      <c r="J462" s="193">
        <v>31884</v>
      </c>
      <c r="K462" s="192" t="s">
        <v>130</v>
      </c>
      <c r="L462" s="108" t="s">
        <v>130</v>
      </c>
      <c r="M462" s="107" t="str">
        <f t="shared" si="95"/>
        <v>ARB-Y5</v>
      </c>
      <c r="N462" s="120" t="str">
        <f>Mays!$G$2</f>
        <v>Palo Alto</v>
      </c>
      <c r="O462" s="184" t="s">
        <v>1076</v>
      </c>
      <c r="P462" s="178" t="str">
        <f t="shared" si="96"/>
        <v>Jennings, Dan (ARB-Y5)</v>
      </c>
      <c r="Q462" s="139">
        <f t="shared" si="91"/>
        <v>1092000</v>
      </c>
      <c r="R462" s="231" t="str">
        <f t="shared" si="92"/>
        <v/>
      </c>
      <c r="S462" s="231" t="str">
        <f t="shared" si="93"/>
        <v/>
      </c>
      <c r="T462" s="231" t="str">
        <f t="shared" si="94"/>
        <v/>
      </c>
      <c r="U462" s="107" t="s">
        <v>943</v>
      </c>
      <c r="V462" s="179">
        <v>1092000</v>
      </c>
      <c r="W462" s="107" t="s">
        <v>944</v>
      </c>
      <c r="X462" s="183"/>
      <c r="Y462" s="107" t="s">
        <v>945</v>
      </c>
      <c r="Z462" s="183"/>
      <c r="AA462" s="107" t="s">
        <v>326</v>
      </c>
      <c r="AB462" s="107"/>
      <c r="AC462" s="107"/>
      <c r="AD462" s="107"/>
      <c r="AE462" s="107"/>
      <c r="AF462" s="107"/>
    </row>
    <row r="463" spans="1:32" ht="14.25" customHeight="1" x14ac:dyDescent="0.2">
      <c r="A463" s="107" t="s">
        <v>1765</v>
      </c>
      <c r="B463" s="185" t="str">
        <f t="shared" ref="B463:B526" si="97">LEFT(A463,FIND(", ",A463,1)-1)</f>
        <v>Jimenez</v>
      </c>
      <c r="C463" s="190" t="str">
        <f t="shared" ref="C463:C526" si="98">RIGHT(A463,LEN(A463)-FIND(", ",A463,1)-1)</f>
        <v>Eloy</v>
      </c>
      <c r="D463" s="107" t="str">
        <f t="shared" ref="D463:D526" si="99">CONCATENATE(MID(C463,1,1),". ",B463)</f>
        <v>E. Jimenez</v>
      </c>
      <c r="E463" s="178" t="str">
        <f t="shared" ref="E463:E526" si="100">CONCATENATE(C463," ",B463)</f>
        <v>Eloy Jimenez</v>
      </c>
      <c r="F463" s="217" t="s">
        <v>971</v>
      </c>
      <c r="G463" s="509">
        <v>221</v>
      </c>
      <c r="H463" s="509">
        <v>14</v>
      </c>
      <c r="I463" s="509">
        <v>20</v>
      </c>
      <c r="J463" s="298">
        <v>35396</v>
      </c>
      <c r="K463" s="167"/>
      <c r="L463" s="108" t="s">
        <v>509</v>
      </c>
      <c r="M463" s="107" t="str">
        <f t="shared" si="95"/>
        <v>min</v>
      </c>
      <c r="N463" s="120" t="str">
        <f>Aaron!$S$2</f>
        <v>San Jose</v>
      </c>
      <c r="O463" s="142" t="s">
        <v>1727</v>
      </c>
      <c r="P463" s="178" t="str">
        <f t="shared" si="96"/>
        <v>Jimenez, Eloy (min)</v>
      </c>
      <c r="Q463" s="139" t="str">
        <f t="shared" si="91"/>
        <v/>
      </c>
      <c r="R463" s="231" t="str">
        <f t="shared" si="92"/>
        <v/>
      </c>
      <c r="S463" s="231" t="str">
        <f t="shared" si="93"/>
        <v/>
      </c>
      <c r="T463" s="231" t="str">
        <f t="shared" si="94"/>
        <v/>
      </c>
      <c r="U463" s="107" t="s">
        <v>643</v>
      </c>
      <c r="V463" s="183"/>
      <c r="W463" s="107"/>
      <c r="X463" s="183"/>
      <c r="Y463" s="107"/>
      <c r="Z463" s="183"/>
      <c r="AA463" s="107"/>
      <c r="AB463" s="107"/>
      <c r="AC463" s="107"/>
      <c r="AD463" s="107"/>
      <c r="AE463" s="107"/>
      <c r="AF463" s="107"/>
    </row>
    <row r="464" spans="1:32" ht="14.25" customHeight="1" x14ac:dyDescent="0.2">
      <c r="A464" s="107" t="s">
        <v>1766</v>
      </c>
      <c r="B464" s="185" t="str">
        <f t="shared" si="97"/>
        <v>Jimenez</v>
      </c>
      <c r="C464" s="190" t="str">
        <f t="shared" si="98"/>
        <v>Joe</v>
      </c>
      <c r="D464" s="107" t="str">
        <f t="shared" si="99"/>
        <v>J. Jimenez</v>
      </c>
      <c r="E464" s="178" t="str">
        <f t="shared" si="100"/>
        <v>Joe Jimenez</v>
      </c>
      <c r="F464" s="217" t="s">
        <v>971</v>
      </c>
      <c r="G464" s="509">
        <v>211</v>
      </c>
      <c r="H464" s="509">
        <v>10</v>
      </c>
      <c r="I464" s="509">
        <v>6</v>
      </c>
      <c r="J464" s="298">
        <v>34716</v>
      </c>
      <c r="K464" s="167" t="s">
        <v>968</v>
      </c>
      <c r="L464" s="108" t="s">
        <v>130</v>
      </c>
      <c r="M464" s="107" t="str">
        <f t="shared" si="95"/>
        <v>MM</v>
      </c>
      <c r="N464" s="509" t="s">
        <v>614</v>
      </c>
      <c r="O464" s="142" t="s">
        <v>1727</v>
      </c>
      <c r="P464" s="178" t="str">
        <f t="shared" si="96"/>
        <v>Jimenez, Joe (MM)</v>
      </c>
      <c r="Q464" s="139">
        <f t="shared" si="91"/>
        <v>100000</v>
      </c>
      <c r="R464" s="231" t="str">
        <f t="shared" si="92"/>
        <v/>
      </c>
      <c r="S464" s="231" t="str">
        <f t="shared" si="93"/>
        <v/>
      </c>
      <c r="T464" s="231" t="str">
        <f t="shared" si="94"/>
        <v/>
      </c>
      <c r="U464" s="107" t="s">
        <v>507</v>
      </c>
      <c r="V464" s="179">
        <v>100000</v>
      </c>
      <c r="W464" s="107"/>
      <c r="X464" s="183"/>
      <c r="Y464" s="107"/>
      <c r="Z464" s="183"/>
      <c r="AA464" s="107"/>
      <c r="AB464" s="107"/>
      <c r="AC464" s="509"/>
      <c r="AD464" s="107"/>
      <c r="AE464" s="509"/>
      <c r="AF464" s="107"/>
    </row>
    <row r="465" spans="1:32" ht="14.25" customHeight="1" x14ac:dyDescent="0.2">
      <c r="A465" s="121" t="s">
        <v>385</v>
      </c>
      <c r="B465" s="185" t="str">
        <f t="shared" si="97"/>
        <v>Jimenez</v>
      </c>
      <c r="C465" s="190" t="str">
        <f t="shared" si="98"/>
        <v>Ubaldo</v>
      </c>
      <c r="D465" s="107" t="str">
        <f t="shared" si="99"/>
        <v>U. Jimenez</v>
      </c>
      <c r="E465" s="178" t="str">
        <f t="shared" si="100"/>
        <v>Ubaldo Jimenez</v>
      </c>
      <c r="F465" s="108" t="s">
        <v>971</v>
      </c>
      <c r="G465" s="120"/>
      <c r="H465" s="120"/>
      <c r="I465" s="120"/>
      <c r="J465" s="332">
        <v>30703</v>
      </c>
      <c r="K465" s="107" t="s">
        <v>730</v>
      </c>
      <c r="L465" s="108" t="s">
        <v>130</v>
      </c>
      <c r="M465" s="107" t="str">
        <f t="shared" si="95"/>
        <v>3,F4-$4.6M</v>
      </c>
      <c r="N465" s="120" t="str">
        <f>Cobb!$AE$2</f>
        <v>Chicago</v>
      </c>
      <c r="O465" s="284" t="s">
        <v>1497</v>
      </c>
      <c r="P465" s="178" t="str">
        <f t="shared" si="96"/>
        <v>Jimenez, Ubaldo (3,F4-$4.6M)</v>
      </c>
      <c r="Q465" s="139">
        <f t="shared" si="91"/>
        <v>1150000</v>
      </c>
      <c r="R465" s="231">
        <f t="shared" si="92"/>
        <v>1150000</v>
      </c>
      <c r="S465" s="231" t="str">
        <f t="shared" si="93"/>
        <v/>
      </c>
      <c r="T465" s="231" t="str">
        <f t="shared" si="94"/>
        <v/>
      </c>
      <c r="U465" s="121" t="s">
        <v>1542</v>
      </c>
      <c r="V465" s="323">
        <v>1150000</v>
      </c>
      <c r="W465" s="121" t="s">
        <v>1513</v>
      </c>
      <c r="X465" s="321">
        <v>1150000</v>
      </c>
      <c r="Y465" s="107" t="s">
        <v>326</v>
      </c>
      <c r="Z465" s="183"/>
      <c r="AA465" s="107"/>
      <c r="AB465" s="107"/>
      <c r="AC465" s="509"/>
      <c r="AD465" s="107"/>
      <c r="AE465" s="509"/>
      <c r="AF465" s="107"/>
    </row>
    <row r="466" spans="1:32" ht="14.25" customHeight="1" x14ac:dyDescent="0.2">
      <c r="A466" s="107" t="s">
        <v>77</v>
      </c>
      <c r="B466" s="185" t="str">
        <f t="shared" si="97"/>
        <v>Johnson</v>
      </c>
      <c r="C466" s="190" t="str">
        <f t="shared" si="98"/>
        <v>Chris</v>
      </c>
      <c r="D466" s="107" t="str">
        <f t="shared" si="99"/>
        <v>C. Johnson</v>
      </c>
      <c r="E466" s="178" t="str">
        <f t="shared" si="100"/>
        <v>Chris Johnson</v>
      </c>
      <c r="F466" s="108" t="s">
        <v>971</v>
      </c>
      <c r="G466" s="108"/>
      <c r="H466" s="108"/>
      <c r="I466" s="108"/>
      <c r="J466" s="165">
        <v>30956</v>
      </c>
      <c r="K466" s="120" t="s">
        <v>974</v>
      </c>
      <c r="L466" s="108" t="s">
        <v>7</v>
      </c>
      <c r="M466" s="107" t="str">
        <f t="shared" si="95"/>
        <v>4,F4-5M</v>
      </c>
      <c r="N466" s="222" t="str">
        <f>Mays!$S$2</f>
        <v>Thunder Bay</v>
      </c>
      <c r="O466" s="227" t="s">
        <v>1229</v>
      </c>
      <c r="P466" s="178" t="str">
        <f t="shared" si="96"/>
        <v>Johnson, Chris (4,F4-5M)</v>
      </c>
      <c r="Q466" s="139">
        <f t="shared" si="91"/>
        <v>1250000</v>
      </c>
      <c r="R466" s="231" t="str">
        <f t="shared" si="92"/>
        <v/>
      </c>
      <c r="S466" s="231" t="str">
        <f t="shared" si="93"/>
        <v/>
      </c>
      <c r="T466" s="231" t="str">
        <f t="shared" si="94"/>
        <v/>
      </c>
      <c r="U466" s="120" t="s">
        <v>1266</v>
      </c>
      <c r="V466" s="182">
        <v>1250000</v>
      </c>
      <c r="W466" s="120" t="s">
        <v>326</v>
      </c>
      <c r="X466" s="182"/>
      <c r="Y466" s="107"/>
      <c r="Z466" s="183"/>
      <c r="AA466" s="107"/>
      <c r="AB466" s="140"/>
      <c r="AC466" s="509"/>
      <c r="AD466" s="107"/>
      <c r="AE466" s="107"/>
      <c r="AF466" s="107"/>
    </row>
    <row r="467" spans="1:32" ht="14.25" customHeight="1" x14ac:dyDescent="0.25">
      <c r="A467" s="121" t="s">
        <v>243</v>
      </c>
      <c r="B467" s="185" t="str">
        <f t="shared" si="97"/>
        <v>Johnson</v>
      </c>
      <c r="C467" s="190" t="str">
        <f t="shared" si="98"/>
        <v>Jim</v>
      </c>
      <c r="D467" s="107" t="str">
        <f t="shared" si="99"/>
        <v>J. Johnson</v>
      </c>
      <c r="E467" s="178" t="str">
        <f t="shared" si="100"/>
        <v>Jim Johnson</v>
      </c>
      <c r="F467" s="334" t="s">
        <v>971</v>
      </c>
      <c r="G467" s="120"/>
      <c r="H467" s="120"/>
      <c r="I467" s="120"/>
      <c r="J467" s="335">
        <v>30494</v>
      </c>
      <c r="K467" s="363" t="s">
        <v>968</v>
      </c>
      <c r="L467" s="108" t="s">
        <v>130</v>
      </c>
      <c r="M467" s="107" t="str">
        <f t="shared" si="95"/>
        <v>2,F3-$2.25M</v>
      </c>
      <c r="N467" s="339" t="s">
        <v>1900</v>
      </c>
      <c r="O467" s="370" t="s">
        <v>1922</v>
      </c>
      <c r="P467" s="178" t="str">
        <f t="shared" si="96"/>
        <v>Johnson, Jim (2,F3-$2.25M)</v>
      </c>
      <c r="Q467" s="139">
        <f t="shared" si="91"/>
        <v>750000</v>
      </c>
      <c r="R467" s="231">
        <f t="shared" si="92"/>
        <v>750000</v>
      </c>
      <c r="S467" s="231" t="str">
        <f t="shared" si="93"/>
        <v/>
      </c>
      <c r="T467" s="231" t="str">
        <f t="shared" si="94"/>
        <v/>
      </c>
      <c r="U467" s="340" t="s">
        <v>1599</v>
      </c>
      <c r="V467" s="338">
        <v>750000</v>
      </c>
      <c r="W467" s="340" t="s">
        <v>1567</v>
      </c>
      <c r="X467" s="486">
        <v>750000</v>
      </c>
      <c r="Y467" s="107" t="s">
        <v>326</v>
      </c>
      <c r="Z467" s="183"/>
      <c r="AA467" s="107"/>
      <c r="AB467" s="107"/>
      <c r="AC467" s="107"/>
      <c r="AD467" s="107"/>
      <c r="AE467" s="107"/>
      <c r="AF467" s="107"/>
    </row>
    <row r="468" spans="1:32" ht="14.25" customHeight="1" x14ac:dyDescent="0.2">
      <c r="A468" s="121" t="s">
        <v>54</v>
      </c>
      <c r="B468" s="185" t="str">
        <f t="shared" si="97"/>
        <v>Johnson</v>
      </c>
      <c r="C468" s="190" t="str">
        <f t="shared" si="98"/>
        <v>Kelly</v>
      </c>
      <c r="D468" s="107" t="str">
        <f t="shared" si="99"/>
        <v>K. Johnson</v>
      </c>
      <c r="E468" s="178" t="str">
        <f t="shared" si="100"/>
        <v>Kelly Johnson</v>
      </c>
      <c r="F468" s="108" t="s">
        <v>404</v>
      </c>
      <c r="G468" s="120"/>
      <c r="H468" s="120"/>
      <c r="I468" s="120"/>
      <c r="J468" s="332">
        <v>30004</v>
      </c>
      <c r="K468" s="107" t="s">
        <v>969</v>
      </c>
      <c r="L468" s="108" t="s">
        <v>7</v>
      </c>
      <c r="M468" s="107" t="str">
        <f t="shared" si="95"/>
        <v>3,F3-$7.2M</v>
      </c>
      <c r="N468" s="120" t="str">
        <f>Ruth!$G$2</f>
        <v>Gotham City</v>
      </c>
      <c r="O468" s="284" t="s">
        <v>1497</v>
      </c>
      <c r="P468" s="178" t="str">
        <f t="shared" si="96"/>
        <v>Johnson, Kelly (3,F3-$7.2M)</v>
      </c>
      <c r="Q468" s="139">
        <f t="shared" si="91"/>
        <v>2400000</v>
      </c>
      <c r="R468" s="231" t="str">
        <f t="shared" si="92"/>
        <v/>
      </c>
      <c r="S468" s="231" t="str">
        <f t="shared" si="93"/>
        <v/>
      </c>
      <c r="T468" s="231" t="str">
        <f t="shared" si="94"/>
        <v/>
      </c>
      <c r="U468" s="121" t="s">
        <v>1551</v>
      </c>
      <c r="V468" s="323">
        <v>2400000</v>
      </c>
      <c r="W468" s="107" t="s">
        <v>326</v>
      </c>
      <c r="X468" s="183"/>
      <c r="Y468" s="107"/>
      <c r="Z468" s="183"/>
      <c r="AA468" s="107"/>
      <c r="AB468" s="107"/>
      <c r="AC468" s="107"/>
      <c r="AD468" s="107"/>
      <c r="AE468" s="107"/>
      <c r="AF468" s="107"/>
    </row>
    <row r="469" spans="1:32" ht="14.25" customHeight="1" x14ac:dyDescent="0.25">
      <c r="A469" s="120" t="s">
        <v>656</v>
      </c>
      <c r="B469" s="185" t="str">
        <f t="shared" si="97"/>
        <v>Jones</v>
      </c>
      <c r="C469" s="190" t="str">
        <f t="shared" si="98"/>
        <v>Adam</v>
      </c>
      <c r="D469" s="107" t="str">
        <f t="shared" si="99"/>
        <v>A. Jones</v>
      </c>
      <c r="E469" s="178" t="str">
        <f t="shared" si="100"/>
        <v>Adam Jones</v>
      </c>
      <c r="F469" s="334" t="s">
        <v>971</v>
      </c>
      <c r="G469" s="108"/>
      <c r="H469" s="108"/>
      <c r="I469" s="108"/>
      <c r="J469" s="335">
        <v>31260</v>
      </c>
      <c r="K469" s="336" t="s">
        <v>973</v>
      </c>
      <c r="L469" s="108" t="s">
        <v>7</v>
      </c>
      <c r="M469" s="107" t="str">
        <f t="shared" si="95"/>
        <v>2,F5-$12.5M</v>
      </c>
      <c r="N469" s="339" t="s">
        <v>1894</v>
      </c>
      <c r="O469" s="370" t="s">
        <v>1922</v>
      </c>
      <c r="P469" s="178" t="str">
        <f t="shared" si="96"/>
        <v>Jones, Adam (2,F5-$12.5M)</v>
      </c>
      <c r="Q469" s="139">
        <f t="shared" si="91"/>
        <v>2500000</v>
      </c>
      <c r="R469" s="231">
        <f t="shared" si="92"/>
        <v>2500000</v>
      </c>
      <c r="S469" s="231">
        <f t="shared" si="93"/>
        <v>2500000</v>
      </c>
      <c r="T469" s="231">
        <f t="shared" si="94"/>
        <v>2500000</v>
      </c>
      <c r="U469" s="340" t="s">
        <v>2026</v>
      </c>
      <c r="V469" s="338">
        <v>2500000</v>
      </c>
      <c r="W469" s="340" t="s">
        <v>2048</v>
      </c>
      <c r="X469" s="486">
        <v>2500000</v>
      </c>
      <c r="Y469" s="340" t="s">
        <v>2049</v>
      </c>
      <c r="Z469" s="486">
        <v>2500000</v>
      </c>
      <c r="AA469" s="340" t="s">
        <v>2050</v>
      </c>
      <c r="AB469" s="338">
        <v>2500000</v>
      </c>
      <c r="AC469" s="107" t="s">
        <v>326</v>
      </c>
      <c r="AD469" s="107"/>
      <c r="AE469" s="107"/>
      <c r="AF469" s="107"/>
    </row>
    <row r="470" spans="1:32" ht="14.25" customHeight="1" x14ac:dyDescent="0.2">
      <c r="A470" s="107" t="s">
        <v>1767</v>
      </c>
      <c r="B470" s="185" t="str">
        <f t="shared" si="97"/>
        <v>Jones</v>
      </c>
      <c r="C470" s="190" t="str">
        <f t="shared" si="98"/>
        <v>JaCoby</v>
      </c>
      <c r="D470" s="107" t="str">
        <f t="shared" si="99"/>
        <v>J. Jones</v>
      </c>
      <c r="E470" s="178" t="str">
        <f t="shared" si="100"/>
        <v>JaCoby Jones</v>
      </c>
      <c r="F470" s="217" t="s">
        <v>971</v>
      </c>
      <c r="G470" s="509">
        <v>199</v>
      </c>
      <c r="H470" s="509">
        <v>9</v>
      </c>
      <c r="I470" s="509">
        <v>9</v>
      </c>
      <c r="J470" s="298">
        <v>33734</v>
      </c>
      <c r="K470" s="167" t="s">
        <v>974</v>
      </c>
      <c r="L470" s="108" t="s">
        <v>7</v>
      </c>
      <c r="M470" s="107" t="str">
        <f t="shared" si="95"/>
        <v>Y1</v>
      </c>
      <c r="N470" s="509" t="s">
        <v>1636</v>
      </c>
      <c r="O470" s="142" t="s">
        <v>1727</v>
      </c>
      <c r="P470" s="178" t="str">
        <f t="shared" si="96"/>
        <v>Jones, JaCoby (Y1)</v>
      </c>
      <c r="Q470" s="139">
        <f t="shared" si="91"/>
        <v>200000</v>
      </c>
      <c r="R470" s="231">
        <f t="shared" si="92"/>
        <v>300000</v>
      </c>
      <c r="S470" s="231">
        <f t="shared" si="93"/>
        <v>400000</v>
      </c>
      <c r="T470" s="231" t="str">
        <f t="shared" si="94"/>
        <v/>
      </c>
      <c r="U470" s="107" t="s">
        <v>510</v>
      </c>
      <c r="V470" s="140">
        <v>200000</v>
      </c>
      <c r="W470" s="107" t="s">
        <v>511</v>
      </c>
      <c r="X470" s="183">
        <v>300000</v>
      </c>
      <c r="Y470" s="107" t="s">
        <v>367</v>
      </c>
      <c r="Z470" s="183">
        <v>400000</v>
      </c>
      <c r="AA470" s="107" t="s">
        <v>630</v>
      </c>
      <c r="AB470" s="107"/>
      <c r="AC470" s="107"/>
      <c r="AD470" s="107"/>
      <c r="AE470" s="107"/>
      <c r="AF470" s="107"/>
    </row>
    <row r="471" spans="1:32" ht="14.25" customHeight="1" x14ac:dyDescent="0.2">
      <c r="A471" s="107" t="s">
        <v>1768</v>
      </c>
      <c r="B471" s="185" t="str">
        <f t="shared" si="97"/>
        <v>Jones</v>
      </c>
      <c r="C471" s="190" t="str">
        <f t="shared" si="98"/>
        <v>Jahmai</v>
      </c>
      <c r="D471" s="107" t="str">
        <f t="shared" si="99"/>
        <v>J. Jones</v>
      </c>
      <c r="E471" s="178" t="str">
        <f t="shared" si="100"/>
        <v>Jahmai Jones</v>
      </c>
      <c r="F471" s="217" t="s">
        <v>971</v>
      </c>
      <c r="G471" s="509">
        <v>169</v>
      </c>
      <c r="H471" s="509">
        <v>7</v>
      </c>
      <c r="I471" s="509">
        <v>9</v>
      </c>
      <c r="J471" s="298">
        <v>35646</v>
      </c>
      <c r="K471" s="167"/>
      <c r="L471" s="108" t="s">
        <v>509</v>
      </c>
      <c r="M471" s="107" t="str">
        <f t="shared" si="95"/>
        <v>min</v>
      </c>
      <c r="N471" s="107" t="s">
        <v>388</v>
      </c>
      <c r="O471" s="142" t="s">
        <v>2448</v>
      </c>
      <c r="P471" s="178" t="str">
        <f t="shared" si="96"/>
        <v>Jones, Jahmai (min)</v>
      </c>
      <c r="Q471" s="139" t="str">
        <f t="shared" si="91"/>
        <v/>
      </c>
      <c r="R471" s="231" t="str">
        <f t="shared" si="92"/>
        <v/>
      </c>
      <c r="S471" s="231" t="str">
        <f t="shared" si="93"/>
        <v/>
      </c>
      <c r="T471" s="231" t="str">
        <f t="shared" si="94"/>
        <v/>
      </c>
      <c r="U471" s="107" t="s">
        <v>643</v>
      </c>
      <c r="V471" s="183"/>
      <c r="W471" s="107"/>
      <c r="X471" s="183"/>
      <c r="Y471" s="107"/>
      <c r="Z471" s="183"/>
      <c r="AA471" s="107"/>
      <c r="AB471" s="140"/>
      <c r="AC471" s="107"/>
      <c r="AD471" s="107"/>
      <c r="AE471" s="107"/>
      <c r="AF471" s="107"/>
    </row>
    <row r="472" spans="1:32" ht="14.25" customHeight="1" x14ac:dyDescent="0.2">
      <c r="A472" s="107" t="s">
        <v>2228</v>
      </c>
      <c r="B472" s="185" t="str">
        <f t="shared" si="97"/>
        <v>Jones</v>
      </c>
      <c r="C472" s="190" t="str">
        <f t="shared" si="98"/>
        <v>Nolan</v>
      </c>
      <c r="D472" s="107" t="str">
        <f t="shared" si="99"/>
        <v>N. Jones</v>
      </c>
      <c r="E472" s="178" t="str">
        <f t="shared" si="100"/>
        <v>Nolan Jones</v>
      </c>
      <c r="F472" s="184" t="s">
        <v>404</v>
      </c>
      <c r="G472" s="107">
        <f>G471+1</f>
        <v>170</v>
      </c>
      <c r="H472" s="107">
        <v>11</v>
      </c>
      <c r="I472" s="107">
        <v>7</v>
      </c>
      <c r="J472" s="398">
        <v>35922</v>
      </c>
      <c r="K472" s="107" t="s">
        <v>984</v>
      </c>
      <c r="L472" s="108" t="s">
        <v>509</v>
      </c>
      <c r="M472" s="107" t="str">
        <f t="shared" si="95"/>
        <v>min</v>
      </c>
      <c r="N472" s="107" t="s">
        <v>448</v>
      </c>
      <c r="O472" s="108" t="s">
        <v>2127</v>
      </c>
      <c r="P472" s="178" t="str">
        <f t="shared" si="96"/>
        <v>Jones, Nolan (min)</v>
      </c>
      <c r="Q472" s="139" t="str">
        <f t="shared" si="91"/>
        <v/>
      </c>
      <c r="R472" s="231" t="str">
        <f t="shared" si="92"/>
        <v/>
      </c>
      <c r="S472" s="231" t="str">
        <f t="shared" si="93"/>
        <v/>
      </c>
      <c r="T472" s="231" t="str">
        <f t="shared" si="94"/>
        <v/>
      </c>
      <c r="U472" s="107" t="s">
        <v>643</v>
      </c>
      <c r="V472" s="107"/>
      <c r="W472" s="107"/>
      <c r="X472" s="140"/>
      <c r="Y472" s="107"/>
      <c r="Z472" s="140"/>
      <c r="AA472" s="107"/>
      <c r="AB472" s="107"/>
      <c r="AC472" s="107"/>
      <c r="AD472" s="107"/>
      <c r="AE472" s="107"/>
      <c r="AF472" s="107"/>
    </row>
    <row r="473" spans="1:32" ht="14.25" customHeight="1" x14ac:dyDescent="0.2">
      <c r="A473" s="107" t="s">
        <v>2472</v>
      </c>
      <c r="B473" s="185" t="str">
        <f t="shared" si="97"/>
        <v>Joseph</v>
      </c>
      <c r="C473" s="190" t="str">
        <f t="shared" si="98"/>
        <v>Caleb</v>
      </c>
      <c r="D473" s="107" t="str">
        <f t="shared" si="99"/>
        <v>C. Joseph</v>
      </c>
      <c r="E473" s="178" t="str">
        <f t="shared" si="100"/>
        <v>Caleb Joseph</v>
      </c>
      <c r="F473" s="184" t="s">
        <v>971</v>
      </c>
      <c r="G473" s="107"/>
      <c r="H473" s="107"/>
      <c r="I473" s="107"/>
      <c r="J473" s="398">
        <v>31581</v>
      </c>
      <c r="K473" s="107" t="s">
        <v>972</v>
      </c>
      <c r="L473" s="108" t="s">
        <v>7</v>
      </c>
      <c r="M473" s="107" t="str">
        <f t="shared" si="95"/>
        <v>1,F3-$1.665M</v>
      </c>
      <c r="N473" s="147" t="s">
        <v>614</v>
      </c>
      <c r="O473" s="142" t="s">
        <v>3237</v>
      </c>
      <c r="P473" s="178" t="str">
        <f t="shared" si="96"/>
        <v>Joseph, Caleb (1,F3-$1.665M)</v>
      </c>
      <c r="Q473" s="139">
        <f t="shared" si="91"/>
        <v>555000</v>
      </c>
      <c r="R473" s="231">
        <f t="shared" si="92"/>
        <v>555000</v>
      </c>
      <c r="S473" s="231">
        <f t="shared" si="93"/>
        <v>555000</v>
      </c>
      <c r="T473" s="231" t="str">
        <f t="shared" si="94"/>
        <v/>
      </c>
      <c r="U473" s="165" t="s">
        <v>3286</v>
      </c>
      <c r="V473" s="140">
        <v>555000</v>
      </c>
      <c r="W473" s="165" t="s">
        <v>3286</v>
      </c>
      <c r="X473" s="140">
        <v>555000</v>
      </c>
      <c r="Y473" s="165" t="s">
        <v>3286</v>
      </c>
      <c r="Z473" s="140">
        <v>555000</v>
      </c>
      <c r="AA473" s="140" t="s">
        <v>326</v>
      </c>
      <c r="AB473" s="240"/>
      <c r="AC473" s="107"/>
      <c r="AD473" s="107"/>
      <c r="AE473" s="107"/>
      <c r="AF473" s="107"/>
    </row>
    <row r="474" spans="1:32" ht="14.25" customHeight="1" x14ac:dyDescent="0.2">
      <c r="A474" s="339" t="s">
        <v>1475</v>
      </c>
      <c r="B474" s="185" t="str">
        <f t="shared" si="97"/>
        <v>Joyce</v>
      </c>
      <c r="C474" s="190" t="str">
        <f t="shared" si="98"/>
        <v>Matthew</v>
      </c>
      <c r="D474" s="107" t="str">
        <f t="shared" si="99"/>
        <v>M. Joyce</v>
      </c>
      <c r="E474" s="178" t="str">
        <f t="shared" si="100"/>
        <v>Matthew Joyce</v>
      </c>
      <c r="F474" s="367" t="s">
        <v>404</v>
      </c>
      <c r="G474" s="339"/>
      <c r="H474" s="339"/>
      <c r="I474" s="339"/>
      <c r="J474" s="368">
        <v>30897</v>
      </c>
      <c r="K474" s="369" t="s">
        <v>977</v>
      </c>
      <c r="L474" s="337" t="s">
        <v>7</v>
      </c>
      <c r="M474" s="107" t="str">
        <f t="shared" si="95"/>
        <v>2,F2-$1.5M</v>
      </c>
      <c r="N474" s="339" t="s">
        <v>1903</v>
      </c>
      <c r="O474" s="370" t="s">
        <v>1922</v>
      </c>
      <c r="P474" s="178" t="str">
        <f t="shared" si="96"/>
        <v>Joyce, Matthew (2,F2-$1.5M)</v>
      </c>
      <c r="Q474" s="139">
        <f t="shared" si="91"/>
        <v>750000</v>
      </c>
      <c r="R474" s="231" t="str">
        <f t="shared" si="92"/>
        <v/>
      </c>
      <c r="S474" s="231" t="str">
        <f t="shared" si="93"/>
        <v/>
      </c>
      <c r="T474" s="231" t="str">
        <f t="shared" si="94"/>
        <v/>
      </c>
      <c r="U474" s="340" t="s">
        <v>1974</v>
      </c>
      <c r="V474" s="338">
        <v>750000</v>
      </c>
      <c r="W474" s="340" t="s">
        <v>326</v>
      </c>
      <c r="X474" s="183"/>
      <c r="Y474" s="107"/>
      <c r="Z474" s="183"/>
      <c r="AA474" s="107"/>
      <c r="AB474" s="107"/>
      <c r="AC474" s="107"/>
      <c r="AD474" s="107"/>
      <c r="AE474" s="107"/>
      <c r="AF474" s="107"/>
    </row>
    <row r="475" spans="1:32" ht="14.25" customHeight="1" x14ac:dyDescent="0.2">
      <c r="A475" s="509" t="s">
        <v>1402</v>
      </c>
      <c r="B475" s="185" t="str">
        <f t="shared" si="97"/>
        <v>Judge</v>
      </c>
      <c r="C475" s="190" t="str">
        <f t="shared" si="98"/>
        <v>Aaron</v>
      </c>
      <c r="D475" s="107" t="str">
        <f t="shared" si="99"/>
        <v>A. Judge</v>
      </c>
      <c r="E475" s="178" t="str">
        <f t="shared" si="100"/>
        <v>Aaron Judge</v>
      </c>
      <c r="F475" s="108" t="s">
        <v>971</v>
      </c>
      <c r="G475" s="108"/>
      <c r="H475" s="108"/>
      <c r="I475" s="108"/>
      <c r="J475" s="298">
        <v>33720</v>
      </c>
      <c r="K475" s="107" t="s">
        <v>976</v>
      </c>
      <c r="L475" s="108" t="s">
        <v>7</v>
      </c>
      <c r="M475" s="107" t="str">
        <f t="shared" si="95"/>
        <v>Y1</v>
      </c>
      <c r="N475" s="120" t="str">
        <f>Mays!$AE$2</f>
        <v>West Oakland</v>
      </c>
      <c r="O475" s="108" t="s">
        <v>1349</v>
      </c>
      <c r="P475" s="178" t="str">
        <f t="shared" si="96"/>
        <v>Judge, Aaron (Y1)</v>
      </c>
      <c r="Q475" s="139">
        <f t="shared" si="91"/>
        <v>200000</v>
      </c>
      <c r="R475" s="231">
        <f t="shared" si="92"/>
        <v>300000</v>
      </c>
      <c r="S475" s="231">
        <f t="shared" si="93"/>
        <v>400000</v>
      </c>
      <c r="T475" s="231" t="str">
        <f t="shared" si="94"/>
        <v/>
      </c>
      <c r="U475" s="509" t="s">
        <v>510</v>
      </c>
      <c r="V475" s="140">
        <v>200000</v>
      </c>
      <c r="W475" s="107" t="s">
        <v>511</v>
      </c>
      <c r="X475" s="183">
        <v>300000</v>
      </c>
      <c r="Y475" s="107" t="s">
        <v>367</v>
      </c>
      <c r="Z475" s="183">
        <v>400000</v>
      </c>
      <c r="AA475" s="107" t="s">
        <v>630</v>
      </c>
      <c r="AB475" s="107"/>
      <c r="AC475" s="107"/>
      <c r="AD475" s="107"/>
      <c r="AE475" s="107"/>
      <c r="AF475" s="107"/>
    </row>
    <row r="476" spans="1:32" ht="14.25" customHeight="1" x14ac:dyDescent="0.2">
      <c r="A476" s="107" t="s">
        <v>2164</v>
      </c>
      <c r="B476" s="185" t="str">
        <f t="shared" si="97"/>
        <v>Jurado</v>
      </c>
      <c r="C476" s="190" t="str">
        <f t="shared" si="98"/>
        <v>Ariel</v>
      </c>
      <c r="D476" s="107" t="str">
        <f t="shared" si="99"/>
        <v>A. Jurado</v>
      </c>
      <c r="E476" s="178" t="str">
        <f t="shared" si="100"/>
        <v>Ariel Jurado</v>
      </c>
      <c r="F476" s="184" t="s">
        <v>971</v>
      </c>
      <c r="G476" s="107">
        <f>Cuts!G66+1</f>
        <v>1</v>
      </c>
      <c r="H476" s="107" t="s">
        <v>613</v>
      </c>
      <c r="I476" s="107">
        <v>3</v>
      </c>
      <c r="J476" s="398">
        <v>35094</v>
      </c>
      <c r="K476" s="107" t="s">
        <v>730</v>
      </c>
      <c r="L476" s="108" t="s">
        <v>509</v>
      </c>
      <c r="M476" s="107" t="str">
        <f t="shared" si="95"/>
        <v>min</v>
      </c>
      <c r="N476" s="107" t="s">
        <v>640</v>
      </c>
      <c r="O476" s="108" t="s">
        <v>2127</v>
      </c>
      <c r="P476" s="178" t="str">
        <f t="shared" si="96"/>
        <v>Jurado, Ariel (min)</v>
      </c>
      <c r="Q476" s="139" t="str">
        <f t="shared" si="91"/>
        <v/>
      </c>
      <c r="R476" s="231" t="str">
        <f t="shared" si="92"/>
        <v/>
      </c>
      <c r="S476" s="231" t="str">
        <f t="shared" ref="S476:S507" si="101">IF(ISBLANK($Z476),"",$Z476)</f>
        <v/>
      </c>
      <c r="T476" s="231" t="str">
        <f t="shared" ref="T476:T507" si="102">IF(ISBLANK($AB476),"",$AB476)</f>
        <v/>
      </c>
      <c r="U476" s="107" t="s">
        <v>643</v>
      </c>
      <c r="V476" s="107"/>
      <c r="W476" s="107"/>
      <c r="X476" s="140"/>
      <c r="Y476" s="107"/>
      <c r="Z476" s="140"/>
      <c r="AA476" s="107"/>
      <c r="AB476" s="107"/>
      <c r="AC476" s="107"/>
      <c r="AD476" s="107"/>
      <c r="AE476" s="107"/>
      <c r="AF476" s="107"/>
    </row>
    <row r="477" spans="1:32" ht="14.25" customHeight="1" x14ac:dyDescent="0.2">
      <c r="A477" s="107" t="s">
        <v>3361</v>
      </c>
      <c r="B477" s="185" t="str">
        <f t="shared" si="97"/>
        <v>Kahnle</v>
      </c>
      <c r="C477" s="190" t="str">
        <f t="shared" si="98"/>
        <v>Tommy</v>
      </c>
      <c r="D477" s="107" t="str">
        <f t="shared" si="99"/>
        <v>T. Kahnle</v>
      </c>
      <c r="E477" s="178" t="str">
        <f t="shared" si="100"/>
        <v>Tommy Kahnle</v>
      </c>
      <c r="F477" s="217" t="s">
        <v>971</v>
      </c>
      <c r="G477" s="217"/>
      <c r="H477" s="217"/>
      <c r="I477" s="217"/>
      <c r="J477" s="165">
        <v>32727</v>
      </c>
      <c r="K477" s="167" t="s">
        <v>968</v>
      </c>
      <c r="L477" s="108" t="s">
        <v>130</v>
      </c>
      <c r="M477" s="107" t="str">
        <f t="shared" si="95"/>
        <v xml:space="preserve">1,F3-$7.875M </v>
      </c>
      <c r="N477" s="147" t="s">
        <v>398</v>
      </c>
      <c r="O477" s="142" t="s">
        <v>3237</v>
      </c>
      <c r="P477" s="178" t="str">
        <f t="shared" si="96"/>
        <v>Kahnle, Tommy (1,F3-$7.875M )</v>
      </c>
      <c r="Q477" s="139">
        <f t="shared" si="91"/>
        <v>2625000</v>
      </c>
      <c r="R477" s="231">
        <f t="shared" si="92"/>
        <v>2625000</v>
      </c>
      <c r="S477" s="231">
        <f t="shared" si="101"/>
        <v>2625000</v>
      </c>
      <c r="T477" s="231" t="str">
        <f t="shared" si="102"/>
        <v/>
      </c>
      <c r="U477" s="165" t="s">
        <v>3287</v>
      </c>
      <c r="V477" s="140">
        <v>2625000</v>
      </c>
      <c r="W477" s="165" t="s">
        <v>3287</v>
      </c>
      <c r="X477" s="140">
        <v>2625000</v>
      </c>
      <c r="Y477" s="165" t="s">
        <v>3287</v>
      </c>
      <c r="Z477" s="140">
        <v>2625000</v>
      </c>
      <c r="AA477" s="140" t="s">
        <v>326</v>
      </c>
      <c r="AB477" s="107"/>
      <c r="AC477" s="107"/>
      <c r="AD477" s="140"/>
      <c r="AE477" s="107"/>
      <c r="AF477" s="107"/>
    </row>
    <row r="478" spans="1:32" ht="14.25" customHeight="1" x14ac:dyDescent="0.2">
      <c r="A478" s="107" t="s">
        <v>1769</v>
      </c>
      <c r="B478" s="185" t="str">
        <f t="shared" si="97"/>
        <v>Kaprielian</v>
      </c>
      <c r="C478" s="190" t="str">
        <f t="shared" si="98"/>
        <v>James</v>
      </c>
      <c r="D478" s="107" t="str">
        <f t="shared" si="99"/>
        <v>J. Kaprielian</v>
      </c>
      <c r="E478" s="178" t="str">
        <f t="shared" si="100"/>
        <v>James Kaprielian</v>
      </c>
      <c r="F478" s="217" t="s">
        <v>971</v>
      </c>
      <c r="G478" s="509">
        <v>128</v>
      </c>
      <c r="H478" s="509">
        <v>5</v>
      </c>
      <c r="I478" s="509">
        <v>12</v>
      </c>
      <c r="J478" s="298">
        <v>34395</v>
      </c>
      <c r="K478" s="167"/>
      <c r="L478" s="108" t="s">
        <v>509</v>
      </c>
      <c r="M478" s="107" t="str">
        <f t="shared" si="95"/>
        <v>min</v>
      </c>
      <c r="N478" s="120" t="str">
        <f>Cobb!$Y$2</f>
        <v>Gateway</v>
      </c>
      <c r="O478" s="142" t="s">
        <v>1727</v>
      </c>
      <c r="P478" s="178" t="str">
        <f t="shared" si="96"/>
        <v>Kaprielian, James (min)</v>
      </c>
      <c r="Q478" s="139" t="str">
        <f t="shared" si="91"/>
        <v/>
      </c>
      <c r="R478" s="231" t="str">
        <f t="shared" si="92"/>
        <v/>
      </c>
      <c r="S478" s="231" t="str">
        <f t="shared" si="101"/>
        <v/>
      </c>
      <c r="T478" s="231" t="str">
        <f t="shared" si="102"/>
        <v/>
      </c>
      <c r="U478" s="107" t="s">
        <v>643</v>
      </c>
      <c r="V478" s="183"/>
      <c r="W478" s="107"/>
      <c r="X478" s="183"/>
      <c r="Y478" s="107"/>
      <c r="Z478" s="183"/>
      <c r="AA478" s="107"/>
      <c r="AB478" s="509"/>
      <c r="AC478" s="107"/>
      <c r="AD478" s="107"/>
      <c r="AE478" s="107"/>
      <c r="AF478" s="107"/>
    </row>
    <row r="479" spans="1:32" ht="14.25" customHeight="1" x14ac:dyDescent="0.25">
      <c r="A479" s="371" t="s">
        <v>899</v>
      </c>
      <c r="B479" s="185" t="str">
        <f t="shared" si="97"/>
        <v>Karns</v>
      </c>
      <c r="C479" s="190" t="str">
        <f t="shared" si="98"/>
        <v>Nate</v>
      </c>
      <c r="D479" s="107" t="str">
        <f t="shared" si="99"/>
        <v>N. Karns</v>
      </c>
      <c r="E479" s="178" t="str">
        <f t="shared" si="100"/>
        <v>Nate Karns</v>
      </c>
      <c r="F479" s="334" t="s">
        <v>971</v>
      </c>
      <c r="G479" s="108"/>
      <c r="H479" s="108"/>
      <c r="I479" s="108"/>
      <c r="J479" s="335">
        <v>32106</v>
      </c>
      <c r="K479" s="336" t="s">
        <v>730</v>
      </c>
      <c r="L479" s="108" t="s">
        <v>130</v>
      </c>
      <c r="M479" s="107" t="str">
        <f t="shared" si="95"/>
        <v>2,F3-$1.575M</v>
      </c>
      <c r="N479" s="339" t="s">
        <v>1914</v>
      </c>
      <c r="O479" s="370" t="s">
        <v>1922</v>
      </c>
      <c r="P479" s="178" t="str">
        <f t="shared" si="96"/>
        <v>Karns, Nate (2,F3-$1.575M)</v>
      </c>
      <c r="Q479" s="139">
        <f t="shared" si="91"/>
        <v>525000</v>
      </c>
      <c r="R479" s="231">
        <f t="shared" si="92"/>
        <v>525000</v>
      </c>
      <c r="S479" s="231" t="str">
        <f t="shared" si="101"/>
        <v/>
      </c>
      <c r="T479" s="231" t="str">
        <f t="shared" si="102"/>
        <v/>
      </c>
      <c r="U479" s="340" t="s">
        <v>1961</v>
      </c>
      <c r="V479" s="338">
        <v>525000</v>
      </c>
      <c r="W479" s="340" t="s">
        <v>1962</v>
      </c>
      <c r="X479" s="486">
        <v>525000</v>
      </c>
      <c r="Y479" s="107" t="s">
        <v>326</v>
      </c>
      <c r="Z479" s="183"/>
      <c r="AA479" s="107"/>
      <c r="AB479" s="107"/>
      <c r="AC479" s="107"/>
      <c r="AD479" s="107"/>
      <c r="AE479" s="107"/>
      <c r="AF479" s="107"/>
    </row>
    <row r="480" spans="1:32" ht="14.25" customHeight="1" x14ac:dyDescent="0.2">
      <c r="A480" s="509" t="s">
        <v>1697</v>
      </c>
      <c r="B480" s="185" t="str">
        <f t="shared" si="97"/>
        <v>Kela</v>
      </c>
      <c r="C480" s="190" t="str">
        <f t="shared" si="98"/>
        <v>Keone</v>
      </c>
      <c r="D480" s="107" t="str">
        <f t="shared" si="99"/>
        <v>K. Kela</v>
      </c>
      <c r="E480" s="178" t="str">
        <f t="shared" si="100"/>
        <v>Keone Kela</v>
      </c>
      <c r="F480" s="217" t="s">
        <v>971</v>
      </c>
      <c r="G480" s="509">
        <v>28</v>
      </c>
      <c r="H480" s="509">
        <v>2</v>
      </c>
      <c r="I480" s="509">
        <v>4</v>
      </c>
      <c r="J480" s="298">
        <v>34075</v>
      </c>
      <c r="K480" s="167" t="s">
        <v>968</v>
      </c>
      <c r="L480" s="108" t="s">
        <v>130</v>
      </c>
      <c r="M480" s="107" t="str">
        <f t="shared" si="95"/>
        <v>Y3</v>
      </c>
      <c r="N480" s="120" t="str">
        <f>Aaron!$AE$2</f>
        <v>Pismo Beach</v>
      </c>
      <c r="O480" s="142" t="s">
        <v>1727</v>
      </c>
      <c r="P480" s="178" t="str">
        <f t="shared" si="96"/>
        <v>Kela, Keone (Y3)</v>
      </c>
      <c r="Q480" s="139">
        <f t="shared" si="91"/>
        <v>400000</v>
      </c>
      <c r="R480" s="231" t="str">
        <f t="shared" si="92"/>
        <v/>
      </c>
      <c r="S480" s="231" t="str">
        <f t="shared" si="101"/>
        <v/>
      </c>
      <c r="T480" s="231" t="str">
        <f t="shared" si="102"/>
        <v/>
      </c>
      <c r="U480" s="107" t="s">
        <v>367</v>
      </c>
      <c r="V480" s="183">
        <v>400000</v>
      </c>
      <c r="W480" s="107" t="s">
        <v>630</v>
      </c>
      <c r="X480" s="183"/>
      <c r="Y480" s="107" t="s">
        <v>943</v>
      </c>
      <c r="Z480" s="183"/>
      <c r="AA480" s="107" t="s">
        <v>944</v>
      </c>
      <c r="AB480" s="509"/>
      <c r="AC480" s="107" t="s">
        <v>945</v>
      </c>
      <c r="AD480" s="107"/>
      <c r="AE480" s="107" t="s">
        <v>326</v>
      </c>
      <c r="AF480" s="107"/>
    </row>
    <row r="481" spans="1:32" ht="14.25" customHeight="1" x14ac:dyDescent="0.2">
      <c r="A481" s="107" t="s">
        <v>2133</v>
      </c>
      <c r="B481" s="185" t="str">
        <f t="shared" si="97"/>
        <v>Keller</v>
      </c>
      <c r="C481" s="190" t="str">
        <f t="shared" si="98"/>
        <v>Mitch</v>
      </c>
      <c r="D481" s="107" t="str">
        <f t="shared" si="99"/>
        <v>M. Keller</v>
      </c>
      <c r="E481" s="178" t="str">
        <f t="shared" si="100"/>
        <v>Mitch Keller</v>
      </c>
      <c r="F481" s="184" t="s">
        <v>971</v>
      </c>
      <c r="G481" s="107">
        <f>G480+1</f>
        <v>29</v>
      </c>
      <c r="H481" s="107">
        <v>1</v>
      </c>
      <c r="I481" s="107">
        <v>15</v>
      </c>
      <c r="J481" s="398">
        <v>35159</v>
      </c>
      <c r="K481" s="107" t="s">
        <v>730</v>
      </c>
      <c r="L481" s="108" t="s">
        <v>509</v>
      </c>
      <c r="M481" s="107" t="str">
        <f t="shared" si="95"/>
        <v>min</v>
      </c>
      <c r="N481" s="107" t="s">
        <v>642</v>
      </c>
      <c r="O481" s="108" t="s">
        <v>2127</v>
      </c>
      <c r="P481" s="178" t="str">
        <f t="shared" si="96"/>
        <v>Keller, Mitch (min)</v>
      </c>
      <c r="Q481" s="139" t="str">
        <f t="shared" si="91"/>
        <v/>
      </c>
      <c r="R481" s="231" t="str">
        <f t="shared" si="92"/>
        <v/>
      </c>
      <c r="S481" s="231" t="str">
        <f t="shared" si="101"/>
        <v/>
      </c>
      <c r="T481" s="231" t="str">
        <f t="shared" si="102"/>
        <v/>
      </c>
      <c r="U481" s="107" t="s">
        <v>643</v>
      </c>
      <c r="V481" s="107"/>
      <c r="W481" s="107"/>
      <c r="X481" s="140"/>
      <c r="Y481" s="107"/>
      <c r="Z481" s="140"/>
      <c r="AA481" s="107"/>
      <c r="AB481" s="107"/>
      <c r="AC481" s="107"/>
      <c r="AD481" s="107"/>
      <c r="AE481" s="107"/>
      <c r="AF481" s="107"/>
    </row>
    <row r="482" spans="1:32" ht="14.25" customHeight="1" x14ac:dyDescent="0.2">
      <c r="A482" s="107" t="s">
        <v>1770</v>
      </c>
      <c r="B482" s="185" t="str">
        <f t="shared" si="97"/>
        <v>Kelly</v>
      </c>
      <c r="C482" s="190" t="str">
        <f t="shared" si="98"/>
        <v>Carson</v>
      </c>
      <c r="D482" s="107" t="str">
        <f t="shared" si="99"/>
        <v>C. Kelly</v>
      </c>
      <c r="E482" s="178" t="str">
        <f t="shared" si="100"/>
        <v>Carson Kelly</v>
      </c>
      <c r="F482" s="217" t="s">
        <v>971</v>
      </c>
      <c r="G482" s="509">
        <v>198</v>
      </c>
      <c r="H482" s="509">
        <v>9</v>
      </c>
      <c r="I482" s="509">
        <v>6</v>
      </c>
      <c r="J482" s="298">
        <v>34529</v>
      </c>
      <c r="K482" s="167" t="s">
        <v>972</v>
      </c>
      <c r="L482" s="108" t="s">
        <v>7</v>
      </c>
      <c r="M482" s="107" t="str">
        <f t="shared" si="95"/>
        <v>MM</v>
      </c>
      <c r="N482" s="107" t="s">
        <v>388</v>
      </c>
      <c r="O482" s="142" t="s">
        <v>1888</v>
      </c>
      <c r="P482" s="178" t="str">
        <f t="shared" si="96"/>
        <v>Kelly, Carson (MM)</v>
      </c>
      <c r="Q482" s="139">
        <f t="shared" si="91"/>
        <v>100000</v>
      </c>
      <c r="R482" s="231" t="str">
        <f t="shared" si="92"/>
        <v/>
      </c>
      <c r="S482" s="231" t="str">
        <f t="shared" si="101"/>
        <v/>
      </c>
      <c r="T482" s="231" t="str">
        <f t="shared" si="102"/>
        <v/>
      </c>
      <c r="U482" s="107" t="s">
        <v>507</v>
      </c>
      <c r="V482" s="179">
        <v>100000</v>
      </c>
      <c r="W482" s="107"/>
      <c r="X482" s="183"/>
      <c r="Y482" s="107"/>
      <c r="Z482" s="183"/>
      <c r="AA482" s="107"/>
      <c r="AB482" s="509"/>
      <c r="AC482" s="107"/>
      <c r="AD482" s="107"/>
      <c r="AE482" s="107"/>
      <c r="AF482" s="107"/>
    </row>
    <row r="483" spans="1:32" ht="14.25" customHeight="1" x14ac:dyDescent="0.25">
      <c r="A483" s="371" t="s">
        <v>883</v>
      </c>
      <c r="B483" s="185" t="str">
        <f t="shared" si="97"/>
        <v>Kelly</v>
      </c>
      <c r="C483" s="190" t="str">
        <f t="shared" si="98"/>
        <v>Joe</v>
      </c>
      <c r="D483" s="107" t="str">
        <f t="shared" si="99"/>
        <v>J. Kelly</v>
      </c>
      <c r="E483" s="178" t="str">
        <f t="shared" si="100"/>
        <v>Joe Kelly</v>
      </c>
      <c r="F483" s="334" t="s">
        <v>971</v>
      </c>
      <c r="G483" s="108"/>
      <c r="H483" s="108"/>
      <c r="I483" s="108"/>
      <c r="J483" s="335">
        <v>32303</v>
      </c>
      <c r="K483" s="336" t="s">
        <v>968</v>
      </c>
      <c r="L483" s="108" t="s">
        <v>130</v>
      </c>
      <c r="M483" s="107" t="str">
        <f t="shared" si="95"/>
        <v>2,F3-$1.86M</v>
      </c>
      <c r="N483" s="339" t="s">
        <v>1900</v>
      </c>
      <c r="O483" s="370" t="s">
        <v>1922</v>
      </c>
      <c r="P483" s="178" t="str">
        <f t="shared" si="96"/>
        <v>Kelly, Joe (2,F3-$1.86M)</v>
      </c>
      <c r="Q483" s="139">
        <f t="shared" si="91"/>
        <v>620000</v>
      </c>
      <c r="R483" s="231">
        <f t="shared" si="92"/>
        <v>620000</v>
      </c>
      <c r="S483" s="231" t="str">
        <f t="shared" si="101"/>
        <v/>
      </c>
      <c r="T483" s="231" t="str">
        <f t="shared" si="102"/>
        <v/>
      </c>
      <c r="U483" s="340" t="s">
        <v>1964</v>
      </c>
      <c r="V483" s="338">
        <v>620000</v>
      </c>
      <c r="W483" s="340" t="s">
        <v>1965</v>
      </c>
      <c r="X483" s="486">
        <v>620000</v>
      </c>
      <c r="Y483" s="107" t="s">
        <v>326</v>
      </c>
      <c r="Z483" s="183"/>
      <c r="AA483" s="107"/>
      <c r="AB483" s="107"/>
      <c r="AC483" s="107"/>
      <c r="AD483" s="107"/>
      <c r="AE483" s="107"/>
      <c r="AF483" s="107"/>
    </row>
    <row r="484" spans="1:32" ht="14.25" customHeight="1" x14ac:dyDescent="0.2">
      <c r="A484" s="107" t="s">
        <v>2281</v>
      </c>
      <c r="B484" s="185" t="str">
        <f t="shared" si="97"/>
        <v>Kelly</v>
      </c>
      <c r="C484" s="190" t="str">
        <f t="shared" si="98"/>
        <v>Ty</v>
      </c>
      <c r="D484" s="107" t="str">
        <f t="shared" si="99"/>
        <v>T. Kelly</v>
      </c>
      <c r="E484" s="178" t="str">
        <f t="shared" si="100"/>
        <v>Ty Kelly</v>
      </c>
      <c r="F484" s="184" t="s">
        <v>978</v>
      </c>
      <c r="G484" s="107">
        <v>226</v>
      </c>
      <c r="H484" s="107">
        <v>15</v>
      </c>
      <c r="I484" s="107">
        <v>1</v>
      </c>
      <c r="J484" s="398">
        <v>32344</v>
      </c>
      <c r="K484" s="107" t="s">
        <v>977</v>
      </c>
      <c r="L484" s="108" t="s">
        <v>7</v>
      </c>
      <c r="M484" s="107" t="str">
        <f t="shared" si="95"/>
        <v>MM</v>
      </c>
      <c r="N484" s="107" t="s">
        <v>1633</v>
      </c>
      <c r="O484" s="108" t="s">
        <v>2127</v>
      </c>
      <c r="P484" s="178" t="str">
        <f t="shared" si="96"/>
        <v>Kelly, Ty (MM)</v>
      </c>
      <c r="Q484" s="139">
        <f t="shared" si="91"/>
        <v>100000</v>
      </c>
      <c r="R484" s="231" t="str">
        <f t="shared" si="92"/>
        <v/>
      </c>
      <c r="S484" s="231" t="str">
        <f t="shared" si="101"/>
        <v/>
      </c>
      <c r="T484" s="231" t="str">
        <f t="shared" si="102"/>
        <v/>
      </c>
      <c r="U484" s="107" t="s">
        <v>507</v>
      </c>
      <c r="V484" s="179">
        <v>100000</v>
      </c>
      <c r="W484" s="107"/>
      <c r="X484" s="140"/>
      <c r="Y484" s="107"/>
      <c r="Z484" s="140"/>
      <c r="AA484" s="107"/>
      <c r="AB484" s="107"/>
      <c r="AC484" s="107"/>
      <c r="AD484" s="107"/>
      <c r="AE484" s="107"/>
      <c r="AF484" s="107"/>
    </row>
    <row r="485" spans="1:32" ht="14.25" customHeight="1" x14ac:dyDescent="0.2">
      <c r="A485" s="107" t="s">
        <v>38</v>
      </c>
      <c r="B485" s="185" t="str">
        <f t="shared" si="97"/>
        <v>Kemp</v>
      </c>
      <c r="C485" s="190" t="str">
        <f t="shared" si="98"/>
        <v>Matt</v>
      </c>
      <c r="D485" s="107" t="str">
        <f t="shared" si="99"/>
        <v>M. Kemp</v>
      </c>
      <c r="E485" s="178" t="str">
        <f t="shared" si="100"/>
        <v>Matt Kemp</v>
      </c>
      <c r="F485" s="108" t="s">
        <v>971</v>
      </c>
      <c r="G485" s="108"/>
      <c r="H485" s="108"/>
      <c r="I485" s="108"/>
      <c r="J485" s="165">
        <v>30948</v>
      </c>
      <c r="K485" s="120" t="s">
        <v>977</v>
      </c>
      <c r="L485" s="108" t="s">
        <v>7</v>
      </c>
      <c r="M485" s="107" t="str">
        <f t="shared" si="95"/>
        <v>4,F4-21M</v>
      </c>
      <c r="N485" s="120" t="str">
        <f>Cobb!$Y$2</f>
        <v>Gateway</v>
      </c>
      <c r="O485" s="227" t="s">
        <v>1229</v>
      </c>
      <c r="P485" s="178" t="str">
        <f t="shared" si="96"/>
        <v>Kemp, Matt (4,F4-21M)</v>
      </c>
      <c r="Q485" s="139">
        <f t="shared" si="91"/>
        <v>5250000</v>
      </c>
      <c r="R485" s="231" t="str">
        <f t="shared" si="92"/>
        <v/>
      </c>
      <c r="S485" s="231" t="str">
        <f t="shared" si="101"/>
        <v/>
      </c>
      <c r="T485" s="231" t="str">
        <f t="shared" si="102"/>
        <v/>
      </c>
      <c r="U485" s="120" t="s">
        <v>1249</v>
      </c>
      <c r="V485" s="182">
        <v>5250000</v>
      </c>
      <c r="W485" s="120" t="s">
        <v>326</v>
      </c>
      <c r="X485" s="182"/>
      <c r="Y485" s="107"/>
      <c r="Z485" s="183"/>
      <c r="AA485" s="107"/>
      <c r="AB485" s="509"/>
      <c r="AC485" s="107"/>
      <c r="AD485" s="107"/>
      <c r="AE485" s="107"/>
      <c r="AF485" s="107"/>
    </row>
    <row r="486" spans="1:32" ht="14.25" customHeight="1" x14ac:dyDescent="0.2">
      <c r="A486" s="170" t="s">
        <v>1052</v>
      </c>
      <c r="B486" s="185" t="str">
        <f t="shared" si="97"/>
        <v>Kendrick</v>
      </c>
      <c r="C486" s="190" t="str">
        <f t="shared" si="98"/>
        <v>Howie</v>
      </c>
      <c r="D486" s="107" t="str">
        <f t="shared" si="99"/>
        <v>H. Kendrick</v>
      </c>
      <c r="E486" s="178" t="str">
        <f t="shared" si="100"/>
        <v>Howie Kendrick</v>
      </c>
      <c r="F486" s="171" t="s">
        <v>971</v>
      </c>
      <c r="G486" s="171"/>
      <c r="H486" s="171"/>
      <c r="I486" s="171"/>
      <c r="J486" s="174">
        <v>30509</v>
      </c>
      <c r="K486" s="175" t="s">
        <v>969</v>
      </c>
      <c r="L486" s="108" t="s">
        <v>7</v>
      </c>
      <c r="M486" s="107" t="str">
        <f t="shared" si="95"/>
        <v>5,F5-16.995M</v>
      </c>
      <c r="N486" s="120" t="str">
        <f>Cobb!$AE$2</f>
        <v>Chicago</v>
      </c>
      <c r="O486" s="171" t="s">
        <v>1631</v>
      </c>
      <c r="P486" s="178" t="str">
        <f t="shared" si="96"/>
        <v>Kendrick, Howie (5,F5-16.995M)</v>
      </c>
      <c r="Q486" s="139">
        <f t="shared" si="91"/>
        <v>3399000</v>
      </c>
      <c r="R486" s="231" t="str">
        <f t="shared" si="92"/>
        <v/>
      </c>
      <c r="S486" s="231" t="str">
        <f t="shared" si="101"/>
        <v/>
      </c>
      <c r="T486" s="231" t="str">
        <f t="shared" si="102"/>
        <v/>
      </c>
      <c r="U486" s="170" t="s">
        <v>1053</v>
      </c>
      <c r="V486" s="182">
        <v>3399000</v>
      </c>
      <c r="W486" s="107" t="s">
        <v>326</v>
      </c>
      <c r="X486" s="181"/>
      <c r="Y486" s="107"/>
      <c r="Z486" s="183"/>
      <c r="AA486" s="107"/>
      <c r="AB486" s="509"/>
      <c r="AC486" s="107"/>
      <c r="AD486" s="140"/>
      <c r="AE486" s="107"/>
      <c r="AF486" s="107"/>
    </row>
    <row r="487" spans="1:32" ht="14.25" customHeight="1" x14ac:dyDescent="0.25">
      <c r="A487" s="120" t="s">
        <v>75</v>
      </c>
      <c r="B487" s="185" t="str">
        <f t="shared" si="97"/>
        <v>Kennedy</v>
      </c>
      <c r="C487" s="190" t="str">
        <f t="shared" si="98"/>
        <v>Ian</v>
      </c>
      <c r="D487" s="107" t="str">
        <f t="shared" si="99"/>
        <v>I. Kennedy</v>
      </c>
      <c r="E487" s="178" t="str">
        <f t="shared" si="100"/>
        <v>Ian Kennedy</v>
      </c>
      <c r="F487" s="334" t="s">
        <v>971</v>
      </c>
      <c r="G487" s="108"/>
      <c r="H487" s="108"/>
      <c r="I487" s="108"/>
      <c r="J487" s="335">
        <v>31035</v>
      </c>
      <c r="K487" s="336" t="s">
        <v>730</v>
      </c>
      <c r="L487" s="108" t="s">
        <v>130</v>
      </c>
      <c r="M487" s="107" t="str">
        <f t="shared" si="95"/>
        <v>2,F4-$14.175M</v>
      </c>
      <c r="N487" s="339" t="s">
        <v>1916</v>
      </c>
      <c r="O487" s="370" t="s">
        <v>1922</v>
      </c>
      <c r="P487" s="178" t="str">
        <f t="shared" si="96"/>
        <v>Kennedy, Ian (2,F4-$14.175M)</v>
      </c>
      <c r="Q487" s="139">
        <f t="shared" si="91"/>
        <v>3543750</v>
      </c>
      <c r="R487" s="231">
        <f t="shared" si="92"/>
        <v>3543750</v>
      </c>
      <c r="S487" s="231">
        <f t="shared" si="101"/>
        <v>3543750</v>
      </c>
      <c r="T487" s="231" t="str">
        <f t="shared" si="102"/>
        <v/>
      </c>
      <c r="U487" s="340" t="s">
        <v>2063</v>
      </c>
      <c r="V487" s="338">
        <v>3543750</v>
      </c>
      <c r="W487" s="340" t="s">
        <v>2080</v>
      </c>
      <c r="X487" s="486">
        <v>3543750</v>
      </c>
      <c r="Y487" s="340" t="s">
        <v>2086</v>
      </c>
      <c r="Z487" s="486">
        <v>3543750</v>
      </c>
      <c r="AA487" s="107" t="s">
        <v>326</v>
      </c>
      <c r="AB487" s="107"/>
      <c r="AC487" s="107"/>
      <c r="AD487" s="140"/>
      <c r="AE487" s="107"/>
      <c r="AF487" s="107"/>
    </row>
    <row r="488" spans="1:32" ht="14.25" customHeight="1" x14ac:dyDescent="0.2">
      <c r="A488" s="509" t="s">
        <v>1661</v>
      </c>
      <c r="B488" s="185" t="str">
        <f t="shared" si="97"/>
        <v>Kepler</v>
      </c>
      <c r="C488" s="190" t="str">
        <f t="shared" si="98"/>
        <v>Max*</v>
      </c>
      <c r="D488" s="107" t="str">
        <f t="shared" si="99"/>
        <v>M. Kepler</v>
      </c>
      <c r="E488" s="178" t="str">
        <f t="shared" si="100"/>
        <v>Max* Kepler</v>
      </c>
      <c r="F488" s="217" t="s">
        <v>404</v>
      </c>
      <c r="G488" s="509">
        <v>18</v>
      </c>
      <c r="H488" s="509">
        <v>1</v>
      </c>
      <c r="I488" s="509">
        <v>18</v>
      </c>
      <c r="J488" s="298">
        <v>34010</v>
      </c>
      <c r="K488" s="167" t="s">
        <v>1075</v>
      </c>
      <c r="L488" s="108" t="s">
        <v>7</v>
      </c>
      <c r="M488" s="107" t="str">
        <f t="shared" si="95"/>
        <v>Y2</v>
      </c>
      <c r="N488" s="120" t="str">
        <f>Cobb!$S$2</f>
        <v>Waikiki</v>
      </c>
      <c r="O488" s="142" t="s">
        <v>1727</v>
      </c>
      <c r="P488" s="178" t="str">
        <f t="shared" si="96"/>
        <v>Kepler, Max* (Y2)</v>
      </c>
      <c r="Q488" s="139">
        <f t="shared" si="91"/>
        <v>300000</v>
      </c>
      <c r="R488" s="231">
        <f t="shared" si="92"/>
        <v>400000</v>
      </c>
      <c r="S488" s="231" t="str">
        <f t="shared" si="101"/>
        <v/>
      </c>
      <c r="T488" s="231" t="str">
        <f t="shared" si="102"/>
        <v/>
      </c>
      <c r="U488" s="178" t="s">
        <v>511</v>
      </c>
      <c r="V488" s="183">
        <v>300000</v>
      </c>
      <c r="W488" s="107" t="s">
        <v>367</v>
      </c>
      <c r="X488" s="183">
        <v>400000</v>
      </c>
      <c r="Y488" s="107" t="s">
        <v>630</v>
      </c>
      <c r="Z488" s="183"/>
      <c r="AA488" s="107" t="s">
        <v>943</v>
      </c>
      <c r="AB488" s="509"/>
      <c r="AC488" s="107" t="s">
        <v>944</v>
      </c>
      <c r="AD488" s="107"/>
      <c r="AE488" s="107" t="s">
        <v>945</v>
      </c>
      <c r="AF488" s="107"/>
    </row>
    <row r="489" spans="1:32" ht="14.25" customHeight="1" x14ac:dyDescent="0.25">
      <c r="A489" s="120" t="s">
        <v>609</v>
      </c>
      <c r="B489" s="185" t="str">
        <f t="shared" si="97"/>
        <v>Kershaw</v>
      </c>
      <c r="C489" s="190" t="str">
        <f t="shared" si="98"/>
        <v>Clayton</v>
      </c>
      <c r="D489" s="107" t="str">
        <f t="shared" si="99"/>
        <v>C. Kershaw</v>
      </c>
      <c r="E489" s="178" t="str">
        <f t="shared" si="100"/>
        <v>Clayton Kershaw</v>
      </c>
      <c r="F489" s="334" t="s">
        <v>404</v>
      </c>
      <c r="G489" s="108" t="s">
        <v>1826</v>
      </c>
      <c r="H489" s="108" t="s">
        <v>1826</v>
      </c>
      <c r="I489" s="108" t="s">
        <v>1826</v>
      </c>
      <c r="J489" s="335">
        <v>32221</v>
      </c>
      <c r="K489" s="336" t="s">
        <v>730</v>
      </c>
      <c r="L489" s="108" t="s">
        <v>130</v>
      </c>
      <c r="M489" s="107" t="str">
        <f t="shared" si="95"/>
        <v>2,F5-$42.5M</v>
      </c>
      <c r="N489" s="339" t="s">
        <v>1914</v>
      </c>
      <c r="O489" s="370" t="s">
        <v>1922</v>
      </c>
      <c r="P489" s="178" t="str">
        <f t="shared" si="96"/>
        <v>Kershaw, Clayton (2,F5-$42.5M)</v>
      </c>
      <c r="Q489" s="139">
        <f t="shared" si="91"/>
        <v>8500000</v>
      </c>
      <c r="R489" s="231">
        <f t="shared" si="92"/>
        <v>8500000</v>
      </c>
      <c r="S489" s="231">
        <f t="shared" si="101"/>
        <v>8500000</v>
      </c>
      <c r="T489" s="231">
        <f t="shared" si="102"/>
        <v>8500000</v>
      </c>
      <c r="U489" s="340" t="s">
        <v>2103</v>
      </c>
      <c r="V489" s="338">
        <v>8500000</v>
      </c>
      <c r="W489" s="340" t="s">
        <v>2104</v>
      </c>
      <c r="X489" s="486">
        <v>8500000</v>
      </c>
      <c r="Y489" s="340" t="s">
        <v>2105</v>
      </c>
      <c r="Z489" s="486">
        <v>8500000</v>
      </c>
      <c r="AA489" s="340" t="s">
        <v>2106</v>
      </c>
      <c r="AB489" s="338">
        <v>8500000</v>
      </c>
      <c r="AC489" s="107" t="s">
        <v>326</v>
      </c>
      <c r="AD489" s="107"/>
      <c r="AE489" s="107"/>
      <c r="AF489" s="107"/>
    </row>
    <row r="490" spans="1:32" ht="14.25" customHeight="1" x14ac:dyDescent="0.2">
      <c r="A490" s="119" t="s">
        <v>874</v>
      </c>
      <c r="B490" s="185" t="str">
        <f t="shared" si="97"/>
        <v>Keuchel</v>
      </c>
      <c r="C490" s="190" t="str">
        <f t="shared" si="98"/>
        <v>Dallas</v>
      </c>
      <c r="D490" s="107" t="str">
        <f t="shared" si="99"/>
        <v>D. Keuchel</v>
      </c>
      <c r="E490" s="178" t="str">
        <f t="shared" si="100"/>
        <v>Dallas Keuchel</v>
      </c>
      <c r="F490" s="108" t="s">
        <v>404</v>
      </c>
      <c r="G490" s="108"/>
      <c r="H490" s="108"/>
      <c r="I490" s="108"/>
      <c r="J490" s="165">
        <v>32143</v>
      </c>
      <c r="K490" s="120" t="s">
        <v>730</v>
      </c>
      <c r="L490" s="108" t="s">
        <v>130</v>
      </c>
      <c r="M490" s="107" t="str">
        <f t="shared" si="95"/>
        <v>3,L5-14M</v>
      </c>
      <c r="N490" s="222" t="str">
        <f>Aaron!$Y$2</f>
        <v>Columbus</v>
      </c>
      <c r="O490" s="108" t="s">
        <v>846</v>
      </c>
      <c r="P490" s="178" t="str">
        <f t="shared" si="96"/>
        <v>Keuchel, Dallas (3,L5-14M)</v>
      </c>
      <c r="Q490" s="139">
        <f t="shared" si="91"/>
        <v>2800000</v>
      </c>
      <c r="R490" s="231">
        <f t="shared" si="92"/>
        <v>2800000</v>
      </c>
      <c r="S490" s="231">
        <f t="shared" si="101"/>
        <v>2800000</v>
      </c>
      <c r="T490" s="231" t="str">
        <f t="shared" si="102"/>
        <v/>
      </c>
      <c r="U490" s="120" t="s">
        <v>310</v>
      </c>
      <c r="V490" s="183">
        <v>2800000</v>
      </c>
      <c r="W490" s="120" t="s">
        <v>309</v>
      </c>
      <c r="X490" s="183">
        <v>2800000</v>
      </c>
      <c r="Y490" s="120" t="s">
        <v>593</v>
      </c>
      <c r="Z490" s="183">
        <v>2800000</v>
      </c>
      <c r="AA490" s="107" t="s">
        <v>326</v>
      </c>
      <c r="AB490" s="509"/>
      <c r="AC490" s="107"/>
      <c r="AD490" s="140"/>
      <c r="AE490" s="107"/>
      <c r="AF490" s="107"/>
    </row>
    <row r="491" spans="1:32" ht="14.25" customHeight="1" x14ac:dyDescent="0.2">
      <c r="A491" s="316" t="s">
        <v>2189</v>
      </c>
      <c r="B491" s="378" t="str">
        <f t="shared" si="97"/>
        <v>Kieboom</v>
      </c>
      <c r="C491" s="379" t="str">
        <f t="shared" si="98"/>
        <v>Carter</v>
      </c>
      <c r="D491" s="316" t="str">
        <f t="shared" si="99"/>
        <v>C. Kieboom</v>
      </c>
      <c r="E491" s="374" t="str">
        <f t="shared" si="100"/>
        <v>Carter Kieboom</v>
      </c>
      <c r="F491" s="526" t="s">
        <v>971</v>
      </c>
      <c r="G491" s="316">
        <f>G490+1</f>
        <v>1</v>
      </c>
      <c r="H491" s="316">
        <v>6</v>
      </c>
      <c r="I491" s="316">
        <v>3</v>
      </c>
      <c r="J491" s="527">
        <v>35676</v>
      </c>
      <c r="K491" s="316" t="s">
        <v>975</v>
      </c>
      <c r="L491" s="317" t="s">
        <v>509</v>
      </c>
      <c r="M491" s="316" t="str">
        <f t="shared" si="95"/>
        <v>min</v>
      </c>
      <c r="N491" s="316" t="s">
        <v>1071</v>
      </c>
      <c r="O491" s="317" t="s">
        <v>3724</v>
      </c>
      <c r="P491" s="178" t="str">
        <f t="shared" si="96"/>
        <v>Kieboom, Carter (min)</v>
      </c>
      <c r="Q491" s="139" t="str">
        <f t="shared" si="91"/>
        <v/>
      </c>
      <c r="R491" s="231" t="str">
        <f t="shared" si="92"/>
        <v/>
      </c>
      <c r="S491" s="231" t="str">
        <f t="shared" si="101"/>
        <v/>
      </c>
      <c r="T491" s="231" t="str">
        <f t="shared" si="102"/>
        <v/>
      </c>
      <c r="U491" s="107" t="s">
        <v>643</v>
      </c>
      <c r="V491" s="107"/>
      <c r="W491" s="107"/>
      <c r="X491" s="140"/>
      <c r="Y491" s="107"/>
      <c r="Z491" s="140"/>
      <c r="AA491" s="107"/>
      <c r="AB491" s="107"/>
      <c r="AC491" s="107"/>
      <c r="AD491" s="107"/>
      <c r="AE491" s="107"/>
      <c r="AF491" s="107"/>
    </row>
    <row r="492" spans="1:32" ht="14.25" customHeight="1" x14ac:dyDescent="0.2">
      <c r="A492" s="509" t="s">
        <v>1322</v>
      </c>
      <c r="B492" s="185" t="str">
        <f t="shared" si="97"/>
        <v>Kiermaier</v>
      </c>
      <c r="C492" s="190" t="str">
        <f t="shared" si="98"/>
        <v>Kevin*</v>
      </c>
      <c r="D492" s="107" t="str">
        <f t="shared" si="99"/>
        <v>K. Kiermaier</v>
      </c>
      <c r="E492" s="178" t="str">
        <f t="shared" si="100"/>
        <v>Kevin* Kiermaier</v>
      </c>
      <c r="F492" s="108" t="s">
        <v>404</v>
      </c>
      <c r="G492" s="108"/>
      <c r="H492" s="108"/>
      <c r="I492" s="108"/>
      <c r="J492" s="298">
        <v>32985</v>
      </c>
      <c r="K492" s="107" t="s">
        <v>1075</v>
      </c>
      <c r="L492" s="108" t="s">
        <v>7</v>
      </c>
      <c r="M492" s="107" t="str">
        <f t="shared" si="95"/>
        <v>ARB-Y4</v>
      </c>
      <c r="N492" s="120" t="str">
        <f>Aaron!$S$2</f>
        <v>San Jose</v>
      </c>
      <c r="O492" s="108" t="s">
        <v>1349</v>
      </c>
      <c r="P492" s="178" t="str">
        <f t="shared" si="96"/>
        <v>Kiermaier, Kevin* (ARB-Y4)</v>
      </c>
      <c r="Q492" s="139">
        <f t="shared" si="91"/>
        <v>840000</v>
      </c>
      <c r="R492" s="231" t="str">
        <f t="shared" si="92"/>
        <v/>
      </c>
      <c r="S492" s="231" t="str">
        <f t="shared" si="101"/>
        <v/>
      </c>
      <c r="T492" s="231" t="str">
        <f t="shared" si="102"/>
        <v/>
      </c>
      <c r="U492" s="107" t="s">
        <v>630</v>
      </c>
      <c r="V492" s="323">
        <v>840000</v>
      </c>
      <c r="W492" s="107" t="s">
        <v>943</v>
      </c>
      <c r="X492" s="321"/>
      <c r="Y492" s="107" t="s">
        <v>944</v>
      </c>
      <c r="Z492" s="183"/>
      <c r="AA492" s="107" t="s">
        <v>945</v>
      </c>
      <c r="AB492" s="509"/>
      <c r="AC492" s="107" t="s">
        <v>326</v>
      </c>
      <c r="AD492" s="509"/>
      <c r="AE492" s="107"/>
      <c r="AF492" s="107"/>
    </row>
    <row r="493" spans="1:32" ht="14.25" customHeight="1" x14ac:dyDescent="0.2">
      <c r="A493" s="107" t="s">
        <v>1771</v>
      </c>
      <c r="B493" s="185" t="str">
        <f t="shared" si="97"/>
        <v>Kilome</v>
      </c>
      <c r="C493" s="190" t="str">
        <f t="shared" si="98"/>
        <v>Franklyn</v>
      </c>
      <c r="D493" s="107" t="str">
        <f t="shared" si="99"/>
        <v>F. Kilome</v>
      </c>
      <c r="E493" s="178" t="str">
        <f t="shared" si="100"/>
        <v>Franklyn Kilome</v>
      </c>
      <c r="F493" s="217" t="s">
        <v>971</v>
      </c>
      <c r="G493" s="509">
        <v>84</v>
      </c>
      <c r="H493" s="509" t="s">
        <v>613</v>
      </c>
      <c r="I493" s="509">
        <v>12</v>
      </c>
      <c r="J493" s="298">
        <v>34875</v>
      </c>
      <c r="K493" s="167"/>
      <c r="L493" s="108" t="s">
        <v>509</v>
      </c>
      <c r="M493" s="107" t="str">
        <f t="shared" si="95"/>
        <v>min</v>
      </c>
      <c r="N493" s="120" t="str">
        <f>Cobb!$Y$2</f>
        <v>Gateway</v>
      </c>
      <c r="O493" s="142" t="s">
        <v>1727</v>
      </c>
      <c r="P493" s="178" t="str">
        <f t="shared" si="96"/>
        <v>Kilome, Franklyn (min)</v>
      </c>
      <c r="Q493" s="139" t="str">
        <f t="shared" si="91"/>
        <v/>
      </c>
      <c r="R493" s="231" t="str">
        <f t="shared" si="92"/>
        <v/>
      </c>
      <c r="S493" s="231" t="str">
        <f t="shared" si="101"/>
        <v/>
      </c>
      <c r="T493" s="231" t="str">
        <f t="shared" si="102"/>
        <v/>
      </c>
      <c r="U493" s="107" t="s">
        <v>643</v>
      </c>
      <c r="V493" s="183"/>
      <c r="W493" s="107"/>
      <c r="X493" s="183"/>
      <c r="Y493" s="107"/>
      <c r="Z493" s="183"/>
      <c r="AA493" s="107"/>
      <c r="AB493" s="509"/>
      <c r="AC493" s="107"/>
      <c r="AD493" s="509"/>
      <c r="AE493" s="107"/>
      <c r="AF493" s="107"/>
    </row>
    <row r="494" spans="1:32" ht="14.25" customHeight="1" x14ac:dyDescent="0.2">
      <c r="A494" s="107" t="s">
        <v>670</v>
      </c>
      <c r="B494" s="185" t="str">
        <f t="shared" si="97"/>
        <v>Kimbrel</v>
      </c>
      <c r="C494" s="190" t="str">
        <f t="shared" si="98"/>
        <v>Craig</v>
      </c>
      <c r="D494" s="107" t="str">
        <f t="shared" si="99"/>
        <v>C. Kimbrel</v>
      </c>
      <c r="E494" s="178" t="str">
        <f t="shared" si="100"/>
        <v>Craig Kimbrel</v>
      </c>
      <c r="F494" s="108" t="s">
        <v>971</v>
      </c>
      <c r="G494" s="108"/>
      <c r="H494" s="108"/>
      <c r="I494" s="108"/>
      <c r="J494" s="165">
        <v>32291</v>
      </c>
      <c r="K494" s="120" t="s">
        <v>968</v>
      </c>
      <c r="L494" s="108" t="s">
        <v>130</v>
      </c>
      <c r="M494" s="107" t="str">
        <f t="shared" si="95"/>
        <v>5,L5-14M</v>
      </c>
      <c r="N494" s="120" t="str">
        <f>Ruth!$A$2</f>
        <v>Plum Island</v>
      </c>
      <c r="O494" s="142" t="s">
        <v>710</v>
      </c>
      <c r="P494" s="178" t="str">
        <f t="shared" si="96"/>
        <v>Kimbrel, Craig (5,L5-14M)</v>
      </c>
      <c r="Q494" s="139">
        <f t="shared" si="91"/>
        <v>2800000</v>
      </c>
      <c r="R494" s="231" t="str">
        <f t="shared" si="92"/>
        <v/>
      </c>
      <c r="S494" s="231" t="str">
        <f t="shared" si="101"/>
        <v/>
      </c>
      <c r="T494" s="231" t="str">
        <f t="shared" si="102"/>
        <v/>
      </c>
      <c r="U494" s="107" t="s">
        <v>593</v>
      </c>
      <c r="V494" s="183">
        <v>2800000</v>
      </c>
      <c r="W494" s="107" t="s">
        <v>326</v>
      </c>
      <c r="X494" s="183"/>
      <c r="Y494" s="107"/>
      <c r="Z494" s="183"/>
      <c r="AA494" s="107"/>
      <c r="AB494" s="509"/>
      <c r="AC494" s="107"/>
      <c r="AD494" s="107"/>
      <c r="AE494" s="107"/>
      <c r="AF494" s="107"/>
    </row>
    <row r="495" spans="1:32" ht="14.25" customHeight="1" x14ac:dyDescent="0.2">
      <c r="A495" s="107" t="s">
        <v>1773</v>
      </c>
      <c r="B495" s="185" t="str">
        <f t="shared" si="97"/>
        <v>Kingery</v>
      </c>
      <c r="C495" s="190" t="str">
        <f t="shared" si="98"/>
        <v>Scott</v>
      </c>
      <c r="D495" s="107" t="str">
        <f t="shared" si="99"/>
        <v>S. Kingery</v>
      </c>
      <c r="E495" s="178" t="str">
        <f t="shared" si="100"/>
        <v>Scott Kingery</v>
      </c>
      <c r="F495" s="217" t="s">
        <v>971</v>
      </c>
      <c r="G495" s="509">
        <v>178</v>
      </c>
      <c r="H495" s="509">
        <v>7</v>
      </c>
      <c r="I495" s="509">
        <v>21</v>
      </c>
      <c r="J495" s="298">
        <v>34453</v>
      </c>
      <c r="K495" s="167"/>
      <c r="L495" s="108" t="s">
        <v>509</v>
      </c>
      <c r="M495" s="107" t="str">
        <f t="shared" si="95"/>
        <v>min</v>
      </c>
      <c r="N495" s="120" t="str">
        <f>Cobb!$S$2</f>
        <v>Waikiki</v>
      </c>
      <c r="O495" s="142" t="s">
        <v>1727</v>
      </c>
      <c r="P495" s="178" t="str">
        <f t="shared" si="96"/>
        <v>Kingery, Scott (min)</v>
      </c>
      <c r="Q495" s="139" t="str">
        <f t="shared" si="91"/>
        <v/>
      </c>
      <c r="R495" s="231" t="str">
        <f t="shared" si="92"/>
        <v/>
      </c>
      <c r="S495" s="231" t="str">
        <f t="shared" si="101"/>
        <v/>
      </c>
      <c r="T495" s="231" t="str">
        <f t="shared" si="102"/>
        <v/>
      </c>
      <c r="U495" s="107" t="s">
        <v>643</v>
      </c>
      <c r="V495" s="183"/>
      <c r="W495" s="107"/>
      <c r="X495" s="183"/>
      <c r="Y495" s="107"/>
      <c r="Z495" s="183"/>
      <c r="AA495" s="107"/>
      <c r="AB495" s="509"/>
      <c r="AC495" s="107"/>
      <c r="AD495" s="140"/>
      <c r="AE495" s="107"/>
      <c r="AF495" s="107"/>
    </row>
    <row r="496" spans="1:32" ht="14.25" customHeight="1" x14ac:dyDescent="0.2">
      <c r="A496" s="316" t="s">
        <v>2223</v>
      </c>
      <c r="B496" s="378" t="str">
        <f t="shared" si="97"/>
        <v>Kingham</v>
      </c>
      <c r="C496" s="379" t="str">
        <f t="shared" si="98"/>
        <v>Nick</v>
      </c>
      <c r="D496" s="316" t="str">
        <f t="shared" si="99"/>
        <v>N. Kingham</v>
      </c>
      <c r="E496" s="374" t="str">
        <f t="shared" si="100"/>
        <v>Nick Kingham</v>
      </c>
      <c r="F496" s="526" t="s">
        <v>971</v>
      </c>
      <c r="G496" s="316">
        <f>G495+1</f>
        <v>179</v>
      </c>
      <c r="H496" s="316">
        <v>10</v>
      </c>
      <c r="I496" s="316">
        <v>7</v>
      </c>
      <c r="J496" s="527">
        <v>33550</v>
      </c>
      <c r="K496" s="316" t="s">
        <v>730</v>
      </c>
      <c r="L496" s="317" t="s">
        <v>509</v>
      </c>
      <c r="M496" s="316" t="str">
        <f t="shared" si="95"/>
        <v>min</v>
      </c>
      <c r="N496" s="316" t="s">
        <v>62</v>
      </c>
      <c r="O496" s="317" t="s">
        <v>3724</v>
      </c>
      <c r="P496" s="178" t="str">
        <f t="shared" si="96"/>
        <v>Kingham, Nick (min)</v>
      </c>
      <c r="Q496" s="139" t="str">
        <f t="shared" si="91"/>
        <v/>
      </c>
      <c r="R496" s="231" t="str">
        <f t="shared" si="92"/>
        <v/>
      </c>
      <c r="S496" s="231" t="str">
        <f t="shared" si="101"/>
        <v/>
      </c>
      <c r="T496" s="231" t="str">
        <f t="shared" si="102"/>
        <v/>
      </c>
      <c r="U496" s="107" t="s">
        <v>643</v>
      </c>
      <c r="V496" s="107"/>
      <c r="W496" s="107"/>
      <c r="X496" s="140"/>
      <c r="Y496" s="107"/>
      <c r="Z496" s="140"/>
      <c r="AA496" s="107"/>
      <c r="AB496" s="107"/>
      <c r="AC496" s="107"/>
      <c r="AD496" s="107"/>
      <c r="AE496" s="107"/>
      <c r="AF496" s="107"/>
    </row>
    <row r="497" spans="1:32" ht="14.25" customHeight="1" x14ac:dyDescent="0.2">
      <c r="A497" s="107" t="s">
        <v>583</v>
      </c>
      <c r="B497" s="185" t="str">
        <f t="shared" si="97"/>
        <v>Kinsler</v>
      </c>
      <c r="C497" s="190" t="str">
        <f t="shared" si="98"/>
        <v>Ian</v>
      </c>
      <c r="D497" s="107" t="str">
        <f t="shared" si="99"/>
        <v>I. Kinsler</v>
      </c>
      <c r="E497" s="178" t="str">
        <f t="shared" si="100"/>
        <v>Ian Kinsler</v>
      </c>
      <c r="F497" s="108" t="s">
        <v>971</v>
      </c>
      <c r="G497" s="108"/>
      <c r="H497" s="108"/>
      <c r="I497" s="108"/>
      <c r="J497" s="165">
        <v>30124</v>
      </c>
      <c r="K497" s="120"/>
      <c r="L497" s="108" t="s">
        <v>7</v>
      </c>
      <c r="M497" s="107" t="str">
        <f t="shared" si="95"/>
        <v>4,F5-13.25M</v>
      </c>
      <c r="N497" s="222" t="str">
        <f>Aaron!$Y$2</f>
        <v>Columbus</v>
      </c>
      <c r="O497" s="227" t="s">
        <v>1229</v>
      </c>
      <c r="P497" s="178" t="str">
        <f t="shared" si="96"/>
        <v>Kinsler, Ian (4,F5-13.25M)</v>
      </c>
      <c r="Q497" s="139">
        <f t="shared" si="91"/>
        <v>2650000</v>
      </c>
      <c r="R497" s="231">
        <f t="shared" si="92"/>
        <v>2650000</v>
      </c>
      <c r="S497" s="231" t="str">
        <f t="shared" si="101"/>
        <v/>
      </c>
      <c r="T497" s="231" t="str">
        <f t="shared" si="102"/>
        <v/>
      </c>
      <c r="U497" s="120" t="s">
        <v>1258</v>
      </c>
      <c r="V497" s="182">
        <v>2650000</v>
      </c>
      <c r="W497" s="120" t="s">
        <v>1277</v>
      </c>
      <c r="X497" s="182">
        <v>2650000</v>
      </c>
      <c r="Y497" s="120" t="s">
        <v>326</v>
      </c>
      <c r="Z497" s="183"/>
      <c r="AA497" s="107"/>
      <c r="AB497" s="140"/>
      <c r="AC497" s="107"/>
      <c r="AD497" s="107"/>
      <c r="AE497" s="107"/>
      <c r="AF497" s="107"/>
    </row>
    <row r="498" spans="1:32" ht="14.25" customHeight="1" x14ac:dyDescent="0.2">
      <c r="A498" s="339" t="s">
        <v>1166</v>
      </c>
      <c r="B498" s="185" t="str">
        <f t="shared" si="97"/>
        <v>Kintzler</v>
      </c>
      <c r="C498" s="190" t="str">
        <f t="shared" si="98"/>
        <v>Brandon</v>
      </c>
      <c r="D498" s="107" t="str">
        <f t="shared" si="99"/>
        <v>B. Kintzler</v>
      </c>
      <c r="E498" s="178" t="str">
        <f t="shared" si="100"/>
        <v>Brandon Kintzler</v>
      </c>
      <c r="F498" s="367" t="s">
        <v>971</v>
      </c>
      <c r="G498" s="339"/>
      <c r="H498" s="339"/>
      <c r="I498" s="339"/>
      <c r="J498" s="368">
        <v>30895</v>
      </c>
      <c r="K498" s="369" t="s">
        <v>968</v>
      </c>
      <c r="L498" s="337" t="s">
        <v>130</v>
      </c>
      <c r="M498" s="107" t="str">
        <f t="shared" si="95"/>
        <v>2,F2-$890k</v>
      </c>
      <c r="N498" s="339" t="s">
        <v>614</v>
      </c>
      <c r="O498" s="370" t="s">
        <v>3215</v>
      </c>
      <c r="P498" s="178" t="str">
        <f t="shared" si="96"/>
        <v>Kintzler, Brandon (2,F2-$890k)</v>
      </c>
      <c r="Q498" s="139">
        <f t="shared" ref="Q498:Q561" si="103">IF(ISBLANK($V498),"",$V498)</f>
        <v>445000</v>
      </c>
      <c r="R498" s="231" t="str">
        <f t="shared" ref="R498:R561" si="104">IF(ISBLANK($X498),"",$X498)</f>
        <v/>
      </c>
      <c r="S498" s="231" t="str">
        <f t="shared" si="101"/>
        <v/>
      </c>
      <c r="T498" s="231" t="str">
        <f t="shared" si="102"/>
        <v/>
      </c>
      <c r="U498" s="340" t="s">
        <v>1954</v>
      </c>
      <c r="V498" s="338">
        <v>445000</v>
      </c>
      <c r="W498" s="340" t="s">
        <v>326</v>
      </c>
      <c r="X498" s="183"/>
      <c r="Y498" s="107"/>
      <c r="Z498" s="183"/>
      <c r="AA498" s="107"/>
      <c r="AB498" s="107"/>
      <c r="AC498" s="107"/>
      <c r="AD498" s="107"/>
    </row>
    <row r="499" spans="1:32" ht="14.25" customHeight="1" x14ac:dyDescent="0.2">
      <c r="A499" s="107" t="s">
        <v>282</v>
      </c>
      <c r="B499" s="185" t="str">
        <f t="shared" si="97"/>
        <v>Kipnis</v>
      </c>
      <c r="C499" s="190" t="str">
        <f t="shared" si="98"/>
        <v>Jason</v>
      </c>
      <c r="D499" s="107" t="str">
        <f t="shared" si="99"/>
        <v>J. Kipnis</v>
      </c>
      <c r="E499" s="178" t="str">
        <f t="shared" si="100"/>
        <v>Jason Kipnis</v>
      </c>
      <c r="F499" s="108" t="s">
        <v>404</v>
      </c>
      <c r="G499" s="108"/>
      <c r="H499" s="108"/>
      <c r="I499" s="108"/>
      <c r="J499" s="165">
        <v>31870</v>
      </c>
      <c r="K499" s="120" t="s">
        <v>969</v>
      </c>
      <c r="L499" s="108" t="s">
        <v>7</v>
      </c>
      <c r="M499" s="107" t="str">
        <f t="shared" si="95"/>
        <v xml:space="preserve">1,F3-$2.7M </v>
      </c>
      <c r="N499" s="147" t="s">
        <v>460</v>
      </c>
      <c r="O499" s="142" t="s">
        <v>3237</v>
      </c>
      <c r="P499" s="178" t="str">
        <f t="shared" si="96"/>
        <v>Kipnis, Jason (1,F3-$2.7M )</v>
      </c>
      <c r="Q499" s="139">
        <f t="shared" si="103"/>
        <v>900000</v>
      </c>
      <c r="R499" s="231">
        <f t="shared" si="104"/>
        <v>900000</v>
      </c>
      <c r="S499" s="231">
        <f t="shared" si="101"/>
        <v>900000</v>
      </c>
      <c r="T499" s="231" t="str">
        <f t="shared" si="102"/>
        <v/>
      </c>
      <c r="U499" s="165" t="s">
        <v>3288</v>
      </c>
      <c r="V499" s="140">
        <v>900000</v>
      </c>
      <c r="W499" s="165" t="s">
        <v>3288</v>
      </c>
      <c r="X499" s="140">
        <v>900000</v>
      </c>
      <c r="Y499" s="165" t="s">
        <v>3288</v>
      </c>
      <c r="Z499" s="140">
        <v>900000</v>
      </c>
      <c r="AA499" s="140" t="s">
        <v>326</v>
      </c>
      <c r="AB499" s="183"/>
      <c r="AC499" s="107"/>
      <c r="AD499" s="107"/>
      <c r="AE499" s="509"/>
      <c r="AF499" s="107"/>
    </row>
    <row r="500" spans="1:32" ht="14.25" customHeight="1" x14ac:dyDescent="0.2">
      <c r="A500" s="107" t="s">
        <v>2180</v>
      </c>
      <c r="B500" s="185" t="str">
        <f t="shared" si="97"/>
        <v>Kirilloff</v>
      </c>
      <c r="C500" s="190" t="str">
        <f t="shared" si="98"/>
        <v>Alex</v>
      </c>
      <c r="D500" s="107" t="str">
        <f t="shared" si="99"/>
        <v>A. Kirilloff</v>
      </c>
      <c r="E500" s="178" t="str">
        <f t="shared" si="100"/>
        <v>Alex Kirilloff</v>
      </c>
      <c r="F500" s="184" t="s">
        <v>404</v>
      </c>
      <c r="G500" s="107">
        <f>Players!G1004+1</f>
        <v>1</v>
      </c>
      <c r="H500" s="107">
        <v>5</v>
      </c>
      <c r="I500" s="107">
        <v>3</v>
      </c>
      <c r="J500" s="398">
        <v>35743</v>
      </c>
      <c r="K500" s="107" t="s">
        <v>1075</v>
      </c>
      <c r="L500" s="108" t="s">
        <v>509</v>
      </c>
      <c r="M500" s="107" t="str">
        <f t="shared" si="95"/>
        <v>min</v>
      </c>
      <c r="N500" s="107" t="s">
        <v>62</v>
      </c>
      <c r="O500" s="108" t="s">
        <v>2127</v>
      </c>
      <c r="P500" s="178" t="str">
        <f t="shared" si="96"/>
        <v>Kirilloff, Alex (min)</v>
      </c>
      <c r="Q500" s="139" t="str">
        <f t="shared" si="103"/>
        <v/>
      </c>
      <c r="R500" s="231" t="str">
        <f t="shared" si="104"/>
        <v/>
      </c>
      <c r="S500" s="231" t="str">
        <f t="shared" si="101"/>
        <v/>
      </c>
      <c r="T500" s="231" t="str">
        <f t="shared" si="102"/>
        <v/>
      </c>
      <c r="U500" s="107" t="s">
        <v>643</v>
      </c>
      <c r="V500" s="107"/>
      <c r="W500" s="107"/>
      <c r="X500" s="140"/>
      <c r="Y500" s="107"/>
      <c r="Z500" s="140"/>
      <c r="AA500" s="107"/>
      <c r="AB500" s="107"/>
      <c r="AC500" s="107"/>
      <c r="AD500" s="107"/>
      <c r="AE500" s="107"/>
      <c r="AF500" s="107"/>
    </row>
    <row r="501" spans="1:32" ht="14.25" customHeight="1" x14ac:dyDescent="0.2">
      <c r="A501" s="119" t="s">
        <v>856</v>
      </c>
      <c r="B501" s="185" t="str">
        <f t="shared" si="97"/>
        <v>Kluber</v>
      </c>
      <c r="C501" s="190" t="str">
        <f t="shared" si="98"/>
        <v>Corey</v>
      </c>
      <c r="D501" s="107" t="str">
        <f t="shared" si="99"/>
        <v>C. Kluber</v>
      </c>
      <c r="E501" s="178" t="str">
        <f t="shared" si="100"/>
        <v>Corey Kluber</v>
      </c>
      <c r="F501" s="108" t="s">
        <v>971</v>
      </c>
      <c r="G501" s="108"/>
      <c r="H501" s="108"/>
      <c r="I501" s="108"/>
      <c r="J501" s="165">
        <v>31512</v>
      </c>
      <c r="K501" s="120"/>
      <c r="L501" s="108" t="s">
        <v>130</v>
      </c>
      <c r="M501" s="107" t="str">
        <f t="shared" si="95"/>
        <v>3,L5-14M</v>
      </c>
      <c r="N501" s="120" t="str">
        <f>Aaron!$AE$2</f>
        <v>Pismo Beach</v>
      </c>
      <c r="O501" s="108" t="s">
        <v>846</v>
      </c>
      <c r="P501" s="178" t="str">
        <f t="shared" si="96"/>
        <v>Kluber, Corey (3,L5-14M)</v>
      </c>
      <c r="Q501" s="139">
        <f t="shared" si="103"/>
        <v>2800000</v>
      </c>
      <c r="R501" s="231">
        <f t="shared" si="104"/>
        <v>2800000</v>
      </c>
      <c r="S501" s="231">
        <f t="shared" si="101"/>
        <v>2800000</v>
      </c>
      <c r="T501" s="231" t="str">
        <f t="shared" si="102"/>
        <v/>
      </c>
      <c r="U501" s="120" t="s">
        <v>310</v>
      </c>
      <c r="V501" s="183">
        <v>2800000</v>
      </c>
      <c r="W501" s="120" t="s">
        <v>309</v>
      </c>
      <c r="X501" s="183">
        <v>2800000</v>
      </c>
      <c r="Y501" s="120" t="s">
        <v>593</v>
      </c>
      <c r="Z501" s="183">
        <v>2800000</v>
      </c>
      <c r="AA501" s="107" t="s">
        <v>326</v>
      </c>
      <c r="AB501" s="107"/>
      <c r="AC501" s="107"/>
      <c r="AD501" s="107"/>
      <c r="AE501" s="107"/>
      <c r="AF501" s="107"/>
    </row>
    <row r="502" spans="1:32" ht="14.25" customHeight="1" x14ac:dyDescent="0.2">
      <c r="A502" s="107" t="s">
        <v>1774</v>
      </c>
      <c r="B502" s="185" t="str">
        <f t="shared" si="97"/>
        <v>Knapp</v>
      </c>
      <c r="C502" s="190" t="str">
        <f t="shared" si="98"/>
        <v>Andrew</v>
      </c>
      <c r="D502" s="107" t="str">
        <f t="shared" si="99"/>
        <v>A. Knapp</v>
      </c>
      <c r="E502" s="178" t="str">
        <f t="shared" si="100"/>
        <v>Andrew Knapp</v>
      </c>
      <c r="F502" s="217" t="s">
        <v>978</v>
      </c>
      <c r="G502" s="509">
        <v>134</v>
      </c>
      <c r="H502" s="509">
        <v>5</v>
      </c>
      <c r="I502" s="509">
        <v>18</v>
      </c>
      <c r="J502" s="298">
        <v>33551</v>
      </c>
      <c r="K502" s="167"/>
      <c r="L502" s="108" t="s">
        <v>7</v>
      </c>
      <c r="M502" s="107" t="str">
        <f t="shared" si="95"/>
        <v>Y1</v>
      </c>
      <c r="N502" s="120" t="str">
        <f>Ruth!$S$2</f>
        <v>New York</v>
      </c>
      <c r="O502" s="142" t="s">
        <v>1727</v>
      </c>
      <c r="P502" s="178" t="str">
        <f t="shared" si="96"/>
        <v>Knapp, Andrew (Y1)</v>
      </c>
      <c r="Q502" s="139">
        <f t="shared" si="103"/>
        <v>200000</v>
      </c>
      <c r="R502" s="231">
        <f t="shared" si="104"/>
        <v>300000</v>
      </c>
      <c r="S502" s="231">
        <f t="shared" si="101"/>
        <v>400000</v>
      </c>
      <c r="T502" s="231" t="str">
        <f t="shared" si="102"/>
        <v/>
      </c>
      <c r="U502" s="107" t="s">
        <v>510</v>
      </c>
      <c r="V502" s="140">
        <v>200000</v>
      </c>
      <c r="W502" s="107" t="s">
        <v>511</v>
      </c>
      <c r="X502" s="183">
        <v>300000</v>
      </c>
      <c r="Y502" s="107" t="s">
        <v>367</v>
      </c>
      <c r="Z502" s="183">
        <v>400000</v>
      </c>
      <c r="AA502" s="107" t="s">
        <v>630</v>
      </c>
      <c r="AB502" s="107"/>
      <c r="AC502" s="509"/>
      <c r="AD502" s="107"/>
      <c r="AE502" s="107"/>
      <c r="AF502" s="107"/>
    </row>
    <row r="503" spans="1:32" ht="14.25" customHeight="1" x14ac:dyDescent="0.2">
      <c r="A503" s="185" t="s">
        <v>1105</v>
      </c>
      <c r="B503" s="185" t="str">
        <f t="shared" si="97"/>
        <v>Knebel</v>
      </c>
      <c r="C503" s="190" t="str">
        <f t="shared" si="98"/>
        <v>Corey</v>
      </c>
      <c r="D503" s="107" t="str">
        <f t="shared" si="99"/>
        <v>C. Knebel</v>
      </c>
      <c r="E503" s="178" t="str">
        <f t="shared" si="100"/>
        <v>Corey Knebel</v>
      </c>
      <c r="F503" s="184" t="s">
        <v>971</v>
      </c>
      <c r="G503" s="184"/>
      <c r="H503" s="184"/>
      <c r="I503" s="184"/>
      <c r="J503" s="194">
        <v>33568</v>
      </c>
      <c r="K503" s="195" t="s">
        <v>130</v>
      </c>
      <c r="L503" s="108" t="s">
        <v>130</v>
      </c>
      <c r="M503" s="107" t="str">
        <f t="shared" si="95"/>
        <v>Y3</v>
      </c>
      <c r="N503" s="120" t="str">
        <f>Mays!$Y$2</f>
        <v>Los Angeles</v>
      </c>
      <c r="O503" s="184" t="s">
        <v>1076</v>
      </c>
      <c r="P503" s="178" t="str">
        <f t="shared" si="96"/>
        <v>Knebel, Corey (Y3)</v>
      </c>
      <c r="Q503" s="139">
        <f t="shared" si="103"/>
        <v>400000</v>
      </c>
      <c r="R503" s="231" t="str">
        <f t="shared" si="104"/>
        <v/>
      </c>
      <c r="S503" s="231" t="str">
        <f t="shared" si="101"/>
        <v/>
      </c>
      <c r="T503" s="231" t="str">
        <f t="shared" si="102"/>
        <v/>
      </c>
      <c r="U503" s="107" t="s">
        <v>367</v>
      </c>
      <c r="V503" s="323">
        <v>400000</v>
      </c>
      <c r="W503" s="107" t="s">
        <v>630</v>
      </c>
      <c r="X503" s="183"/>
      <c r="Y503" s="107" t="s">
        <v>943</v>
      </c>
      <c r="Z503" s="183"/>
      <c r="AA503" s="107" t="s">
        <v>944</v>
      </c>
      <c r="AB503" s="107"/>
      <c r="AC503" s="107" t="s">
        <v>945</v>
      </c>
      <c r="AD503" s="107"/>
      <c r="AE503" s="107" t="s">
        <v>326</v>
      </c>
      <c r="AF503" s="107"/>
    </row>
    <row r="504" spans="1:32" ht="14.25" customHeight="1" x14ac:dyDescent="0.2">
      <c r="A504" s="119" t="s">
        <v>845</v>
      </c>
      <c r="B504" s="185" t="str">
        <f t="shared" si="97"/>
        <v>Koehler</v>
      </c>
      <c r="C504" s="190" t="str">
        <f t="shared" si="98"/>
        <v>Tom</v>
      </c>
      <c r="D504" s="107" t="str">
        <f t="shared" si="99"/>
        <v>T. Koehler</v>
      </c>
      <c r="E504" s="178" t="str">
        <f t="shared" si="100"/>
        <v>Tom Koehler</v>
      </c>
      <c r="F504" s="108" t="s">
        <v>971</v>
      </c>
      <c r="G504" s="108"/>
      <c r="H504" s="108"/>
      <c r="I504" s="108"/>
      <c r="J504" s="165">
        <v>31592</v>
      </c>
      <c r="K504" s="120" t="s">
        <v>730</v>
      </c>
      <c r="L504" s="108" t="s">
        <v>130</v>
      </c>
      <c r="M504" s="107" t="str">
        <f t="shared" si="95"/>
        <v>1,F1-$200k</v>
      </c>
      <c r="N504" s="147" t="s">
        <v>448</v>
      </c>
      <c r="O504" s="142" t="s">
        <v>3237</v>
      </c>
      <c r="P504" s="178" t="str">
        <f t="shared" si="96"/>
        <v>Koehler, Tom (1,F1-$200k)</v>
      </c>
      <c r="Q504" s="139">
        <f t="shared" si="103"/>
        <v>200000</v>
      </c>
      <c r="R504" s="231" t="str">
        <f t="shared" si="104"/>
        <v/>
      </c>
      <c r="S504" s="231" t="str">
        <f t="shared" si="101"/>
        <v/>
      </c>
      <c r="T504" s="231" t="str">
        <f t="shared" si="102"/>
        <v/>
      </c>
      <c r="U504" s="165" t="s">
        <v>1488</v>
      </c>
      <c r="V504" s="140">
        <v>200000</v>
      </c>
      <c r="W504" s="182" t="s">
        <v>326</v>
      </c>
      <c r="X504" s="183"/>
      <c r="Y504" s="107"/>
      <c r="Z504" s="183"/>
      <c r="AA504" s="107"/>
      <c r="AB504" s="183"/>
      <c r="AC504" s="107"/>
      <c r="AD504" s="107"/>
      <c r="AE504" s="107"/>
      <c r="AF504" s="107"/>
    </row>
    <row r="505" spans="1:32" ht="14.25" customHeight="1" x14ac:dyDescent="0.2">
      <c r="A505" s="509" t="s">
        <v>1386</v>
      </c>
      <c r="B505" s="185" t="str">
        <f t="shared" si="97"/>
        <v>Kolek</v>
      </c>
      <c r="C505" s="190" t="str">
        <f t="shared" si="98"/>
        <v>Tyler</v>
      </c>
      <c r="D505" s="107" t="str">
        <f t="shared" si="99"/>
        <v>T. Kolek</v>
      </c>
      <c r="E505" s="178" t="str">
        <f t="shared" si="100"/>
        <v>Tyler Kolek</v>
      </c>
      <c r="F505" s="108" t="s">
        <v>971</v>
      </c>
      <c r="G505" s="108"/>
      <c r="H505" s="108"/>
      <c r="I505" s="108"/>
      <c r="J505" s="298">
        <v>35048</v>
      </c>
      <c r="K505" s="107" t="s">
        <v>730</v>
      </c>
      <c r="L505" s="108" t="s">
        <v>509</v>
      </c>
      <c r="M505" s="107" t="str">
        <f t="shared" si="95"/>
        <v>min</v>
      </c>
      <c r="N505" s="120" t="str">
        <f>Ruth!$S$2</f>
        <v>New York</v>
      </c>
      <c r="O505" s="108" t="s">
        <v>1349</v>
      </c>
      <c r="P505" s="178" t="str">
        <f t="shared" si="96"/>
        <v>Kolek, Tyler (min)</v>
      </c>
      <c r="Q505" s="139" t="str">
        <f t="shared" si="103"/>
        <v/>
      </c>
      <c r="R505" s="231" t="str">
        <f t="shared" si="104"/>
        <v/>
      </c>
      <c r="S505" s="231" t="str">
        <f t="shared" si="101"/>
        <v/>
      </c>
      <c r="T505" s="231" t="str">
        <f t="shared" si="102"/>
        <v/>
      </c>
      <c r="U505" s="509" t="s">
        <v>643</v>
      </c>
      <c r="V505" s="323"/>
      <c r="W505" s="509"/>
      <c r="X505" s="321"/>
      <c r="Y505" s="107"/>
      <c r="Z505" s="183"/>
      <c r="AA505" s="107"/>
      <c r="AB505" s="107"/>
      <c r="AC505" s="107"/>
      <c r="AD505" s="107"/>
      <c r="AE505" s="107"/>
      <c r="AF505" s="107"/>
    </row>
    <row r="506" spans="1:32" ht="14.25" customHeight="1" x14ac:dyDescent="0.2">
      <c r="A506" s="121" t="s">
        <v>884</v>
      </c>
      <c r="B506" s="185" t="str">
        <f t="shared" si="97"/>
        <v>Kontos</v>
      </c>
      <c r="C506" s="190" t="str">
        <f t="shared" si="98"/>
        <v>George</v>
      </c>
      <c r="D506" s="107" t="str">
        <f t="shared" si="99"/>
        <v>G. Kontos</v>
      </c>
      <c r="E506" s="178" t="str">
        <f t="shared" si="100"/>
        <v>George Kontos</v>
      </c>
      <c r="F506" s="108" t="s">
        <v>971</v>
      </c>
      <c r="G506" s="120"/>
      <c r="H506" s="120"/>
      <c r="I506" s="120"/>
      <c r="J506" s="332">
        <v>31210</v>
      </c>
      <c r="K506" s="107"/>
      <c r="L506" s="108" t="s">
        <v>130</v>
      </c>
      <c r="M506" s="107" t="str">
        <f t="shared" si="95"/>
        <v>3,F3-$3.09M</v>
      </c>
      <c r="N506" s="222" t="str">
        <f>Ruth!$AE$2</f>
        <v>Williamsburg</v>
      </c>
      <c r="O506" s="284" t="s">
        <v>1497</v>
      </c>
      <c r="P506" s="178" t="str">
        <f t="shared" si="96"/>
        <v>Kontos, George (3,F3-$3.09M)</v>
      </c>
      <c r="Q506" s="139">
        <f t="shared" si="103"/>
        <v>1030000</v>
      </c>
      <c r="R506" s="231" t="str">
        <f t="shared" si="104"/>
        <v/>
      </c>
      <c r="S506" s="231" t="str">
        <f t="shared" si="101"/>
        <v/>
      </c>
      <c r="T506" s="231" t="str">
        <f t="shared" si="102"/>
        <v/>
      </c>
      <c r="U506" s="121" t="s">
        <v>1576</v>
      </c>
      <c r="V506" s="323">
        <v>1030000</v>
      </c>
      <c r="W506" s="107" t="s">
        <v>326</v>
      </c>
      <c r="X506" s="183"/>
      <c r="Y506" s="107"/>
      <c r="Z506" s="183"/>
      <c r="AA506" s="107"/>
      <c r="AB506" s="107"/>
      <c r="AC506" s="107"/>
      <c r="AD506" s="107"/>
      <c r="AE506" s="107"/>
      <c r="AF506" s="107"/>
    </row>
    <row r="507" spans="1:32" ht="14.25" customHeight="1" x14ac:dyDescent="0.2">
      <c r="A507" s="107" t="s">
        <v>1775</v>
      </c>
      <c r="B507" s="185" t="str">
        <f t="shared" si="97"/>
        <v>Kopech</v>
      </c>
      <c r="C507" s="190" t="str">
        <f t="shared" si="98"/>
        <v>Michael</v>
      </c>
      <c r="D507" s="107" t="str">
        <f t="shared" si="99"/>
        <v>M. Kopech</v>
      </c>
      <c r="E507" s="178" t="str">
        <f t="shared" si="100"/>
        <v>Michael Kopech</v>
      </c>
      <c r="F507" s="217" t="s">
        <v>971</v>
      </c>
      <c r="G507" s="509">
        <v>89</v>
      </c>
      <c r="H507" s="509" t="s">
        <v>613</v>
      </c>
      <c r="I507" s="509">
        <v>19</v>
      </c>
      <c r="J507" s="298">
        <v>35185</v>
      </c>
      <c r="K507" s="167"/>
      <c r="L507" s="108" t="s">
        <v>509</v>
      </c>
      <c r="M507" s="107" t="str">
        <f t="shared" si="95"/>
        <v>min</v>
      </c>
      <c r="N507" s="509" t="s">
        <v>429</v>
      </c>
      <c r="O507" s="142" t="s">
        <v>1727</v>
      </c>
      <c r="P507" s="178" t="str">
        <f t="shared" si="96"/>
        <v>Kopech, Michael (min)</v>
      </c>
      <c r="Q507" s="139" t="str">
        <f t="shared" si="103"/>
        <v/>
      </c>
      <c r="R507" s="231" t="str">
        <f t="shared" si="104"/>
        <v/>
      </c>
      <c r="S507" s="231" t="str">
        <f t="shared" si="101"/>
        <v/>
      </c>
      <c r="T507" s="231" t="str">
        <f t="shared" si="102"/>
        <v/>
      </c>
      <c r="U507" s="107" t="s">
        <v>643</v>
      </c>
      <c r="V507" s="183"/>
      <c r="W507" s="107"/>
      <c r="X507" s="183"/>
      <c r="Y507" s="107"/>
      <c r="Z507" s="183"/>
      <c r="AA507" s="107"/>
      <c r="AB507" s="107"/>
      <c r="AC507" s="509"/>
      <c r="AD507" s="107"/>
      <c r="AE507" s="107"/>
      <c r="AF507" s="107"/>
    </row>
    <row r="508" spans="1:32" ht="14.25" customHeight="1" x14ac:dyDescent="0.2">
      <c r="A508" s="339" t="s">
        <v>1180</v>
      </c>
      <c r="B508" s="185" t="str">
        <f t="shared" si="97"/>
        <v>Krol</v>
      </c>
      <c r="C508" s="190" t="str">
        <f t="shared" si="98"/>
        <v>Ian</v>
      </c>
      <c r="D508" s="107" t="str">
        <f t="shared" si="99"/>
        <v>I. Krol</v>
      </c>
      <c r="E508" s="178" t="str">
        <f t="shared" si="100"/>
        <v>Ian Krol</v>
      </c>
      <c r="F508" s="367" t="s">
        <v>404</v>
      </c>
      <c r="G508" s="339"/>
      <c r="H508" s="339"/>
      <c r="I508" s="339"/>
      <c r="J508" s="368">
        <v>33367</v>
      </c>
      <c r="K508" s="369" t="s">
        <v>968</v>
      </c>
      <c r="L508" s="337" t="s">
        <v>130</v>
      </c>
      <c r="M508" s="107" t="str">
        <f t="shared" si="95"/>
        <v>2,F2-$620k</v>
      </c>
      <c r="N508" s="340" t="s">
        <v>1636</v>
      </c>
      <c r="O508" s="370" t="s">
        <v>3233</v>
      </c>
      <c r="P508" s="178" t="str">
        <f t="shared" si="96"/>
        <v>Krol, Ian (2,F2-$620k)</v>
      </c>
      <c r="Q508" s="139">
        <f t="shared" si="103"/>
        <v>310000</v>
      </c>
      <c r="R508" s="231" t="str">
        <f t="shared" si="104"/>
        <v/>
      </c>
      <c r="S508" s="231" t="str">
        <f>IF(ISBLANK($X508),"",$X508)</f>
        <v/>
      </c>
      <c r="T508" s="231" t="str">
        <f>IF(ISBLANK($Z508),"",$Z508)</f>
        <v/>
      </c>
      <c r="U508" s="340" t="s">
        <v>1942</v>
      </c>
      <c r="V508" s="338">
        <v>310000</v>
      </c>
      <c r="W508" s="107" t="s">
        <v>326</v>
      </c>
      <c r="X508" s="183"/>
      <c r="Y508" s="107"/>
      <c r="Z508" s="183"/>
      <c r="AA508" s="107"/>
      <c r="AB508" s="107"/>
      <c r="AC508" s="107"/>
      <c r="AD508" s="107"/>
    </row>
    <row r="509" spans="1:32" ht="14.25" customHeight="1" x14ac:dyDescent="0.2">
      <c r="A509" s="107" t="s">
        <v>2290</v>
      </c>
      <c r="B509" s="185" t="str">
        <f t="shared" si="97"/>
        <v>Kuhl</v>
      </c>
      <c r="C509" s="190" t="str">
        <f t="shared" si="98"/>
        <v>Chad</v>
      </c>
      <c r="D509" s="107" t="str">
        <f t="shared" si="99"/>
        <v>C. Kuhl</v>
      </c>
      <c r="E509" s="178" t="str">
        <f t="shared" si="100"/>
        <v>Chad Kuhl</v>
      </c>
      <c r="F509" s="184" t="s">
        <v>971</v>
      </c>
      <c r="G509" s="107">
        <f>G508+1</f>
        <v>1</v>
      </c>
      <c r="H509" s="107">
        <v>1</v>
      </c>
      <c r="I509" s="107">
        <v>23</v>
      </c>
      <c r="J509" s="398">
        <v>33857</v>
      </c>
      <c r="K509" s="107" t="s">
        <v>730</v>
      </c>
      <c r="L509" s="108" t="s">
        <v>130</v>
      </c>
      <c r="M509" s="107" t="str">
        <f t="shared" si="95"/>
        <v>Y2</v>
      </c>
      <c r="N509" s="107" t="s">
        <v>1071</v>
      </c>
      <c r="O509" s="108" t="s">
        <v>2127</v>
      </c>
      <c r="P509" s="178" t="str">
        <f t="shared" si="96"/>
        <v>Kuhl, Chad (Y2)</v>
      </c>
      <c r="Q509" s="139">
        <f t="shared" si="103"/>
        <v>300000</v>
      </c>
      <c r="R509" s="231">
        <f t="shared" si="104"/>
        <v>400000</v>
      </c>
      <c r="S509" s="231" t="str">
        <f t="shared" ref="S509:S515" si="105">IF(ISBLANK($Z509),"",$Z509)</f>
        <v/>
      </c>
      <c r="T509" s="231" t="str">
        <f t="shared" ref="T509:T515" si="106">IF(ISBLANK($AB509),"",$AB509)</f>
        <v/>
      </c>
      <c r="U509" s="107" t="s">
        <v>511</v>
      </c>
      <c r="V509" s="183">
        <v>300000</v>
      </c>
      <c r="W509" s="107" t="s">
        <v>367</v>
      </c>
      <c r="X509" s="183">
        <v>400000</v>
      </c>
      <c r="Y509" s="107" t="s">
        <v>630</v>
      </c>
      <c r="Z509" s="140"/>
      <c r="AA509" s="107" t="s">
        <v>943</v>
      </c>
      <c r="AB509" s="107"/>
      <c r="AC509" s="107" t="s">
        <v>944</v>
      </c>
      <c r="AD509" s="107"/>
      <c r="AE509" s="107" t="s">
        <v>945</v>
      </c>
      <c r="AF509" s="107"/>
    </row>
    <row r="510" spans="1:32" ht="14.25" customHeight="1" x14ac:dyDescent="0.2">
      <c r="A510" s="185" t="s">
        <v>1140</v>
      </c>
      <c r="B510" s="185" t="str">
        <f t="shared" si="97"/>
        <v>La Stella</v>
      </c>
      <c r="C510" s="190" t="str">
        <f t="shared" si="98"/>
        <v>Tommy</v>
      </c>
      <c r="D510" s="107" t="str">
        <f t="shared" si="99"/>
        <v>T. La Stella</v>
      </c>
      <c r="E510" s="178" t="str">
        <f t="shared" si="100"/>
        <v>Tommy La Stella</v>
      </c>
      <c r="F510" s="184" t="s">
        <v>404</v>
      </c>
      <c r="G510" s="184"/>
      <c r="H510" s="184"/>
      <c r="I510" s="184"/>
      <c r="J510" s="194">
        <v>31078</v>
      </c>
      <c r="K510" s="195" t="s">
        <v>969</v>
      </c>
      <c r="L510" s="108" t="s">
        <v>7</v>
      </c>
      <c r="M510" s="107" t="str">
        <f t="shared" si="95"/>
        <v>Y3</v>
      </c>
      <c r="N510" s="222" t="str">
        <f>Ruth!$AE$2</f>
        <v>Williamsburg</v>
      </c>
      <c r="O510" s="184" t="s">
        <v>1076</v>
      </c>
      <c r="P510" s="178" t="str">
        <f t="shared" si="96"/>
        <v>La Stella, Tommy (Y3)</v>
      </c>
      <c r="Q510" s="139">
        <f t="shared" si="103"/>
        <v>400000</v>
      </c>
      <c r="R510" s="231" t="str">
        <f t="shared" si="104"/>
        <v/>
      </c>
      <c r="S510" s="231" t="str">
        <f t="shared" si="105"/>
        <v/>
      </c>
      <c r="T510" s="231" t="str">
        <f t="shared" si="106"/>
        <v/>
      </c>
      <c r="U510" s="107" t="s">
        <v>367</v>
      </c>
      <c r="V510" s="323">
        <v>400000</v>
      </c>
      <c r="W510" s="107" t="s">
        <v>630</v>
      </c>
      <c r="X510" s="183"/>
      <c r="Y510" s="107" t="s">
        <v>943</v>
      </c>
      <c r="Z510" s="183"/>
      <c r="AA510" s="107" t="s">
        <v>944</v>
      </c>
      <c r="AB510" s="107"/>
      <c r="AC510" s="107" t="s">
        <v>945</v>
      </c>
      <c r="AD510" s="107"/>
      <c r="AE510" s="107" t="s">
        <v>326</v>
      </c>
      <c r="AF510" s="107"/>
    </row>
    <row r="511" spans="1:32" ht="14.25" customHeight="1" x14ac:dyDescent="0.2">
      <c r="A511" s="170" t="s">
        <v>979</v>
      </c>
      <c r="B511" s="185" t="str">
        <f t="shared" si="97"/>
        <v>Lackey</v>
      </c>
      <c r="C511" s="190" t="str">
        <f t="shared" si="98"/>
        <v>John</v>
      </c>
      <c r="D511" s="107" t="str">
        <f t="shared" si="99"/>
        <v>J. Lackey</v>
      </c>
      <c r="E511" s="178" t="str">
        <f t="shared" si="100"/>
        <v>John Lackey</v>
      </c>
      <c r="F511" s="171" t="s">
        <v>971</v>
      </c>
      <c r="G511" s="171"/>
      <c r="H511" s="171"/>
      <c r="I511" s="171"/>
      <c r="J511" s="172">
        <v>28786</v>
      </c>
      <c r="K511" s="173" t="s">
        <v>730</v>
      </c>
      <c r="L511" s="108" t="s">
        <v>130</v>
      </c>
      <c r="M511" s="107" t="str">
        <f t="shared" si="95"/>
        <v>4,F4-11M</v>
      </c>
      <c r="N511" s="120" t="str">
        <f>Aaron!$S$2</f>
        <v>San Jose</v>
      </c>
      <c r="O511" s="227" t="s">
        <v>1229</v>
      </c>
      <c r="P511" s="178" t="str">
        <f t="shared" si="96"/>
        <v>Lackey, John (4,F4-11M)</v>
      </c>
      <c r="Q511" s="139">
        <f t="shared" si="103"/>
        <v>2750000</v>
      </c>
      <c r="R511" s="231" t="str">
        <f t="shared" si="104"/>
        <v/>
      </c>
      <c r="S511" s="231" t="str">
        <f t="shared" si="105"/>
        <v/>
      </c>
      <c r="T511" s="231" t="str">
        <f t="shared" si="106"/>
        <v/>
      </c>
      <c r="U511" s="120" t="s">
        <v>1260</v>
      </c>
      <c r="V511" s="182">
        <v>2750000</v>
      </c>
      <c r="W511" s="120" t="s">
        <v>326</v>
      </c>
      <c r="X511" s="182"/>
      <c r="Y511" s="107"/>
      <c r="Z511" s="183"/>
      <c r="AA511" s="107"/>
      <c r="AB511" s="107"/>
      <c r="AC511" s="107"/>
      <c r="AD511" s="107"/>
      <c r="AE511" s="107"/>
      <c r="AF511" s="107"/>
    </row>
    <row r="512" spans="1:32" ht="14.25" customHeight="1" x14ac:dyDescent="0.2">
      <c r="A512" s="372" t="s">
        <v>1163</v>
      </c>
      <c r="B512" s="185" t="str">
        <f t="shared" si="97"/>
        <v>Lagares</v>
      </c>
      <c r="C512" s="190" t="str">
        <f t="shared" si="98"/>
        <v>Juan</v>
      </c>
      <c r="D512" s="107" t="str">
        <f t="shared" si="99"/>
        <v>J. Lagares</v>
      </c>
      <c r="E512" s="178" t="str">
        <f t="shared" si="100"/>
        <v>Juan Lagares</v>
      </c>
      <c r="F512" s="348" t="s">
        <v>971</v>
      </c>
      <c r="G512" s="197"/>
      <c r="H512" s="197"/>
      <c r="I512" s="197"/>
      <c r="J512" s="356">
        <v>32584</v>
      </c>
      <c r="K512" s="364" t="s">
        <v>1083</v>
      </c>
      <c r="L512" s="108" t="s">
        <v>7</v>
      </c>
      <c r="M512" s="107" t="str">
        <f t="shared" si="95"/>
        <v>2,F2-$700k</v>
      </c>
      <c r="N512" s="339" t="s">
        <v>1904</v>
      </c>
      <c r="O512" s="370" t="s">
        <v>1922</v>
      </c>
      <c r="P512" s="178" t="str">
        <f t="shared" si="96"/>
        <v>Lagares, Juan (2,F2-$700k)</v>
      </c>
      <c r="Q512" s="139">
        <f t="shared" si="103"/>
        <v>350000</v>
      </c>
      <c r="R512" s="231" t="str">
        <f t="shared" si="104"/>
        <v/>
      </c>
      <c r="S512" s="231" t="str">
        <f t="shared" si="105"/>
        <v/>
      </c>
      <c r="T512" s="231" t="str">
        <f t="shared" si="106"/>
        <v/>
      </c>
      <c r="U512" s="340" t="s">
        <v>1946</v>
      </c>
      <c r="V512" s="338">
        <v>350000</v>
      </c>
      <c r="W512" s="340" t="s">
        <v>326</v>
      </c>
      <c r="X512" s="183"/>
      <c r="Y512" s="107"/>
      <c r="Z512" s="183"/>
      <c r="AA512" s="107"/>
      <c r="AB512" s="107"/>
      <c r="AC512" s="107"/>
      <c r="AD512" s="107"/>
      <c r="AE512" s="107"/>
      <c r="AF512" s="107"/>
    </row>
    <row r="513" spans="1:32" ht="14.25" customHeight="1" x14ac:dyDescent="0.2">
      <c r="A513" s="509" t="s">
        <v>1318</v>
      </c>
      <c r="B513" s="185" t="str">
        <f t="shared" si="97"/>
        <v>Lamb</v>
      </c>
      <c r="C513" s="190" t="str">
        <f t="shared" si="98"/>
        <v>Jake*</v>
      </c>
      <c r="D513" s="107" t="str">
        <f t="shared" si="99"/>
        <v>J. Lamb</v>
      </c>
      <c r="E513" s="178" t="str">
        <f t="shared" si="100"/>
        <v>Jake* Lamb</v>
      </c>
      <c r="F513" s="108" t="s">
        <v>404</v>
      </c>
      <c r="G513" s="108"/>
      <c r="H513" s="108"/>
      <c r="I513" s="108"/>
      <c r="J513" s="298">
        <v>33155</v>
      </c>
      <c r="K513" s="107" t="s">
        <v>974</v>
      </c>
      <c r="L513" s="108" t="s">
        <v>7</v>
      </c>
      <c r="M513" s="107" t="str">
        <f t="shared" si="95"/>
        <v>1,L5-$14M</v>
      </c>
      <c r="N513" s="120" t="str">
        <f>Aaron!$AE$2</f>
        <v>Pismo Beach</v>
      </c>
      <c r="O513" s="108" t="s">
        <v>1349</v>
      </c>
      <c r="P513" s="178" t="str">
        <f t="shared" si="96"/>
        <v>Lamb, Jake* (1,L5-$14M)</v>
      </c>
      <c r="Q513" s="139">
        <f t="shared" si="103"/>
        <v>2800000</v>
      </c>
      <c r="R513" s="231">
        <f t="shared" si="104"/>
        <v>2800000</v>
      </c>
      <c r="S513" s="231">
        <f t="shared" si="105"/>
        <v>2800000</v>
      </c>
      <c r="T513" s="231">
        <f t="shared" si="106"/>
        <v>2800000</v>
      </c>
      <c r="U513" s="107" t="s">
        <v>3170</v>
      </c>
      <c r="V513" s="323">
        <v>2800000</v>
      </c>
      <c r="W513" s="107" t="s">
        <v>3178</v>
      </c>
      <c r="X513" s="323">
        <v>2800000</v>
      </c>
      <c r="Y513" s="107" t="s">
        <v>3179</v>
      </c>
      <c r="Z513" s="323">
        <v>2800000</v>
      </c>
      <c r="AA513" s="107" t="s">
        <v>3180</v>
      </c>
      <c r="AB513" s="323">
        <v>2800000</v>
      </c>
      <c r="AC513" s="107" t="s">
        <v>3181</v>
      </c>
      <c r="AD513" s="323">
        <v>2800000</v>
      </c>
      <c r="AE513" s="107" t="s">
        <v>326</v>
      </c>
      <c r="AF513" s="107"/>
    </row>
    <row r="514" spans="1:32" ht="14.25" customHeight="1" x14ac:dyDescent="0.2">
      <c r="A514" s="107" t="s">
        <v>2301</v>
      </c>
      <c r="B514" s="185" t="str">
        <f t="shared" si="97"/>
        <v>Law</v>
      </c>
      <c r="C514" s="190" t="str">
        <f t="shared" si="98"/>
        <v>Derek</v>
      </c>
      <c r="D514" s="107" t="str">
        <f t="shared" si="99"/>
        <v>D. Law</v>
      </c>
      <c r="E514" s="178" t="str">
        <f t="shared" si="100"/>
        <v>Derek Law</v>
      </c>
      <c r="F514" s="184" t="s">
        <v>971</v>
      </c>
      <c r="G514" s="107">
        <f>Players!G962+1</f>
        <v>59</v>
      </c>
      <c r="H514" s="107">
        <v>2</v>
      </c>
      <c r="I514" s="107">
        <v>20</v>
      </c>
      <c r="J514" s="398">
        <v>33130</v>
      </c>
      <c r="K514" s="107" t="s">
        <v>968</v>
      </c>
      <c r="L514" s="108" t="s">
        <v>130</v>
      </c>
      <c r="M514" s="107" t="str">
        <f t="shared" si="95"/>
        <v>Y2</v>
      </c>
      <c r="N514" s="107" t="s">
        <v>640</v>
      </c>
      <c r="O514" s="108" t="s">
        <v>2127</v>
      </c>
      <c r="P514" s="178" t="str">
        <f t="shared" si="96"/>
        <v>Law, Derek (Y2)</v>
      </c>
      <c r="Q514" s="139">
        <f t="shared" si="103"/>
        <v>300000</v>
      </c>
      <c r="R514" s="231">
        <f t="shared" si="104"/>
        <v>400000</v>
      </c>
      <c r="S514" s="231" t="str">
        <f t="shared" si="105"/>
        <v/>
      </c>
      <c r="T514" s="231" t="str">
        <f t="shared" si="106"/>
        <v/>
      </c>
      <c r="U514" s="107" t="s">
        <v>511</v>
      </c>
      <c r="V514" s="183">
        <v>300000</v>
      </c>
      <c r="W514" s="107" t="s">
        <v>367</v>
      </c>
      <c r="X514" s="183">
        <v>400000</v>
      </c>
      <c r="Y514" s="107" t="s">
        <v>630</v>
      </c>
      <c r="Z514" s="140"/>
      <c r="AA514" s="107" t="s">
        <v>943</v>
      </c>
      <c r="AB514" s="107"/>
      <c r="AC514" s="107" t="s">
        <v>944</v>
      </c>
      <c r="AD514" s="107"/>
      <c r="AE514" s="107" t="s">
        <v>945</v>
      </c>
      <c r="AF514" s="107"/>
    </row>
    <row r="515" spans="1:32" ht="14.25" customHeight="1" x14ac:dyDescent="0.2">
      <c r="A515" s="121" t="s">
        <v>276</v>
      </c>
      <c r="B515" s="185" t="str">
        <f t="shared" si="97"/>
        <v>Lawrie</v>
      </c>
      <c r="C515" s="190" t="str">
        <f t="shared" si="98"/>
        <v>Brett</v>
      </c>
      <c r="D515" s="107" t="str">
        <f t="shared" si="99"/>
        <v>B. Lawrie</v>
      </c>
      <c r="E515" s="178" t="str">
        <f t="shared" si="100"/>
        <v>Brett Lawrie</v>
      </c>
      <c r="F515" s="108" t="s">
        <v>971</v>
      </c>
      <c r="G515" s="120"/>
      <c r="H515" s="120"/>
      <c r="I515" s="120"/>
      <c r="J515" s="332">
        <v>32891</v>
      </c>
      <c r="K515" s="107"/>
      <c r="L515" s="108" t="s">
        <v>7</v>
      </c>
      <c r="M515" s="107" t="str">
        <f t="shared" ref="M515:M578" si="107">$U515</f>
        <v>3,F5-$12.350M</v>
      </c>
      <c r="N515" s="120" t="str">
        <f>Cobb!$Y$2</f>
        <v>Gateway</v>
      </c>
      <c r="O515" s="284" t="s">
        <v>1497</v>
      </c>
      <c r="P515" s="178" t="str">
        <f t="shared" ref="P515:P578" si="108">CONCATENATE(A515," (",M515,")")</f>
        <v>Lawrie, Brett (3,F5-$12.350M)</v>
      </c>
      <c r="Q515" s="139">
        <f t="shared" si="103"/>
        <v>2470000</v>
      </c>
      <c r="R515" s="231">
        <f t="shared" si="104"/>
        <v>2470000</v>
      </c>
      <c r="S515" s="231">
        <f t="shared" si="105"/>
        <v>2470000</v>
      </c>
      <c r="T515" s="231" t="str">
        <f t="shared" si="106"/>
        <v/>
      </c>
      <c r="U515" s="121" t="s">
        <v>1539</v>
      </c>
      <c r="V515" s="323">
        <v>2470000</v>
      </c>
      <c r="W515" s="121" t="s">
        <v>1516</v>
      </c>
      <c r="X515" s="321">
        <v>2470000</v>
      </c>
      <c r="Y515" s="121" t="s">
        <v>1499</v>
      </c>
      <c r="Z515" s="321">
        <v>2470000</v>
      </c>
      <c r="AA515" s="107" t="s">
        <v>326</v>
      </c>
      <c r="AB515" s="140"/>
      <c r="AC515" s="107"/>
      <c r="AD515" s="107"/>
      <c r="AE515" s="107"/>
      <c r="AF515" s="107"/>
    </row>
    <row r="516" spans="1:32" ht="14.25" customHeight="1" x14ac:dyDescent="0.2">
      <c r="A516" s="107" t="s">
        <v>425</v>
      </c>
      <c r="B516" s="185" t="str">
        <f t="shared" si="97"/>
        <v>Leake</v>
      </c>
      <c r="C516" s="190" t="str">
        <f t="shared" si="98"/>
        <v>Mike</v>
      </c>
      <c r="D516" s="107" t="str">
        <f t="shared" si="99"/>
        <v>M. Leake</v>
      </c>
      <c r="E516" s="178" t="str">
        <f t="shared" si="100"/>
        <v>Mike Leake</v>
      </c>
      <c r="F516" s="108" t="s">
        <v>971</v>
      </c>
      <c r="G516" s="108"/>
      <c r="H516" s="108"/>
      <c r="I516" s="108"/>
      <c r="J516" s="165">
        <v>32093</v>
      </c>
      <c r="K516" s="120"/>
      <c r="L516" s="108" t="s">
        <v>130</v>
      </c>
      <c r="M516" s="107" t="str">
        <f t="shared" si="107"/>
        <v>5,L5-14M</v>
      </c>
      <c r="N516" s="120" t="s">
        <v>226</v>
      </c>
      <c r="O516" s="142" t="s">
        <v>3226</v>
      </c>
      <c r="P516" s="178" t="str">
        <f t="shared" si="108"/>
        <v>Leake, Mike (5,L5-14M)</v>
      </c>
      <c r="Q516" s="139">
        <f t="shared" si="103"/>
        <v>2800000</v>
      </c>
      <c r="R516" s="231" t="str">
        <f t="shared" si="104"/>
        <v/>
      </c>
      <c r="S516" s="231" t="str">
        <f>IF(ISBLANK($X516),"",$X516)</f>
        <v/>
      </c>
      <c r="T516" s="231" t="str">
        <f>IF(ISBLANK($Z516),"",$Z516)</f>
        <v/>
      </c>
      <c r="U516" s="107" t="s">
        <v>593</v>
      </c>
      <c r="V516" s="183">
        <v>2800000</v>
      </c>
      <c r="W516" s="107" t="s">
        <v>326</v>
      </c>
      <c r="X516" s="183"/>
      <c r="Y516" s="107"/>
      <c r="Z516" s="183"/>
      <c r="AA516" s="107"/>
      <c r="AB516" s="179"/>
      <c r="AC516" s="107"/>
      <c r="AD516" s="107"/>
    </row>
    <row r="517" spans="1:32" ht="14.25" customHeight="1" x14ac:dyDescent="0.2">
      <c r="A517" s="522" t="s">
        <v>3708</v>
      </c>
      <c r="B517" s="185" t="str">
        <f t="shared" si="97"/>
        <v>LeBlanc</v>
      </c>
      <c r="C517" s="190" t="str">
        <f t="shared" si="98"/>
        <v xml:space="preserve">Wade </v>
      </c>
      <c r="D517" s="107" t="str">
        <f t="shared" si="99"/>
        <v>W. LeBlanc</v>
      </c>
      <c r="E517" s="178" t="str">
        <f t="shared" si="100"/>
        <v>Wade  LeBlanc</v>
      </c>
      <c r="F517" s="367" t="s">
        <v>404</v>
      </c>
      <c r="G517" s="339"/>
      <c r="H517" s="339"/>
      <c r="I517" s="339"/>
      <c r="J517" s="368">
        <v>30901</v>
      </c>
      <c r="K517" s="369" t="s">
        <v>730</v>
      </c>
      <c r="L517" s="337" t="s">
        <v>130</v>
      </c>
      <c r="M517" s="107" t="str">
        <f t="shared" si="107"/>
        <v>1,F1-$2.35M</v>
      </c>
      <c r="N517" s="147" t="s">
        <v>226</v>
      </c>
      <c r="O517" s="142" t="s">
        <v>3237</v>
      </c>
      <c r="P517" s="178" t="str">
        <f t="shared" si="108"/>
        <v>LeBlanc, Wade  (1,F1-$2.35M)</v>
      </c>
      <c r="Q517" s="139">
        <f t="shared" si="103"/>
        <v>2350000</v>
      </c>
      <c r="R517" s="231" t="str">
        <f t="shared" si="104"/>
        <v/>
      </c>
      <c r="S517" s="231" t="str">
        <f t="shared" ref="S517:S548" si="109">IF(ISBLANK($Z517),"",$Z517)</f>
        <v/>
      </c>
      <c r="T517" s="231" t="str">
        <f t="shared" ref="T517:T548" si="110">IF(ISBLANK($AB517),"",$AB517)</f>
        <v/>
      </c>
      <c r="U517" s="165" t="s">
        <v>3289</v>
      </c>
      <c r="V517" s="140">
        <v>2350000</v>
      </c>
      <c r="W517" s="182" t="s">
        <v>326</v>
      </c>
      <c r="X517" s="340"/>
      <c r="Y517" s="324"/>
      <c r="Z517" s="140"/>
      <c r="AA517" s="240"/>
      <c r="AB517" s="140"/>
      <c r="AC517" s="240"/>
      <c r="AD517" s="107"/>
      <c r="AE517" s="107"/>
      <c r="AF517" s="107"/>
    </row>
    <row r="518" spans="1:32" ht="14.25" customHeight="1" x14ac:dyDescent="0.2">
      <c r="A518" s="107" t="s">
        <v>296</v>
      </c>
      <c r="B518" s="185" t="str">
        <f t="shared" si="97"/>
        <v>Lee</v>
      </c>
      <c r="C518" s="190" t="str">
        <f t="shared" si="98"/>
        <v>Zach</v>
      </c>
      <c r="D518" s="107" t="str">
        <f t="shared" si="99"/>
        <v>Z. Lee</v>
      </c>
      <c r="E518" s="178" t="str">
        <f t="shared" si="100"/>
        <v>Zach Lee</v>
      </c>
      <c r="F518" s="108" t="s">
        <v>971</v>
      </c>
      <c r="G518" s="108"/>
      <c r="H518" s="108"/>
      <c r="I518" s="108"/>
      <c r="J518" s="165">
        <v>33494</v>
      </c>
      <c r="K518" s="120" t="s">
        <v>730</v>
      </c>
      <c r="L518" s="108" t="s">
        <v>130</v>
      </c>
      <c r="M518" s="107" t="str">
        <f t="shared" si="107"/>
        <v>MM</v>
      </c>
      <c r="N518" s="120" t="str">
        <f>Ruth!$S$2</f>
        <v>New York</v>
      </c>
      <c r="O518" s="142" t="s">
        <v>308</v>
      </c>
      <c r="P518" s="178" t="str">
        <f t="shared" si="108"/>
        <v>Lee, Zach (MM)</v>
      </c>
      <c r="Q518" s="139">
        <f t="shared" si="103"/>
        <v>100000</v>
      </c>
      <c r="R518" s="231" t="str">
        <f t="shared" si="104"/>
        <v/>
      </c>
      <c r="S518" s="231" t="str">
        <f t="shared" si="109"/>
        <v/>
      </c>
      <c r="T518" s="231" t="str">
        <f t="shared" si="110"/>
        <v/>
      </c>
      <c r="U518" s="107" t="s">
        <v>507</v>
      </c>
      <c r="V518" s="179">
        <v>100000</v>
      </c>
      <c r="W518" s="107"/>
      <c r="X518" s="183"/>
      <c r="Y518" s="107"/>
      <c r="Z518" s="183"/>
      <c r="AA518" s="107"/>
      <c r="AB518" s="107"/>
      <c r="AC518" s="107"/>
      <c r="AD518" s="509"/>
      <c r="AE518" s="107"/>
      <c r="AF518" s="107"/>
    </row>
    <row r="519" spans="1:32" ht="14.25" customHeight="1" x14ac:dyDescent="0.2">
      <c r="A519" s="119" t="s">
        <v>877</v>
      </c>
      <c r="B519" s="185" t="str">
        <f t="shared" si="97"/>
        <v>LeMahieu</v>
      </c>
      <c r="C519" s="190" t="str">
        <f t="shared" si="98"/>
        <v>DJ</v>
      </c>
      <c r="D519" s="107" t="str">
        <f t="shared" si="99"/>
        <v>D. LeMahieu</v>
      </c>
      <c r="E519" s="178" t="str">
        <f t="shared" si="100"/>
        <v>DJ LeMahieu</v>
      </c>
      <c r="F519" s="108" t="s">
        <v>971</v>
      </c>
      <c r="G519" s="108"/>
      <c r="H519" s="108"/>
      <c r="I519" s="108"/>
      <c r="J519" s="165">
        <v>32337</v>
      </c>
      <c r="K519" s="120"/>
      <c r="L519" s="108" t="s">
        <v>7</v>
      </c>
      <c r="M519" s="107" t="str">
        <f t="shared" si="107"/>
        <v>ARB-Y6</v>
      </c>
      <c r="N519" s="120" t="str">
        <f>Aaron!$M$2</f>
        <v>Virginia</v>
      </c>
      <c r="O519" s="108" t="s">
        <v>1195</v>
      </c>
      <c r="P519" s="178" t="str">
        <f t="shared" si="108"/>
        <v>LeMahieu, DJ (ARB-Y6)</v>
      </c>
      <c r="Q519" s="139">
        <f t="shared" si="103"/>
        <v>3591000</v>
      </c>
      <c r="R519" s="231" t="str">
        <f t="shared" si="104"/>
        <v/>
      </c>
      <c r="S519" s="231" t="str">
        <f t="shared" si="109"/>
        <v/>
      </c>
      <c r="T519" s="231" t="str">
        <f t="shared" si="110"/>
        <v/>
      </c>
      <c r="U519" s="107" t="s">
        <v>944</v>
      </c>
      <c r="V519" s="183">
        <v>3591000</v>
      </c>
      <c r="W519" s="107" t="s">
        <v>945</v>
      </c>
      <c r="X519" s="183"/>
      <c r="Y519" s="107" t="s">
        <v>326</v>
      </c>
      <c r="Z519" s="183"/>
      <c r="AA519" s="107"/>
      <c r="AB519" s="107"/>
      <c r="AC519" s="107"/>
      <c r="AD519" s="107"/>
      <c r="AE519" s="107"/>
      <c r="AF519" s="107"/>
    </row>
    <row r="520" spans="1:32" ht="14.25" customHeight="1" x14ac:dyDescent="0.2">
      <c r="A520" s="509" t="s">
        <v>1325</v>
      </c>
      <c r="B520" s="185" t="str">
        <f t="shared" si="97"/>
        <v>Leon</v>
      </c>
      <c r="C520" s="190" t="str">
        <f t="shared" si="98"/>
        <v>Sandy+</v>
      </c>
      <c r="D520" s="107" t="str">
        <f t="shared" si="99"/>
        <v>S. Leon</v>
      </c>
      <c r="E520" s="178" t="str">
        <f t="shared" si="100"/>
        <v>Sandy+ Leon</v>
      </c>
      <c r="F520" s="108" t="s">
        <v>978</v>
      </c>
      <c r="G520" s="108"/>
      <c r="H520" s="108"/>
      <c r="I520" s="108"/>
      <c r="J520" s="298">
        <v>32580</v>
      </c>
      <c r="K520" s="107" t="s">
        <v>972</v>
      </c>
      <c r="L520" s="108" t="s">
        <v>7</v>
      </c>
      <c r="M520" s="107" t="str">
        <f t="shared" si="107"/>
        <v>Y3</v>
      </c>
      <c r="N520" s="120" t="s">
        <v>556</v>
      </c>
      <c r="O520" s="108" t="s">
        <v>1831</v>
      </c>
      <c r="P520" s="178" t="str">
        <f t="shared" si="108"/>
        <v>Leon, Sandy+ (Y3)</v>
      </c>
      <c r="Q520" s="139">
        <f t="shared" si="103"/>
        <v>400000</v>
      </c>
      <c r="R520" s="231" t="str">
        <f t="shared" si="104"/>
        <v/>
      </c>
      <c r="S520" s="231" t="str">
        <f t="shared" si="109"/>
        <v/>
      </c>
      <c r="T520" s="231" t="str">
        <f t="shared" si="110"/>
        <v/>
      </c>
      <c r="U520" s="107" t="s">
        <v>367</v>
      </c>
      <c r="V520" s="323">
        <v>400000</v>
      </c>
      <c r="W520" s="107" t="s">
        <v>630</v>
      </c>
      <c r="X520" s="321"/>
      <c r="Y520" s="107" t="s">
        <v>943</v>
      </c>
      <c r="Z520" s="183"/>
      <c r="AA520" s="107" t="s">
        <v>944</v>
      </c>
      <c r="AB520" s="107"/>
      <c r="AC520" s="107" t="s">
        <v>945</v>
      </c>
      <c r="AD520" s="509"/>
      <c r="AE520" s="107" t="s">
        <v>326</v>
      </c>
      <c r="AF520" s="107"/>
    </row>
    <row r="521" spans="1:32" ht="14.25" customHeight="1" x14ac:dyDescent="0.2">
      <c r="A521" s="107" t="s">
        <v>3362</v>
      </c>
      <c r="B521" s="185" t="str">
        <f t="shared" si="97"/>
        <v>Leone</v>
      </c>
      <c r="C521" s="190" t="str">
        <f t="shared" si="98"/>
        <v>Dominic</v>
      </c>
      <c r="D521" s="107" t="str">
        <f t="shared" si="99"/>
        <v>D. Leone</v>
      </c>
      <c r="E521" s="178" t="str">
        <f t="shared" si="100"/>
        <v>Dominic Leone</v>
      </c>
      <c r="F521" s="217" t="s">
        <v>971</v>
      </c>
      <c r="G521" s="217"/>
      <c r="H521" s="217"/>
      <c r="I521" s="217"/>
      <c r="J521" s="165">
        <v>33537</v>
      </c>
      <c r="K521" s="167" t="s">
        <v>968</v>
      </c>
      <c r="L521" s="108" t="s">
        <v>130</v>
      </c>
      <c r="M521" s="107" t="str">
        <f t="shared" si="107"/>
        <v>1,F1-$2.32M</v>
      </c>
      <c r="N521" s="147" t="s">
        <v>226</v>
      </c>
      <c r="O521" s="142" t="s">
        <v>3237</v>
      </c>
      <c r="P521" s="178" t="str">
        <f t="shared" si="108"/>
        <v>Leone, Dominic (1,F1-$2.32M)</v>
      </c>
      <c r="Q521" s="139">
        <f t="shared" si="103"/>
        <v>2320000</v>
      </c>
      <c r="R521" s="231" t="str">
        <f t="shared" si="104"/>
        <v/>
      </c>
      <c r="S521" s="231" t="str">
        <f t="shared" si="109"/>
        <v/>
      </c>
      <c r="T521" s="231" t="str">
        <f t="shared" si="110"/>
        <v/>
      </c>
      <c r="U521" s="165" t="s">
        <v>3290</v>
      </c>
      <c r="V521" s="140">
        <v>2320000</v>
      </c>
      <c r="W521" s="182" t="s">
        <v>326</v>
      </c>
      <c r="X521" s="107"/>
      <c r="Y521" s="183"/>
      <c r="Z521" s="107"/>
      <c r="AA521" s="183"/>
      <c r="AB521" s="107"/>
      <c r="AC521" s="107"/>
      <c r="AD521" s="107"/>
      <c r="AE521" s="107"/>
      <c r="AF521" s="107"/>
    </row>
    <row r="522" spans="1:32" ht="14.25" customHeight="1" x14ac:dyDescent="0.2">
      <c r="A522" s="107" t="s">
        <v>376</v>
      </c>
      <c r="B522" s="185" t="str">
        <f t="shared" si="97"/>
        <v>Lester</v>
      </c>
      <c r="C522" s="190" t="str">
        <f t="shared" si="98"/>
        <v>Jon</v>
      </c>
      <c r="D522" s="107" t="str">
        <f t="shared" si="99"/>
        <v>J. Lester</v>
      </c>
      <c r="E522" s="178" t="str">
        <f t="shared" si="100"/>
        <v>Jon Lester</v>
      </c>
      <c r="F522" s="108" t="s">
        <v>404</v>
      </c>
      <c r="G522" s="108"/>
      <c r="H522" s="108"/>
      <c r="I522" s="108"/>
      <c r="J522" s="165">
        <v>30688</v>
      </c>
      <c r="K522" s="120"/>
      <c r="L522" s="108" t="s">
        <v>130</v>
      </c>
      <c r="M522" s="107" t="str">
        <f t="shared" si="107"/>
        <v>4,F5-24.225M</v>
      </c>
      <c r="N522" s="120" t="str">
        <f>Cobb!$G$2</f>
        <v>Alaska</v>
      </c>
      <c r="O522" s="227" t="s">
        <v>1229</v>
      </c>
      <c r="P522" s="178" t="str">
        <f t="shared" si="108"/>
        <v>Lester, Jon (4,F5-24.225M)</v>
      </c>
      <c r="Q522" s="139">
        <f t="shared" si="103"/>
        <v>4845000</v>
      </c>
      <c r="R522" s="231">
        <f t="shared" si="104"/>
        <v>4845000</v>
      </c>
      <c r="S522" s="231" t="str">
        <f t="shared" si="109"/>
        <v/>
      </c>
      <c r="T522" s="231" t="str">
        <f t="shared" si="110"/>
        <v/>
      </c>
      <c r="U522" s="120" t="s">
        <v>1248</v>
      </c>
      <c r="V522" s="182">
        <v>4845000</v>
      </c>
      <c r="W522" s="120" t="s">
        <v>1270</v>
      </c>
      <c r="X522" s="321">
        <v>4845000</v>
      </c>
      <c r="Y522" s="120" t="s">
        <v>326</v>
      </c>
      <c r="Z522" s="183"/>
      <c r="AA522" s="107"/>
      <c r="AB522" s="107"/>
      <c r="AC522" s="107"/>
      <c r="AD522" s="107"/>
      <c r="AE522" s="107"/>
      <c r="AF522" s="107"/>
    </row>
    <row r="523" spans="1:32" ht="14.25" customHeight="1" x14ac:dyDescent="0.25">
      <c r="A523" s="121" t="s">
        <v>647</v>
      </c>
      <c r="B523" s="185" t="str">
        <f t="shared" si="97"/>
        <v>Lewis</v>
      </c>
      <c r="C523" s="190" t="str">
        <f t="shared" si="98"/>
        <v>Colby</v>
      </c>
      <c r="D523" s="107" t="str">
        <f t="shared" si="99"/>
        <v>C. Lewis</v>
      </c>
      <c r="E523" s="178" t="str">
        <f t="shared" si="100"/>
        <v>Colby Lewis</v>
      </c>
      <c r="F523" s="334" t="s">
        <v>971</v>
      </c>
      <c r="G523" s="120"/>
      <c r="H523" s="120"/>
      <c r="I523" s="120"/>
      <c r="J523" s="335">
        <v>29069</v>
      </c>
      <c r="K523" s="363" t="s">
        <v>730</v>
      </c>
      <c r="L523" s="108" t="s">
        <v>130</v>
      </c>
      <c r="M523" s="107" t="str">
        <f t="shared" si="107"/>
        <v>2,F2-$5M</v>
      </c>
      <c r="N523" s="339" t="s">
        <v>1487</v>
      </c>
      <c r="O523" s="370" t="s">
        <v>1922</v>
      </c>
      <c r="P523" s="178" t="str">
        <f t="shared" si="108"/>
        <v>Lewis, Colby (2,F2-$5M)</v>
      </c>
      <c r="Q523" s="139">
        <f t="shared" si="103"/>
        <v>2500000</v>
      </c>
      <c r="R523" s="231" t="str">
        <f t="shared" si="104"/>
        <v/>
      </c>
      <c r="S523" s="231" t="str">
        <f t="shared" si="109"/>
        <v/>
      </c>
      <c r="T523" s="231" t="str">
        <f t="shared" si="110"/>
        <v/>
      </c>
      <c r="U523" s="340" t="s">
        <v>1587</v>
      </c>
      <c r="V523" s="338">
        <v>2500000</v>
      </c>
      <c r="W523" s="340" t="s">
        <v>326</v>
      </c>
      <c r="X523" s="183"/>
      <c r="Y523" s="107"/>
      <c r="Z523" s="183"/>
      <c r="AA523" s="107"/>
      <c r="AB523" s="107"/>
      <c r="AC523" s="107"/>
      <c r="AD523" s="107"/>
      <c r="AE523" s="107"/>
      <c r="AF523" s="107"/>
    </row>
    <row r="524" spans="1:32" ht="14.25" customHeight="1" x14ac:dyDescent="0.2">
      <c r="A524" s="107" t="s">
        <v>2131</v>
      </c>
      <c r="B524" s="185" t="str">
        <f t="shared" si="97"/>
        <v>Lewis</v>
      </c>
      <c r="C524" s="190" t="str">
        <f t="shared" si="98"/>
        <v>Kyle</v>
      </c>
      <c r="D524" s="107" t="str">
        <f t="shared" si="99"/>
        <v>K. Lewis</v>
      </c>
      <c r="E524" s="178" t="str">
        <f t="shared" si="100"/>
        <v>Kyle Lewis</v>
      </c>
      <c r="F524" s="184" t="s">
        <v>971</v>
      </c>
      <c r="G524" s="107">
        <f>G523+1</f>
        <v>1</v>
      </c>
      <c r="H524" s="107">
        <v>1</v>
      </c>
      <c r="I524" s="107">
        <v>8</v>
      </c>
      <c r="J524" s="398">
        <v>34893</v>
      </c>
      <c r="K524" s="107" t="s">
        <v>1075</v>
      </c>
      <c r="L524" s="108" t="s">
        <v>509</v>
      </c>
      <c r="M524" s="107" t="str">
        <f t="shared" si="107"/>
        <v>min</v>
      </c>
      <c r="N524" s="120" t="str">
        <f>Cobb!$Y$2</f>
        <v>Gateway</v>
      </c>
      <c r="O524" s="108" t="s">
        <v>2127</v>
      </c>
      <c r="P524" s="178" t="str">
        <f t="shared" si="108"/>
        <v>Lewis, Kyle (min)</v>
      </c>
      <c r="Q524" s="139" t="str">
        <f t="shared" si="103"/>
        <v/>
      </c>
      <c r="R524" s="231" t="str">
        <f t="shared" si="104"/>
        <v/>
      </c>
      <c r="S524" s="231" t="str">
        <f t="shared" si="109"/>
        <v/>
      </c>
      <c r="T524" s="231" t="str">
        <f t="shared" si="110"/>
        <v/>
      </c>
      <c r="U524" s="107" t="s">
        <v>643</v>
      </c>
      <c r="V524" s="107"/>
      <c r="W524" s="107"/>
      <c r="X524" s="140"/>
      <c r="Y524" s="107"/>
      <c r="Z524" s="140"/>
      <c r="AA524" s="107"/>
      <c r="AB524" s="107"/>
      <c r="AC524" s="107"/>
      <c r="AD524" s="107"/>
      <c r="AE524" s="107"/>
      <c r="AF524" s="107"/>
    </row>
    <row r="525" spans="1:32" ht="14.25" customHeight="1" x14ac:dyDescent="0.2">
      <c r="A525" s="107" t="s">
        <v>2196</v>
      </c>
      <c r="B525" s="185" t="str">
        <f t="shared" si="97"/>
        <v>Leyba</v>
      </c>
      <c r="C525" s="190" t="str">
        <f t="shared" si="98"/>
        <v>Domingo</v>
      </c>
      <c r="D525" s="107" t="str">
        <f t="shared" si="99"/>
        <v>D. Leyba</v>
      </c>
      <c r="E525" s="178" t="str">
        <f t="shared" si="100"/>
        <v>Domingo Leyba</v>
      </c>
      <c r="F525" s="184" t="s">
        <v>978</v>
      </c>
      <c r="G525" s="107">
        <f>G524+1</f>
        <v>2</v>
      </c>
      <c r="H525" s="107">
        <v>6</v>
      </c>
      <c r="I525" s="107">
        <v>15</v>
      </c>
      <c r="J525" s="398">
        <v>34953</v>
      </c>
      <c r="K525" s="107" t="s">
        <v>975</v>
      </c>
      <c r="L525" s="108" t="s">
        <v>509</v>
      </c>
      <c r="M525" s="107" t="str">
        <f t="shared" si="107"/>
        <v>min</v>
      </c>
      <c r="N525" s="107" t="s">
        <v>614</v>
      </c>
      <c r="O525" s="108" t="s">
        <v>2127</v>
      </c>
      <c r="P525" s="178" t="str">
        <f t="shared" si="108"/>
        <v>Leyba, Domingo (min)</v>
      </c>
      <c r="Q525" s="139" t="str">
        <f t="shared" si="103"/>
        <v/>
      </c>
      <c r="R525" s="231" t="str">
        <f t="shared" si="104"/>
        <v/>
      </c>
      <c r="S525" s="231" t="str">
        <f t="shared" si="109"/>
        <v/>
      </c>
      <c r="T525" s="231" t="str">
        <f t="shared" si="110"/>
        <v/>
      </c>
      <c r="U525" s="107" t="s">
        <v>643</v>
      </c>
      <c r="V525" s="107"/>
      <c r="W525" s="107"/>
      <c r="X525" s="140"/>
      <c r="Y525" s="107"/>
      <c r="Z525" s="140"/>
      <c r="AA525" s="107"/>
      <c r="AB525" s="107"/>
      <c r="AC525" s="107"/>
      <c r="AD525" s="107"/>
      <c r="AE525" s="107"/>
      <c r="AF525" s="107"/>
    </row>
    <row r="526" spans="1:32" ht="14.25" customHeight="1" x14ac:dyDescent="0.2">
      <c r="A526" s="107" t="s">
        <v>3363</v>
      </c>
      <c r="B526" s="185" t="str">
        <f t="shared" si="97"/>
        <v>Lind</v>
      </c>
      <c r="C526" s="190" t="str">
        <f t="shared" si="98"/>
        <v>Adam*</v>
      </c>
      <c r="D526" s="107" t="str">
        <f t="shared" si="99"/>
        <v>A. Lind</v>
      </c>
      <c r="E526" s="178" t="str">
        <f t="shared" si="100"/>
        <v>Adam* Lind</v>
      </c>
      <c r="F526" s="217" t="s">
        <v>404</v>
      </c>
      <c r="G526" s="217"/>
      <c r="H526" s="217"/>
      <c r="I526" s="217"/>
      <c r="J526" s="165">
        <v>30514</v>
      </c>
      <c r="K526" s="167" t="s">
        <v>970</v>
      </c>
      <c r="L526" s="108" t="s">
        <v>7</v>
      </c>
      <c r="M526" s="107" t="str">
        <f t="shared" si="107"/>
        <v>1,F2-$1.7M</v>
      </c>
      <c r="N526" s="147" t="s">
        <v>388</v>
      </c>
      <c r="O526" s="142" t="s">
        <v>3237</v>
      </c>
      <c r="P526" s="178" t="str">
        <f t="shared" si="108"/>
        <v>Lind, Adam* (1,F2-$1.7M)</v>
      </c>
      <c r="Q526" s="139">
        <f t="shared" si="103"/>
        <v>850000</v>
      </c>
      <c r="R526" s="231">
        <f t="shared" si="104"/>
        <v>850000</v>
      </c>
      <c r="S526" s="231" t="str">
        <f t="shared" si="109"/>
        <v/>
      </c>
      <c r="T526" s="231" t="str">
        <f t="shared" si="110"/>
        <v/>
      </c>
      <c r="U526" s="165" t="s">
        <v>3291</v>
      </c>
      <c r="V526" s="140">
        <v>850000</v>
      </c>
      <c r="W526" s="165" t="s">
        <v>3291</v>
      </c>
      <c r="X526" s="140">
        <v>850000</v>
      </c>
      <c r="Y526" s="201" t="s">
        <v>326</v>
      </c>
      <c r="Z526" s="107"/>
      <c r="AA526" s="183"/>
      <c r="AB526" s="107"/>
      <c r="AC526" s="107"/>
      <c r="AD526" s="107"/>
      <c r="AE526" s="107"/>
      <c r="AF526" s="107"/>
    </row>
    <row r="527" spans="1:32" ht="14.25" customHeight="1" x14ac:dyDescent="0.2">
      <c r="A527" s="509" t="s">
        <v>1431</v>
      </c>
      <c r="B527" s="185" t="str">
        <f t="shared" ref="B527:B590" si="111">LEFT(A527,FIND(", ",A527,1)-1)</f>
        <v>Lindgren</v>
      </c>
      <c r="C527" s="190" t="str">
        <f t="shared" ref="C527:C590" si="112">RIGHT(A527,LEN(A527)-FIND(", ",A527,1)-1)</f>
        <v>Jacob</v>
      </c>
      <c r="D527" s="107" t="str">
        <f t="shared" ref="D527:D590" si="113">CONCATENATE(MID(C527,1,1),". ",B527)</f>
        <v>J. Lindgren</v>
      </c>
      <c r="E527" s="178" t="str">
        <f t="shared" ref="E527:E590" si="114">CONCATENATE(C527," ",B527)</f>
        <v>Jacob Lindgren</v>
      </c>
      <c r="F527" s="108" t="s">
        <v>404</v>
      </c>
      <c r="G527" s="108"/>
      <c r="H527" s="108"/>
      <c r="I527" s="108"/>
      <c r="J527" s="165" t="s">
        <v>1351</v>
      </c>
      <c r="K527" s="107" t="s">
        <v>968</v>
      </c>
      <c r="L527" s="108" t="s">
        <v>130</v>
      </c>
      <c r="M527" s="107" t="str">
        <f t="shared" si="107"/>
        <v>MM</v>
      </c>
      <c r="N527" s="120" t="str">
        <f>Cobb!$A$2</f>
        <v>Greenville</v>
      </c>
      <c r="O527" s="108" t="s">
        <v>1349</v>
      </c>
      <c r="P527" s="178" t="str">
        <f t="shared" si="108"/>
        <v>Lindgren, Jacob (MM)</v>
      </c>
      <c r="Q527" s="139">
        <f t="shared" si="103"/>
        <v>100000</v>
      </c>
      <c r="R527" s="231" t="str">
        <f t="shared" si="104"/>
        <v/>
      </c>
      <c r="S527" s="231" t="str">
        <f t="shared" si="109"/>
        <v/>
      </c>
      <c r="T527" s="231" t="str">
        <f t="shared" si="110"/>
        <v/>
      </c>
      <c r="U527" s="509" t="s">
        <v>507</v>
      </c>
      <c r="V527" s="179">
        <v>100000</v>
      </c>
      <c r="W527" s="509"/>
      <c r="X527" s="321"/>
      <c r="Y527" s="107"/>
      <c r="Z527" s="183"/>
      <c r="AA527" s="107"/>
      <c r="AB527" s="107"/>
      <c r="AC527" s="107"/>
      <c r="AD527" s="509"/>
      <c r="AE527" s="107"/>
      <c r="AF527" s="107"/>
    </row>
    <row r="528" spans="1:32" ht="14.25" customHeight="1" x14ac:dyDescent="0.2">
      <c r="A528" s="107" t="s">
        <v>739</v>
      </c>
      <c r="B528" s="185" t="str">
        <f t="shared" si="111"/>
        <v>Lindor</v>
      </c>
      <c r="C528" s="190" t="str">
        <f t="shared" si="112"/>
        <v>Francisco</v>
      </c>
      <c r="D528" s="107" t="str">
        <f t="shared" si="113"/>
        <v>F. Lindor</v>
      </c>
      <c r="E528" s="178" t="str">
        <f t="shared" si="114"/>
        <v>Francisco Lindor</v>
      </c>
      <c r="F528" s="108" t="s">
        <v>978</v>
      </c>
      <c r="G528" s="108"/>
      <c r="H528" s="108"/>
      <c r="I528" s="108"/>
      <c r="J528" s="165">
        <v>34287</v>
      </c>
      <c r="K528" s="120" t="s">
        <v>975</v>
      </c>
      <c r="L528" s="108" t="s">
        <v>7</v>
      </c>
      <c r="M528" s="107" t="str">
        <f t="shared" si="107"/>
        <v>Y3</v>
      </c>
      <c r="N528" s="120" t="str">
        <f>Mays!$A$2</f>
        <v>Aspen</v>
      </c>
      <c r="O528" s="142" t="s">
        <v>1191</v>
      </c>
      <c r="P528" s="178" t="str">
        <f t="shared" si="108"/>
        <v>Lindor, Francisco (Y3)</v>
      </c>
      <c r="Q528" s="139">
        <f t="shared" si="103"/>
        <v>400000</v>
      </c>
      <c r="R528" s="231" t="str">
        <f t="shared" si="104"/>
        <v/>
      </c>
      <c r="S528" s="231" t="str">
        <f t="shared" si="109"/>
        <v/>
      </c>
      <c r="T528" s="231" t="str">
        <f t="shared" si="110"/>
        <v/>
      </c>
      <c r="U528" s="107" t="s">
        <v>367</v>
      </c>
      <c r="V528" s="323">
        <v>400000</v>
      </c>
      <c r="W528" s="107" t="s">
        <v>630</v>
      </c>
      <c r="X528" s="183"/>
      <c r="Y528" s="107" t="s">
        <v>943</v>
      </c>
      <c r="Z528" s="183"/>
      <c r="AA528" s="107" t="s">
        <v>944</v>
      </c>
      <c r="AB528" s="107"/>
      <c r="AC528" s="107" t="s">
        <v>945</v>
      </c>
      <c r="AD528" s="107"/>
      <c r="AE528" s="107" t="s">
        <v>326</v>
      </c>
      <c r="AF528" s="107"/>
    </row>
    <row r="529" spans="1:32" ht="14.25" customHeight="1" x14ac:dyDescent="0.2">
      <c r="A529" s="107" t="s">
        <v>2218</v>
      </c>
      <c r="B529" s="185" t="str">
        <f t="shared" si="111"/>
        <v>Lindsay</v>
      </c>
      <c r="C529" s="190" t="str">
        <f t="shared" si="112"/>
        <v>Desmond</v>
      </c>
      <c r="D529" s="107" t="str">
        <f t="shared" si="113"/>
        <v>D. Lindsay</v>
      </c>
      <c r="E529" s="178" t="str">
        <f t="shared" si="114"/>
        <v>Desmond Lindsay</v>
      </c>
      <c r="F529" s="184" t="s">
        <v>971</v>
      </c>
      <c r="G529" s="107">
        <f>G528+1</f>
        <v>1</v>
      </c>
      <c r="H529" s="107">
        <v>9</v>
      </c>
      <c r="I529" s="107">
        <v>6</v>
      </c>
      <c r="J529" s="398">
        <v>35445</v>
      </c>
      <c r="K529" s="107" t="s">
        <v>1075</v>
      </c>
      <c r="L529" s="108" t="s">
        <v>509</v>
      </c>
      <c r="M529" s="107" t="str">
        <f t="shared" si="107"/>
        <v>min</v>
      </c>
      <c r="N529" s="107" t="s">
        <v>1636</v>
      </c>
      <c r="O529" s="108" t="s">
        <v>2127</v>
      </c>
      <c r="P529" s="178" t="str">
        <f t="shared" si="108"/>
        <v>Lindsay, Desmond (min)</v>
      </c>
      <c r="Q529" s="139" t="str">
        <f t="shared" si="103"/>
        <v/>
      </c>
      <c r="R529" s="231" t="str">
        <f t="shared" si="104"/>
        <v/>
      </c>
      <c r="S529" s="231" t="str">
        <f t="shared" si="109"/>
        <v/>
      </c>
      <c r="T529" s="231" t="str">
        <f t="shared" si="110"/>
        <v/>
      </c>
      <c r="U529" s="107" t="s">
        <v>643</v>
      </c>
      <c r="V529" s="107"/>
      <c r="W529" s="107"/>
      <c r="X529" s="140"/>
      <c r="Y529" s="107"/>
      <c r="Z529" s="140"/>
      <c r="AA529" s="107"/>
      <c r="AB529" s="107"/>
      <c r="AC529" s="107"/>
      <c r="AD529" s="107"/>
      <c r="AE529" s="107"/>
      <c r="AF529" s="107"/>
    </row>
    <row r="530" spans="1:32" ht="14.25" customHeight="1" x14ac:dyDescent="0.2">
      <c r="A530" s="222" t="s">
        <v>998</v>
      </c>
      <c r="B530" s="185" t="str">
        <f t="shared" si="111"/>
        <v>Liriano</v>
      </c>
      <c r="C530" s="190" t="str">
        <f t="shared" si="112"/>
        <v>Francisco</v>
      </c>
      <c r="D530" s="107" t="str">
        <f t="shared" si="113"/>
        <v>F. Liriano</v>
      </c>
      <c r="E530" s="178" t="str">
        <f t="shared" si="114"/>
        <v>Francisco Liriano</v>
      </c>
      <c r="F530" s="343" t="s">
        <v>404</v>
      </c>
      <c r="G530" s="171"/>
      <c r="H530" s="171"/>
      <c r="I530" s="171"/>
      <c r="J530" s="350">
        <v>30615</v>
      </c>
      <c r="K530" s="358" t="s">
        <v>730</v>
      </c>
      <c r="L530" s="108" t="s">
        <v>130</v>
      </c>
      <c r="M530" s="107" t="str">
        <f t="shared" si="107"/>
        <v>2,F3-$11.13M</v>
      </c>
      <c r="N530" s="339" t="s">
        <v>1909</v>
      </c>
      <c r="O530" s="370" t="s">
        <v>1922</v>
      </c>
      <c r="P530" s="178" t="str">
        <f t="shared" si="108"/>
        <v>Liriano, Francisco (2,F3-$11.13M)</v>
      </c>
      <c r="Q530" s="139">
        <f t="shared" si="103"/>
        <v>3709979</v>
      </c>
      <c r="R530" s="231">
        <f t="shared" si="104"/>
        <v>3709979</v>
      </c>
      <c r="S530" s="231" t="str">
        <f t="shared" si="109"/>
        <v/>
      </c>
      <c r="T530" s="231" t="str">
        <f t="shared" si="110"/>
        <v/>
      </c>
      <c r="U530" s="340" t="s">
        <v>2065</v>
      </c>
      <c r="V530" s="338">
        <v>3709979</v>
      </c>
      <c r="W530" s="340" t="s">
        <v>2082</v>
      </c>
      <c r="X530" s="486">
        <v>3709979</v>
      </c>
      <c r="Y530" s="107" t="s">
        <v>326</v>
      </c>
      <c r="Z530" s="183"/>
      <c r="AA530" s="107"/>
      <c r="AB530" s="107"/>
      <c r="AC530" s="107"/>
      <c r="AD530" s="107"/>
      <c r="AE530" s="107"/>
      <c r="AF530" s="107"/>
    </row>
    <row r="531" spans="1:32" ht="14.25" customHeight="1" x14ac:dyDescent="0.2">
      <c r="A531" s="107" t="s">
        <v>746</v>
      </c>
      <c r="B531" s="185" t="str">
        <f t="shared" si="111"/>
        <v>Liriano</v>
      </c>
      <c r="C531" s="190" t="str">
        <f t="shared" si="112"/>
        <v>Rymer</v>
      </c>
      <c r="D531" s="107" t="str">
        <f t="shared" si="113"/>
        <v>R. Liriano</v>
      </c>
      <c r="E531" s="178" t="str">
        <f t="shared" si="114"/>
        <v>Rymer Liriano</v>
      </c>
      <c r="F531" s="108" t="s">
        <v>971</v>
      </c>
      <c r="G531" s="108"/>
      <c r="H531" s="108"/>
      <c r="I531" s="108"/>
      <c r="J531" s="165">
        <v>33409</v>
      </c>
      <c r="K531" s="120"/>
      <c r="L531" s="108" t="s">
        <v>7</v>
      </c>
      <c r="M531" s="107" t="str">
        <f t="shared" si="107"/>
        <v>Y1*</v>
      </c>
      <c r="N531" s="120" t="str">
        <f>Cobb!$Y$2</f>
        <v>Gateway</v>
      </c>
      <c r="O531" s="142" t="s">
        <v>813</v>
      </c>
      <c r="P531" s="178" t="str">
        <f t="shared" si="108"/>
        <v>Liriano, Rymer (Y1*)</v>
      </c>
      <c r="Q531" s="139">
        <f t="shared" si="103"/>
        <v>200000</v>
      </c>
      <c r="R531" s="231">
        <f t="shared" si="104"/>
        <v>300000</v>
      </c>
      <c r="S531" s="231">
        <f t="shared" si="109"/>
        <v>400000</v>
      </c>
      <c r="T531" s="231" t="str">
        <f t="shared" si="110"/>
        <v/>
      </c>
      <c r="U531" s="107" t="s">
        <v>251</v>
      </c>
      <c r="V531" s="140">
        <v>200000</v>
      </c>
      <c r="W531" s="107" t="s">
        <v>511</v>
      </c>
      <c r="X531" s="183">
        <v>300000</v>
      </c>
      <c r="Y531" s="107" t="s">
        <v>367</v>
      </c>
      <c r="Z531" s="183">
        <v>400000</v>
      </c>
      <c r="AA531" s="107" t="s">
        <v>630</v>
      </c>
      <c r="AB531" s="107"/>
      <c r="AC531" s="509"/>
      <c r="AD531" s="107"/>
      <c r="AE531" s="107"/>
      <c r="AF531" s="107"/>
    </row>
    <row r="532" spans="1:32" ht="14.25" customHeight="1" x14ac:dyDescent="0.2">
      <c r="A532" s="121" t="s">
        <v>801</v>
      </c>
      <c r="B532" s="185" t="str">
        <f t="shared" si="111"/>
        <v>Lobaton</v>
      </c>
      <c r="C532" s="190" t="str">
        <f t="shared" si="112"/>
        <v>Jose</v>
      </c>
      <c r="D532" s="107" t="str">
        <f t="shared" si="113"/>
        <v>J. Lobaton</v>
      </c>
      <c r="E532" s="178" t="str">
        <f t="shared" si="114"/>
        <v>Jose Lobaton</v>
      </c>
      <c r="F532" s="108" t="s">
        <v>978</v>
      </c>
      <c r="G532" s="120"/>
      <c r="H532" s="120"/>
      <c r="I532" s="120"/>
      <c r="J532" s="332">
        <v>30976</v>
      </c>
      <c r="K532" s="107"/>
      <c r="L532" s="108" t="s">
        <v>7</v>
      </c>
      <c r="M532" s="107" t="str">
        <f t="shared" si="107"/>
        <v>3,F3-$1.899M</v>
      </c>
      <c r="N532" s="120" t="str">
        <f>Cobb!$AE$2</f>
        <v>Chicago</v>
      </c>
      <c r="O532" s="284" t="s">
        <v>1497</v>
      </c>
      <c r="P532" s="178" t="str">
        <f t="shared" si="108"/>
        <v>Lobaton, Jose (3,F3-$1.899M)</v>
      </c>
      <c r="Q532" s="139">
        <f t="shared" si="103"/>
        <v>633000</v>
      </c>
      <c r="R532" s="231" t="str">
        <f t="shared" si="104"/>
        <v/>
      </c>
      <c r="S532" s="231" t="str">
        <f t="shared" si="109"/>
        <v/>
      </c>
      <c r="T532" s="231" t="str">
        <f t="shared" si="110"/>
        <v/>
      </c>
      <c r="U532" s="121" t="s">
        <v>1530</v>
      </c>
      <c r="V532" s="323">
        <v>633000</v>
      </c>
      <c r="W532" s="107" t="s">
        <v>326</v>
      </c>
      <c r="X532" s="183"/>
      <c r="Y532" s="107"/>
      <c r="Z532" s="183"/>
      <c r="AA532" s="107"/>
      <c r="AB532" s="107"/>
      <c r="AC532" s="107"/>
      <c r="AD532" s="509"/>
      <c r="AE532" s="107"/>
      <c r="AF532" s="107"/>
    </row>
    <row r="533" spans="1:32" ht="14.25" customHeight="1" x14ac:dyDescent="0.25">
      <c r="A533" s="120" t="s">
        <v>755</v>
      </c>
      <c r="B533" s="185" t="str">
        <f t="shared" si="111"/>
        <v>Locke</v>
      </c>
      <c r="C533" s="190" t="str">
        <f t="shared" si="112"/>
        <v>Jeff</v>
      </c>
      <c r="D533" s="107" t="str">
        <f t="shared" si="113"/>
        <v>J. Locke</v>
      </c>
      <c r="E533" s="178" t="str">
        <f t="shared" si="114"/>
        <v>Jeff Locke</v>
      </c>
      <c r="F533" s="334" t="s">
        <v>404</v>
      </c>
      <c r="G533" s="108"/>
      <c r="H533" s="108"/>
      <c r="I533" s="108"/>
      <c r="J533" s="335">
        <v>32101</v>
      </c>
      <c r="K533" s="336" t="s">
        <v>730</v>
      </c>
      <c r="L533" s="108" t="s">
        <v>130</v>
      </c>
      <c r="M533" s="107" t="str">
        <f t="shared" si="107"/>
        <v>2,F2-$600k</v>
      </c>
      <c r="N533" s="339" t="s">
        <v>1895</v>
      </c>
      <c r="O533" s="370" t="s">
        <v>1922</v>
      </c>
      <c r="P533" s="178" t="str">
        <f t="shared" si="108"/>
        <v>Locke, Jeff (2,F2-$600k)</v>
      </c>
      <c r="Q533" s="139">
        <f t="shared" si="103"/>
        <v>300000</v>
      </c>
      <c r="R533" s="231" t="str">
        <f t="shared" si="104"/>
        <v/>
      </c>
      <c r="S533" s="231" t="str">
        <f t="shared" si="109"/>
        <v/>
      </c>
      <c r="T533" s="231" t="str">
        <f t="shared" si="110"/>
        <v/>
      </c>
      <c r="U533" s="340" t="s">
        <v>1589</v>
      </c>
      <c r="V533" s="338">
        <v>300000</v>
      </c>
      <c r="W533" s="107" t="s">
        <v>326</v>
      </c>
      <c r="X533" s="183"/>
      <c r="Y533" s="107"/>
      <c r="Z533" s="183"/>
      <c r="AA533" s="107"/>
      <c r="AB533" s="107"/>
      <c r="AC533" s="107"/>
      <c r="AD533" s="107"/>
      <c r="AE533" s="107"/>
      <c r="AF533" s="107"/>
    </row>
    <row r="534" spans="1:32" ht="14.25" customHeight="1" x14ac:dyDescent="0.2">
      <c r="A534" s="222" t="s">
        <v>1010</v>
      </c>
      <c r="B534" s="185" t="str">
        <f t="shared" si="111"/>
        <v>Logan</v>
      </c>
      <c r="C534" s="190" t="str">
        <f t="shared" si="112"/>
        <v>Boone</v>
      </c>
      <c r="D534" s="107" t="str">
        <f t="shared" si="113"/>
        <v>B. Logan</v>
      </c>
      <c r="E534" s="178" t="str">
        <f t="shared" si="114"/>
        <v>Boone Logan</v>
      </c>
      <c r="F534" s="343" t="s">
        <v>404</v>
      </c>
      <c r="G534" s="171"/>
      <c r="H534" s="171"/>
      <c r="I534" s="171"/>
      <c r="J534" s="350">
        <v>30907</v>
      </c>
      <c r="K534" s="358" t="s">
        <v>968</v>
      </c>
      <c r="L534" s="108" t="s">
        <v>130</v>
      </c>
      <c r="M534" s="107" t="str">
        <f t="shared" si="107"/>
        <v>2,F3-$1.425M</v>
      </c>
      <c r="N534" s="339" t="s">
        <v>1485</v>
      </c>
      <c r="O534" s="370" t="s">
        <v>1922</v>
      </c>
      <c r="P534" s="178" t="str">
        <f t="shared" si="108"/>
        <v>Logan, Boone (2,F3-$1.425M)</v>
      </c>
      <c r="Q534" s="139">
        <f t="shared" si="103"/>
        <v>475000</v>
      </c>
      <c r="R534" s="231">
        <f t="shared" si="104"/>
        <v>475000</v>
      </c>
      <c r="S534" s="231" t="str">
        <f t="shared" si="109"/>
        <v/>
      </c>
      <c r="T534" s="231" t="str">
        <f t="shared" si="110"/>
        <v/>
      </c>
      <c r="U534" s="340" t="s">
        <v>1595</v>
      </c>
      <c r="V534" s="338">
        <v>475000</v>
      </c>
      <c r="W534" s="340" t="s">
        <v>1528</v>
      </c>
      <c r="X534" s="486">
        <v>475000</v>
      </c>
      <c r="Y534" s="107" t="s">
        <v>326</v>
      </c>
      <c r="Z534" s="183"/>
      <c r="AA534" s="107"/>
      <c r="AB534" s="107"/>
      <c r="AC534" s="107"/>
      <c r="AD534" s="107"/>
      <c r="AE534" s="107"/>
      <c r="AF534" s="107"/>
    </row>
    <row r="535" spans="1:32" ht="14.25" customHeight="1" x14ac:dyDescent="0.2">
      <c r="A535" s="107" t="s">
        <v>480</v>
      </c>
      <c r="B535" s="185" t="str">
        <f t="shared" si="111"/>
        <v>Loney</v>
      </c>
      <c r="C535" s="190" t="str">
        <f t="shared" si="112"/>
        <v>James</v>
      </c>
      <c r="D535" s="107" t="str">
        <f t="shared" si="113"/>
        <v>J. Loney</v>
      </c>
      <c r="E535" s="178" t="str">
        <f t="shared" si="114"/>
        <v>James Loney</v>
      </c>
      <c r="F535" s="108" t="s">
        <v>404</v>
      </c>
      <c r="G535" s="108"/>
      <c r="H535" s="108"/>
      <c r="I535" s="108"/>
      <c r="J535" s="165">
        <v>30809</v>
      </c>
      <c r="K535" s="120"/>
      <c r="L535" s="108" t="s">
        <v>7</v>
      </c>
      <c r="M535" s="107" t="str">
        <f t="shared" si="107"/>
        <v>4,F5-10M</v>
      </c>
      <c r="N535" s="120" t="str">
        <f>Aaron!$A$2</f>
        <v>Middlesex</v>
      </c>
      <c r="O535" s="227" t="s">
        <v>1229</v>
      </c>
      <c r="P535" s="178" t="str">
        <f t="shared" si="108"/>
        <v>Loney, James (4,F5-10M)</v>
      </c>
      <c r="Q535" s="139">
        <f t="shared" si="103"/>
        <v>2000000</v>
      </c>
      <c r="R535" s="231">
        <f t="shared" si="104"/>
        <v>2000000</v>
      </c>
      <c r="S535" s="231" t="str">
        <f t="shared" si="109"/>
        <v/>
      </c>
      <c r="T535" s="231" t="str">
        <f t="shared" si="110"/>
        <v/>
      </c>
      <c r="U535" s="120" t="s">
        <v>830</v>
      </c>
      <c r="V535" s="182">
        <v>2000000</v>
      </c>
      <c r="W535" s="120" t="s">
        <v>831</v>
      </c>
      <c r="X535" s="182">
        <v>2000000</v>
      </c>
      <c r="Y535" s="120" t="s">
        <v>326</v>
      </c>
      <c r="Z535" s="183"/>
      <c r="AA535" s="107"/>
      <c r="AB535" s="107"/>
      <c r="AC535" s="107"/>
      <c r="AD535" s="107"/>
      <c r="AE535" s="107"/>
      <c r="AF535" s="107"/>
    </row>
    <row r="536" spans="1:32" ht="14.25" customHeight="1" x14ac:dyDescent="0.25">
      <c r="A536" s="120" t="s">
        <v>88</v>
      </c>
      <c r="B536" s="185" t="str">
        <f t="shared" si="111"/>
        <v>Longoria</v>
      </c>
      <c r="C536" s="190" t="str">
        <f t="shared" si="112"/>
        <v>Evan</v>
      </c>
      <c r="D536" s="107" t="str">
        <f t="shared" si="113"/>
        <v>E. Longoria</v>
      </c>
      <c r="E536" s="178" t="str">
        <f t="shared" si="114"/>
        <v>Evan Longoria</v>
      </c>
      <c r="F536" s="334" t="s">
        <v>971</v>
      </c>
      <c r="G536" s="108"/>
      <c r="H536" s="108"/>
      <c r="I536" s="108"/>
      <c r="J536" s="335">
        <v>31327</v>
      </c>
      <c r="K536" s="336" t="s">
        <v>974</v>
      </c>
      <c r="L536" s="108" t="s">
        <v>7</v>
      </c>
      <c r="M536" s="107" t="str">
        <f t="shared" si="107"/>
        <v>1,F3-$6M</v>
      </c>
      <c r="N536" s="147" t="s">
        <v>642</v>
      </c>
      <c r="O536" s="142" t="s">
        <v>3237</v>
      </c>
      <c r="P536" s="178" t="str">
        <f t="shared" si="108"/>
        <v>Longoria, Evan (1,F3-$6M)</v>
      </c>
      <c r="Q536" s="139">
        <f t="shared" si="103"/>
        <v>2000000</v>
      </c>
      <c r="R536" s="231">
        <f t="shared" si="104"/>
        <v>2000000</v>
      </c>
      <c r="S536" s="231">
        <f t="shared" si="109"/>
        <v>2000000</v>
      </c>
      <c r="T536" s="231" t="str">
        <f t="shared" si="110"/>
        <v/>
      </c>
      <c r="U536" s="165" t="s">
        <v>3277</v>
      </c>
      <c r="V536" s="140">
        <v>2000000</v>
      </c>
      <c r="W536" s="165" t="s">
        <v>3277</v>
      </c>
      <c r="X536" s="140">
        <v>2000000</v>
      </c>
      <c r="Y536" s="165" t="s">
        <v>3277</v>
      </c>
      <c r="Z536" s="140">
        <v>2000000</v>
      </c>
      <c r="AA536" s="140" t="s">
        <v>326</v>
      </c>
      <c r="AB536" s="240"/>
      <c r="AC536" s="107"/>
      <c r="AD536" s="107"/>
      <c r="AE536" s="107"/>
      <c r="AF536" s="107"/>
    </row>
    <row r="537" spans="1:32" ht="14.25" customHeight="1" x14ac:dyDescent="0.2">
      <c r="A537" s="509" t="s">
        <v>1662</v>
      </c>
      <c r="B537" s="185" t="str">
        <f t="shared" si="111"/>
        <v>Lopez</v>
      </c>
      <c r="C537" s="190" t="str">
        <f t="shared" si="112"/>
        <v>Jorge</v>
      </c>
      <c r="D537" s="107" t="str">
        <f t="shared" si="113"/>
        <v>J. Lopez</v>
      </c>
      <c r="E537" s="178" t="str">
        <f t="shared" si="114"/>
        <v>Jorge Lopez</v>
      </c>
      <c r="F537" s="217" t="s">
        <v>971</v>
      </c>
      <c r="G537" s="509">
        <v>21</v>
      </c>
      <c r="H537" s="509">
        <v>1</v>
      </c>
      <c r="I537" s="509">
        <v>21</v>
      </c>
      <c r="J537" s="298">
        <v>34010</v>
      </c>
      <c r="K537" s="167" t="s">
        <v>730</v>
      </c>
      <c r="L537" s="108" t="s">
        <v>130</v>
      </c>
      <c r="M537" s="107" t="str">
        <f t="shared" si="107"/>
        <v>MM</v>
      </c>
      <c r="N537" s="120" t="str">
        <f>Cobb!$S$2</f>
        <v>Waikiki</v>
      </c>
      <c r="O537" s="142" t="s">
        <v>1727</v>
      </c>
      <c r="P537" s="178" t="str">
        <f t="shared" si="108"/>
        <v>Lopez, Jorge (MM)</v>
      </c>
      <c r="Q537" s="139">
        <f t="shared" si="103"/>
        <v>100000</v>
      </c>
      <c r="R537" s="231" t="str">
        <f t="shared" si="104"/>
        <v/>
      </c>
      <c r="S537" s="231" t="str">
        <f t="shared" si="109"/>
        <v/>
      </c>
      <c r="T537" s="231" t="str">
        <f t="shared" si="110"/>
        <v/>
      </c>
      <c r="U537" s="107" t="s">
        <v>507</v>
      </c>
      <c r="V537" s="179">
        <v>100000</v>
      </c>
      <c r="W537" s="107"/>
      <c r="X537" s="183"/>
      <c r="Y537" s="107"/>
      <c r="Z537" s="183"/>
      <c r="AA537" s="107"/>
      <c r="AB537" s="107"/>
      <c r="AC537" s="107"/>
      <c r="AD537" s="107"/>
      <c r="AE537" s="107"/>
      <c r="AF537" s="107"/>
    </row>
    <row r="538" spans="1:32" ht="14.25" customHeight="1" x14ac:dyDescent="0.2">
      <c r="A538" s="509" t="s">
        <v>1466</v>
      </c>
      <c r="B538" s="185" t="str">
        <f t="shared" si="111"/>
        <v>Lopez</v>
      </c>
      <c r="C538" s="190" t="str">
        <f t="shared" si="112"/>
        <v>Reynaldo</v>
      </c>
      <c r="D538" s="107" t="str">
        <f t="shared" si="113"/>
        <v>R. Lopez</v>
      </c>
      <c r="E538" s="178" t="str">
        <f t="shared" si="114"/>
        <v>Reynaldo Lopez</v>
      </c>
      <c r="F538" s="108" t="s">
        <v>971</v>
      </c>
      <c r="G538" s="108"/>
      <c r="H538" s="108"/>
      <c r="I538" s="108"/>
      <c r="J538" s="298">
        <v>34338</v>
      </c>
      <c r="K538" s="107" t="s">
        <v>730</v>
      </c>
      <c r="L538" s="108" t="s">
        <v>130</v>
      </c>
      <c r="M538" s="107" t="str">
        <f t="shared" si="107"/>
        <v>Y2</v>
      </c>
      <c r="N538" s="120" t="str">
        <f>Mays!$Y$2</f>
        <v>Los Angeles</v>
      </c>
      <c r="O538" s="108" t="s">
        <v>1349</v>
      </c>
      <c r="P538" s="178" t="str">
        <f t="shared" si="108"/>
        <v>Lopez, Reynaldo (Y2)</v>
      </c>
      <c r="Q538" s="139">
        <f t="shared" si="103"/>
        <v>300000</v>
      </c>
      <c r="R538" s="231">
        <f t="shared" si="104"/>
        <v>400000</v>
      </c>
      <c r="S538" s="231" t="str">
        <f t="shared" si="109"/>
        <v/>
      </c>
      <c r="T538" s="231" t="str">
        <f t="shared" si="110"/>
        <v/>
      </c>
      <c r="U538" s="107" t="s">
        <v>511</v>
      </c>
      <c r="V538" s="183">
        <v>300000</v>
      </c>
      <c r="W538" s="107" t="s">
        <v>367</v>
      </c>
      <c r="X538" s="183">
        <v>400000</v>
      </c>
      <c r="Y538" s="107" t="s">
        <v>630</v>
      </c>
      <c r="Z538" s="183"/>
      <c r="AA538" s="107" t="s">
        <v>943</v>
      </c>
      <c r="AB538" s="107"/>
      <c r="AC538" s="107" t="s">
        <v>944</v>
      </c>
      <c r="AD538" s="107"/>
      <c r="AE538" s="107" t="s">
        <v>945</v>
      </c>
      <c r="AF538" s="107"/>
    </row>
    <row r="539" spans="1:32" ht="14.25" customHeight="1" x14ac:dyDescent="0.2">
      <c r="A539" s="107" t="s">
        <v>1381</v>
      </c>
      <c r="B539" s="185" t="str">
        <f t="shared" si="111"/>
        <v>Lopez</v>
      </c>
      <c r="C539" s="190" t="str">
        <f t="shared" si="112"/>
        <v>Yoani</v>
      </c>
      <c r="D539" s="107" t="str">
        <f t="shared" si="113"/>
        <v>Y. Lopez</v>
      </c>
      <c r="E539" s="178" t="str">
        <f t="shared" si="114"/>
        <v>Yoani Lopez</v>
      </c>
      <c r="F539" s="108" t="s">
        <v>971</v>
      </c>
      <c r="G539" s="108"/>
      <c r="H539" s="108"/>
      <c r="I539" s="108"/>
      <c r="J539" s="298">
        <v>34335</v>
      </c>
      <c r="K539" s="509"/>
      <c r="L539" s="108" t="s">
        <v>509</v>
      </c>
      <c r="M539" s="107" t="str">
        <f t="shared" si="107"/>
        <v>min</v>
      </c>
      <c r="N539" s="120" t="str">
        <f>Ruth!$A$2</f>
        <v>Plum Island</v>
      </c>
      <c r="O539" s="108" t="s">
        <v>1349</v>
      </c>
      <c r="P539" s="178" t="str">
        <f t="shared" si="108"/>
        <v>Lopez, Yoani (min)</v>
      </c>
      <c r="Q539" s="139" t="str">
        <f t="shared" si="103"/>
        <v/>
      </c>
      <c r="R539" s="231" t="str">
        <f t="shared" si="104"/>
        <v/>
      </c>
      <c r="S539" s="231" t="str">
        <f t="shared" si="109"/>
        <v/>
      </c>
      <c r="T539" s="231" t="str">
        <f t="shared" si="110"/>
        <v/>
      </c>
      <c r="U539" s="509" t="s">
        <v>643</v>
      </c>
      <c r="V539" s="323"/>
      <c r="W539" s="509"/>
      <c r="X539" s="321"/>
      <c r="Y539" s="107"/>
      <c r="Z539" s="183"/>
      <c r="AA539" s="107"/>
      <c r="AB539" s="107"/>
      <c r="AC539" s="107"/>
      <c r="AD539" s="107"/>
      <c r="AE539" s="107"/>
      <c r="AF539" s="107"/>
    </row>
    <row r="540" spans="1:32" ht="14.25" customHeight="1" x14ac:dyDescent="0.2">
      <c r="A540" s="509" t="s">
        <v>1454</v>
      </c>
      <c r="B540" s="185" t="str">
        <f t="shared" si="111"/>
        <v>Lorenzen</v>
      </c>
      <c r="C540" s="190" t="str">
        <f t="shared" si="112"/>
        <v>Michael</v>
      </c>
      <c r="D540" s="107" t="str">
        <f t="shared" si="113"/>
        <v>M. Lorenzen</v>
      </c>
      <c r="E540" s="178" t="str">
        <f t="shared" si="114"/>
        <v>Michael Lorenzen</v>
      </c>
      <c r="F540" s="108" t="s">
        <v>971</v>
      </c>
      <c r="G540" s="108"/>
      <c r="H540" s="108"/>
      <c r="I540" s="108"/>
      <c r="J540" s="298">
        <v>33607</v>
      </c>
      <c r="K540" s="107" t="s">
        <v>730</v>
      </c>
      <c r="L540" s="108" t="s">
        <v>130</v>
      </c>
      <c r="M540" s="107" t="str">
        <f t="shared" si="107"/>
        <v>Y3</v>
      </c>
      <c r="N540" s="120" t="str">
        <f>Ruth!$M$2</f>
        <v>Hoboken</v>
      </c>
      <c r="O540" s="108" t="s">
        <v>1349</v>
      </c>
      <c r="P540" s="178" t="str">
        <f t="shared" si="108"/>
        <v>Lorenzen, Michael (Y3)</v>
      </c>
      <c r="Q540" s="139">
        <f t="shared" si="103"/>
        <v>400000</v>
      </c>
      <c r="R540" s="231" t="str">
        <f t="shared" si="104"/>
        <v/>
      </c>
      <c r="S540" s="231" t="str">
        <f t="shared" si="109"/>
        <v/>
      </c>
      <c r="T540" s="231" t="str">
        <f t="shared" si="110"/>
        <v/>
      </c>
      <c r="U540" s="107" t="s">
        <v>367</v>
      </c>
      <c r="V540" s="323">
        <v>400000</v>
      </c>
      <c r="W540" s="107" t="s">
        <v>630</v>
      </c>
      <c r="X540" s="321"/>
      <c r="Y540" s="107" t="s">
        <v>943</v>
      </c>
      <c r="Z540" s="183"/>
      <c r="AA540" s="107" t="s">
        <v>944</v>
      </c>
      <c r="AB540" s="107"/>
      <c r="AC540" s="107" t="s">
        <v>945</v>
      </c>
      <c r="AD540" s="107"/>
      <c r="AE540" s="107" t="s">
        <v>326</v>
      </c>
      <c r="AF540" s="107"/>
    </row>
    <row r="541" spans="1:32" ht="14.25" customHeight="1" x14ac:dyDescent="0.2">
      <c r="A541" s="107" t="s">
        <v>3364</v>
      </c>
      <c r="B541" s="185" t="str">
        <f t="shared" si="111"/>
        <v>Loup</v>
      </c>
      <c r="C541" s="190" t="str">
        <f t="shared" si="112"/>
        <v>Aaron*</v>
      </c>
      <c r="D541" s="107" t="str">
        <f t="shared" si="113"/>
        <v>A. Loup</v>
      </c>
      <c r="E541" s="178" t="str">
        <f t="shared" si="114"/>
        <v>Aaron* Loup</v>
      </c>
      <c r="F541" s="217" t="s">
        <v>404</v>
      </c>
      <c r="G541" s="217"/>
      <c r="H541" s="217"/>
      <c r="I541" s="217"/>
      <c r="J541" s="165">
        <v>32130</v>
      </c>
      <c r="K541" s="167" t="s">
        <v>968</v>
      </c>
      <c r="L541" s="108" t="s">
        <v>130</v>
      </c>
      <c r="M541" s="107" t="str">
        <f t="shared" si="107"/>
        <v>1,F1-$600k</v>
      </c>
      <c r="N541" s="147" t="s">
        <v>520</v>
      </c>
      <c r="O541" s="142" t="s">
        <v>3237</v>
      </c>
      <c r="P541" s="178" t="str">
        <f t="shared" si="108"/>
        <v>Loup, Aaron* (1,F1-$600k)</v>
      </c>
      <c r="Q541" s="139">
        <f t="shared" si="103"/>
        <v>600000</v>
      </c>
      <c r="R541" s="231" t="str">
        <f t="shared" si="104"/>
        <v/>
      </c>
      <c r="S541" s="231" t="str">
        <f t="shared" si="109"/>
        <v/>
      </c>
      <c r="T541" s="231" t="str">
        <f t="shared" si="110"/>
        <v/>
      </c>
      <c r="U541" s="165" t="s">
        <v>1933</v>
      </c>
      <c r="V541" s="140">
        <v>600000</v>
      </c>
      <c r="W541" s="182" t="s">
        <v>326</v>
      </c>
      <c r="X541" s="107"/>
      <c r="Y541" s="183"/>
      <c r="Z541" s="107"/>
      <c r="AA541" s="183"/>
      <c r="AB541" s="107"/>
      <c r="AC541" s="107"/>
      <c r="AD541" s="140"/>
      <c r="AE541" s="107"/>
      <c r="AF541" s="107"/>
    </row>
    <row r="542" spans="1:32" ht="14.25" customHeight="1" x14ac:dyDescent="0.2">
      <c r="A542" s="107" t="s">
        <v>2178</v>
      </c>
      <c r="B542" s="185" t="str">
        <f t="shared" si="111"/>
        <v>Lowe</v>
      </c>
      <c r="C542" s="190" t="str">
        <f t="shared" si="112"/>
        <v>Joshua</v>
      </c>
      <c r="D542" s="107" t="str">
        <f t="shared" si="113"/>
        <v>J. Lowe</v>
      </c>
      <c r="E542" s="178" t="str">
        <f t="shared" si="114"/>
        <v>Joshua Lowe</v>
      </c>
      <c r="F542" s="184" t="s">
        <v>404</v>
      </c>
      <c r="G542" s="107">
        <f>G541+1</f>
        <v>1</v>
      </c>
      <c r="H542" s="107">
        <v>4</v>
      </c>
      <c r="I542" s="107">
        <v>21</v>
      </c>
      <c r="J542" s="398">
        <v>35828</v>
      </c>
      <c r="K542" s="107" t="s">
        <v>974</v>
      </c>
      <c r="L542" s="108" t="s">
        <v>509</v>
      </c>
      <c r="M542" s="107" t="str">
        <f t="shared" si="107"/>
        <v>min</v>
      </c>
      <c r="N542" s="107" t="s">
        <v>929</v>
      </c>
      <c r="O542" s="108" t="s">
        <v>2127</v>
      </c>
      <c r="P542" s="178" t="str">
        <f t="shared" si="108"/>
        <v>Lowe, Joshua (min)</v>
      </c>
      <c r="Q542" s="139" t="str">
        <f t="shared" si="103"/>
        <v/>
      </c>
      <c r="R542" s="231" t="str">
        <f t="shared" si="104"/>
        <v/>
      </c>
      <c r="S542" s="231" t="str">
        <f t="shared" si="109"/>
        <v/>
      </c>
      <c r="T542" s="231" t="str">
        <f t="shared" si="110"/>
        <v/>
      </c>
      <c r="U542" s="107" t="s">
        <v>643</v>
      </c>
      <c r="V542" s="107"/>
      <c r="W542" s="107"/>
      <c r="X542" s="140"/>
      <c r="Y542" s="107"/>
      <c r="Z542" s="140"/>
      <c r="AA542" s="107"/>
      <c r="AB542" s="107"/>
      <c r="AC542" s="107"/>
      <c r="AD542" s="107"/>
      <c r="AE542" s="107"/>
      <c r="AF542" s="107"/>
    </row>
    <row r="543" spans="1:32" ht="14.25" customHeight="1" x14ac:dyDescent="0.25">
      <c r="A543" s="121" t="s">
        <v>569</v>
      </c>
      <c r="B543" s="185" t="str">
        <f t="shared" si="111"/>
        <v>Lowrie</v>
      </c>
      <c r="C543" s="190" t="str">
        <f t="shared" si="112"/>
        <v>Jed</v>
      </c>
      <c r="D543" s="107" t="str">
        <f t="shared" si="113"/>
        <v>J. Lowrie</v>
      </c>
      <c r="E543" s="178" t="str">
        <f t="shared" si="114"/>
        <v>Jed Lowrie</v>
      </c>
      <c r="F543" s="334" t="s">
        <v>978</v>
      </c>
      <c r="G543" s="120"/>
      <c r="H543" s="120"/>
      <c r="I543" s="120"/>
      <c r="J543" s="335">
        <v>30789</v>
      </c>
      <c r="K543" s="363" t="s">
        <v>969</v>
      </c>
      <c r="L543" s="108" t="s">
        <v>7</v>
      </c>
      <c r="M543" s="107" t="str">
        <f t="shared" si="107"/>
        <v>1,F3-$7.003536M</v>
      </c>
      <c r="N543" s="120" t="str">
        <f>Cobb!$Y$2</f>
        <v>Gateway</v>
      </c>
      <c r="O543" s="142" t="s">
        <v>3237</v>
      </c>
      <c r="P543" s="178" t="str">
        <f t="shared" si="108"/>
        <v>Lowrie, Jed (1,F3-$7.003536M)</v>
      </c>
      <c r="Q543" s="139">
        <f t="shared" si="103"/>
        <v>2335000</v>
      </c>
      <c r="R543" s="231">
        <f t="shared" si="104"/>
        <v>2335000</v>
      </c>
      <c r="S543" s="231">
        <f t="shared" si="109"/>
        <v>2335000</v>
      </c>
      <c r="T543" s="231" t="str">
        <f t="shared" si="110"/>
        <v/>
      </c>
      <c r="U543" s="165" t="s">
        <v>3292</v>
      </c>
      <c r="V543" s="284">
        <v>2335000</v>
      </c>
      <c r="W543" s="165" t="s">
        <v>3292</v>
      </c>
      <c r="X543" s="284">
        <v>2335000</v>
      </c>
      <c r="Y543" s="165" t="s">
        <v>3292</v>
      </c>
      <c r="Z543" s="284">
        <v>2335000</v>
      </c>
      <c r="AA543" s="140" t="s">
        <v>326</v>
      </c>
      <c r="AB543" s="140"/>
      <c r="AC543" s="240"/>
      <c r="AD543" s="107"/>
      <c r="AE543" s="107"/>
      <c r="AF543" s="107"/>
    </row>
    <row r="544" spans="1:32" ht="14.25" customHeight="1" x14ac:dyDescent="0.2">
      <c r="A544" s="107" t="s">
        <v>10</v>
      </c>
      <c r="B544" s="185" t="str">
        <f t="shared" si="111"/>
        <v>Lucroy</v>
      </c>
      <c r="C544" s="190" t="str">
        <f t="shared" si="112"/>
        <v>Jonathan</v>
      </c>
      <c r="D544" s="107" t="str">
        <f t="shared" si="113"/>
        <v>J. Lucroy</v>
      </c>
      <c r="E544" s="178" t="str">
        <f t="shared" si="114"/>
        <v>Jonathan Lucroy</v>
      </c>
      <c r="F544" s="108" t="s">
        <v>971</v>
      </c>
      <c r="G544" s="108"/>
      <c r="H544" s="108"/>
      <c r="I544" s="108"/>
      <c r="J544" s="165">
        <v>31576</v>
      </c>
      <c r="K544" s="120"/>
      <c r="L544" s="108" t="s">
        <v>7</v>
      </c>
      <c r="M544" s="107" t="str">
        <f t="shared" si="107"/>
        <v>5,L5-14M</v>
      </c>
      <c r="N544" s="120" t="str">
        <f>Cobb!$G$2</f>
        <v>Alaska</v>
      </c>
      <c r="O544" s="142" t="s">
        <v>710</v>
      </c>
      <c r="P544" s="178" t="str">
        <f t="shared" si="108"/>
        <v>Lucroy, Jonathan (5,L5-14M)</v>
      </c>
      <c r="Q544" s="139">
        <f t="shared" si="103"/>
        <v>2800000</v>
      </c>
      <c r="R544" s="231" t="str">
        <f t="shared" si="104"/>
        <v/>
      </c>
      <c r="S544" s="231" t="str">
        <f t="shared" si="109"/>
        <v/>
      </c>
      <c r="T544" s="231" t="str">
        <f t="shared" si="110"/>
        <v/>
      </c>
      <c r="U544" s="107" t="s">
        <v>593</v>
      </c>
      <c r="V544" s="183">
        <v>2800000</v>
      </c>
      <c r="W544" s="107" t="s">
        <v>326</v>
      </c>
      <c r="X544" s="179"/>
      <c r="Y544" s="107"/>
      <c r="Z544" s="183"/>
      <c r="AA544" s="107"/>
      <c r="AB544" s="107"/>
      <c r="AC544" s="107"/>
      <c r="AD544" s="107"/>
      <c r="AE544" s="107"/>
      <c r="AF544" s="107"/>
    </row>
    <row r="545" spans="1:32" ht="14.25" customHeight="1" x14ac:dyDescent="0.2">
      <c r="A545" s="107" t="s">
        <v>2194</v>
      </c>
      <c r="B545" s="185" t="str">
        <f t="shared" si="111"/>
        <v>Lugo</v>
      </c>
      <c r="C545" s="190" t="str">
        <f t="shared" si="112"/>
        <v>Dawel</v>
      </c>
      <c r="D545" s="107" t="str">
        <f t="shared" si="113"/>
        <v>D. Lugo</v>
      </c>
      <c r="E545" s="178" t="str">
        <f t="shared" si="114"/>
        <v>Dawel Lugo</v>
      </c>
      <c r="F545" s="184" t="s">
        <v>971</v>
      </c>
      <c r="G545" s="107">
        <f>G544+1</f>
        <v>1</v>
      </c>
      <c r="H545" s="107">
        <v>6</v>
      </c>
      <c r="I545" s="107">
        <v>10</v>
      </c>
      <c r="J545" s="398">
        <v>34699</v>
      </c>
      <c r="K545" s="107" t="s">
        <v>975</v>
      </c>
      <c r="L545" s="108" t="s">
        <v>509</v>
      </c>
      <c r="M545" s="107" t="str">
        <f t="shared" si="107"/>
        <v>min</v>
      </c>
      <c r="N545" s="107" t="s">
        <v>556</v>
      </c>
      <c r="O545" s="108" t="s">
        <v>2127</v>
      </c>
      <c r="P545" s="178" t="str">
        <f t="shared" si="108"/>
        <v>Lugo, Dawel (min)</v>
      </c>
      <c r="Q545" s="139" t="str">
        <f t="shared" si="103"/>
        <v/>
      </c>
      <c r="R545" s="231" t="str">
        <f t="shared" si="104"/>
        <v/>
      </c>
      <c r="S545" s="231" t="str">
        <f t="shared" si="109"/>
        <v/>
      </c>
      <c r="T545" s="231" t="str">
        <f t="shared" si="110"/>
        <v/>
      </c>
      <c r="U545" s="107" t="s">
        <v>643</v>
      </c>
      <c r="V545" s="107"/>
      <c r="W545" s="107"/>
      <c r="X545" s="140"/>
      <c r="Y545" s="107"/>
      <c r="Z545" s="140"/>
      <c r="AA545" s="107"/>
      <c r="AB545" s="107"/>
      <c r="AC545" s="107"/>
      <c r="AD545" s="107"/>
      <c r="AE545" s="107"/>
      <c r="AF545" s="140"/>
    </row>
    <row r="546" spans="1:32" ht="14.25" customHeight="1" x14ac:dyDescent="0.2">
      <c r="A546" s="107" t="s">
        <v>2296</v>
      </c>
      <c r="B546" s="185" t="str">
        <f t="shared" si="111"/>
        <v>Lugo</v>
      </c>
      <c r="C546" s="190" t="str">
        <f t="shared" si="112"/>
        <v>Seth</v>
      </c>
      <c r="D546" s="107" t="str">
        <f t="shared" si="113"/>
        <v>S. Lugo</v>
      </c>
      <c r="E546" s="178" t="str">
        <f t="shared" si="114"/>
        <v>Seth Lugo</v>
      </c>
      <c r="F546" s="184" t="s">
        <v>971</v>
      </c>
      <c r="G546" s="107">
        <f>G545+1</f>
        <v>2</v>
      </c>
      <c r="H546" s="107">
        <v>2</v>
      </c>
      <c r="I546" s="107">
        <v>10</v>
      </c>
      <c r="J546" s="398">
        <v>32829</v>
      </c>
      <c r="K546" s="107" t="s">
        <v>730</v>
      </c>
      <c r="L546" s="108" t="s">
        <v>130</v>
      </c>
      <c r="M546" s="107" t="str">
        <f t="shared" si="107"/>
        <v>Y2</v>
      </c>
      <c r="N546" s="107" t="s">
        <v>352</v>
      </c>
      <c r="O546" s="108" t="s">
        <v>2127</v>
      </c>
      <c r="P546" s="178" t="str">
        <f t="shared" si="108"/>
        <v>Lugo, Seth (Y2)</v>
      </c>
      <c r="Q546" s="139">
        <f t="shared" si="103"/>
        <v>300000</v>
      </c>
      <c r="R546" s="231">
        <f t="shared" si="104"/>
        <v>400000</v>
      </c>
      <c r="S546" s="231" t="str">
        <f t="shared" si="109"/>
        <v/>
      </c>
      <c r="T546" s="231" t="str">
        <f t="shared" si="110"/>
        <v/>
      </c>
      <c r="U546" s="107" t="s">
        <v>511</v>
      </c>
      <c r="V546" s="183">
        <v>300000</v>
      </c>
      <c r="W546" s="107" t="s">
        <v>367</v>
      </c>
      <c r="X546" s="183">
        <v>400000</v>
      </c>
      <c r="Y546" s="107" t="s">
        <v>630</v>
      </c>
      <c r="Z546" s="140"/>
      <c r="AA546" s="107" t="s">
        <v>943</v>
      </c>
      <c r="AB546" s="107"/>
      <c r="AC546" s="107" t="s">
        <v>944</v>
      </c>
      <c r="AD546" s="107"/>
      <c r="AE546" s="107" t="s">
        <v>945</v>
      </c>
      <c r="AF546" s="107"/>
    </row>
    <row r="547" spans="1:32" ht="14.25" customHeight="1" x14ac:dyDescent="0.2">
      <c r="A547" s="107" t="s">
        <v>698</v>
      </c>
      <c r="B547" s="185" t="str">
        <f t="shared" si="111"/>
        <v>Lyles</v>
      </c>
      <c r="C547" s="190" t="str">
        <f t="shared" si="112"/>
        <v>Jordan</v>
      </c>
      <c r="D547" s="107" t="str">
        <f t="shared" si="113"/>
        <v>J. Lyles</v>
      </c>
      <c r="E547" s="178" t="str">
        <f t="shared" si="114"/>
        <v>Jordan Lyles</v>
      </c>
      <c r="F547" s="184" t="s">
        <v>971</v>
      </c>
      <c r="G547" s="107"/>
      <c r="H547" s="107"/>
      <c r="I547" s="107"/>
      <c r="J547" s="398">
        <v>33165</v>
      </c>
      <c r="K547" s="107" t="s">
        <v>968</v>
      </c>
      <c r="L547" s="108" t="s">
        <v>130</v>
      </c>
      <c r="M547" s="107" t="str">
        <f t="shared" si="107"/>
        <v>1,F1-$200k</v>
      </c>
      <c r="N547" s="147" t="s">
        <v>448</v>
      </c>
      <c r="O547" s="142" t="s">
        <v>3237</v>
      </c>
      <c r="P547" s="178" t="str">
        <f t="shared" si="108"/>
        <v>Lyles, Jordan (1,F1-$200k)</v>
      </c>
      <c r="Q547" s="139">
        <f t="shared" si="103"/>
        <v>200000</v>
      </c>
      <c r="R547" s="231" t="str">
        <f t="shared" si="104"/>
        <v/>
      </c>
      <c r="S547" s="231" t="str">
        <f t="shared" si="109"/>
        <v/>
      </c>
      <c r="T547" s="231" t="str">
        <f t="shared" si="110"/>
        <v/>
      </c>
      <c r="U547" s="165" t="s">
        <v>1488</v>
      </c>
      <c r="V547" s="140">
        <v>200000</v>
      </c>
      <c r="W547" s="182" t="s">
        <v>326</v>
      </c>
      <c r="X547" s="324"/>
      <c r="Y547" s="140"/>
      <c r="Z547" s="240"/>
      <c r="AA547" s="140"/>
      <c r="AB547" s="240"/>
      <c r="AC547" s="107"/>
      <c r="AD547" s="107"/>
      <c r="AE547" s="107"/>
      <c r="AF547" s="107"/>
    </row>
    <row r="548" spans="1:32" ht="14.25" customHeight="1" x14ac:dyDescent="0.2">
      <c r="A548" s="316" t="s">
        <v>3</v>
      </c>
      <c r="B548" s="378" t="str">
        <f t="shared" si="111"/>
        <v>Lynn</v>
      </c>
      <c r="C548" s="379" t="str">
        <f t="shared" si="112"/>
        <v>Lance</v>
      </c>
      <c r="D548" s="316" t="str">
        <f t="shared" si="113"/>
        <v>L. Lynn</v>
      </c>
      <c r="E548" s="374" t="str">
        <f t="shared" si="114"/>
        <v>Lance Lynn</v>
      </c>
      <c r="F548" s="317" t="s">
        <v>971</v>
      </c>
      <c r="G548" s="317"/>
      <c r="H548" s="317"/>
      <c r="I548" s="317"/>
      <c r="J548" s="472">
        <v>31909</v>
      </c>
      <c r="K548" s="314"/>
      <c r="L548" s="317" t="s">
        <v>130</v>
      </c>
      <c r="M548" s="316" t="str">
        <f t="shared" si="107"/>
        <v>4,L5-14M</v>
      </c>
      <c r="N548" s="535" t="s">
        <v>62</v>
      </c>
      <c r="O548" s="474" t="s">
        <v>3724</v>
      </c>
      <c r="P548" s="178" t="str">
        <f t="shared" si="108"/>
        <v>Lynn, Lance (4,L5-14M)</v>
      </c>
      <c r="Q548" s="139">
        <f t="shared" si="103"/>
        <v>2800000</v>
      </c>
      <c r="R548" s="231">
        <f t="shared" si="104"/>
        <v>2800000</v>
      </c>
      <c r="S548" s="231" t="str">
        <f t="shared" si="109"/>
        <v/>
      </c>
      <c r="T548" s="231" t="str">
        <f t="shared" si="110"/>
        <v/>
      </c>
      <c r="U548" s="107" t="s">
        <v>309</v>
      </c>
      <c r="V548" s="183">
        <v>2800000</v>
      </c>
      <c r="W548" s="107" t="s">
        <v>593</v>
      </c>
      <c r="X548" s="183">
        <v>2800000</v>
      </c>
      <c r="Y548" s="120" t="s">
        <v>326</v>
      </c>
      <c r="Z548" s="183"/>
      <c r="AA548" s="107"/>
      <c r="AB548" s="107"/>
      <c r="AC548" s="107"/>
      <c r="AD548" s="107"/>
      <c r="AE548" s="107"/>
      <c r="AF548" s="107"/>
    </row>
    <row r="549" spans="1:32" ht="14.25" customHeight="1" x14ac:dyDescent="0.2">
      <c r="A549" s="186" t="s">
        <v>1114</v>
      </c>
      <c r="B549" s="185" t="str">
        <f t="shared" si="111"/>
        <v>Lyons</v>
      </c>
      <c r="C549" s="190" t="str">
        <f t="shared" si="112"/>
        <v>Tyler</v>
      </c>
      <c r="D549" s="107" t="str">
        <f t="shared" si="113"/>
        <v>T. Lyons</v>
      </c>
      <c r="E549" s="178" t="str">
        <f t="shared" si="114"/>
        <v>Tyler Lyons</v>
      </c>
      <c r="F549" s="189" t="s">
        <v>404</v>
      </c>
      <c r="G549" s="189"/>
      <c r="H549" s="189"/>
      <c r="I549" s="189"/>
      <c r="J549" s="193">
        <v>32194</v>
      </c>
      <c r="K549" s="192" t="s">
        <v>130</v>
      </c>
      <c r="L549" s="108" t="s">
        <v>130</v>
      </c>
      <c r="M549" s="107" t="str">
        <f t="shared" si="107"/>
        <v>ARB-Y5</v>
      </c>
      <c r="N549" s="120" t="str">
        <f>Mays!$M$2</f>
        <v>Mudville</v>
      </c>
      <c r="O549" s="184" t="s">
        <v>1366</v>
      </c>
      <c r="P549" s="178" t="str">
        <f t="shared" si="108"/>
        <v>Lyons, Tyler (ARB-Y5)</v>
      </c>
      <c r="Q549" s="139">
        <f t="shared" si="103"/>
        <v>780000</v>
      </c>
      <c r="R549" s="231" t="str">
        <f t="shared" si="104"/>
        <v/>
      </c>
      <c r="S549" s="231" t="str">
        <f t="shared" ref="S549:S580" si="115">IF(ISBLANK($Z549),"",$Z549)</f>
        <v/>
      </c>
      <c r="T549" s="231" t="str">
        <f t="shared" ref="T549:T580" si="116">IF(ISBLANK($AB549),"",$AB549)</f>
        <v/>
      </c>
      <c r="U549" s="107" t="s">
        <v>943</v>
      </c>
      <c r="V549" s="179">
        <v>780000</v>
      </c>
      <c r="W549" s="107" t="s">
        <v>944</v>
      </c>
      <c r="X549" s="183"/>
      <c r="Y549" s="107" t="s">
        <v>945</v>
      </c>
      <c r="Z549" s="183"/>
      <c r="AA549" s="107" t="s">
        <v>326</v>
      </c>
      <c r="AB549" s="107"/>
      <c r="AC549" s="107"/>
      <c r="AD549" s="107"/>
      <c r="AE549" s="107"/>
      <c r="AF549" s="107"/>
    </row>
    <row r="550" spans="1:32" ht="14.25" customHeight="1" x14ac:dyDescent="0.2">
      <c r="A550" s="107" t="s">
        <v>2274</v>
      </c>
      <c r="B550" s="185" t="str">
        <f t="shared" si="111"/>
        <v>Machado</v>
      </c>
      <c r="C550" s="190" t="str">
        <f t="shared" si="112"/>
        <v>Dixon</v>
      </c>
      <c r="D550" s="107" t="str">
        <f t="shared" si="113"/>
        <v>D. Machado</v>
      </c>
      <c r="E550" s="178" t="str">
        <f t="shared" si="114"/>
        <v>Dixon Machado</v>
      </c>
      <c r="F550" s="184" t="s">
        <v>971</v>
      </c>
      <c r="G550" s="107">
        <f>G549+1</f>
        <v>1</v>
      </c>
      <c r="H550" s="107">
        <v>10</v>
      </c>
      <c r="I550" s="107">
        <v>6</v>
      </c>
      <c r="J550" s="398">
        <v>33656</v>
      </c>
      <c r="K550" s="107" t="s">
        <v>975</v>
      </c>
      <c r="L550" s="108" t="s">
        <v>7</v>
      </c>
      <c r="M550" s="107" t="str">
        <f t="shared" si="107"/>
        <v>Y1</v>
      </c>
      <c r="N550" s="107" t="s">
        <v>614</v>
      </c>
      <c r="O550" s="108" t="s">
        <v>2127</v>
      </c>
      <c r="P550" s="178" t="str">
        <f t="shared" si="108"/>
        <v>Machado, Dixon (Y1)</v>
      </c>
      <c r="Q550" s="139">
        <f t="shared" si="103"/>
        <v>200000</v>
      </c>
      <c r="R550" s="231">
        <f t="shared" si="104"/>
        <v>300000</v>
      </c>
      <c r="S550" s="231">
        <f t="shared" si="115"/>
        <v>400000</v>
      </c>
      <c r="T550" s="231" t="str">
        <f t="shared" si="116"/>
        <v/>
      </c>
      <c r="U550" s="107" t="s">
        <v>510</v>
      </c>
      <c r="V550" s="140">
        <v>200000</v>
      </c>
      <c r="W550" s="107" t="s">
        <v>511</v>
      </c>
      <c r="X550" s="183">
        <v>300000</v>
      </c>
      <c r="Y550" s="107" t="s">
        <v>367</v>
      </c>
      <c r="Z550" s="183">
        <v>400000</v>
      </c>
      <c r="AA550" s="107" t="s">
        <v>630</v>
      </c>
      <c r="AB550" s="107"/>
      <c r="AC550" s="107"/>
      <c r="AD550" s="107"/>
      <c r="AE550" s="107"/>
      <c r="AF550" s="107"/>
    </row>
    <row r="551" spans="1:32" ht="14.25" customHeight="1" x14ac:dyDescent="0.2">
      <c r="A551" s="107" t="s">
        <v>2221</v>
      </c>
      <c r="B551" s="185" t="str">
        <f t="shared" si="111"/>
        <v>Machado</v>
      </c>
      <c r="C551" s="190" t="str">
        <f t="shared" si="112"/>
        <v>Jonatan</v>
      </c>
      <c r="D551" s="107" t="str">
        <f t="shared" si="113"/>
        <v>J. Machado</v>
      </c>
      <c r="E551" s="178" t="str">
        <f t="shared" si="114"/>
        <v>Jonatan Machado</v>
      </c>
      <c r="F551" s="184" t="s">
        <v>404</v>
      </c>
      <c r="G551" s="107">
        <f>G550+1</f>
        <v>2</v>
      </c>
      <c r="H551" s="107">
        <v>10</v>
      </c>
      <c r="I551" s="107">
        <v>4</v>
      </c>
      <c r="J551" s="398">
        <v>36181</v>
      </c>
      <c r="K551" s="107" t="s">
        <v>1075</v>
      </c>
      <c r="L551" s="108" t="s">
        <v>509</v>
      </c>
      <c r="M551" s="107" t="str">
        <f t="shared" si="107"/>
        <v>min</v>
      </c>
      <c r="N551" s="107" t="s">
        <v>1636</v>
      </c>
      <c r="O551" s="108" t="s">
        <v>2127</v>
      </c>
      <c r="P551" s="178" t="str">
        <f t="shared" si="108"/>
        <v>Machado, Jonatan (min)</v>
      </c>
      <c r="Q551" s="139" t="str">
        <f t="shared" si="103"/>
        <v/>
      </c>
      <c r="R551" s="231" t="str">
        <f t="shared" si="104"/>
        <v/>
      </c>
      <c r="S551" s="231" t="str">
        <f t="shared" si="115"/>
        <v/>
      </c>
      <c r="T551" s="231" t="str">
        <f t="shared" si="116"/>
        <v/>
      </c>
      <c r="U551" s="107" t="s">
        <v>643</v>
      </c>
      <c r="V551" s="107"/>
      <c r="W551" s="107"/>
      <c r="X551" s="140"/>
      <c r="Y551" s="107"/>
      <c r="Z551" s="140"/>
      <c r="AA551" s="107"/>
      <c r="AB551" s="107"/>
      <c r="AC551" s="107"/>
      <c r="AD551" s="107"/>
      <c r="AE551" s="107"/>
      <c r="AF551" s="107"/>
    </row>
    <row r="552" spans="1:32" ht="14.25" customHeight="1" x14ac:dyDescent="0.2">
      <c r="A552" s="107" t="s">
        <v>278</v>
      </c>
      <c r="B552" s="185" t="str">
        <f t="shared" si="111"/>
        <v>Machado</v>
      </c>
      <c r="C552" s="190" t="str">
        <f t="shared" si="112"/>
        <v>Manny</v>
      </c>
      <c r="D552" s="107" t="str">
        <f t="shared" si="113"/>
        <v>M. Machado</v>
      </c>
      <c r="E552" s="178" t="str">
        <f t="shared" si="114"/>
        <v>Manny Machado</v>
      </c>
      <c r="F552" s="108" t="s">
        <v>971</v>
      </c>
      <c r="G552" s="108"/>
      <c r="H552" s="108"/>
      <c r="I552" s="108"/>
      <c r="J552" s="165">
        <v>33791</v>
      </c>
      <c r="K552" s="120"/>
      <c r="L552" s="108" t="s">
        <v>7</v>
      </c>
      <c r="M552" s="107" t="str">
        <f t="shared" si="107"/>
        <v>3,L5-14M</v>
      </c>
      <c r="N552" s="120" t="str">
        <f>Aaron!$G$2</f>
        <v>Exeter</v>
      </c>
      <c r="O552" s="142" t="s">
        <v>308</v>
      </c>
      <c r="P552" s="178" t="str">
        <f t="shared" si="108"/>
        <v>Machado, Manny (3,L5-14M)</v>
      </c>
      <c r="Q552" s="139">
        <f t="shared" si="103"/>
        <v>2800000</v>
      </c>
      <c r="R552" s="231">
        <f t="shared" si="104"/>
        <v>2800000</v>
      </c>
      <c r="S552" s="231">
        <f t="shared" si="115"/>
        <v>2800000</v>
      </c>
      <c r="T552" s="231" t="str">
        <f t="shared" si="116"/>
        <v/>
      </c>
      <c r="U552" s="120" t="s">
        <v>310</v>
      </c>
      <c r="V552" s="183">
        <v>2800000</v>
      </c>
      <c r="W552" s="120" t="s">
        <v>309</v>
      </c>
      <c r="X552" s="183">
        <v>2800000</v>
      </c>
      <c r="Y552" s="120" t="s">
        <v>593</v>
      </c>
      <c r="Z552" s="183">
        <v>2800000</v>
      </c>
      <c r="AA552" s="107" t="s">
        <v>326</v>
      </c>
      <c r="AB552" s="107"/>
      <c r="AC552" s="107"/>
      <c r="AD552" s="107"/>
      <c r="AE552" s="107"/>
      <c r="AF552" s="107"/>
    </row>
    <row r="553" spans="1:32" ht="14.25" customHeight="1" x14ac:dyDescent="0.2">
      <c r="A553" s="107" t="s">
        <v>1825</v>
      </c>
      <c r="B553" s="185" t="str">
        <f t="shared" si="111"/>
        <v>Madson</v>
      </c>
      <c r="C553" s="190" t="str">
        <f t="shared" si="112"/>
        <v>Ryan</v>
      </c>
      <c r="D553" s="107" t="str">
        <f t="shared" si="113"/>
        <v>R. Madson</v>
      </c>
      <c r="E553" s="178" t="str">
        <f t="shared" si="114"/>
        <v>Ryan Madson</v>
      </c>
      <c r="F553" s="217" t="s">
        <v>971</v>
      </c>
      <c r="G553" s="217"/>
      <c r="H553" s="217"/>
      <c r="I553" s="217"/>
      <c r="J553" s="165">
        <v>29461</v>
      </c>
      <c r="K553" s="167" t="s">
        <v>968</v>
      </c>
      <c r="L553" s="108" t="s">
        <v>130</v>
      </c>
      <c r="M553" s="107" t="str">
        <f t="shared" si="107"/>
        <v>3,F3-$2.55M</v>
      </c>
      <c r="N553" s="222" t="str">
        <f>Mays!$S$2</f>
        <v>Thunder Bay</v>
      </c>
      <c r="O553" s="171" t="s">
        <v>1827</v>
      </c>
      <c r="P553" s="178" t="str">
        <f t="shared" si="108"/>
        <v>Madson, Ryan (3,F3-$2.55M)</v>
      </c>
      <c r="Q553" s="139">
        <f t="shared" si="103"/>
        <v>850000</v>
      </c>
      <c r="R553" s="139" t="str">
        <f t="shared" si="104"/>
        <v/>
      </c>
      <c r="S553" s="231" t="str">
        <f t="shared" si="115"/>
        <v/>
      </c>
      <c r="T553" s="231" t="str">
        <f t="shared" si="116"/>
        <v/>
      </c>
      <c r="U553" s="107" t="s">
        <v>1570</v>
      </c>
      <c r="V553" s="183">
        <v>850000</v>
      </c>
      <c r="W553" s="107" t="s">
        <v>326</v>
      </c>
      <c r="X553" s="183"/>
      <c r="Y553" s="107"/>
      <c r="Z553" s="183"/>
      <c r="AA553" s="107"/>
      <c r="AB553" s="107"/>
      <c r="AC553" s="107"/>
      <c r="AD553" s="107"/>
      <c r="AE553" s="107"/>
      <c r="AF553" s="107"/>
    </row>
    <row r="554" spans="1:32" ht="14.25" customHeight="1" x14ac:dyDescent="0.2">
      <c r="A554" s="107" t="s">
        <v>1776</v>
      </c>
      <c r="B554" s="185" t="str">
        <f t="shared" si="111"/>
        <v>Maeda</v>
      </c>
      <c r="C554" s="190" t="str">
        <f t="shared" si="112"/>
        <v>Kenta</v>
      </c>
      <c r="D554" s="107" t="str">
        <f t="shared" si="113"/>
        <v>K. Maeda</v>
      </c>
      <c r="E554" s="178" t="str">
        <f t="shared" si="114"/>
        <v>Kenta Maeda</v>
      </c>
      <c r="F554" s="217" t="s">
        <v>971</v>
      </c>
      <c r="G554" s="509">
        <v>9</v>
      </c>
      <c r="H554" s="509">
        <v>1</v>
      </c>
      <c r="I554" s="509">
        <v>9</v>
      </c>
      <c r="J554" s="298">
        <v>32244</v>
      </c>
      <c r="K554" s="167"/>
      <c r="L554" s="108" t="s">
        <v>130</v>
      </c>
      <c r="M554" s="107" t="str">
        <f t="shared" si="107"/>
        <v>Y2</v>
      </c>
      <c r="N554" s="509" t="s">
        <v>614</v>
      </c>
      <c r="O554" s="142" t="s">
        <v>1727</v>
      </c>
      <c r="P554" s="178" t="str">
        <f t="shared" si="108"/>
        <v>Maeda, Kenta (Y2)</v>
      </c>
      <c r="Q554" s="139">
        <f t="shared" si="103"/>
        <v>300000</v>
      </c>
      <c r="R554" s="231">
        <f t="shared" si="104"/>
        <v>400000</v>
      </c>
      <c r="S554" s="231" t="str">
        <f t="shared" si="115"/>
        <v/>
      </c>
      <c r="T554" s="231" t="str">
        <f t="shared" si="116"/>
        <v/>
      </c>
      <c r="U554" s="178" t="s">
        <v>511</v>
      </c>
      <c r="V554" s="183">
        <v>300000</v>
      </c>
      <c r="W554" s="107" t="s">
        <v>367</v>
      </c>
      <c r="X554" s="183">
        <v>400000</v>
      </c>
      <c r="Y554" s="107" t="s">
        <v>630</v>
      </c>
      <c r="Z554" s="183"/>
      <c r="AA554" s="107" t="s">
        <v>943</v>
      </c>
      <c r="AB554" s="107"/>
      <c r="AC554" s="107" t="s">
        <v>944</v>
      </c>
      <c r="AD554" s="107"/>
      <c r="AE554" s="107" t="s">
        <v>945</v>
      </c>
      <c r="AF554" s="107"/>
    </row>
    <row r="555" spans="1:32" ht="14.25" customHeight="1" x14ac:dyDescent="0.2">
      <c r="A555" s="509" t="s">
        <v>1456</v>
      </c>
      <c r="B555" s="185" t="str">
        <f t="shared" si="111"/>
        <v>Mahtook</v>
      </c>
      <c r="C555" s="190" t="str">
        <f t="shared" si="112"/>
        <v>Mikie</v>
      </c>
      <c r="D555" s="107" t="str">
        <f t="shared" si="113"/>
        <v>M. Mahtook</v>
      </c>
      <c r="E555" s="178" t="str">
        <f t="shared" si="114"/>
        <v>Mikie Mahtook</v>
      </c>
      <c r="F555" s="108" t="s">
        <v>971</v>
      </c>
      <c r="G555" s="108"/>
      <c r="H555" s="108"/>
      <c r="I555" s="108"/>
      <c r="J555" s="298">
        <v>32842</v>
      </c>
      <c r="K555" s="107" t="s">
        <v>1075</v>
      </c>
      <c r="L555" s="108" t="s">
        <v>7</v>
      </c>
      <c r="M555" s="107" t="str">
        <f t="shared" si="107"/>
        <v>Y3</v>
      </c>
      <c r="N555" s="120" t="str">
        <f>Ruth!$G$2</f>
        <v>Gotham City</v>
      </c>
      <c r="O555" s="108" t="s">
        <v>1349</v>
      </c>
      <c r="P555" s="178" t="str">
        <f t="shared" si="108"/>
        <v>Mahtook, Mikie (Y3)</v>
      </c>
      <c r="Q555" s="139">
        <f t="shared" si="103"/>
        <v>400000</v>
      </c>
      <c r="R555" s="231" t="str">
        <f t="shared" si="104"/>
        <v/>
      </c>
      <c r="S555" s="231" t="str">
        <f t="shared" si="115"/>
        <v/>
      </c>
      <c r="T555" s="231" t="str">
        <f t="shared" si="116"/>
        <v/>
      </c>
      <c r="U555" s="107" t="s">
        <v>367</v>
      </c>
      <c r="V555" s="323">
        <v>400000</v>
      </c>
      <c r="W555" s="107" t="s">
        <v>630</v>
      </c>
      <c r="X555" s="321"/>
      <c r="Y555" s="107" t="s">
        <v>943</v>
      </c>
      <c r="Z555" s="183"/>
      <c r="AA555" s="107" t="s">
        <v>944</v>
      </c>
      <c r="AB555" s="107"/>
      <c r="AC555" s="107" t="s">
        <v>945</v>
      </c>
      <c r="AD555" s="107"/>
      <c r="AE555" s="107" t="s">
        <v>326</v>
      </c>
      <c r="AF555" s="107"/>
    </row>
    <row r="556" spans="1:32" ht="14.25" customHeight="1" x14ac:dyDescent="0.2">
      <c r="A556" s="107" t="s">
        <v>2128</v>
      </c>
      <c r="B556" s="185" t="str">
        <f t="shared" si="111"/>
        <v>Maitan</v>
      </c>
      <c r="C556" s="190" t="str">
        <f t="shared" si="112"/>
        <v>Kevin</v>
      </c>
      <c r="D556" s="107" t="str">
        <f t="shared" si="113"/>
        <v>K. Maitan</v>
      </c>
      <c r="E556" s="178" t="str">
        <f t="shared" si="114"/>
        <v>Kevin Maitan</v>
      </c>
      <c r="F556" s="184" t="s">
        <v>978</v>
      </c>
      <c r="G556" s="107">
        <f>'Free Agents'!G153+1</f>
        <v>145</v>
      </c>
      <c r="H556" s="107">
        <v>1</v>
      </c>
      <c r="I556" s="107">
        <v>4</v>
      </c>
      <c r="J556" s="398">
        <v>36568</v>
      </c>
      <c r="K556" s="107" t="s">
        <v>975</v>
      </c>
      <c r="L556" s="108" t="s">
        <v>509</v>
      </c>
      <c r="M556" s="107" t="str">
        <f t="shared" si="107"/>
        <v>min</v>
      </c>
      <c r="N556" s="107" t="s">
        <v>1071</v>
      </c>
      <c r="O556" s="108" t="s">
        <v>2127</v>
      </c>
      <c r="P556" s="178" t="str">
        <f t="shared" si="108"/>
        <v>Maitan, Kevin (min)</v>
      </c>
      <c r="Q556" s="139" t="str">
        <f t="shared" si="103"/>
        <v/>
      </c>
      <c r="R556" s="231" t="str">
        <f t="shared" si="104"/>
        <v/>
      </c>
      <c r="S556" s="231" t="str">
        <f t="shared" si="115"/>
        <v/>
      </c>
      <c r="T556" s="231" t="str">
        <f t="shared" si="116"/>
        <v/>
      </c>
      <c r="U556" s="107" t="s">
        <v>643</v>
      </c>
      <c r="V556" s="107"/>
      <c r="W556" s="107"/>
      <c r="X556" s="140"/>
      <c r="Y556" s="107"/>
      <c r="Z556" s="140"/>
      <c r="AA556" s="107"/>
      <c r="AB556" s="107"/>
      <c r="AC556" s="107"/>
      <c r="AD556" s="107"/>
      <c r="AE556" s="107"/>
      <c r="AF556" s="107"/>
    </row>
    <row r="557" spans="1:32" ht="14.25" customHeight="1" x14ac:dyDescent="0.25">
      <c r="A557" s="120" t="s">
        <v>1201</v>
      </c>
      <c r="B557" s="185" t="str">
        <f t="shared" si="111"/>
        <v>Maldonado</v>
      </c>
      <c r="C557" s="190" t="str">
        <f t="shared" si="112"/>
        <v>Martin</v>
      </c>
      <c r="D557" s="107" t="str">
        <f t="shared" si="113"/>
        <v>M. Maldonado</v>
      </c>
      <c r="E557" s="178" t="str">
        <f t="shared" si="114"/>
        <v>Martin Maldonado</v>
      </c>
      <c r="F557" s="334" t="s">
        <v>971</v>
      </c>
      <c r="G557" s="108"/>
      <c r="H557" s="108"/>
      <c r="I557" s="108"/>
      <c r="J557" s="335">
        <v>31640</v>
      </c>
      <c r="K557" s="336" t="s">
        <v>972</v>
      </c>
      <c r="L557" s="108" t="s">
        <v>7</v>
      </c>
      <c r="M557" s="107" t="str">
        <f t="shared" si="107"/>
        <v>2,F3-$1.575M</v>
      </c>
      <c r="N557" s="339" t="s">
        <v>1904</v>
      </c>
      <c r="O557" s="370" t="s">
        <v>1922</v>
      </c>
      <c r="P557" s="178" t="str">
        <f t="shared" si="108"/>
        <v>Maldonado, Martin (2,F3-$1.575M)</v>
      </c>
      <c r="Q557" s="139">
        <f t="shared" si="103"/>
        <v>525000</v>
      </c>
      <c r="R557" s="231">
        <f t="shared" si="104"/>
        <v>525000</v>
      </c>
      <c r="S557" s="231" t="str">
        <f t="shared" si="115"/>
        <v/>
      </c>
      <c r="T557" s="231" t="str">
        <f t="shared" si="116"/>
        <v/>
      </c>
      <c r="U557" s="340" t="s">
        <v>1961</v>
      </c>
      <c r="V557" s="338">
        <v>525000</v>
      </c>
      <c r="W557" s="340" t="s">
        <v>1962</v>
      </c>
      <c r="X557" s="486">
        <v>525000</v>
      </c>
      <c r="Y557" s="107" t="s">
        <v>326</v>
      </c>
      <c r="Z557" s="183"/>
      <c r="AA557" s="107"/>
      <c r="AB557" s="107"/>
      <c r="AC557" s="107"/>
      <c r="AD557" s="107"/>
      <c r="AE557" s="107"/>
      <c r="AF557" s="107"/>
    </row>
    <row r="558" spans="1:32" ht="14.25" customHeight="1" x14ac:dyDescent="0.2">
      <c r="A558" s="119" t="s">
        <v>895</v>
      </c>
      <c r="B558" s="185" t="str">
        <f t="shared" si="111"/>
        <v>Manaea</v>
      </c>
      <c r="C558" s="190" t="str">
        <f t="shared" si="112"/>
        <v>Sean</v>
      </c>
      <c r="D558" s="107" t="str">
        <f t="shared" si="113"/>
        <v>S. Manaea</v>
      </c>
      <c r="E558" s="178" t="str">
        <f t="shared" si="114"/>
        <v>Sean Manaea</v>
      </c>
      <c r="F558" s="108" t="s">
        <v>404</v>
      </c>
      <c r="G558" s="108"/>
      <c r="H558" s="108"/>
      <c r="I558" s="108"/>
      <c r="J558" s="165">
        <v>33635</v>
      </c>
      <c r="K558" s="120" t="s">
        <v>730</v>
      </c>
      <c r="L558" s="108" t="s">
        <v>130</v>
      </c>
      <c r="M558" s="107" t="str">
        <f t="shared" si="107"/>
        <v>Y2</v>
      </c>
      <c r="N558" s="222" t="str">
        <f>Ruth!$AE$2</f>
        <v>Williamsburg</v>
      </c>
      <c r="O558" s="108" t="s">
        <v>846</v>
      </c>
      <c r="P558" s="178" t="str">
        <f t="shared" si="108"/>
        <v>Manaea, Sean (Y2)</v>
      </c>
      <c r="Q558" s="139">
        <f t="shared" si="103"/>
        <v>300000</v>
      </c>
      <c r="R558" s="231">
        <f t="shared" si="104"/>
        <v>400000</v>
      </c>
      <c r="S558" s="231" t="str">
        <f t="shared" si="115"/>
        <v/>
      </c>
      <c r="T558" s="231" t="str">
        <f t="shared" si="116"/>
        <v/>
      </c>
      <c r="U558" s="107" t="s">
        <v>511</v>
      </c>
      <c r="V558" s="183">
        <v>300000</v>
      </c>
      <c r="W558" s="107" t="s">
        <v>367</v>
      </c>
      <c r="X558" s="183">
        <v>400000</v>
      </c>
      <c r="Y558" s="107" t="s">
        <v>630</v>
      </c>
      <c r="Z558" s="183"/>
      <c r="AA558" s="107" t="s">
        <v>943</v>
      </c>
      <c r="AB558" s="107"/>
      <c r="AC558" s="107" t="s">
        <v>944</v>
      </c>
      <c r="AD558" s="107"/>
      <c r="AE558" s="107" t="s">
        <v>945</v>
      </c>
      <c r="AF558" s="107"/>
    </row>
    <row r="559" spans="1:32" ht="14.25" customHeight="1" x14ac:dyDescent="0.2">
      <c r="A559" s="107" t="s">
        <v>1777</v>
      </c>
      <c r="B559" s="185" t="str">
        <f t="shared" si="111"/>
        <v>Mancini</v>
      </c>
      <c r="C559" s="190" t="str">
        <f t="shared" si="112"/>
        <v>Trey</v>
      </c>
      <c r="D559" s="107" t="str">
        <f t="shared" si="113"/>
        <v>T. Mancini</v>
      </c>
      <c r="E559" s="178" t="str">
        <f t="shared" si="114"/>
        <v>Trey Mancini</v>
      </c>
      <c r="F559" s="217" t="s">
        <v>971</v>
      </c>
      <c r="G559" s="509">
        <v>122</v>
      </c>
      <c r="H559" s="509">
        <v>5</v>
      </c>
      <c r="I559" s="509">
        <v>6</v>
      </c>
      <c r="J559" s="298">
        <v>33681</v>
      </c>
      <c r="K559" s="167"/>
      <c r="L559" s="108" t="s">
        <v>7</v>
      </c>
      <c r="M559" s="107" t="str">
        <f t="shared" si="107"/>
        <v>Y1</v>
      </c>
      <c r="N559" s="120" t="str">
        <f>Cobb!$M$2</f>
        <v>Mansfield</v>
      </c>
      <c r="O559" s="142" t="s">
        <v>1727</v>
      </c>
      <c r="P559" s="178" t="str">
        <f t="shared" si="108"/>
        <v>Mancini, Trey (Y1)</v>
      </c>
      <c r="Q559" s="139">
        <f t="shared" si="103"/>
        <v>200000</v>
      </c>
      <c r="R559" s="231">
        <f t="shared" si="104"/>
        <v>300000</v>
      </c>
      <c r="S559" s="231">
        <f t="shared" si="115"/>
        <v>400000</v>
      </c>
      <c r="T559" s="231" t="str">
        <f t="shared" si="116"/>
        <v/>
      </c>
      <c r="U559" s="107" t="s">
        <v>510</v>
      </c>
      <c r="V559" s="140">
        <v>200000</v>
      </c>
      <c r="W559" s="107" t="s">
        <v>511</v>
      </c>
      <c r="X559" s="183">
        <v>300000</v>
      </c>
      <c r="Y559" s="107" t="s">
        <v>367</v>
      </c>
      <c r="Z559" s="183">
        <v>400000</v>
      </c>
      <c r="AA559" s="107" t="s">
        <v>630</v>
      </c>
      <c r="AB559" s="107"/>
      <c r="AC559" s="107"/>
      <c r="AD559" s="107"/>
      <c r="AE559" s="107"/>
      <c r="AF559" s="107"/>
    </row>
    <row r="560" spans="1:32" ht="14.25" customHeight="1" x14ac:dyDescent="0.2">
      <c r="A560" s="107" t="s">
        <v>2139</v>
      </c>
      <c r="B560" s="185" t="str">
        <f t="shared" si="111"/>
        <v>Manning</v>
      </c>
      <c r="C560" s="190" t="str">
        <f t="shared" si="112"/>
        <v>Matt</v>
      </c>
      <c r="D560" s="107" t="str">
        <f t="shared" si="113"/>
        <v>M. Manning</v>
      </c>
      <c r="E560" s="178" t="str">
        <f t="shared" si="114"/>
        <v>Matt Manning</v>
      </c>
      <c r="F560" s="184" t="s">
        <v>971</v>
      </c>
      <c r="G560" s="107">
        <f>G559+1</f>
        <v>123</v>
      </c>
      <c r="H560" s="107">
        <v>1</v>
      </c>
      <c r="I560" s="107">
        <v>24</v>
      </c>
      <c r="J560" s="398">
        <v>35823</v>
      </c>
      <c r="K560" s="107" t="s">
        <v>730</v>
      </c>
      <c r="L560" s="108" t="s">
        <v>509</v>
      </c>
      <c r="M560" s="107" t="str">
        <f t="shared" si="107"/>
        <v>min</v>
      </c>
      <c r="N560" s="107" t="s">
        <v>642</v>
      </c>
      <c r="O560" s="108" t="s">
        <v>2127</v>
      </c>
      <c r="P560" s="178" t="str">
        <f t="shared" si="108"/>
        <v>Manning, Matt (min)</v>
      </c>
      <c r="Q560" s="139" t="str">
        <f t="shared" si="103"/>
        <v/>
      </c>
      <c r="R560" s="231" t="str">
        <f t="shared" si="104"/>
        <v/>
      </c>
      <c r="S560" s="231" t="str">
        <f t="shared" si="115"/>
        <v/>
      </c>
      <c r="T560" s="231" t="str">
        <f t="shared" si="116"/>
        <v/>
      </c>
      <c r="U560" s="107" t="s">
        <v>643</v>
      </c>
      <c r="V560" s="107"/>
      <c r="W560" s="107"/>
      <c r="X560" s="140"/>
      <c r="Y560" s="107"/>
      <c r="Z560" s="140"/>
      <c r="AA560" s="107"/>
      <c r="AB560" s="107"/>
      <c r="AC560" s="107"/>
      <c r="AD560" s="107"/>
      <c r="AE560" s="107"/>
      <c r="AF560" s="107"/>
    </row>
    <row r="561" spans="1:32" ht="14.25" customHeight="1" x14ac:dyDescent="0.2">
      <c r="A561" s="509" t="s">
        <v>1450</v>
      </c>
      <c r="B561" s="185" t="str">
        <f t="shared" si="111"/>
        <v>Margot</v>
      </c>
      <c r="C561" s="190" t="str">
        <f t="shared" si="112"/>
        <v>Manuel</v>
      </c>
      <c r="D561" s="107" t="str">
        <f t="shared" si="113"/>
        <v>M. Margot</v>
      </c>
      <c r="E561" s="178" t="str">
        <f t="shared" si="114"/>
        <v>Manuel Margot</v>
      </c>
      <c r="F561" s="108" t="s">
        <v>971</v>
      </c>
      <c r="G561" s="108"/>
      <c r="H561" s="108"/>
      <c r="I561" s="108"/>
      <c r="J561" s="298">
        <v>34605</v>
      </c>
      <c r="K561" s="107" t="s">
        <v>973</v>
      </c>
      <c r="L561" s="108" t="s">
        <v>7</v>
      </c>
      <c r="M561" s="107" t="str">
        <f t="shared" si="107"/>
        <v>Y1</v>
      </c>
      <c r="N561" s="120" t="str">
        <f>Ruth!$M$2</f>
        <v>Hoboken</v>
      </c>
      <c r="O561" s="108" t="s">
        <v>1349</v>
      </c>
      <c r="P561" s="178" t="str">
        <f t="shared" si="108"/>
        <v>Margot, Manuel (Y1)</v>
      </c>
      <c r="Q561" s="139">
        <f t="shared" si="103"/>
        <v>200000</v>
      </c>
      <c r="R561" s="231">
        <f t="shared" si="104"/>
        <v>300000</v>
      </c>
      <c r="S561" s="231">
        <f t="shared" si="115"/>
        <v>400000</v>
      </c>
      <c r="T561" s="231" t="str">
        <f t="shared" si="116"/>
        <v/>
      </c>
      <c r="U561" s="509" t="s">
        <v>510</v>
      </c>
      <c r="V561" s="140">
        <v>200000</v>
      </c>
      <c r="W561" s="107" t="s">
        <v>511</v>
      </c>
      <c r="X561" s="183">
        <v>300000</v>
      </c>
      <c r="Y561" s="107" t="s">
        <v>367</v>
      </c>
      <c r="Z561" s="183">
        <v>400000</v>
      </c>
      <c r="AA561" s="107" t="s">
        <v>630</v>
      </c>
      <c r="AB561" s="107"/>
      <c r="AC561" s="107"/>
      <c r="AD561" s="107"/>
      <c r="AE561" s="107"/>
      <c r="AF561" s="107"/>
    </row>
    <row r="562" spans="1:32" ht="14.25" customHeight="1" x14ac:dyDescent="0.2">
      <c r="A562" s="107" t="s">
        <v>2332</v>
      </c>
      <c r="B562" s="185" t="str">
        <f t="shared" si="111"/>
        <v>Marinez</v>
      </c>
      <c r="C562" s="190" t="str">
        <f t="shared" si="112"/>
        <v>Jhan</v>
      </c>
      <c r="D562" s="107" t="str">
        <f t="shared" si="113"/>
        <v>J. Marinez</v>
      </c>
      <c r="E562" s="178" t="str">
        <f t="shared" si="114"/>
        <v>Jhan Marinez</v>
      </c>
      <c r="F562" s="184" t="s">
        <v>971</v>
      </c>
      <c r="G562" s="107">
        <f>G561+1</f>
        <v>1</v>
      </c>
      <c r="H562" s="107">
        <v>4</v>
      </c>
      <c r="I562" s="107">
        <v>7</v>
      </c>
      <c r="J562" s="398">
        <v>32367</v>
      </c>
      <c r="K562" s="107" t="s">
        <v>968</v>
      </c>
      <c r="L562" s="108" t="s">
        <v>130</v>
      </c>
      <c r="M562" s="107" t="str">
        <f t="shared" si="107"/>
        <v>Y2</v>
      </c>
      <c r="N562" s="107" t="s">
        <v>429</v>
      </c>
      <c r="O562" s="108" t="s">
        <v>2127</v>
      </c>
      <c r="P562" s="178" t="str">
        <f t="shared" si="108"/>
        <v>Marinez, Jhan (Y2)</v>
      </c>
      <c r="Q562" s="139">
        <f t="shared" ref="Q562:Q616" si="117">IF(ISBLANK($V562),"",$V562)</f>
        <v>300000</v>
      </c>
      <c r="R562" s="231">
        <f t="shared" ref="R562:R616" si="118">IF(ISBLANK($X562),"",$X562)</f>
        <v>400000</v>
      </c>
      <c r="S562" s="231" t="str">
        <f t="shared" si="115"/>
        <v/>
      </c>
      <c r="T562" s="231" t="str">
        <f t="shared" si="116"/>
        <v/>
      </c>
      <c r="U562" s="107" t="s">
        <v>511</v>
      </c>
      <c r="V562" s="183">
        <v>300000</v>
      </c>
      <c r="W562" s="107" t="s">
        <v>367</v>
      </c>
      <c r="X562" s="183">
        <v>400000</v>
      </c>
      <c r="Y562" s="107" t="s">
        <v>630</v>
      </c>
      <c r="Z562" s="140"/>
      <c r="AA562" s="107" t="s">
        <v>943</v>
      </c>
      <c r="AB562" s="107"/>
      <c r="AC562" s="107" t="s">
        <v>944</v>
      </c>
      <c r="AD562" s="107"/>
      <c r="AE562" s="107" t="s">
        <v>945</v>
      </c>
      <c r="AF562" s="107"/>
    </row>
    <row r="563" spans="1:32" ht="14.25" customHeight="1" x14ac:dyDescent="0.2">
      <c r="A563" s="107" t="s">
        <v>807</v>
      </c>
      <c r="B563" s="185" t="str">
        <f t="shared" si="111"/>
        <v>Marisnick</v>
      </c>
      <c r="C563" s="190" t="str">
        <f t="shared" si="112"/>
        <v>Jake</v>
      </c>
      <c r="D563" s="107" t="str">
        <f t="shared" si="113"/>
        <v>J. Marisnick</v>
      </c>
      <c r="E563" s="178" t="str">
        <f t="shared" si="114"/>
        <v>Jake Marisnick</v>
      </c>
      <c r="F563" s="108" t="s">
        <v>971</v>
      </c>
      <c r="G563" s="108"/>
      <c r="H563" s="108"/>
      <c r="I563" s="108"/>
      <c r="J563" s="165">
        <v>33327</v>
      </c>
      <c r="K563" s="120"/>
      <c r="L563" s="108" t="s">
        <v>7</v>
      </c>
      <c r="M563" s="107" t="str">
        <f t="shared" si="107"/>
        <v>ARB-Y5</v>
      </c>
      <c r="N563" s="120" t="str">
        <f>Mays!$AE$2</f>
        <v>West Oakland</v>
      </c>
      <c r="O563" s="142" t="s">
        <v>813</v>
      </c>
      <c r="P563" s="178" t="str">
        <f t="shared" si="108"/>
        <v>Marisnick, Jake (ARB-Y5)</v>
      </c>
      <c r="Q563" s="139">
        <f t="shared" si="117"/>
        <v>910000</v>
      </c>
      <c r="R563" s="231" t="str">
        <f t="shared" si="118"/>
        <v/>
      </c>
      <c r="S563" s="231" t="str">
        <f t="shared" si="115"/>
        <v/>
      </c>
      <c r="T563" s="231" t="str">
        <f t="shared" si="116"/>
        <v/>
      </c>
      <c r="U563" s="107" t="s">
        <v>943</v>
      </c>
      <c r="V563" s="183">
        <v>910000</v>
      </c>
      <c r="W563" s="107" t="s">
        <v>944</v>
      </c>
      <c r="X563" s="183"/>
      <c r="Y563" s="107" t="s">
        <v>945</v>
      </c>
      <c r="Z563" s="183"/>
      <c r="AA563" s="107" t="s">
        <v>326</v>
      </c>
      <c r="AB563" s="107"/>
      <c r="AC563" s="107"/>
      <c r="AD563" s="107"/>
      <c r="AE563" s="107"/>
      <c r="AF563" s="107"/>
    </row>
    <row r="564" spans="1:32" ht="14.25" customHeight="1" x14ac:dyDescent="0.2">
      <c r="A564" s="107" t="s">
        <v>445</v>
      </c>
      <c r="B564" s="185" t="str">
        <f t="shared" si="111"/>
        <v>Markakis</v>
      </c>
      <c r="C564" s="190" t="str">
        <f t="shared" si="112"/>
        <v>Nick</v>
      </c>
      <c r="D564" s="107" t="str">
        <f t="shared" si="113"/>
        <v>N. Markakis</v>
      </c>
      <c r="E564" s="178" t="str">
        <f t="shared" si="114"/>
        <v>Nick Markakis</v>
      </c>
      <c r="F564" s="108" t="s">
        <v>404</v>
      </c>
      <c r="G564" s="108"/>
      <c r="H564" s="108"/>
      <c r="I564" s="108"/>
      <c r="J564" s="165">
        <v>30637</v>
      </c>
      <c r="K564" s="120"/>
      <c r="L564" s="108" t="s">
        <v>7</v>
      </c>
      <c r="M564" s="107" t="str">
        <f t="shared" si="107"/>
        <v>4,F5-15.75M</v>
      </c>
      <c r="N564" s="225" t="s">
        <v>614</v>
      </c>
      <c r="O564" s="227" t="s">
        <v>1229</v>
      </c>
      <c r="P564" s="178" t="str">
        <f t="shared" si="108"/>
        <v>Markakis, Nick (4,F5-15.75M)</v>
      </c>
      <c r="Q564" s="139">
        <f t="shared" si="117"/>
        <v>3150000</v>
      </c>
      <c r="R564" s="231">
        <f t="shared" si="118"/>
        <v>3150000</v>
      </c>
      <c r="S564" s="231" t="str">
        <f t="shared" si="115"/>
        <v/>
      </c>
      <c r="T564" s="231" t="str">
        <f t="shared" si="116"/>
        <v/>
      </c>
      <c r="U564" s="120" t="s">
        <v>1253</v>
      </c>
      <c r="V564" s="182">
        <v>3150000</v>
      </c>
      <c r="W564" s="120" t="s">
        <v>1273</v>
      </c>
      <c r="X564" s="182">
        <v>3150000</v>
      </c>
      <c r="Y564" s="120" t="s">
        <v>326</v>
      </c>
      <c r="Z564" s="183"/>
      <c r="AA564" s="107"/>
      <c r="AB564" s="107"/>
      <c r="AC564" s="107"/>
      <c r="AD564" s="107"/>
      <c r="AE564" s="107"/>
      <c r="AF564" s="107"/>
    </row>
    <row r="565" spans="1:32" ht="14.25" customHeight="1" x14ac:dyDescent="0.2">
      <c r="A565" s="107" t="s">
        <v>2241</v>
      </c>
      <c r="B565" s="185" t="str">
        <f t="shared" si="111"/>
        <v>Marquez</v>
      </c>
      <c r="C565" s="190" t="str">
        <f t="shared" si="112"/>
        <v>German</v>
      </c>
      <c r="D565" s="107" t="str">
        <f t="shared" si="113"/>
        <v>G. Marquez</v>
      </c>
      <c r="E565" s="178" t="str">
        <f t="shared" si="114"/>
        <v>German Marquez</v>
      </c>
      <c r="F565" s="184" t="s">
        <v>971</v>
      </c>
      <c r="G565" s="107">
        <f>G564+1</f>
        <v>1</v>
      </c>
      <c r="H565" s="107">
        <v>2</v>
      </c>
      <c r="I565" s="107">
        <v>21</v>
      </c>
      <c r="J565" s="398">
        <v>34752</v>
      </c>
      <c r="K565" s="107" t="s">
        <v>730</v>
      </c>
      <c r="L565" s="108" t="s">
        <v>130</v>
      </c>
      <c r="M565" s="107" t="str">
        <f t="shared" si="107"/>
        <v>Y1</v>
      </c>
      <c r="N565" s="107" t="s">
        <v>388</v>
      </c>
      <c r="O565" s="108" t="s">
        <v>2127</v>
      </c>
      <c r="P565" s="178" t="str">
        <f t="shared" si="108"/>
        <v>Marquez, German (Y1)</v>
      </c>
      <c r="Q565" s="139">
        <f t="shared" si="117"/>
        <v>200000</v>
      </c>
      <c r="R565" s="231">
        <f t="shared" si="118"/>
        <v>300000</v>
      </c>
      <c r="S565" s="231">
        <f t="shared" si="115"/>
        <v>400000</v>
      </c>
      <c r="T565" s="231" t="str">
        <f t="shared" si="116"/>
        <v/>
      </c>
      <c r="U565" s="107" t="s">
        <v>510</v>
      </c>
      <c r="V565" s="140">
        <v>200000</v>
      </c>
      <c r="W565" s="107" t="s">
        <v>511</v>
      </c>
      <c r="X565" s="183">
        <v>300000</v>
      </c>
      <c r="Y565" s="107" t="s">
        <v>367</v>
      </c>
      <c r="Z565" s="183">
        <v>400000</v>
      </c>
      <c r="AA565" s="107" t="s">
        <v>630</v>
      </c>
      <c r="AB565" s="107"/>
      <c r="AC565" s="107"/>
      <c r="AD565" s="107"/>
      <c r="AE565" s="107"/>
      <c r="AF565" s="107"/>
    </row>
    <row r="566" spans="1:32" ht="14.25" customHeight="1" x14ac:dyDescent="0.2">
      <c r="A566" s="107" t="s">
        <v>2237</v>
      </c>
      <c r="B566" s="185" t="str">
        <f t="shared" si="111"/>
        <v>Marsh</v>
      </c>
      <c r="C566" s="190" t="str">
        <f t="shared" si="112"/>
        <v>Brandon</v>
      </c>
      <c r="D566" s="107" t="str">
        <f t="shared" si="113"/>
        <v>B. Marsh</v>
      </c>
      <c r="E566" s="178" t="str">
        <f t="shared" si="114"/>
        <v>Brandon Marsh</v>
      </c>
      <c r="F566" s="184" t="s">
        <v>404</v>
      </c>
      <c r="G566" s="107">
        <v>229</v>
      </c>
      <c r="H566" s="107">
        <v>17</v>
      </c>
      <c r="I566" s="107">
        <v>1</v>
      </c>
      <c r="J566" s="398">
        <v>35782</v>
      </c>
      <c r="K566" s="107"/>
      <c r="L566" s="108" t="s">
        <v>509</v>
      </c>
      <c r="M566" s="107" t="str">
        <f t="shared" si="107"/>
        <v>min</v>
      </c>
      <c r="N566" s="107" t="s">
        <v>1633</v>
      </c>
      <c r="O566" s="108" t="s">
        <v>2127</v>
      </c>
      <c r="P566" s="178" t="str">
        <f t="shared" si="108"/>
        <v>Marsh, Brandon (min)</v>
      </c>
      <c r="Q566" s="139" t="str">
        <f t="shared" si="117"/>
        <v/>
      </c>
      <c r="R566" s="231" t="str">
        <f t="shared" si="118"/>
        <v/>
      </c>
      <c r="S566" s="231" t="str">
        <f t="shared" si="115"/>
        <v/>
      </c>
      <c r="T566" s="231" t="str">
        <f t="shared" si="116"/>
        <v/>
      </c>
      <c r="U566" s="107" t="s">
        <v>643</v>
      </c>
      <c r="V566" s="107"/>
      <c r="W566" s="107"/>
      <c r="X566" s="140"/>
      <c r="Y566" s="107"/>
      <c r="Z566" s="140"/>
      <c r="AA566" s="107"/>
      <c r="AB566" s="107"/>
      <c r="AC566" s="107"/>
      <c r="AD566" s="107"/>
      <c r="AE566" s="107"/>
      <c r="AF566" s="107"/>
    </row>
    <row r="567" spans="1:32" ht="14.25" customHeight="1" x14ac:dyDescent="0.2">
      <c r="A567" s="509" t="s">
        <v>1443</v>
      </c>
      <c r="B567" s="185" t="str">
        <f t="shared" si="111"/>
        <v>Marte</v>
      </c>
      <c r="C567" s="190" t="str">
        <f t="shared" si="112"/>
        <v>Ketel</v>
      </c>
      <c r="D567" s="107" t="str">
        <f t="shared" si="113"/>
        <v>K. Marte</v>
      </c>
      <c r="E567" s="178" t="str">
        <f t="shared" si="114"/>
        <v>Ketel Marte</v>
      </c>
      <c r="F567" s="108" t="s">
        <v>978</v>
      </c>
      <c r="G567" s="108"/>
      <c r="H567" s="108"/>
      <c r="I567" s="108"/>
      <c r="J567" s="298">
        <v>34254</v>
      </c>
      <c r="K567" s="107" t="s">
        <v>975</v>
      </c>
      <c r="L567" s="108" t="s">
        <v>7</v>
      </c>
      <c r="M567" s="107" t="str">
        <f t="shared" si="107"/>
        <v>Y3</v>
      </c>
      <c r="N567" s="120" t="str">
        <f>Mays!$G$2</f>
        <v>Palo Alto</v>
      </c>
      <c r="O567" s="108" t="s">
        <v>1349</v>
      </c>
      <c r="P567" s="178" t="str">
        <f t="shared" si="108"/>
        <v>Marte, Ketel (Y3)</v>
      </c>
      <c r="Q567" s="139">
        <f t="shared" si="117"/>
        <v>400000</v>
      </c>
      <c r="R567" s="231" t="str">
        <f t="shared" si="118"/>
        <v/>
      </c>
      <c r="S567" s="231" t="str">
        <f t="shared" si="115"/>
        <v/>
      </c>
      <c r="T567" s="231" t="str">
        <f t="shared" si="116"/>
        <v/>
      </c>
      <c r="U567" s="107" t="s">
        <v>367</v>
      </c>
      <c r="V567" s="323">
        <v>400000</v>
      </c>
      <c r="W567" s="107" t="s">
        <v>630</v>
      </c>
      <c r="X567" s="321"/>
      <c r="Y567" s="107" t="s">
        <v>943</v>
      </c>
      <c r="Z567" s="183"/>
      <c r="AA567" s="107" t="s">
        <v>944</v>
      </c>
      <c r="AB567" s="107"/>
      <c r="AC567" s="107" t="s">
        <v>945</v>
      </c>
      <c r="AD567" s="107"/>
      <c r="AE567" s="107" t="s">
        <v>326</v>
      </c>
      <c r="AF567" s="107"/>
    </row>
    <row r="568" spans="1:32" ht="14.25" customHeight="1" x14ac:dyDescent="0.2">
      <c r="A568" s="107" t="s">
        <v>756</v>
      </c>
      <c r="B568" s="185" t="str">
        <f t="shared" si="111"/>
        <v>Marte</v>
      </c>
      <c r="C568" s="190" t="str">
        <f t="shared" si="112"/>
        <v>Starling</v>
      </c>
      <c r="D568" s="107" t="str">
        <f t="shared" si="113"/>
        <v>S. Marte</v>
      </c>
      <c r="E568" s="178" t="str">
        <f t="shared" si="114"/>
        <v>Starling Marte</v>
      </c>
      <c r="F568" s="108" t="s">
        <v>971</v>
      </c>
      <c r="G568" s="108"/>
      <c r="H568" s="108"/>
      <c r="I568" s="108"/>
      <c r="J568" s="165">
        <v>32425</v>
      </c>
      <c r="K568" s="120"/>
      <c r="L568" s="108" t="s">
        <v>7</v>
      </c>
      <c r="M568" s="107" t="str">
        <f t="shared" si="107"/>
        <v>3,L5-14M</v>
      </c>
      <c r="N568" s="120" t="str">
        <f>Cobb!$A$2</f>
        <v>Greenville</v>
      </c>
      <c r="O568" s="142" t="s">
        <v>813</v>
      </c>
      <c r="P568" s="178" t="str">
        <f t="shared" si="108"/>
        <v>Marte, Starling (3,L5-14M)</v>
      </c>
      <c r="Q568" s="139">
        <f t="shared" si="117"/>
        <v>2800000</v>
      </c>
      <c r="R568" s="231">
        <f t="shared" si="118"/>
        <v>2800000</v>
      </c>
      <c r="S568" s="231">
        <f t="shared" si="115"/>
        <v>2800000</v>
      </c>
      <c r="T568" s="231" t="str">
        <f t="shared" si="116"/>
        <v/>
      </c>
      <c r="U568" s="120" t="s">
        <v>310</v>
      </c>
      <c r="V568" s="183">
        <v>2800000</v>
      </c>
      <c r="W568" s="120" t="s">
        <v>309</v>
      </c>
      <c r="X568" s="183">
        <v>2800000</v>
      </c>
      <c r="Y568" s="120" t="s">
        <v>593</v>
      </c>
      <c r="Z568" s="183">
        <v>2800000</v>
      </c>
      <c r="AA568" s="107" t="s">
        <v>326</v>
      </c>
      <c r="AB568" s="107"/>
      <c r="AC568" s="107"/>
      <c r="AD568" s="107"/>
      <c r="AE568" s="107"/>
      <c r="AF568" s="107"/>
    </row>
    <row r="569" spans="1:32" ht="14.25" customHeight="1" x14ac:dyDescent="0.2">
      <c r="A569" s="107" t="s">
        <v>1778</v>
      </c>
      <c r="B569" s="185" t="str">
        <f t="shared" si="111"/>
        <v>Martes</v>
      </c>
      <c r="C569" s="190" t="str">
        <f t="shared" si="112"/>
        <v>Francis</v>
      </c>
      <c r="D569" s="107" t="str">
        <f t="shared" si="113"/>
        <v>F. Martes</v>
      </c>
      <c r="E569" s="178" t="str">
        <f t="shared" si="114"/>
        <v>Francis Martes</v>
      </c>
      <c r="F569" s="217"/>
      <c r="G569" s="509">
        <v>24</v>
      </c>
      <c r="H569" s="509">
        <v>1</v>
      </c>
      <c r="I569" s="509">
        <v>24</v>
      </c>
      <c r="J569" s="298">
        <v>35027</v>
      </c>
      <c r="K569" s="167"/>
      <c r="L569" s="108" t="s">
        <v>130</v>
      </c>
      <c r="M569" s="107" t="str">
        <f t="shared" si="107"/>
        <v>Y1</v>
      </c>
      <c r="N569" s="222" t="str">
        <f>Aaron!$Y$2</f>
        <v>Columbus</v>
      </c>
      <c r="O569" s="142" t="s">
        <v>1727</v>
      </c>
      <c r="P569" s="178" t="str">
        <f t="shared" si="108"/>
        <v>Martes, Francis (Y1)</v>
      </c>
      <c r="Q569" s="139">
        <f t="shared" si="117"/>
        <v>200000</v>
      </c>
      <c r="R569" s="231">
        <f t="shared" si="118"/>
        <v>300000</v>
      </c>
      <c r="S569" s="231">
        <f t="shared" si="115"/>
        <v>400000</v>
      </c>
      <c r="T569" s="231" t="str">
        <f t="shared" si="116"/>
        <v/>
      </c>
      <c r="U569" s="107" t="s">
        <v>510</v>
      </c>
      <c r="V569" s="140">
        <v>200000</v>
      </c>
      <c r="W569" s="107" t="s">
        <v>511</v>
      </c>
      <c r="X569" s="183">
        <v>300000</v>
      </c>
      <c r="Y569" s="107" t="s">
        <v>367</v>
      </c>
      <c r="Z569" s="183">
        <v>400000</v>
      </c>
      <c r="AA569" s="107" t="s">
        <v>630</v>
      </c>
      <c r="AB569" s="107"/>
      <c r="AC569" s="107"/>
      <c r="AD569" s="107"/>
      <c r="AE569" s="107"/>
      <c r="AF569" s="107"/>
    </row>
    <row r="570" spans="1:32" ht="14.25" customHeight="1" x14ac:dyDescent="0.2">
      <c r="A570" s="107" t="s">
        <v>753</v>
      </c>
      <c r="B570" s="185" t="str">
        <f t="shared" si="111"/>
        <v>Martin</v>
      </c>
      <c r="C570" s="190" t="str">
        <f t="shared" si="112"/>
        <v>Leonys</v>
      </c>
      <c r="D570" s="107" t="str">
        <f t="shared" si="113"/>
        <v>L. Martin</v>
      </c>
      <c r="E570" s="178" t="str">
        <f t="shared" si="114"/>
        <v>Leonys Martin</v>
      </c>
      <c r="F570" s="108"/>
      <c r="G570" s="108"/>
      <c r="H570" s="108"/>
      <c r="I570" s="108"/>
      <c r="J570" s="165"/>
      <c r="K570" s="120"/>
      <c r="L570" s="108" t="s">
        <v>7</v>
      </c>
      <c r="M570" s="107" t="str">
        <f t="shared" si="107"/>
        <v>2,L5-14M</v>
      </c>
      <c r="N570" s="120" t="str">
        <f>Ruth!$Y$2</f>
        <v xml:space="preserve">New Jersey </v>
      </c>
      <c r="O570" s="142" t="s">
        <v>1625</v>
      </c>
      <c r="P570" s="178" t="str">
        <f t="shared" si="108"/>
        <v>Martin, Leonys (2,L5-14M)</v>
      </c>
      <c r="Q570" s="139">
        <f t="shared" si="117"/>
        <v>2800000</v>
      </c>
      <c r="R570" s="231">
        <f t="shared" si="118"/>
        <v>2800000</v>
      </c>
      <c r="S570" s="231">
        <f t="shared" si="115"/>
        <v>2800000</v>
      </c>
      <c r="T570" s="231">
        <f t="shared" si="116"/>
        <v>2800000</v>
      </c>
      <c r="U570" s="107" t="s">
        <v>632</v>
      </c>
      <c r="V570" s="183">
        <v>2800000</v>
      </c>
      <c r="W570" s="107" t="s">
        <v>310</v>
      </c>
      <c r="X570" s="183">
        <v>2800000</v>
      </c>
      <c r="Y570" s="107" t="s">
        <v>309</v>
      </c>
      <c r="Z570" s="183">
        <v>2800000</v>
      </c>
      <c r="AA570" s="107" t="s">
        <v>593</v>
      </c>
      <c r="AB570" s="107">
        <v>2800000</v>
      </c>
      <c r="AC570" s="107" t="s">
        <v>326</v>
      </c>
      <c r="AD570" s="107"/>
      <c r="AE570" s="107"/>
      <c r="AF570" s="107"/>
    </row>
    <row r="571" spans="1:32" ht="14.25" customHeight="1" x14ac:dyDescent="0.2">
      <c r="A571" s="107" t="s">
        <v>1779</v>
      </c>
      <c r="B571" s="185" t="str">
        <f t="shared" si="111"/>
        <v>Martin</v>
      </c>
      <c r="C571" s="190" t="str">
        <f t="shared" si="112"/>
        <v>Richie</v>
      </c>
      <c r="D571" s="107" t="str">
        <f t="shared" si="113"/>
        <v>R. Martin</v>
      </c>
      <c r="E571" s="178" t="str">
        <f t="shared" si="114"/>
        <v>Richie Martin</v>
      </c>
      <c r="F571" s="217"/>
      <c r="G571" s="509">
        <v>115</v>
      </c>
      <c r="H571" s="509">
        <v>4</v>
      </c>
      <c r="I571" s="509">
        <v>22</v>
      </c>
      <c r="J571" s="298">
        <v>34690</v>
      </c>
      <c r="K571" s="167"/>
      <c r="L571" s="108" t="s">
        <v>509</v>
      </c>
      <c r="M571" s="107" t="str">
        <f t="shared" si="107"/>
        <v>min</v>
      </c>
      <c r="N571" s="120" t="str">
        <f>Cobb!$Y$2</f>
        <v>Gateway</v>
      </c>
      <c r="O571" s="142" t="s">
        <v>1727</v>
      </c>
      <c r="P571" s="178" t="str">
        <f t="shared" si="108"/>
        <v>Martin, Richie (min)</v>
      </c>
      <c r="Q571" s="139" t="str">
        <f t="shared" si="117"/>
        <v/>
      </c>
      <c r="R571" s="231" t="str">
        <f t="shared" si="118"/>
        <v/>
      </c>
      <c r="S571" s="231" t="str">
        <f t="shared" si="115"/>
        <v/>
      </c>
      <c r="T571" s="231" t="str">
        <f t="shared" si="116"/>
        <v/>
      </c>
      <c r="U571" s="107" t="s">
        <v>643</v>
      </c>
      <c r="V571" s="183"/>
      <c r="W571" s="107"/>
      <c r="X571" s="183"/>
      <c r="Y571" s="107"/>
      <c r="Z571" s="183"/>
      <c r="AA571" s="107"/>
      <c r="AB571" s="107"/>
      <c r="AC571" s="107"/>
      <c r="AD571" s="107"/>
      <c r="AE571" s="107"/>
      <c r="AF571" s="107"/>
    </row>
    <row r="572" spans="1:32" ht="14.25" customHeight="1" x14ac:dyDescent="0.2">
      <c r="A572" s="121" t="s">
        <v>554</v>
      </c>
      <c r="B572" s="185" t="str">
        <f t="shared" si="111"/>
        <v>Martin</v>
      </c>
      <c r="C572" s="190" t="str">
        <f t="shared" si="112"/>
        <v>Russell</v>
      </c>
      <c r="D572" s="107" t="str">
        <f t="shared" si="113"/>
        <v>R. Martin</v>
      </c>
      <c r="E572" s="178" t="str">
        <f t="shared" si="114"/>
        <v>Russell Martin</v>
      </c>
      <c r="F572" s="108"/>
      <c r="G572" s="120"/>
      <c r="H572" s="120"/>
      <c r="I572" s="120"/>
      <c r="J572" s="332"/>
      <c r="K572" s="107"/>
      <c r="L572" s="108" t="s">
        <v>7</v>
      </c>
      <c r="M572" s="107" t="str">
        <f t="shared" si="107"/>
        <v>3,F5-$15.9M</v>
      </c>
      <c r="N572" s="120" t="s">
        <v>640</v>
      </c>
      <c r="O572" s="284" t="s">
        <v>1880</v>
      </c>
      <c r="P572" s="178" t="str">
        <f t="shared" si="108"/>
        <v>Martin, Russell (3,F5-$15.9M)</v>
      </c>
      <c r="Q572" s="139">
        <f t="shared" si="117"/>
        <v>3180000</v>
      </c>
      <c r="R572" s="231">
        <f t="shared" si="118"/>
        <v>3180000</v>
      </c>
      <c r="S572" s="231">
        <f t="shared" si="115"/>
        <v>3180000</v>
      </c>
      <c r="T572" s="231" t="str">
        <f t="shared" si="116"/>
        <v/>
      </c>
      <c r="U572" s="121" t="s">
        <v>1538</v>
      </c>
      <c r="V572" s="323">
        <v>3180000</v>
      </c>
      <c r="W572" s="121" t="s">
        <v>1517</v>
      </c>
      <c r="X572" s="321">
        <v>3180000</v>
      </c>
      <c r="Y572" s="121" t="s">
        <v>1500</v>
      </c>
      <c r="Z572" s="321">
        <v>3180000</v>
      </c>
      <c r="AA572" s="107" t="s">
        <v>326</v>
      </c>
      <c r="AB572" s="107"/>
      <c r="AC572" s="107"/>
      <c r="AD572" s="107"/>
      <c r="AE572" s="107"/>
      <c r="AF572" s="107"/>
    </row>
    <row r="573" spans="1:32" ht="14.25" customHeight="1" x14ac:dyDescent="0.2">
      <c r="A573" s="107" t="s">
        <v>1209</v>
      </c>
      <c r="B573" s="185" t="str">
        <f t="shared" si="111"/>
        <v>Martinez</v>
      </c>
      <c r="C573" s="190" t="str">
        <f t="shared" si="112"/>
        <v>Carlos Ernesto</v>
      </c>
      <c r="D573" s="107" t="str">
        <f t="shared" si="113"/>
        <v>C. Martinez</v>
      </c>
      <c r="E573" s="178" t="str">
        <f t="shared" si="114"/>
        <v>Carlos Ernesto Martinez</v>
      </c>
      <c r="F573" s="108"/>
      <c r="G573" s="108"/>
      <c r="H573" s="108"/>
      <c r="I573" s="108"/>
      <c r="J573" s="165"/>
      <c r="K573" s="120"/>
      <c r="L573" s="108" t="s">
        <v>130</v>
      </c>
      <c r="M573" s="107" t="str">
        <f t="shared" si="107"/>
        <v>1,L5-$14M</v>
      </c>
      <c r="N573" s="222" t="str">
        <f>Ruth!$AE$2</f>
        <v>Williamsburg</v>
      </c>
      <c r="O573" s="142" t="s">
        <v>308</v>
      </c>
      <c r="P573" s="178" t="str">
        <f t="shared" si="108"/>
        <v>Martinez, Carlos Ernesto (1,L5-$14M)</v>
      </c>
      <c r="Q573" s="139">
        <f t="shared" si="117"/>
        <v>2800000</v>
      </c>
      <c r="R573" s="231">
        <f t="shared" si="118"/>
        <v>2800000</v>
      </c>
      <c r="S573" s="231">
        <f t="shared" si="115"/>
        <v>2800000</v>
      </c>
      <c r="T573" s="231">
        <f t="shared" si="116"/>
        <v>2800000</v>
      </c>
      <c r="U573" s="107" t="s">
        <v>3170</v>
      </c>
      <c r="V573" s="179">
        <v>2800000</v>
      </c>
      <c r="W573" s="107" t="s">
        <v>3178</v>
      </c>
      <c r="X573" s="179">
        <v>2800000</v>
      </c>
      <c r="Y573" s="107" t="s">
        <v>3179</v>
      </c>
      <c r="Z573" s="183">
        <v>2800000</v>
      </c>
      <c r="AA573" s="107" t="s">
        <v>3180</v>
      </c>
      <c r="AB573" s="140">
        <v>2800000</v>
      </c>
      <c r="AC573" s="107" t="s">
        <v>3181</v>
      </c>
      <c r="AD573" s="140">
        <v>2800000</v>
      </c>
      <c r="AE573" s="107" t="s">
        <v>326</v>
      </c>
      <c r="AF573" s="107"/>
    </row>
    <row r="574" spans="1:32" ht="14.25" customHeight="1" x14ac:dyDescent="0.2">
      <c r="A574" s="107" t="s">
        <v>1780</v>
      </c>
      <c r="B574" s="185" t="str">
        <f t="shared" si="111"/>
        <v>Martinez</v>
      </c>
      <c r="C574" s="190" t="str">
        <f t="shared" si="112"/>
        <v>Eddy Julio</v>
      </c>
      <c r="D574" s="107" t="str">
        <f t="shared" si="113"/>
        <v>E. Martinez</v>
      </c>
      <c r="E574" s="178" t="str">
        <f t="shared" si="114"/>
        <v>Eddy Julio Martinez</v>
      </c>
      <c r="F574" s="217"/>
      <c r="G574" s="509">
        <v>6</v>
      </c>
      <c r="H574" s="509">
        <v>1</v>
      </c>
      <c r="I574" s="509">
        <v>6</v>
      </c>
      <c r="J574" s="298" t="s">
        <v>1649</v>
      </c>
      <c r="K574" s="167"/>
      <c r="L574" s="108" t="s">
        <v>509</v>
      </c>
      <c r="M574" s="107" t="str">
        <f t="shared" si="107"/>
        <v>min</v>
      </c>
      <c r="N574" s="509" t="s">
        <v>614</v>
      </c>
      <c r="O574" s="142" t="s">
        <v>1727</v>
      </c>
      <c r="P574" s="178" t="str">
        <f t="shared" si="108"/>
        <v>Martinez, Eddy Julio (min)</v>
      </c>
      <c r="Q574" s="139" t="str">
        <f t="shared" si="117"/>
        <v/>
      </c>
      <c r="R574" s="231" t="str">
        <f t="shared" si="118"/>
        <v/>
      </c>
      <c r="S574" s="231" t="str">
        <f t="shared" si="115"/>
        <v/>
      </c>
      <c r="T574" s="231" t="str">
        <f t="shared" si="116"/>
        <v/>
      </c>
      <c r="U574" s="107" t="s">
        <v>643</v>
      </c>
      <c r="V574" s="183"/>
      <c r="W574" s="107"/>
      <c r="X574" s="183"/>
      <c r="Y574" s="107"/>
      <c r="Z574" s="183"/>
      <c r="AA574" s="107"/>
      <c r="AB574" s="107"/>
      <c r="AC574" s="107"/>
      <c r="AD574" s="107"/>
      <c r="AE574" s="107"/>
      <c r="AF574" s="107"/>
    </row>
    <row r="575" spans="1:32" ht="14.25" customHeight="1" x14ac:dyDescent="0.2">
      <c r="A575" s="224" t="s">
        <v>1394</v>
      </c>
      <c r="B575" s="185" t="str">
        <f t="shared" si="111"/>
        <v>Martinez</v>
      </c>
      <c r="C575" s="190" t="str">
        <f t="shared" si="112"/>
        <v>JD</v>
      </c>
      <c r="D575" s="107" t="str">
        <f t="shared" si="113"/>
        <v>J. Martinez</v>
      </c>
      <c r="E575" s="178" t="str">
        <f t="shared" si="114"/>
        <v>JD Martinez</v>
      </c>
      <c r="F575" s="227"/>
      <c r="G575" s="227"/>
      <c r="H575" s="227"/>
      <c r="I575" s="227"/>
      <c r="J575" s="333"/>
      <c r="K575" s="224"/>
      <c r="L575" s="108" t="s">
        <v>7</v>
      </c>
      <c r="M575" s="107" t="str">
        <f t="shared" si="107"/>
        <v>4,F5-12M</v>
      </c>
      <c r="N575" s="222" t="str">
        <f>Mays!$S$2</f>
        <v>Thunder Bay</v>
      </c>
      <c r="O575" s="227" t="s">
        <v>1229</v>
      </c>
      <c r="P575" s="178" t="str">
        <f t="shared" si="108"/>
        <v>Martinez, JD (4,F5-12M)</v>
      </c>
      <c r="Q575" s="139">
        <f t="shared" si="117"/>
        <v>2400000</v>
      </c>
      <c r="R575" s="231">
        <f t="shared" si="118"/>
        <v>2400000</v>
      </c>
      <c r="S575" s="231" t="str">
        <f t="shared" si="115"/>
        <v/>
      </c>
      <c r="T575" s="231" t="str">
        <f t="shared" si="116"/>
        <v/>
      </c>
      <c r="U575" s="120" t="s">
        <v>1261</v>
      </c>
      <c r="V575" s="182">
        <v>2400000</v>
      </c>
      <c r="W575" s="120" t="s">
        <v>1278</v>
      </c>
      <c r="X575" s="182">
        <v>2400000</v>
      </c>
      <c r="Y575" s="120" t="s">
        <v>326</v>
      </c>
      <c r="Z575" s="183"/>
      <c r="AA575" s="107"/>
      <c r="AB575" s="107"/>
      <c r="AC575" s="140"/>
      <c r="AD575" s="107"/>
      <c r="AE575" s="107"/>
      <c r="AF575" s="107"/>
    </row>
    <row r="576" spans="1:32" ht="14.25" customHeight="1" x14ac:dyDescent="0.2">
      <c r="A576" s="509" t="s">
        <v>1298</v>
      </c>
      <c r="B576" s="185" t="str">
        <f t="shared" si="111"/>
        <v>Martinez</v>
      </c>
      <c r="C576" s="190" t="str">
        <f t="shared" si="112"/>
        <v>Nick</v>
      </c>
      <c r="D576" s="107" t="str">
        <f t="shared" si="113"/>
        <v>N. Martinez</v>
      </c>
      <c r="E576" s="178" t="str">
        <f t="shared" si="114"/>
        <v>Nick Martinez</v>
      </c>
      <c r="F576" s="108" t="s">
        <v>971</v>
      </c>
      <c r="G576" s="108"/>
      <c r="H576" s="108"/>
      <c r="I576" s="108"/>
      <c r="J576" s="298">
        <v>33090</v>
      </c>
      <c r="K576" s="107" t="s">
        <v>730</v>
      </c>
      <c r="L576" s="108" t="s">
        <v>130</v>
      </c>
      <c r="M576" s="107" t="str">
        <f t="shared" si="107"/>
        <v>1,F1-$1.283334M</v>
      </c>
      <c r="N576" s="147" t="s">
        <v>640</v>
      </c>
      <c r="O576" s="142" t="s">
        <v>3237</v>
      </c>
      <c r="P576" s="178" t="str">
        <f t="shared" si="108"/>
        <v>Martinez, Nick (1,F1-$1.283334M)</v>
      </c>
      <c r="Q576" s="139">
        <f t="shared" si="117"/>
        <v>1284000</v>
      </c>
      <c r="R576" s="231" t="str">
        <f t="shared" si="118"/>
        <v/>
      </c>
      <c r="S576" s="231" t="str">
        <f t="shared" si="115"/>
        <v/>
      </c>
      <c r="T576" s="231" t="str">
        <f t="shared" si="116"/>
        <v/>
      </c>
      <c r="U576" s="165" t="s">
        <v>3293</v>
      </c>
      <c r="V576" s="140">
        <v>1284000</v>
      </c>
      <c r="W576" s="182" t="s">
        <v>326</v>
      </c>
      <c r="X576" s="323"/>
      <c r="Y576" s="107"/>
      <c r="Z576" s="321"/>
      <c r="AA576" s="107"/>
      <c r="AB576" s="183"/>
      <c r="AC576" s="107"/>
      <c r="AD576" s="107"/>
      <c r="AE576" s="107"/>
      <c r="AF576" s="107"/>
    </row>
    <row r="577" spans="1:32" ht="14.25" customHeight="1" x14ac:dyDescent="0.2">
      <c r="A577" s="509" t="s">
        <v>1434</v>
      </c>
      <c r="B577" s="185" t="str">
        <f t="shared" si="111"/>
        <v>Mateo</v>
      </c>
      <c r="C577" s="190" t="str">
        <f t="shared" si="112"/>
        <v>Jorge</v>
      </c>
      <c r="D577" s="107" t="str">
        <f t="shared" si="113"/>
        <v>J. Mateo</v>
      </c>
      <c r="E577" s="178" t="str">
        <f t="shared" si="114"/>
        <v>Jorge Mateo</v>
      </c>
      <c r="F577" s="108" t="s">
        <v>971</v>
      </c>
      <c r="G577" s="108"/>
      <c r="H577" s="108"/>
      <c r="I577" s="108"/>
      <c r="J577" s="298">
        <v>34873</v>
      </c>
      <c r="K577" s="107" t="s">
        <v>975</v>
      </c>
      <c r="L577" s="108" t="s">
        <v>509</v>
      </c>
      <c r="M577" s="107" t="str">
        <f t="shared" si="107"/>
        <v>min</v>
      </c>
      <c r="N577" s="120" t="str">
        <f>Mays!$AE$2</f>
        <v>West Oakland</v>
      </c>
      <c r="O577" s="108" t="s">
        <v>1349</v>
      </c>
      <c r="P577" s="178" t="str">
        <f t="shared" si="108"/>
        <v>Mateo, Jorge (min)</v>
      </c>
      <c r="Q577" s="139" t="str">
        <f t="shared" si="117"/>
        <v/>
      </c>
      <c r="R577" s="231" t="str">
        <f t="shared" si="118"/>
        <v/>
      </c>
      <c r="S577" s="231" t="str">
        <f t="shared" si="115"/>
        <v/>
      </c>
      <c r="T577" s="231" t="str">
        <f t="shared" si="116"/>
        <v/>
      </c>
      <c r="U577" s="509" t="s">
        <v>643</v>
      </c>
      <c r="V577" s="323"/>
      <c r="W577" s="509"/>
      <c r="X577" s="321"/>
      <c r="Y577" s="107"/>
      <c r="Z577" s="183"/>
      <c r="AA577" s="107"/>
      <c r="AB577" s="107"/>
      <c r="AC577" s="107"/>
      <c r="AD577" s="107"/>
      <c r="AE577" s="107"/>
      <c r="AF577" s="107"/>
    </row>
    <row r="578" spans="1:32" ht="14.25" customHeight="1" x14ac:dyDescent="0.2">
      <c r="A578" s="339" t="s">
        <v>201</v>
      </c>
      <c r="B578" s="185" t="str">
        <f t="shared" si="111"/>
        <v>Mathis</v>
      </c>
      <c r="C578" s="190" t="str">
        <f t="shared" si="112"/>
        <v>Jeff</v>
      </c>
      <c r="D578" s="107" t="str">
        <f t="shared" si="113"/>
        <v>J. Mathis</v>
      </c>
      <c r="E578" s="178" t="str">
        <f t="shared" si="114"/>
        <v>Jeff Mathis</v>
      </c>
      <c r="F578" s="367" t="s">
        <v>971</v>
      </c>
      <c r="G578" s="339"/>
      <c r="H578" s="339"/>
      <c r="I578" s="339"/>
      <c r="J578" s="368">
        <v>30406</v>
      </c>
      <c r="K578" s="369" t="s">
        <v>972</v>
      </c>
      <c r="L578" s="337" t="s">
        <v>7</v>
      </c>
      <c r="M578" s="107" t="str">
        <f t="shared" si="107"/>
        <v>1,F1-$200k</v>
      </c>
      <c r="N578" s="147" t="s">
        <v>352</v>
      </c>
      <c r="O578" s="142" t="s">
        <v>3237</v>
      </c>
      <c r="P578" s="178" t="str">
        <f t="shared" si="108"/>
        <v>Mathis, Jeff (1,F1-$200k)</v>
      </c>
      <c r="Q578" s="139">
        <f t="shared" si="117"/>
        <v>200000</v>
      </c>
      <c r="R578" s="231" t="str">
        <f t="shared" si="118"/>
        <v/>
      </c>
      <c r="S578" s="231" t="str">
        <f t="shared" si="115"/>
        <v/>
      </c>
      <c r="T578" s="231" t="str">
        <f t="shared" si="116"/>
        <v/>
      </c>
      <c r="U578" s="165" t="s">
        <v>1488</v>
      </c>
      <c r="V578" s="140">
        <v>200000</v>
      </c>
      <c r="W578" s="182" t="s">
        <v>326</v>
      </c>
      <c r="X578" s="324"/>
      <c r="Y578" s="140"/>
      <c r="Z578" s="240"/>
      <c r="AA578" s="140"/>
      <c r="AB578" s="240"/>
      <c r="AC578" s="107"/>
      <c r="AD578" s="107"/>
      <c r="AE578" s="107"/>
      <c r="AF578" s="107"/>
    </row>
    <row r="579" spans="1:32" ht="14.25" customHeight="1" x14ac:dyDescent="0.2">
      <c r="A579" s="107" t="s">
        <v>1781</v>
      </c>
      <c r="B579" s="185" t="str">
        <f t="shared" si="111"/>
        <v>Matuella</v>
      </c>
      <c r="C579" s="190" t="str">
        <f t="shared" si="112"/>
        <v>Michael</v>
      </c>
      <c r="D579" s="107" t="str">
        <f t="shared" si="113"/>
        <v>M. Matuella</v>
      </c>
      <c r="E579" s="178" t="str">
        <f t="shared" si="114"/>
        <v>Michael Matuella</v>
      </c>
      <c r="F579" s="217"/>
      <c r="G579" s="509">
        <v>218</v>
      </c>
      <c r="H579" s="509">
        <v>12</v>
      </c>
      <c r="I579" s="509">
        <v>20</v>
      </c>
      <c r="J579" s="298" t="s">
        <v>1647</v>
      </c>
      <c r="K579" s="167"/>
      <c r="L579" s="108" t="s">
        <v>509</v>
      </c>
      <c r="M579" s="107" t="str">
        <f t="shared" ref="M579:M642" si="119">$U579</f>
        <v>min</v>
      </c>
      <c r="N579" s="120" t="str">
        <f>Aaron!$S$2</f>
        <v>San Jose</v>
      </c>
      <c r="O579" s="142" t="s">
        <v>1727</v>
      </c>
      <c r="P579" s="178" t="str">
        <f t="shared" ref="P579:P642" si="120">CONCATENATE(A579," (",M579,")")</f>
        <v>Matuella, Michael (min)</v>
      </c>
      <c r="Q579" s="139" t="str">
        <f t="shared" si="117"/>
        <v/>
      </c>
      <c r="R579" s="231" t="str">
        <f t="shared" si="118"/>
        <v/>
      </c>
      <c r="S579" s="231" t="str">
        <f t="shared" si="115"/>
        <v/>
      </c>
      <c r="T579" s="231" t="str">
        <f t="shared" si="116"/>
        <v/>
      </c>
      <c r="U579" s="107" t="s">
        <v>643</v>
      </c>
      <c r="V579" s="183"/>
      <c r="W579" s="107"/>
      <c r="X579" s="183"/>
      <c r="Y579" s="107"/>
      <c r="Z579" s="183"/>
      <c r="AA579" s="107"/>
      <c r="AB579" s="107"/>
      <c r="AC579" s="107"/>
      <c r="AD579" s="107"/>
      <c r="AE579" s="107"/>
      <c r="AF579" s="107"/>
    </row>
    <row r="580" spans="1:32" ht="14.25" customHeight="1" x14ac:dyDescent="0.2">
      <c r="A580" s="431" t="s">
        <v>3706</v>
      </c>
      <c r="B580" s="185" t="str">
        <f t="shared" si="111"/>
        <v>Matz</v>
      </c>
      <c r="C580" s="190" t="str">
        <f t="shared" si="112"/>
        <v>Steven</v>
      </c>
      <c r="D580" s="107" t="str">
        <f t="shared" si="113"/>
        <v>S. Matz</v>
      </c>
      <c r="E580" s="178" t="str">
        <f t="shared" si="114"/>
        <v>Steven Matz</v>
      </c>
      <c r="F580" s="108" t="s">
        <v>404</v>
      </c>
      <c r="G580" s="108"/>
      <c r="H580" s="108"/>
      <c r="I580" s="108"/>
      <c r="J580" s="298">
        <v>33387</v>
      </c>
      <c r="K580" s="107" t="s">
        <v>730</v>
      </c>
      <c r="L580" s="108" t="s">
        <v>130</v>
      </c>
      <c r="M580" s="107" t="str">
        <f t="shared" si="119"/>
        <v>Y3</v>
      </c>
      <c r="N580" s="222" t="str">
        <f>Ruth!$AE$2</f>
        <v>Williamsburg</v>
      </c>
      <c r="O580" s="108" t="s">
        <v>1349</v>
      </c>
      <c r="P580" s="178" t="str">
        <f t="shared" si="120"/>
        <v>Matz, Steven (Y3)</v>
      </c>
      <c r="Q580" s="139">
        <f t="shared" si="117"/>
        <v>400000</v>
      </c>
      <c r="R580" s="231" t="str">
        <f t="shared" si="118"/>
        <v/>
      </c>
      <c r="S580" s="231" t="str">
        <f t="shared" si="115"/>
        <v/>
      </c>
      <c r="T580" s="231" t="str">
        <f t="shared" si="116"/>
        <v/>
      </c>
      <c r="U580" s="107" t="s">
        <v>367</v>
      </c>
      <c r="V580" s="323">
        <v>400000</v>
      </c>
      <c r="W580" s="107" t="s">
        <v>630</v>
      </c>
      <c r="X580" s="321"/>
      <c r="Y580" s="107" t="s">
        <v>943</v>
      </c>
      <c r="Z580" s="183"/>
      <c r="AA580" s="107" t="s">
        <v>944</v>
      </c>
      <c r="AB580" s="107"/>
      <c r="AC580" s="107" t="s">
        <v>945</v>
      </c>
      <c r="AD580" s="107"/>
      <c r="AE580" s="107" t="s">
        <v>326</v>
      </c>
      <c r="AF580" s="107"/>
    </row>
    <row r="581" spans="1:32" ht="14.25" customHeight="1" x14ac:dyDescent="0.2">
      <c r="A581" s="107" t="s">
        <v>313</v>
      </c>
      <c r="B581" s="185" t="str">
        <f t="shared" si="111"/>
        <v>Mauer</v>
      </c>
      <c r="C581" s="190" t="str">
        <f t="shared" si="112"/>
        <v>Joe</v>
      </c>
      <c r="D581" s="107" t="str">
        <f t="shared" si="113"/>
        <v>J. Mauer</v>
      </c>
      <c r="E581" s="178" t="str">
        <f t="shared" si="114"/>
        <v>Joe Mauer</v>
      </c>
      <c r="F581" s="108"/>
      <c r="G581" s="108"/>
      <c r="H581" s="108"/>
      <c r="I581" s="108"/>
      <c r="J581" s="165"/>
      <c r="K581" s="120"/>
      <c r="L581" s="108" t="s">
        <v>7</v>
      </c>
      <c r="M581" s="107" t="str">
        <f t="shared" si="119"/>
        <v>4,F4-8.4M</v>
      </c>
      <c r="N581" s="120" t="str">
        <f>Mays!$AE$2</f>
        <v>West Oakland</v>
      </c>
      <c r="O581" s="227" t="s">
        <v>1229</v>
      </c>
      <c r="P581" s="178" t="str">
        <f t="shared" si="120"/>
        <v>Mauer, Joe (4,F4-8.4M)</v>
      </c>
      <c r="Q581" s="139">
        <f t="shared" si="117"/>
        <v>2100000</v>
      </c>
      <c r="R581" s="231" t="str">
        <f t="shared" si="118"/>
        <v/>
      </c>
      <c r="S581" s="231" t="str">
        <f t="shared" ref="S581:S616" si="121">IF(ISBLANK($Z581),"",$Z581)</f>
        <v/>
      </c>
      <c r="T581" s="231" t="str">
        <f t="shared" ref="T581:T612" si="122">IF(ISBLANK($AB581),"",$AB581)</f>
        <v/>
      </c>
      <c r="U581" s="120" t="s">
        <v>1263</v>
      </c>
      <c r="V581" s="182">
        <v>2100000</v>
      </c>
      <c r="W581" s="120" t="s">
        <v>326</v>
      </c>
      <c r="X581" s="182"/>
      <c r="Y581" s="107"/>
      <c r="Z581" s="183"/>
      <c r="AA581" s="107"/>
      <c r="AB581" s="107"/>
      <c r="AC581" s="107"/>
      <c r="AD581" s="107"/>
      <c r="AE581" s="107"/>
      <c r="AF581" s="107"/>
    </row>
    <row r="582" spans="1:32" ht="14.25" customHeight="1" x14ac:dyDescent="0.2">
      <c r="A582" s="119" t="s">
        <v>906</v>
      </c>
      <c r="B582" s="185" t="str">
        <f t="shared" si="111"/>
        <v>Maurer</v>
      </c>
      <c r="C582" s="190" t="str">
        <f t="shared" si="112"/>
        <v>Brandon</v>
      </c>
      <c r="D582" s="107" t="str">
        <f t="shared" si="113"/>
        <v>B. Maurer</v>
      </c>
      <c r="E582" s="178" t="str">
        <f t="shared" si="114"/>
        <v>Brandon Maurer</v>
      </c>
      <c r="F582" s="108" t="s">
        <v>971</v>
      </c>
      <c r="G582" s="108"/>
      <c r="H582" s="108"/>
      <c r="I582" s="108"/>
      <c r="J582" s="165">
        <v>33057</v>
      </c>
      <c r="K582" s="120" t="s">
        <v>968</v>
      </c>
      <c r="L582" s="108" t="s">
        <v>130</v>
      </c>
      <c r="M582" s="107" t="str">
        <f t="shared" si="119"/>
        <v>1,F3-$1.821M</v>
      </c>
      <c r="N582" s="147" t="s">
        <v>340</v>
      </c>
      <c r="O582" s="142" t="s">
        <v>3237</v>
      </c>
      <c r="P582" s="178" t="str">
        <f t="shared" si="120"/>
        <v>Maurer, Brandon (1,F3-$1.821M)</v>
      </c>
      <c r="Q582" s="139">
        <f t="shared" si="117"/>
        <v>607000</v>
      </c>
      <c r="R582" s="231">
        <f t="shared" si="118"/>
        <v>607000</v>
      </c>
      <c r="S582" s="231">
        <f t="shared" si="121"/>
        <v>607000</v>
      </c>
      <c r="T582" s="231" t="str">
        <f t="shared" si="122"/>
        <v/>
      </c>
      <c r="U582" s="165" t="s">
        <v>3294</v>
      </c>
      <c r="V582" s="140">
        <v>607000</v>
      </c>
      <c r="W582" s="165" t="s">
        <v>3294</v>
      </c>
      <c r="X582" s="140">
        <v>607000</v>
      </c>
      <c r="Y582" s="165" t="s">
        <v>3294</v>
      </c>
      <c r="Z582" s="140">
        <v>607000</v>
      </c>
      <c r="AA582" s="140" t="s">
        <v>326</v>
      </c>
      <c r="AB582" s="183"/>
      <c r="AC582" s="107"/>
      <c r="AD582" s="107"/>
      <c r="AE582" s="107"/>
      <c r="AF582" s="107"/>
    </row>
    <row r="583" spans="1:32" ht="14.25" customHeight="1" x14ac:dyDescent="0.2">
      <c r="A583" s="107" t="s">
        <v>2300</v>
      </c>
      <c r="B583" s="185" t="str">
        <f t="shared" si="111"/>
        <v>Maxwell</v>
      </c>
      <c r="C583" s="190" t="str">
        <f t="shared" si="112"/>
        <v>Bruce</v>
      </c>
      <c r="D583" s="107" t="str">
        <f t="shared" si="113"/>
        <v>B. Maxwell</v>
      </c>
      <c r="E583" s="178" t="str">
        <f t="shared" si="114"/>
        <v>Bruce Maxwell</v>
      </c>
      <c r="F583" s="184" t="s">
        <v>404</v>
      </c>
      <c r="G583" s="107">
        <f>Players!G1006+1</f>
        <v>3</v>
      </c>
      <c r="H583" s="107">
        <v>2</v>
      </c>
      <c r="I583" s="107">
        <v>16</v>
      </c>
      <c r="J583" s="398">
        <v>33227</v>
      </c>
      <c r="K583" s="107" t="s">
        <v>972</v>
      </c>
      <c r="L583" s="108" t="s">
        <v>7</v>
      </c>
      <c r="M583" s="107" t="str">
        <f t="shared" si="119"/>
        <v>Y2</v>
      </c>
      <c r="N583" s="107" t="s">
        <v>640</v>
      </c>
      <c r="O583" s="108" t="s">
        <v>3207</v>
      </c>
      <c r="P583" s="178" t="str">
        <f t="shared" si="120"/>
        <v>Maxwell, Bruce (Y2)</v>
      </c>
      <c r="Q583" s="139">
        <f t="shared" si="117"/>
        <v>300000</v>
      </c>
      <c r="R583" s="231">
        <f t="shared" si="118"/>
        <v>400000</v>
      </c>
      <c r="S583" s="231" t="str">
        <f t="shared" si="121"/>
        <v/>
      </c>
      <c r="T583" s="231" t="str">
        <f t="shared" si="122"/>
        <v/>
      </c>
      <c r="U583" s="107" t="s">
        <v>511</v>
      </c>
      <c r="V583" s="183">
        <v>300000</v>
      </c>
      <c r="W583" s="107" t="s">
        <v>367</v>
      </c>
      <c r="X583" s="183">
        <v>400000</v>
      </c>
      <c r="Y583" s="107" t="s">
        <v>630</v>
      </c>
      <c r="Z583" s="140"/>
      <c r="AA583" s="107" t="s">
        <v>943</v>
      </c>
      <c r="AB583" s="107"/>
      <c r="AC583" s="107" t="s">
        <v>944</v>
      </c>
      <c r="AD583" s="107"/>
    </row>
    <row r="584" spans="1:32" ht="14.25" customHeight="1" x14ac:dyDescent="0.2">
      <c r="A584" s="107" t="s">
        <v>368</v>
      </c>
      <c r="B584" s="185" t="str">
        <f t="shared" si="111"/>
        <v>Maybin</v>
      </c>
      <c r="C584" s="190" t="str">
        <f t="shared" si="112"/>
        <v>Cameron</v>
      </c>
      <c r="D584" s="107" t="str">
        <f t="shared" si="113"/>
        <v>C. Maybin</v>
      </c>
      <c r="E584" s="178" t="str">
        <f t="shared" si="114"/>
        <v>Cameron Maybin</v>
      </c>
      <c r="F584" s="108" t="s">
        <v>971</v>
      </c>
      <c r="G584" s="108"/>
      <c r="H584" s="108"/>
      <c r="I584" s="108"/>
      <c r="J584" s="165">
        <v>31871</v>
      </c>
      <c r="K584" s="120" t="s">
        <v>973</v>
      </c>
      <c r="L584" s="108" t="s">
        <v>7</v>
      </c>
      <c r="M584" s="107" t="str">
        <f t="shared" si="119"/>
        <v>1,F3-$1.693218M</v>
      </c>
      <c r="N584" s="120" t="str">
        <f>Cobb!$Y$2</f>
        <v>Gateway</v>
      </c>
      <c r="O584" s="142" t="s">
        <v>3237</v>
      </c>
      <c r="P584" s="178" t="str">
        <f t="shared" si="120"/>
        <v>Maybin, Cameron (1,F3-$1.693218M)</v>
      </c>
      <c r="Q584" s="139">
        <f t="shared" si="117"/>
        <v>565000</v>
      </c>
      <c r="R584" s="231">
        <f t="shared" si="118"/>
        <v>565000</v>
      </c>
      <c r="S584" s="231">
        <f t="shared" si="121"/>
        <v>565000</v>
      </c>
      <c r="T584" s="231" t="str">
        <f t="shared" si="122"/>
        <v/>
      </c>
      <c r="U584" s="165" t="s">
        <v>3295</v>
      </c>
      <c r="V584" s="284">
        <v>565000</v>
      </c>
      <c r="W584" s="165" t="s">
        <v>3295</v>
      </c>
      <c r="X584" s="284">
        <v>565000</v>
      </c>
      <c r="Y584" s="165" t="s">
        <v>3295</v>
      </c>
      <c r="Z584" s="284">
        <v>565000</v>
      </c>
      <c r="AA584" s="140" t="s">
        <v>326</v>
      </c>
      <c r="AB584" s="140"/>
      <c r="AC584" s="240"/>
      <c r="AD584" s="107"/>
      <c r="AE584" s="107"/>
      <c r="AF584" s="107"/>
    </row>
    <row r="585" spans="1:32" ht="14.25" customHeight="1" x14ac:dyDescent="0.2">
      <c r="A585" s="509" t="s">
        <v>1459</v>
      </c>
      <c r="B585" s="185" t="str">
        <f t="shared" si="111"/>
        <v>Mazara</v>
      </c>
      <c r="C585" s="190" t="str">
        <f t="shared" si="112"/>
        <v>Nomar</v>
      </c>
      <c r="D585" s="107" t="str">
        <f t="shared" si="113"/>
        <v>N. Mazara</v>
      </c>
      <c r="E585" s="178" t="str">
        <f t="shared" si="114"/>
        <v>Nomar Mazara</v>
      </c>
      <c r="F585" s="108" t="s">
        <v>404</v>
      </c>
      <c r="G585" s="108"/>
      <c r="H585" s="108"/>
      <c r="I585" s="108"/>
      <c r="J585" s="298">
        <v>34815</v>
      </c>
      <c r="K585" s="107" t="s">
        <v>976</v>
      </c>
      <c r="L585" s="108" t="s">
        <v>7</v>
      </c>
      <c r="M585" s="107" t="str">
        <f t="shared" si="119"/>
        <v>Y2</v>
      </c>
      <c r="N585" s="120" t="str">
        <f>Ruth!$M$2</f>
        <v>Hoboken</v>
      </c>
      <c r="O585" s="108" t="s">
        <v>1349</v>
      </c>
      <c r="P585" s="178" t="str">
        <f t="shared" si="120"/>
        <v>Mazara, Nomar (Y2)</v>
      </c>
      <c r="Q585" s="139">
        <f t="shared" si="117"/>
        <v>300000</v>
      </c>
      <c r="R585" s="231">
        <f t="shared" si="118"/>
        <v>400000</v>
      </c>
      <c r="S585" s="231" t="str">
        <f t="shared" si="121"/>
        <v/>
      </c>
      <c r="T585" s="231" t="str">
        <f t="shared" si="122"/>
        <v/>
      </c>
      <c r="U585" s="178" t="s">
        <v>511</v>
      </c>
      <c r="V585" s="183">
        <v>300000</v>
      </c>
      <c r="W585" s="107" t="s">
        <v>367</v>
      </c>
      <c r="X585" s="183">
        <v>400000</v>
      </c>
      <c r="Y585" s="107" t="s">
        <v>630</v>
      </c>
      <c r="Z585" s="183"/>
      <c r="AA585" s="107" t="s">
        <v>943</v>
      </c>
      <c r="AB585" s="107"/>
      <c r="AC585" s="107" t="s">
        <v>944</v>
      </c>
      <c r="AD585" s="107"/>
      <c r="AE585" s="107" t="s">
        <v>945</v>
      </c>
      <c r="AF585" s="107"/>
    </row>
    <row r="586" spans="1:32" ht="14.25" customHeight="1" x14ac:dyDescent="0.25">
      <c r="A586" s="371" t="s">
        <v>857</v>
      </c>
      <c r="B586" s="185" t="str">
        <f t="shared" si="111"/>
        <v>McAllister</v>
      </c>
      <c r="C586" s="190" t="str">
        <f t="shared" si="112"/>
        <v>Zach</v>
      </c>
      <c r="D586" s="107" t="str">
        <f t="shared" si="113"/>
        <v>Z. McAllister</v>
      </c>
      <c r="E586" s="178" t="str">
        <f t="shared" si="114"/>
        <v>Zach McAllister</v>
      </c>
      <c r="F586" s="334" t="s">
        <v>971</v>
      </c>
      <c r="G586" s="108"/>
      <c r="H586" s="108"/>
      <c r="I586" s="108"/>
      <c r="J586" s="335">
        <v>32119</v>
      </c>
      <c r="K586" s="336" t="s">
        <v>968</v>
      </c>
      <c r="L586" s="108" t="s">
        <v>130</v>
      </c>
      <c r="M586" s="107" t="str">
        <f t="shared" si="119"/>
        <v>2,F3-$1.275M</v>
      </c>
      <c r="N586" s="339" t="s">
        <v>1904</v>
      </c>
      <c r="O586" s="370" t="s">
        <v>1922</v>
      </c>
      <c r="P586" s="178" t="str">
        <f t="shared" si="120"/>
        <v>McAllister, Zach (2,F3-$1.275M)</v>
      </c>
      <c r="Q586" s="139">
        <f t="shared" si="117"/>
        <v>425000</v>
      </c>
      <c r="R586" s="231">
        <f t="shared" si="118"/>
        <v>425000</v>
      </c>
      <c r="S586" s="231" t="str">
        <f t="shared" si="121"/>
        <v/>
      </c>
      <c r="T586" s="231" t="str">
        <f t="shared" si="122"/>
        <v/>
      </c>
      <c r="U586" s="340" t="s">
        <v>1953</v>
      </c>
      <c r="V586" s="338">
        <v>425000</v>
      </c>
      <c r="W586" s="340" t="s">
        <v>1957</v>
      </c>
      <c r="X586" s="486">
        <v>425000</v>
      </c>
      <c r="Y586" s="107" t="s">
        <v>326</v>
      </c>
      <c r="Z586" s="183"/>
      <c r="AA586" s="107"/>
      <c r="AB586" s="107"/>
      <c r="AC586" s="107"/>
      <c r="AD586" s="107"/>
      <c r="AE586" s="107"/>
      <c r="AF586" s="107"/>
    </row>
    <row r="587" spans="1:32" ht="14.25" customHeight="1" x14ac:dyDescent="0.2">
      <c r="A587" s="170" t="s">
        <v>1044</v>
      </c>
      <c r="B587" s="185" t="str">
        <f t="shared" si="111"/>
        <v>McCann</v>
      </c>
      <c r="C587" s="190" t="str">
        <f t="shared" si="112"/>
        <v>Brian</v>
      </c>
      <c r="D587" s="107" t="str">
        <f t="shared" si="113"/>
        <v>B. McCann</v>
      </c>
      <c r="E587" s="178" t="str">
        <f t="shared" si="114"/>
        <v>Brian McCann</v>
      </c>
      <c r="F587" s="171" t="s">
        <v>404</v>
      </c>
      <c r="G587" s="171"/>
      <c r="H587" s="171"/>
      <c r="I587" s="171"/>
      <c r="J587" s="176">
        <v>30732</v>
      </c>
      <c r="K587" s="177" t="s">
        <v>972</v>
      </c>
      <c r="L587" s="108" t="s">
        <v>7</v>
      </c>
      <c r="M587" s="107" t="str">
        <f t="shared" si="119"/>
        <v>5,F5-24.009M</v>
      </c>
      <c r="N587" s="120" t="str">
        <f>Aaron!$S$2</f>
        <v>San Jose</v>
      </c>
      <c r="O587" s="171" t="s">
        <v>1628</v>
      </c>
      <c r="P587" s="178" t="str">
        <f t="shared" si="120"/>
        <v>McCann, Brian (5,F5-24.009M)</v>
      </c>
      <c r="Q587" s="139">
        <f t="shared" si="117"/>
        <v>4802000</v>
      </c>
      <c r="R587" s="231" t="str">
        <f t="shared" si="118"/>
        <v/>
      </c>
      <c r="S587" s="231" t="str">
        <f t="shared" si="121"/>
        <v/>
      </c>
      <c r="T587" s="231" t="str">
        <f t="shared" si="122"/>
        <v/>
      </c>
      <c r="U587" s="170" t="s">
        <v>1045</v>
      </c>
      <c r="V587" s="182">
        <v>4802000</v>
      </c>
      <c r="W587" s="107" t="s">
        <v>326</v>
      </c>
      <c r="X587" s="179"/>
      <c r="Y587" s="107"/>
      <c r="Z587" s="183"/>
      <c r="AA587" s="107"/>
      <c r="AB587" s="107"/>
      <c r="AC587" s="107"/>
      <c r="AD587" s="107"/>
      <c r="AE587" s="107"/>
      <c r="AF587" s="107"/>
    </row>
    <row r="588" spans="1:32" ht="14.25" customHeight="1" x14ac:dyDescent="0.2">
      <c r="A588" s="509" t="s">
        <v>1341</v>
      </c>
      <c r="B588" s="185" t="str">
        <f t="shared" si="111"/>
        <v>McCann</v>
      </c>
      <c r="C588" s="190" t="str">
        <f t="shared" si="112"/>
        <v>James</v>
      </c>
      <c r="D588" s="107" t="str">
        <f t="shared" si="113"/>
        <v>J. McCann</v>
      </c>
      <c r="E588" s="178" t="str">
        <f t="shared" si="114"/>
        <v>James McCann</v>
      </c>
      <c r="F588" s="108" t="s">
        <v>971</v>
      </c>
      <c r="G588" s="108"/>
      <c r="H588" s="108"/>
      <c r="I588" s="108"/>
      <c r="J588" s="298">
        <v>33037</v>
      </c>
      <c r="K588" s="107" t="s">
        <v>972</v>
      </c>
      <c r="L588" s="108" t="s">
        <v>7</v>
      </c>
      <c r="M588" s="107" t="str">
        <f t="shared" si="119"/>
        <v>Y3</v>
      </c>
      <c r="N588" s="120" t="str">
        <f>Cobb!$S$2</f>
        <v>Waikiki</v>
      </c>
      <c r="O588" s="108" t="s">
        <v>1349</v>
      </c>
      <c r="P588" s="178" t="str">
        <f t="shared" si="120"/>
        <v>McCann, James (Y3)</v>
      </c>
      <c r="Q588" s="139">
        <f t="shared" si="117"/>
        <v>400000</v>
      </c>
      <c r="R588" s="231" t="str">
        <f t="shared" si="118"/>
        <v/>
      </c>
      <c r="S588" s="231" t="str">
        <f t="shared" si="121"/>
        <v/>
      </c>
      <c r="T588" s="231" t="str">
        <f t="shared" si="122"/>
        <v/>
      </c>
      <c r="U588" s="107" t="s">
        <v>367</v>
      </c>
      <c r="V588" s="323">
        <v>400000</v>
      </c>
      <c r="W588" s="107" t="s">
        <v>630</v>
      </c>
      <c r="X588" s="321"/>
      <c r="Y588" s="107" t="s">
        <v>943</v>
      </c>
      <c r="Z588" s="183"/>
      <c r="AA588" s="107" t="s">
        <v>944</v>
      </c>
      <c r="AB588" s="107"/>
      <c r="AC588" s="107" t="s">
        <v>945</v>
      </c>
      <c r="AD588" s="107"/>
      <c r="AE588" s="107" t="s">
        <v>326</v>
      </c>
      <c r="AF588" s="107"/>
    </row>
    <row r="589" spans="1:32" ht="14.25" customHeight="1" x14ac:dyDescent="0.2">
      <c r="A589" s="339" t="s">
        <v>113</v>
      </c>
      <c r="B589" s="185" t="str">
        <f t="shared" si="111"/>
        <v>McCarthy</v>
      </c>
      <c r="C589" s="190" t="str">
        <f t="shared" si="112"/>
        <v>Brandon</v>
      </c>
      <c r="D589" s="107" t="str">
        <f t="shared" si="113"/>
        <v>B. McCarthy</v>
      </c>
      <c r="E589" s="178" t="str">
        <f t="shared" si="114"/>
        <v>Brandon McCarthy</v>
      </c>
      <c r="F589" s="367" t="s">
        <v>971</v>
      </c>
      <c r="G589" s="339"/>
      <c r="H589" s="339"/>
      <c r="I589" s="339"/>
      <c r="J589" s="368">
        <v>30504</v>
      </c>
      <c r="K589" s="369" t="s">
        <v>730</v>
      </c>
      <c r="L589" s="337" t="s">
        <v>130</v>
      </c>
      <c r="M589" s="107" t="str">
        <f t="shared" si="119"/>
        <v>2,F3-$1M</v>
      </c>
      <c r="N589" s="339" t="s">
        <v>1897</v>
      </c>
      <c r="O589" s="370" t="s">
        <v>1922</v>
      </c>
      <c r="P589" s="178" t="str">
        <f t="shared" si="120"/>
        <v>McCarthy, Brandon (2,F3-$1M)</v>
      </c>
      <c r="Q589" s="139">
        <f t="shared" si="117"/>
        <v>333333</v>
      </c>
      <c r="R589" s="231">
        <f t="shared" si="118"/>
        <v>333333</v>
      </c>
      <c r="S589" s="231" t="str">
        <f t="shared" si="121"/>
        <v/>
      </c>
      <c r="T589" s="231" t="str">
        <f t="shared" si="122"/>
        <v/>
      </c>
      <c r="U589" s="340" t="s">
        <v>1598</v>
      </c>
      <c r="V589" s="338">
        <v>333333</v>
      </c>
      <c r="W589" s="340" t="s">
        <v>1563</v>
      </c>
      <c r="X589" s="486">
        <v>333333</v>
      </c>
      <c r="Y589" s="107" t="s">
        <v>326</v>
      </c>
      <c r="Z589" s="183"/>
      <c r="AA589" s="107"/>
      <c r="AB589" s="107"/>
      <c r="AC589" s="107"/>
      <c r="AD589" s="107"/>
      <c r="AE589" s="107"/>
      <c r="AF589" s="107"/>
    </row>
    <row r="590" spans="1:32" ht="14.25" customHeight="1" x14ac:dyDescent="0.2">
      <c r="A590" s="119" t="s">
        <v>907</v>
      </c>
      <c r="B590" s="185" t="str">
        <f t="shared" si="111"/>
        <v>McCullers</v>
      </c>
      <c r="C590" s="190" t="str">
        <f t="shared" si="112"/>
        <v>Lance</v>
      </c>
      <c r="D590" s="107" t="str">
        <f t="shared" si="113"/>
        <v>L. McCullers</v>
      </c>
      <c r="E590" s="178" t="str">
        <f t="shared" si="114"/>
        <v>Lance McCullers</v>
      </c>
      <c r="F590" s="108" t="s">
        <v>971</v>
      </c>
      <c r="G590" s="108"/>
      <c r="H590" s="108"/>
      <c r="I590" s="108"/>
      <c r="J590" s="165"/>
      <c r="K590" s="120" t="s">
        <v>730</v>
      </c>
      <c r="L590" s="108" t="s">
        <v>130</v>
      </c>
      <c r="M590" s="107" t="str">
        <f t="shared" si="119"/>
        <v>Y3</v>
      </c>
      <c r="N590" s="120" t="str">
        <f>Aaron!$AE$2</f>
        <v>Pismo Beach</v>
      </c>
      <c r="O590" s="108" t="s">
        <v>846</v>
      </c>
      <c r="P590" s="178" t="str">
        <f t="shared" si="120"/>
        <v>McCullers, Lance (Y3)</v>
      </c>
      <c r="Q590" s="139">
        <f t="shared" si="117"/>
        <v>400000</v>
      </c>
      <c r="R590" s="231" t="str">
        <f t="shared" si="118"/>
        <v/>
      </c>
      <c r="S590" s="231" t="str">
        <f t="shared" si="121"/>
        <v/>
      </c>
      <c r="T590" s="231" t="str">
        <f t="shared" si="122"/>
        <v/>
      </c>
      <c r="U590" s="107" t="s">
        <v>367</v>
      </c>
      <c r="V590" s="323">
        <v>400000</v>
      </c>
      <c r="W590" s="107" t="s">
        <v>630</v>
      </c>
      <c r="X590" s="183"/>
      <c r="Y590" s="107" t="s">
        <v>943</v>
      </c>
      <c r="Z590" s="183"/>
      <c r="AA590" s="107" t="s">
        <v>944</v>
      </c>
      <c r="AB590" s="107"/>
      <c r="AC590" s="107" t="s">
        <v>945</v>
      </c>
      <c r="AD590" s="107"/>
      <c r="AE590" s="107" t="s">
        <v>326</v>
      </c>
      <c r="AF590" s="107"/>
    </row>
    <row r="591" spans="1:32" ht="14.25" customHeight="1" x14ac:dyDescent="0.2">
      <c r="A591" s="107" t="s">
        <v>588</v>
      </c>
      <c r="B591" s="185" t="str">
        <f t="shared" ref="B591:B654" si="123">LEFT(A591,FIND(", ",A591,1)-1)</f>
        <v>McCutchen</v>
      </c>
      <c r="C591" s="190" t="str">
        <f t="shared" ref="C591:C654" si="124">RIGHT(A591,LEN(A591)-FIND(", ",A591,1)-1)</f>
        <v>Andrew</v>
      </c>
      <c r="D591" s="107" t="str">
        <f t="shared" ref="D591:D654" si="125">CONCATENATE(MID(C591,1,1),". ",B591)</f>
        <v>A. McCutchen</v>
      </c>
      <c r="E591" s="178" t="str">
        <f t="shared" ref="E591:E654" si="126">CONCATENATE(C591," ",B591)</f>
        <v>Andrew McCutchen</v>
      </c>
      <c r="F591" s="108" t="s">
        <v>971</v>
      </c>
      <c r="G591" s="108"/>
      <c r="H591" s="108"/>
      <c r="I591" s="108"/>
      <c r="J591" s="165">
        <v>31695</v>
      </c>
      <c r="K591" s="120" t="s">
        <v>973</v>
      </c>
      <c r="L591" s="108" t="s">
        <v>7</v>
      </c>
      <c r="M591" s="107" t="str">
        <f t="shared" si="119"/>
        <v>1,F4-$18M</v>
      </c>
      <c r="N591" s="147" t="s">
        <v>388</v>
      </c>
      <c r="O591" s="142" t="s">
        <v>3237</v>
      </c>
      <c r="P591" s="178" t="str">
        <f t="shared" si="120"/>
        <v>McCutchen, Andrew (1,F4-$18M)</v>
      </c>
      <c r="Q591" s="139">
        <f t="shared" si="117"/>
        <v>4500000</v>
      </c>
      <c r="R591" s="231">
        <f t="shared" si="118"/>
        <v>4500000</v>
      </c>
      <c r="S591" s="231">
        <f t="shared" si="121"/>
        <v>4500000</v>
      </c>
      <c r="T591" s="231">
        <f t="shared" si="122"/>
        <v>4500000</v>
      </c>
      <c r="U591" s="165" t="s">
        <v>3296</v>
      </c>
      <c r="V591" s="140">
        <v>4500000</v>
      </c>
      <c r="W591" s="165" t="s">
        <v>3296</v>
      </c>
      <c r="X591" s="140">
        <v>4500000</v>
      </c>
      <c r="Y591" s="165" t="s">
        <v>3296</v>
      </c>
      <c r="Z591" s="140">
        <v>4500000</v>
      </c>
      <c r="AA591" s="165" t="s">
        <v>3296</v>
      </c>
      <c r="AB591" s="140">
        <v>4500000</v>
      </c>
      <c r="AC591" s="107" t="s">
        <v>326</v>
      </c>
      <c r="AD591" s="509"/>
      <c r="AE591" s="107"/>
      <c r="AF591" s="107"/>
    </row>
    <row r="592" spans="1:32" ht="14.25" customHeight="1" x14ac:dyDescent="0.2">
      <c r="A592" s="121" t="s">
        <v>1471</v>
      </c>
      <c r="B592" s="185" t="str">
        <f t="shared" si="123"/>
        <v>McGee</v>
      </c>
      <c r="C592" s="190" t="str">
        <f t="shared" si="124"/>
        <v>Jake</v>
      </c>
      <c r="D592" s="107" t="str">
        <f t="shared" si="125"/>
        <v>J. McGee</v>
      </c>
      <c r="E592" s="178" t="str">
        <f t="shared" si="126"/>
        <v>Jake McGee</v>
      </c>
      <c r="F592" s="108"/>
      <c r="G592" s="120"/>
      <c r="H592" s="120"/>
      <c r="I592" s="120"/>
      <c r="J592" s="332"/>
      <c r="K592" s="107"/>
      <c r="L592" s="108" t="s">
        <v>130</v>
      </c>
      <c r="M592" s="107" t="str">
        <f t="shared" si="119"/>
        <v>3,F3-$3.15M</v>
      </c>
      <c r="N592" s="120" t="str">
        <f>Ruth!$S$2</f>
        <v>New York</v>
      </c>
      <c r="O592" s="284" t="s">
        <v>1497</v>
      </c>
      <c r="P592" s="178" t="str">
        <f t="shared" si="120"/>
        <v>McGee, Jake (3,F3-$3.15M)</v>
      </c>
      <c r="Q592" s="139">
        <f t="shared" si="117"/>
        <v>1050000</v>
      </c>
      <c r="R592" s="231" t="str">
        <f t="shared" si="118"/>
        <v/>
      </c>
      <c r="S592" s="231" t="str">
        <f t="shared" si="121"/>
        <v/>
      </c>
      <c r="T592" s="231" t="str">
        <f t="shared" si="122"/>
        <v/>
      </c>
      <c r="U592" s="121" t="s">
        <v>1558</v>
      </c>
      <c r="V592" s="323">
        <v>1050000</v>
      </c>
      <c r="W592" s="107" t="s">
        <v>326</v>
      </c>
      <c r="X592" s="183"/>
      <c r="Y592" s="107"/>
      <c r="Z592" s="183"/>
      <c r="AA592" s="107"/>
      <c r="AB592" s="107"/>
      <c r="AC592" s="107"/>
      <c r="AD592" s="107"/>
      <c r="AE592" s="107"/>
      <c r="AF592" s="107"/>
    </row>
    <row r="593" spans="1:32" ht="14.25" customHeight="1" x14ac:dyDescent="0.2">
      <c r="A593" s="339" t="s">
        <v>994</v>
      </c>
      <c r="B593" s="185" t="str">
        <f t="shared" si="123"/>
        <v>McGowan</v>
      </c>
      <c r="C593" s="190" t="str">
        <f t="shared" si="124"/>
        <v>Dustin</v>
      </c>
      <c r="D593" s="107" t="str">
        <f t="shared" si="125"/>
        <v>D. McGowan</v>
      </c>
      <c r="E593" s="178" t="str">
        <f t="shared" si="126"/>
        <v>Dustin McGowan</v>
      </c>
      <c r="F593" s="367" t="s">
        <v>971</v>
      </c>
      <c r="G593" s="339"/>
      <c r="H593" s="339"/>
      <c r="I593" s="339"/>
      <c r="J593" s="368">
        <v>30034</v>
      </c>
      <c r="K593" s="369" t="s">
        <v>968</v>
      </c>
      <c r="L593" s="337" t="s">
        <v>130</v>
      </c>
      <c r="M593" s="107" t="str">
        <f t="shared" si="119"/>
        <v>2,F2-$680k</v>
      </c>
      <c r="N593" s="339" t="s">
        <v>1896</v>
      </c>
      <c r="O593" s="370" t="s">
        <v>1922</v>
      </c>
      <c r="P593" s="178" t="str">
        <f t="shared" si="120"/>
        <v>McGowan, Dustin (2,F2-$680k)</v>
      </c>
      <c r="Q593" s="139">
        <f t="shared" si="117"/>
        <v>340000</v>
      </c>
      <c r="R593" s="231" t="str">
        <f t="shared" si="118"/>
        <v/>
      </c>
      <c r="S593" s="231" t="str">
        <f t="shared" si="121"/>
        <v/>
      </c>
      <c r="T593" s="231" t="str">
        <f t="shared" si="122"/>
        <v/>
      </c>
      <c r="U593" s="340" t="s">
        <v>1944</v>
      </c>
      <c r="V593" s="338">
        <v>340000</v>
      </c>
      <c r="W593" s="340" t="s">
        <v>326</v>
      </c>
      <c r="X593" s="183"/>
      <c r="Y593" s="107"/>
      <c r="Z593" s="183"/>
      <c r="AA593" s="107"/>
      <c r="AB593" s="107"/>
      <c r="AC593" s="107"/>
      <c r="AD593" s="107"/>
      <c r="AE593" s="107"/>
      <c r="AF593" s="107"/>
    </row>
    <row r="594" spans="1:32" ht="14.25" customHeight="1" x14ac:dyDescent="0.2">
      <c r="A594" s="119" t="s">
        <v>896</v>
      </c>
      <c r="B594" s="185" t="str">
        <f t="shared" si="123"/>
        <v>McGuire</v>
      </c>
      <c r="C594" s="190" t="str">
        <f t="shared" si="124"/>
        <v>Reese</v>
      </c>
      <c r="D594" s="107" t="str">
        <f t="shared" si="125"/>
        <v>R. McGuire</v>
      </c>
      <c r="E594" s="178" t="str">
        <f t="shared" si="126"/>
        <v>Reese McGuire</v>
      </c>
      <c r="F594" s="108"/>
      <c r="G594" s="108"/>
      <c r="H594" s="108"/>
      <c r="I594" s="108"/>
      <c r="J594" s="165"/>
      <c r="K594" s="120" t="s">
        <v>972</v>
      </c>
      <c r="L594" s="108" t="s">
        <v>509</v>
      </c>
      <c r="M594" s="107" t="str">
        <f t="shared" si="119"/>
        <v>min</v>
      </c>
      <c r="N594" s="222" t="str">
        <f>Ruth!$AE$2</f>
        <v>Williamsburg</v>
      </c>
      <c r="O594" s="108" t="s">
        <v>846</v>
      </c>
      <c r="P594" s="178" t="str">
        <f t="shared" si="120"/>
        <v>McGuire, Reese (min)</v>
      </c>
      <c r="Q594" s="139" t="str">
        <f t="shared" si="117"/>
        <v/>
      </c>
      <c r="R594" s="231" t="str">
        <f t="shared" si="118"/>
        <v/>
      </c>
      <c r="S594" s="231" t="str">
        <f t="shared" si="121"/>
        <v/>
      </c>
      <c r="T594" s="231" t="str">
        <f t="shared" si="122"/>
        <v/>
      </c>
      <c r="U594" s="107" t="s">
        <v>643</v>
      </c>
      <c r="V594" s="183"/>
      <c r="W594" s="107"/>
      <c r="X594" s="183"/>
      <c r="Y594" s="107"/>
      <c r="Z594" s="183"/>
      <c r="AA594" s="107"/>
      <c r="AB594" s="107"/>
      <c r="AC594" s="107"/>
      <c r="AD594" s="107"/>
      <c r="AE594" s="107"/>
      <c r="AF594" s="107"/>
    </row>
    <row r="595" spans="1:32" ht="14.25" customHeight="1" x14ac:dyDescent="0.2">
      <c r="A595" s="509" t="s">
        <v>1300</v>
      </c>
      <c r="B595" s="185" t="str">
        <f t="shared" si="123"/>
        <v>McHugh</v>
      </c>
      <c r="C595" s="190" t="str">
        <f t="shared" si="124"/>
        <v>Collin</v>
      </c>
      <c r="D595" s="107" t="str">
        <f t="shared" si="125"/>
        <v>C. McHugh</v>
      </c>
      <c r="E595" s="178" t="str">
        <f t="shared" si="126"/>
        <v>Collin McHugh</v>
      </c>
      <c r="F595" s="108" t="s">
        <v>971</v>
      </c>
      <c r="G595" s="108"/>
      <c r="H595" s="108"/>
      <c r="I595" s="108"/>
      <c r="J595" s="298">
        <v>31947</v>
      </c>
      <c r="K595" s="107" t="s">
        <v>730</v>
      </c>
      <c r="L595" s="108" t="s">
        <v>130</v>
      </c>
      <c r="M595" s="107" t="str">
        <f t="shared" si="119"/>
        <v>ARB-Y4</v>
      </c>
      <c r="N595" s="222" t="str">
        <f>Aaron!$G$2</f>
        <v>Exeter</v>
      </c>
      <c r="O595" s="108" t="s">
        <v>1349</v>
      </c>
      <c r="P595" s="178" t="str">
        <f t="shared" si="120"/>
        <v>McHugh, Collin (ARB-Y4)</v>
      </c>
      <c r="Q595" s="139">
        <f t="shared" si="117"/>
        <v>600000</v>
      </c>
      <c r="R595" s="231" t="str">
        <f t="shared" si="118"/>
        <v/>
      </c>
      <c r="S595" s="231" t="str">
        <f t="shared" si="121"/>
        <v/>
      </c>
      <c r="T595" s="231" t="str">
        <f t="shared" si="122"/>
        <v/>
      </c>
      <c r="U595" s="107" t="s">
        <v>630</v>
      </c>
      <c r="V595" s="323">
        <v>600000</v>
      </c>
      <c r="W595" s="107" t="s">
        <v>943</v>
      </c>
      <c r="X595" s="321"/>
      <c r="Y595" s="107" t="s">
        <v>944</v>
      </c>
      <c r="Z595" s="183"/>
      <c r="AA595" s="107" t="s">
        <v>945</v>
      </c>
      <c r="AB595" s="107"/>
      <c r="AC595" s="107" t="s">
        <v>326</v>
      </c>
      <c r="AD595" s="107"/>
      <c r="AE595" s="107"/>
      <c r="AF595" s="107"/>
    </row>
    <row r="596" spans="1:32" ht="14.25" customHeight="1" x14ac:dyDescent="0.2">
      <c r="A596" s="107" t="s">
        <v>2137</v>
      </c>
      <c r="B596" s="185" t="str">
        <f t="shared" si="123"/>
        <v>McKenzie</v>
      </c>
      <c r="C596" s="190" t="str">
        <f t="shared" si="124"/>
        <v>Triston</v>
      </c>
      <c r="D596" s="107" t="str">
        <f t="shared" si="125"/>
        <v>T. McKenzie</v>
      </c>
      <c r="E596" s="178" t="str">
        <f t="shared" si="126"/>
        <v>Triston McKenzie</v>
      </c>
      <c r="F596" s="184" t="s">
        <v>971</v>
      </c>
      <c r="G596" s="107">
        <f>G595+1</f>
        <v>1</v>
      </c>
      <c r="H596" s="107">
        <v>1</v>
      </c>
      <c r="I596" s="107">
        <v>20</v>
      </c>
      <c r="J596" s="398">
        <v>35644</v>
      </c>
      <c r="K596" s="107" t="s">
        <v>730</v>
      </c>
      <c r="L596" s="108" t="s">
        <v>509</v>
      </c>
      <c r="M596" s="107" t="str">
        <f t="shared" si="119"/>
        <v>min</v>
      </c>
      <c r="N596" s="107" t="s">
        <v>340</v>
      </c>
      <c r="O596" s="108" t="s">
        <v>2127</v>
      </c>
      <c r="P596" s="178" t="str">
        <f t="shared" si="120"/>
        <v>McKenzie, Triston (min)</v>
      </c>
      <c r="Q596" s="139" t="str">
        <f t="shared" si="117"/>
        <v/>
      </c>
      <c r="R596" s="231" t="str">
        <f t="shared" si="118"/>
        <v/>
      </c>
      <c r="S596" s="231" t="str">
        <f t="shared" si="121"/>
        <v/>
      </c>
      <c r="T596" s="231" t="str">
        <f t="shared" si="122"/>
        <v/>
      </c>
      <c r="U596" s="107" t="s">
        <v>643</v>
      </c>
      <c r="V596" s="107"/>
      <c r="W596" s="107"/>
      <c r="X596" s="140"/>
      <c r="Y596" s="107"/>
      <c r="Z596" s="140"/>
      <c r="AA596" s="107"/>
      <c r="AB596" s="107"/>
      <c r="AC596" s="107"/>
      <c r="AD596" s="178"/>
      <c r="AE596" s="107"/>
      <c r="AF596" s="107"/>
    </row>
    <row r="597" spans="1:32" ht="14.25" customHeight="1" x14ac:dyDescent="0.2">
      <c r="A597" s="185" t="s">
        <v>1094</v>
      </c>
      <c r="B597" s="185" t="str">
        <f t="shared" si="123"/>
        <v>McKinney</v>
      </c>
      <c r="C597" s="190" t="str">
        <f t="shared" si="124"/>
        <v>Billy</v>
      </c>
      <c r="D597" s="107" t="str">
        <f t="shared" si="125"/>
        <v>B. McKinney</v>
      </c>
      <c r="E597" s="178" t="str">
        <f t="shared" si="126"/>
        <v>Billy McKinney</v>
      </c>
      <c r="F597" s="184" t="s">
        <v>404</v>
      </c>
      <c r="G597" s="184"/>
      <c r="H597" s="184"/>
      <c r="I597" s="184"/>
      <c r="J597" s="194">
        <v>34569</v>
      </c>
      <c r="K597" s="195" t="s">
        <v>1075</v>
      </c>
      <c r="L597" s="108" t="s">
        <v>509</v>
      </c>
      <c r="M597" s="107" t="str">
        <f t="shared" si="119"/>
        <v>min</v>
      </c>
      <c r="N597" s="120" t="str">
        <f>Ruth!$Y$2</f>
        <v xml:space="preserve">New Jersey </v>
      </c>
      <c r="O597" s="184" t="s">
        <v>1076</v>
      </c>
      <c r="P597" s="178" t="str">
        <f t="shared" si="120"/>
        <v>McKinney, Billy (min)</v>
      </c>
      <c r="Q597" s="139" t="str">
        <f t="shared" si="117"/>
        <v/>
      </c>
      <c r="R597" s="231" t="str">
        <f t="shared" si="118"/>
        <v/>
      </c>
      <c r="S597" s="231" t="str">
        <f t="shared" si="121"/>
        <v/>
      </c>
      <c r="T597" s="231" t="str">
        <f t="shared" si="122"/>
        <v/>
      </c>
      <c r="U597" s="178" t="s">
        <v>643</v>
      </c>
      <c r="V597" s="179"/>
      <c r="W597" s="178"/>
      <c r="X597" s="179"/>
      <c r="Y597" s="107"/>
      <c r="Z597" s="183"/>
      <c r="AA597" s="107"/>
      <c r="AB597" s="107"/>
      <c r="AC597" s="107"/>
      <c r="AD597" s="509"/>
      <c r="AE597" s="107"/>
      <c r="AF597" s="107"/>
    </row>
    <row r="598" spans="1:32" ht="14.25" customHeight="1" x14ac:dyDescent="0.2">
      <c r="A598" s="431" t="s">
        <v>1393</v>
      </c>
      <c r="B598" s="378" t="str">
        <f t="shared" si="123"/>
        <v>McMahon</v>
      </c>
      <c r="C598" s="379" t="str">
        <f t="shared" si="124"/>
        <v>Ryan</v>
      </c>
      <c r="D598" s="316" t="str">
        <f t="shared" si="125"/>
        <v>R. McMahon</v>
      </c>
      <c r="E598" s="374" t="str">
        <f t="shared" si="126"/>
        <v>Ryan McMahon</v>
      </c>
      <c r="F598" s="317" t="s">
        <v>404</v>
      </c>
      <c r="G598" s="317"/>
      <c r="H598" s="317"/>
      <c r="I598" s="317"/>
      <c r="J598" s="476">
        <v>34682</v>
      </c>
      <c r="K598" s="316" t="s">
        <v>974</v>
      </c>
      <c r="L598" s="317" t="s">
        <v>7</v>
      </c>
      <c r="M598" s="316" t="str">
        <f t="shared" si="119"/>
        <v>MM</v>
      </c>
      <c r="N598" s="314" t="s">
        <v>340</v>
      </c>
      <c r="O598" s="317" t="s">
        <v>3700</v>
      </c>
      <c r="P598" s="178" t="str">
        <f t="shared" si="120"/>
        <v>McMahon, Ryan (MM)</v>
      </c>
      <c r="Q598" s="139">
        <f t="shared" si="117"/>
        <v>100000</v>
      </c>
      <c r="R598" s="231" t="str">
        <f t="shared" si="118"/>
        <v/>
      </c>
      <c r="S598" s="231" t="str">
        <f t="shared" si="121"/>
        <v/>
      </c>
      <c r="T598" s="231" t="str">
        <f t="shared" si="122"/>
        <v/>
      </c>
      <c r="U598" s="509" t="s">
        <v>507</v>
      </c>
      <c r="V598" s="179">
        <v>100000</v>
      </c>
      <c r="W598" s="509"/>
      <c r="X598" s="321"/>
      <c r="Y598" s="107"/>
      <c r="Z598" s="183"/>
      <c r="AA598" s="107"/>
      <c r="AB598" s="107"/>
      <c r="AC598" s="107"/>
      <c r="AD598" s="509"/>
      <c r="AE598" s="107"/>
      <c r="AF598" s="107"/>
    </row>
    <row r="599" spans="1:32" ht="14.25" customHeight="1" x14ac:dyDescent="0.2">
      <c r="A599" s="187" t="s">
        <v>1098</v>
      </c>
      <c r="B599" s="185" t="str">
        <f t="shared" si="123"/>
        <v>Meadows</v>
      </c>
      <c r="C599" s="190" t="str">
        <f t="shared" si="124"/>
        <v>Austin</v>
      </c>
      <c r="D599" s="107" t="str">
        <f t="shared" si="125"/>
        <v>A. Meadows</v>
      </c>
      <c r="E599" s="178" t="str">
        <f t="shared" si="126"/>
        <v>Austin Meadows</v>
      </c>
      <c r="F599" s="199" t="s">
        <v>404</v>
      </c>
      <c r="G599" s="199"/>
      <c r="H599" s="199"/>
      <c r="I599" s="199"/>
      <c r="J599" s="219">
        <v>34822</v>
      </c>
      <c r="K599" s="178" t="s">
        <v>1075</v>
      </c>
      <c r="L599" s="108" t="s">
        <v>509</v>
      </c>
      <c r="M599" s="107" t="str">
        <f t="shared" si="119"/>
        <v>min</v>
      </c>
      <c r="N599" s="120" t="str">
        <f>Ruth!$G$2</f>
        <v>Gotham City</v>
      </c>
      <c r="O599" s="184" t="s">
        <v>1076</v>
      </c>
      <c r="P599" s="178" t="str">
        <f t="shared" si="120"/>
        <v>Meadows, Austin (min)</v>
      </c>
      <c r="Q599" s="139" t="str">
        <f t="shared" si="117"/>
        <v/>
      </c>
      <c r="R599" s="231" t="str">
        <f t="shared" si="118"/>
        <v/>
      </c>
      <c r="S599" s="231" t="str">
        <f t="shared" si="121"/>
        <v/>
      </c>
      <c r="T599" s="231" t="str">
        <f t="shared" si="122"/>
        <v/>
      </c>
      <c r="U599" s="178" t="s">
        <v>643</v>
      </c>
      <c r="V599" s="179"/>
      <c r="W599" s="107"/>
      <c r="X599" s="183"/>
      <c r="Y599" s="107"/>
      <c r="Z599" s="183"/>
      <c r="AA599" s="107"/>
      <c r="AB599" s="107"/>
      <c r="AC599" s="107"/>
      <c r="AD599" s="509"/>
      <c r="AE599" s="107"/>
      <c r="AF599" s="107"/>
    </row>
    <row r="600" spans="1:32" ht="14.25" customHeight="1" x14ac:dyDescent="0.2">
      <c r="A600" s="107" t="s">
        <v>1782</v>
      </c>
      <c r="B600" s="185" t="str">
        <f t="shared" si="123"/>
        <v>Meisner</v>
      </c>
      <c r="C600" s="190" t="str">
        <f t="shared" si="124"/>
        <v>Casey</v>
      </c>
      <c r="D600" s="107" t="str">
        <f t="shared" si="125"/>
        <v>C. Meisner</v>
      </c>
      <c r="E600" s="178" t="str">
        <f t="shared" si="126"/>
        <v>Casey Meisner</v>
      </c>
      <c r="F600" s="217"/>
      <c r="G600" s="509">
        <v>207</v>
      </c>
      <c r="H600" s="509">
        <v>9</v>
      </c>
      <c r="I600" s="509">
        <v>20</v>
      </c>
      <c r="J600" s="298">
        <v>34841</v>
      </c>
      <c r="K600" s="167" t="s">
        <v>730</v>
      </c>
      <c r="L600" s="108" t="s">
        <v>509</v>
      </c>
      <c r="M600" s="107" t="str">
        <f t="shared" si="119"/>
        <v>min</v>
      </c>
      <c r="N600" s="120" t="str">
        <f>Aaron!$S$2</f>
        <v>San Jose</v>
      </c>
      <c r="O600" s="142" t="s">
        <v>1727</v>
      </c>
      <c r="P600" s="178" t="str">
        <f t="shared" si="120"/>
        <v>Meisner, Casey (min)</v>
      </c>
      <c r="Q600" s="139" t="str">
        <f t="shared" si="117"/>
        <v/>
      </c>
      <c r="R600" s="231" t="str">
        <f t="shared" si="118"/>
        <v/>
      </c>
      <c r="S600" s="231" t="str">
        <f t="shared" si="121"/>
        <v/>
      </c>
      <c r="T600" s="231" t="str">
        <f t="shared" si="122"/>
        <v/>
      </c>
      <c r="U600" s="107" t="s">
        <v>643</v>
      </c>
      <c r="V600" s="183"/>
      <c r="W600" s="107"/>
      <c r="X600" s="183"/>
      <c r="Y600" s="107"/>
      <c r="Z600" s="183"/>
      <c r="AA600" s="107"/>
      <c r="AB600" s="107"/>
      <c r="AC600" s="107"/>
      <c r="AD600" s="509"/>
      <c r="AE600" s="107"/>
      <c r="AF600" s="107"/>
    </row>
    <row r="601" spans="1:32" ht="14.25" customHeight="1" x14ac:dyDescent="0.2">
      <c r="A601" s="107" t="s">
        <v>2248</v>
      </c>
      <c r="B601" s="185" t="str">
        <f t="shared" si="123"/>
        <v>Mejia</v>
      </c>
      <c r="C601" s="190" t="str">
        <f t="shared" si="124"/>
        <v>Adalberto</v>
      </c>
      <c r="D601" s="107" t="str">
        <f t="shared" si="125"/>
        <v>A. Mejia</v>
      </c>
      <c r="E601" s="178" t="str">
        <f t="shared" si="126"/>
        <v>Adalberto Mejia</v>
      </c>
      <c r="F601" s="184" t="s">
        <v>404</v>
      </c>
      <c r="G601" s="107">
        <f>G600+1</f>
        <v>208</v>
      </c>
      <c r="H601" s="107" t="s">
        <v>613</v>
      </c>
      <c r="I601" s="107">
        <v>9</v>
      </c>
      <c r="J601" s="398">
        <v>34140</v>
      </c>
      <c r="K601" s="107" t="s">
        <v>730</v>
      </c>
      <c r="L601" s="108" t="s">
        <v>130</v>
      </c>
      <c r="M601" s="107" t="str">
        <f t="shared" si="119"/>
        <v>Y1</v>
      </c>
      <c r="N601" s="107" t="s">
        <v>460</v>
      </c>
      <c r="O601" s="108" t="s">
        <v>2127</v>
      </c>
      <c r="P601" s="178" t="str">
        <f t="shared" si="120"/>
        <v>Mejia, Adalberto (Y1)</v>
      </c>
      <c r="Q601" s="139">
        <f t="shared" si="117"/>
        <v>200000</v>
      </c>
      <c r="R601" s="231">
        <f t="shared" si="118"/>
        <v>300000</v>
      </c>
      <c r="S601" s="231">
        <f t="shared" si="121"/>
        <v>400000</v>
      </c>
      <c r="T601" s="231" t="str">
        <f t="shared" si="122"/>
        <v/>
      </c>
      <c r="U601" s="107" t="s">
        <v>510</v>
      </c>
      <c r="V601" s="140">
        <v>200000</v>
      </c>
      <c r="W601" s="107" t="s">
        <v>511</v>
      </c>
      <c r="X601" s="183">
        <v>300000</v>
      </c>
      <c r="Y601" s="107" t="s">
        <v>367</v>
      </c>
      <c r="Z601" s="183">
        <v>400000</v>
      </c>
      <c r="AA601" s="107" t="s">
        <v>630</v>
      </c>
      <c r="AB601" s="107"/>
      <c r="AC601" s="107"/>
      <c r="AD601" s="107"/>
      <c r="AE601" s="107"/>
      <c r="AF601" s="107"/>
    </row>
    <row r="602" spans="1:32" ht="14.25" customHeight="1" x14ac:dyDescent="0.2">
      <c r="A602" s="509" t="s">
        <v>1425</v>
      </c>
      <c r="B602" s="185" t="str">
        <f t="shared" si="123"/>
        <v>Mejia</v>
      </c>
      <c r="C602" s="190" t="str">
        <f t="shared" si="124"/>
        <v>Francisco</v>
      </c>
      <c r="D602" s="107" t="str">
        <f t="shared" si="125"/>
        <v>F. Mejia</v>
      </c>
      <c r="E602" s="178" t="str">
        <f t="shared" si="126"/>
        <v>Francisco Mejia</v>
      </c>
      <c r="F602" s="108" t="s">
        <v>978</v>
      </c>
      <c r="G602" s="108"/>
      <c r="H602" s="108"/>
      <c r="I602" s="108"/>
      <c r="J602" s="298">
        <v>34999</v>
      </c>
      <c r="K602" s="107" t="s">
        <v>972</v>
      </c>
      <c r="L602" s="108" t="s">
        <v>7</v>
      </c>
      <c r="M602" s="107" t="str">
        <f t="shared" si="119"/>
        <v>MM</v>
      </c>
      <c r="N602" s="120" t="str">
        <f>Cobb!$Y$2</f>
        <v>Gateway</v>
      </c>
      <c r="O602" s="108" t="s">
        <v>1349</v>
      </c>
      <c r="P602" s="178" t="str">
        <f t="shared" si="120"/>
        <v>Mejia, Francisco (MM)</v>
      </c>
      <c r="Q602" s="139">
        <f t="shared" si="117"/>
        <v>100000</v>
      </c>
      <c r="R602" s="231" t="str">
        <f t="shared" si="118"/>
        <v/>
      </c>
      <c r="S602" s="231" t="str">
        <f t="shared" si="121"/>
        <v/>
      </c>
      <c r="T602" s="231" t="str">
        <f t="shared" si="122"/>
        <v/>
      </c>
      <c r="U602" s="509" t="s">
        <v>507</v>
      </c>
      <c r="V602" s="179">
        <v>100000</v>
      </c>
      <c r="W602" s="509"/>
      <c r="X602" s="321"/>
      <c r="Y602" s="107"/>
      <c r="Z602" s="183"/>
      <c r="AA602" s="107"/>
      <c r="AB602" s="107"/>
      <c r="AC602" s="107"/>
      <c r="AD602" s="107"/>
      <c r="AE602" s="107"/>
      <c r="AF602" s="107"/>
    </row>
    <row r="603" spans="1:32" ht="14.25" customHeight="1" x14ac:dyDescent="0.2">
      <c r="A603" s="107" t="s">
        <v>682</v>
      </c>
      <c r="B603" s="185" t="str">
        <f t="shared" si="123"/>
        <v>Melancon</v>
      </c>
      <c r="C603" s="190" t="str">
        <f t="shared" si="124"/>
        <v>Mark</v>
      </c>
      <c r="D603" s="107" t="str">
        <f t="shared" si="125"/>
        <v>M. Melancon</v>
      </c>
      <c r="E603" s="178" t="str">
        <f t="shared" si="126"/>
        <v>Mark Melancon</v>
      </c>
      <c r="F603" s="108" t="s">
        <v>971</v>
      </c>
      <c r="G603" s="108"/>
      <c r="H603" s="108"/>
      <c r="I603" s="108"/>
      <c r="J603" s="165">
        <v>31134</v>
      </c>
      <c r="K603" s="120" t="s">
        <v>3382</v>
      </c>
      <c r="L603" s="108" t="s">
        <v>130</v>
      </c>
      <c r="M603" s="107" t="str">
        <f t="shared" si="119"/>
        <v>1,F3-$1.2731M</v>
      </c>
      <c r="N603" s="120" t="s">
        <v>340</v>
      </c>
      <c r="O603" s="142" t="s">
        <v>3237</v>
      </c>
      <c r="P603" s="178" t="str">
        <f t="shared" si="120"/>
        <v>Melancon, Mark (1,F3-$1.2731M)</v>
      </c>
      <c r="Q603" s="139">
        <f t="shared" si="117"/>
        <v>425000</v>
      </c>
      <c r="R603" s="231">
        <f t="shared" si="118"/>
        <v>425000</v>
      </c>
      <c r="S603" s="231">
        <f t="shared" si="121"/>
        <v>425000</v>
      </c>
      <c r="T603" s="231" t="str">
        <f t="shared" si="122"/>
        <v/>
      </c>
      <c r="U603" s="165" t="s">
        <v>3297</v>
      </c>
      <c r="V603" s="284">
        <v>425000</v>
      </c>
      <c r="W603" s="165" t="s">
        <v>3297</v>
      </c>
      <c r="X603" s="284">
        <v>425000</v>
      </c>
      <c r="Y603" s="165" t="s">
        <v>3297</v>
      </c>
      <c r="Z603" s="284">
        <v>425000</v>
      </c>
      <c r="AA603" s="140" t="s">
        <v>326</v>
      </c>
      <c r="AB603" s="240"/>
      <c r="AC603" s="107"/>
      <c r="AD603" s="509"/>
      <c r="AE603" s="107"/>
      <c r="AF603" s="107"/>
    </row>
    <row r="604" spans="1:32" ht="14.25" customHeight="1" x14ac:dyDescent="0.2">
      <c r="A604" s="509" t="s">
        <v>1444</v>
      </c>
      <c r="B604" s="185" t="str">
        <f t="shared" si="123"/>
        <v>Mella</v>
      </c>
      <c r="C604" s="190" t="str">
        <f t="shared" si="124"/>
        <v>Keury</v>
      </c>
      <c r="D604" s="107" t="str">
        <f t="shared" si="125"/>
        <v>K. Mella</v>
      </c>
      <c r="E604" s="178" t="str">
        <f t="shared" si="126"/>
        <v>Keury Mella</v>
      </c>
      <c r="F604" s="108" t="s">
        <v>971</v>
      </c>
      <c r="G604" s="108"/>
      <c r="H604" s="108"/>
      <c r="I604" s="108"/>
      <c r="J604" s="298">
        <v>34183</v>
      </c>
      <c r="K604" s="107" t="s">
        <v>730</v>
      </c>
      <c r="L604" s="108" t="s">
        <v>130</v>
      </c>
      <c r="M604" s="107" t="str">
        <f t="shared" si="119"/>
        <v>MM</v>
      </c>
      <c r="N604" s="120" t="str">
        <f>Mays!$Y$2</f>
        <v>Los Angeles</v>
      </c>
      <c r="O604" s="108" t="s">
        <v>1349</v>
      </c>
      <c r="P604" s="178" t="str">
        <f t="shared" si="120"/>
        <v>Mella, Keury (MM)</v>
      </c>
      <c r="Q604" s="139">
        <f t="shared" si="117"/>
        <v>100000</v>
      </c>
      <c r="R604" s="231" t="str">
        <f t="shared" si="118"/>
        <v/>
      </c>
      <c r="S604" s="231" t="str">
        <f t="shared" si="121"/>
        <v/>
      </c>
      <c r="T604" s="231" t="str">
        <f t="shared" si="122"/>
        <v/>
      </c>
      <c r="U604" s="509" t="s">
        <v>507</v>
      </c>
      <c r="V604" s="179">
        <v>100000</v>
      </c>
      <c r="W604" s="509"/>
      <c r="X604" s="321"/>
      <c r="Y604" s="107"/>
      <c r="Z604" s="183"/>
      <c r="AA604" s="107"/>
      <c r="AB604" s="107"/>
      <c r="AC604" s="107"/>
      <c r="AD604" s="107"/>
      <c r="AE604" s="107"/>
      <c r="AF604" s="107"/>
    </row>
    <row r="605" spans="1:32" ht="14.25" customHeight="1" x14ac:dyDescent="0.2">
      <c r="A605" s="107" t="s">
        <v>2240</v>
      </c>
      <c r="B605" s="185" t="str">
        <f t="shared" si="123"/>
        <v>Mendez</v>
      </c>
      <c r="C605" s="190" t="str">
        <f t="shared" si="124"/>
        <v>Yohander</v>
      </c>
      <c r="D605" s="107" t="str">
        <f t="shared" si="125"/>
        <v>Y. Mendez</v>
      </c>
      <c r="E605" s="178" t="str">
        <f t="shared" si="126"/>
        <v>Yohander Mendez</v>
      </c>
      <c r="F605" s="184" t="s">
        <v>404</v>
      </c>
      <c r="G605" s="107">
        <f>G604+1</f>
        <v>1</v>
      </c>
      <c r="H605" s="107">
        <v>1</v>
      </c>
      <c r="I605" s="107">
        <v>21</v>
      </c>
      <c r="J605" s="398">
        <v>34716</v>
      </c>
      <c r="K605" s="107" t="s">
        <v>730</v>
      </c>
      <c r="L605" s="108" t="s">
        <v>130</v>
      </c>
      <c r="M605" s="107" t="str">
        <f t="shared" si="119"/>
        <v>MM</v>
      </c>
      <c r="N605" s="107" t="s">
        <v>1220</v>
      </c>
      <c r="O605" s="108" t="s">
        <v>2127</v>
      </c>
      <c r="P605" s="178" t="str">
        <f t="shared" si="120"/>
        <v>Mendez, Yohander (MM)</v>
      </c>
      <c r="Q605" s="139">
        <f t="shared" si="117"/>
        <v>100000</v>
      </c>
      <c r="R605" s="231" t="str">
        <f t="shared" si="118"/>
        <v/>
      </c>
      <c r="S605" s="231" t="str">
        <f t="shared" si="121"/>
        <v/>
      </c>
      <c r="T605" s="231" t="str">
        <f t="shared" si="122"/>
        <v/>
      </c>
      <c r="U605" s="107" t="s">
        <v>507</v>
      </c>
      <c r="V605" s="179">
        <v>100000</v>
      </c>
      <c r="W605" s="107"/>
      <c r="X605" s="140"/>
      <c r="Y605" s="107"/>
      <c r="Z605" s="140"/>
      <c r="AA605" s="107"/>
      <c r="AB605" s="107"/>
      <c r="AC605" s="107"/>
      <c r="AD605" s="107"/>
      <c r="AE605" s="107"/>
      <c r="AF605" s="107"/>
    </row>
    <row r="606" spans="1:32" ht="14.25" customHeight="1" x14ac:dyDescent="0.2">
      <c r="A606" s="121" t="s">
        <v>2406</v>
      </c>
      <c r="B606" s="185" t="str">
        <f t="shared" si="123"/>
        <v>Mengden</v>
      </c>
      <c r="C606" s="190" t="str">
        <f t="shared" si="124"/>
        <v>Daniel</v>
      </c>
      <c r="D606" s="107" t="str">
        <f t="shared" si="125"/>
        <v>D. Mengden</v>
      </c>
      <c r="E606" s="178" t="str">
        <f t="shared" si="126"/>
        <v>Daniel Mengden</v>
      </c>
      <c r="F606" s="217" t="s">
        <v>971</v>
      </c>
      <c r="G606" s="217"/>
      <c r="H606" s="217"/>
      <c r="I606" s="217"/>
      <c r="J606" s="165">
        <v>34019</v>
      </c>
      <c r="K606" s="167" t="s">
        <v>968</v>
      </c>
      <c r="L606" s="108" t="s">
        <v>130</v>
      </c>
      <c r="M606" s="107" t="str">
        <f t="shared" si="119"/>
        <v>1,F4-$4.41M</v>
      </c>
      <c r="N606" s="147" t="s">
        <v>352</v>
      </c>
      <c r="O606" s="142" t="s">
        <v>3237</v>
      </c>
      <c r="P606" s="178" t="str">
        <f t="shared" si="120"/>
        <v>Mengden, Daniel (1,F4-$4.41M)</v>
      </c>
      <c r="Q606" s="139">
        <f t="shared" si="117"/>
        <v>1103000</v>
      </c>
      <c r="R606" s="231">
        <f t="shared" si="118"/>
        <v>1103000</v>
      </c>
      <c r="S606" s="231">
        <f t="shared" si="121"/>
        <v>1103000</v>
      </c>
      <c r="T606" s="231">
        <f t="shared" si="122"/>
        <v>1103000</v>
      </c>
      <c r="U606" s="165" t="s">
        <v>1936</v>
      </c>
      <c r="V606" s="140">
        <v>1103000</v>
      </c>
      <c r="W606" s="165" t="s">
        <v>1936</v>
      </c>
      <c r="X606" s="140">
        <v>1103000</v>
      </c>
      <c r="Y606" s="165" t="s">
        <v>1936</v>
      </c>
      <c r="Z606" s="140">
        <v>1103000</v>
      </c>
      <c r="AA606" s="165" t="s">
        <v>1936</v>
      </c>
      <c r="AB606" s="140">
        <v>1103000</v>
      </c>
      <c r="AC606" s="107" t="s">
        <v>326</v>
      </c>
      <c r="AD606" s="107"/>
      <c r="AE606" s="107"/>
      <c r="AF606" s="107"/>
    </row>
    <row r="607" spans="1:32" ht="14.25" customHeight="1" x14ac:dyDescent="0.2">
      <c r="A607" s="119" t="s">
        <v>849</v>
      </c>
      <c r="B607" s="185" t="str">
        <f t="shared" si="123"/>
        <v>Mercer</v>
      </c>
      <c r="C607" s="190" t="str">
        <f t="shared" si="124"/>
        <v>Jordy</v>
      </c>
      <c r="D607" s="107" t="str">
        <f t="shared" si="125"/>
        <v>J. Mercer</v>
      </c>
      <c r="E607" s="178" t="str">
        <f t="shared" si="126"/>
        <v>Jordy Mercer</v>
      </c>
      <c r="F607" s="108"/>
      <c r="G607" s="108"/>
      <c r="H607" s="108"/>
      <c r="I607" s="108"/>
      <c r="J607" s="165"/>
      <c r="K607" s="120"/>
      <c r="L607" s="108" t="s">
        <v>7</v>
      </c>
      <c r="M607" s="107" t="str">
        <f t="shared" si="119"/>
        <v>ARB-Y5</v>
      </c>
      <c r="N607" s="120" t="str">
        <f>Cobb!$G$2</f>
        <v>Alaska</v>
      </c>
      <c r="O607" s="108" t="s">
        <v>846</v>
      </c>
      <c r="P607" s="178" t="str">
        <f t="shared" si="120"/>
        <v>Mercer, Jordy (ARB-Y5)</v>
      </c>
      <c r="Q607" s="139">
        <f t="shared" si="117"/>
        <v>1512000</v>
      </c>
      <c r="R607" s="231" t="str">
        <f t="shared" si="118"/>
        <v/>
      </c>
      <c r="S607" s="231" t="str">
        <f t="shared" si="121"/>
        <v/>
      </c>
      <c r="T607" s="231" t="str">
        <f t="shared" si="122"/>
        <v/>
      </c>
      <c r="U607" s="107" t="s">
        <v>943</v>
      </c>
      <c r="V607" s="183">
        <v>1512000</v>
      </c>
      <c r="W607" s="107" t="s">
        <v>944</v>
      </c>
      <c r="X607" s="183"/>
      <c r="Y607" s="107" t="s">
        <v>945</v>
      </c>
      <c r="Z607" s="183"/>
      <c r="AA607" s="107" t="s">
        <v>326</v>
      </c>
      <c r="AB607" s="107"/>
      <c r="AC607" s="107"/>
      <c r="AD607" s="140"/>
      <c r="AE607" s="107"/>
      <c r="AF607" s="107"/>
    </row>
    <row r="608" spans="1:32" ht="14.25" customHeight="1" x14ac:dyDescent="0.2">
      <c r="A608" s="107" t="s">
        <v>2309</v>
      </c>
      <c r="B608" s="185" t="str">
        <f t="shared" si="123"/>
        <v>Merrifield</v>
      </c>
      <c r="C608" s="190" t="str">
        <f t="shared" si="124"/>
        <v>Whit</v>
      </c>
      <c r="D608" s="107" t="str">
        <f t="shared" si="125"/>
        <v>W. Merrifield</v>
      </c>
      <c r="E608" s="178" t="str">
        <f t="shared" si="126"/>
        <v>Whit Merrifield</v>
      </c>
      <c r="F608" s="184" t="s">
        <v>971</v>
      </c>
      <c r="G608" s="107">
        <f>G607+1</f>
        <v>1</v>
      </c>
      <c r="H608" s="107">
        <v>3</v>
      </c>
      <c r="I608" s="107">
        <v>10</v>
      </c>
      <c r="J608" s="398">
        <v>32532</v>
      </c>
      <c r="K608" s="107" t="s">
        <v>969</v>
      </c>
      <c r="L608" s="108" t="s">
        <v>7</v>
      </c>
      <c r="M608" s="107" t="str">
        <f t="shared" si="119"/>
        <v>Y2</v>
      </c>
      <c r="N608" s="107" t="s">
        <v>352</v>
      </c>
      <c r="O608" s="108" t="s">
        <v>2127</v>
      </c>
      <c r="P608" s="178" t="str">
        <f t="shared" si="120"/>
        <v>Merrifield, Whit (Y2)</v>
      </c>
      <c r="Q608" s="139">
        <f t="shared" si="117"/>
        <v>300000</v>
      </c>
      <c r="R608" s="231">
        <f t="shared" si="118"/>
        <v>400000</v>
      </c>
      <c r="S608" s="231" t="str">
        <f t="shared" si="121"/>
        <v/>
      </c>
      <c r="T608" s="231" t="str">
        <f t="shared" si="122"/>
        <v/>
      </c>
      <c r="U608" s="107" t="s">
        <v>511</v>
      </c>
      <c r="V608" s="183">
        <v>300000</v>
      </c>
      <c r="W608" s="107" t="s">
        <v>367</v>
      </c>
      <c r="X608" s="183">
        <v>400000</v>
      </c>
      <c r="Y608" s="107" t="s">
        <v>630</v>
      </c>
      <c r="Z608" s="140"/>
      <c r="AA608" s="107" t="s">
        <v>943</v>
      </c>
      <c r="AB608" s="107"/>
      <c r="AC608" s="107" t="s">
        <v>944</v>
      </c>
      <c r="AD608" s="179"/>
      <c r="AE608" s="107" t="s">
        <v>945</v>
      </c>
      <c r="AF608" s="107"/>
    </row>
    <row r="609" spans="1:32" ht="14.25" customHeight="1" x14ac:dyDescent="0.2">
      <c r="A609" s="107" t="s">
        <v>2263</v>
      </c>
      <c r="B609" s="185" t="str">
        <f t="shared" si="123"/>
        <v>Merritt</v>
      </c>
      <c r="C609" s="190" t="str">
        <f t="shared" si="124"/>
        <v>Ryan</v>
      </c>
      <c r="D609" s="107" t="str">
        <f t="shared" si="125"/>
        <v>R. Merritt</v>
      </c>
      <c r="E609" s="178" t="str">
        <f t="shared" si="126"/>
        <v>Ryan Merritt</v>
      </c>
      <c r="F609" s="184" t="s">
        <v>404</v>
      </c>
      <c r="G609" s="107">
        <f>G608+1</f>
        <v>2</v>
      </c>
      <c r="H609" s="107">
        <v>7</v>
      </c>
      <c r="I609" s="107">
        <v>9</v>
      </c>
      <c r="J609" s="398">
        <v>33655</v>
      </c>
      <c r="K609" s="107" t="s">
        <v>730</v>
      </c>
      <c r="L609" s="108" t="s">
        <v>130</v>
      </c>
      <c r="M609" s="107" t="str">
        <f t="shared" si="119"/>
        <v>MM</v>
      </c>
      <c r="N609" s="107" t="s">
        <v>460</v>
      </c>
      <c r="O609" s="108" t="s">
        <v>2127</v>
      </c>
      <c r="P609" s="178" t="str">
        <f t="shared" si="120"/>
        <v>Merritt, Ryan (MM)</v>
      </c>
      <c r="Q609" s="139">
        <f t="shared" si="117"/>
        <v>100000</v>
      </c>
      <c r="R609" s="231" t="str">
        <f t="shared" si="118"/>
        <v/>
      </c>
      <c r="S609" s="231" t="str">
        <f t="shared" si="121"/>
        <v/>
      </c>
      <c r="T609" s="231" t="str">
        <f t="shared" si="122"/>
        <v/>
      </c>
      <c r="U609" s="107" t="s">
        <v>507</v>
      </c>
      <c r="V609" s="179">
        <v>100000</v>
      </c>
      <c r="W609" s="107"/>
      <c r="X609" s="140"/>
      <c r="Y609" s="107"/>
      <c r="Z609" s="140"/>
      <c r="AA609" s="107"/>
      <c r="AB609" s="107"/>
      <c r="AC609" s="107"/>
      <c r="AD609" s="179"/>
      <c r="AE609" s="107"/>
      <c r="AF609" s="107"/>
    </row>
    <row r="610" spans="1:32" ht="14.25" customHeight="1" x14ac:dyDescent="0.2">
      <c r="A610" s="107" t="s">
        <v>280</v>
      </c>
      <c r="B610" s="185" t="str">
        <f t="shared" si="123"/>
        <v>Mesoraco</v>
      </c>
      <c r="C610" s="190" t="str">
        <f t="shared" si="124"/>
        <v>Devin</v>
      </c>
      <c r="D610" s="107" t="str">
        <f t="shared" si="125"/>
        <v>D. Mesoraco</v>
      </c>
      <c r="E610" s="178" t="str">
        <f t="shared" si="126"/>
        <v>Devin Mesoraco</v>
      </c>
      <c r="F610" s="108" t="s">
        <v>971</v>
      </c>
      <c r="G610" s="108"/>
      <c r="H610" s="108"/>
      <c r="I610" s="108"/>
      <c r="J610" s="165">
        <v>32313</v>
      </c>
      <c r="K610" s="120" t="s">
        <v>972</v>
      </c>
      <c r="L610" s="108" t="s">
        <v>7</v>
      </c>
      <c r="M610" s="107" t="str">
        <f t="shared" si="119"/>
        <v>1,F3-$1M</v>
      </c>
      <c r="N610" s="147" t="s">
        <v>929</v>
      </c>
      <c r="O610" s="142" t="s">
        <v>3237</v>
      </c>
      <c r="P610" s="178" t="str">
        <f t="shared" si="120"/>
        <v>Mesoraco, Devin (1,F3-$1M)</v>
      </c>
      <c r="Q610" s="139">
        <f t="shared" si="117"/>
        <v>333333</v>
      </c>
      <c r="R610" s="231">
        <f t="shared" si="118"/>
        <v>333333</v>
      </c>
      <c r="S610" s="231">
        <f t="shared" si="121"/>
        <v>333333</v>
      </c>
      <c r="T610" s="231" t="str">
        <f t="shared" si="122"/>
        <v/>
      </c>
      <c r="U610" s="165" t="s">
        <v>1493</v>
      </c>
      <c r="V610" s="140">
        <v>333333</v>
      </c>
      <c r="W610" s="165" t="s">
        <v>1493</v>
      </c>
      <c r="X610" s="140">
        <v>333333</v>
      </c>
      <c r="Y610" s="165" t="s">
        <v>1493</v>
      </c>
      <c r="Z610" s="140">
        <v>333333</v>
      </c>
      <c r="AA610" s="140" t="s">
        <v>326</v>
      </c>
      <c r="AB610" s="183"/>
      <c r="AC610" s="107"/>
      <c r="AD610" s="509"/>
      <c r="AE610" s="107"/>
      <c r="AF610" s="107"/>
    </row>
    <row r="611" spans="1:32" ht="14.25" customHeight="1" x14ac:dyDescent="0.2">
      <c r="A611" s="121" t="s">
        <v>73</v>
      </c>
      <c r="B611" s="185" t="str">
        <f t="shared" si="123"/>
        <v>Miller</v>
      </c>
      <c r="C611" s="190" t="str">
        <f t="shared" si="124"/>
        <v>Andrew</v>
      </c>
      <c r="D611" s="107" t="str">
        <f t="shared" si="125"/>
        <v>A. Miller</v>
      </c>
      <c r="E611" s="178" t="str">
        <f t="shared" si="126"/>
        <v>Andrew Miller</v>
      </c>
      <c r="F611" s="108"/>
      <c r="G611" s="120"/>
      <c r="H611" s="120"/>
      <c r="I611" s="120"/>
      <c r="J611" s="332"/>
      <c r="K611" s="107"/>
      <c r="L611" s="108" t="s">
        <v>130</v>
      </c>
      <c r="M611" s="107" t="str">
        <f t="shared" si="119"/>
        <v>3,F4-$11.34M</v>
      </c>
      <c r="N611" s="120" t="str">
        <f>Cobb!$M$2</f>
        <v>Mansfield</v>
      </c>
      <c r="O611" s="284" t="s">
        <v>1497</v>
      </c>
      <c r="P611" s="178" t="str">
        <f t="shared" si="120"/>
        <v>Miller, Andrew (3,F4-$11.34M)</v>
      </c>
      <c r="Q611" s="139">
        <f t="shared" si="117"/>
        <v>2835000</v>
      </c>
      <c r="R611" s="231">
        <f t="shared" si="118"/>
        <v>2835000</v>
      </c>
      <c r="S611" s="231" t="str">
        <f t="shared" si="121"/>
        <v/>
      </c>
      <c r="T611" s="231" t="str">
        <f t="shared" si="122"/>
        <v/>
      </c>
      <c r="U611" s="121" t="s">
        <v>1548</v>
      </c>
      <c r="V611" s="323">
        <v>2835000</v>
      </c>
      <c r="W611" s="121" t="s">
        <v>1507</v>
      </c>
      <c r="X611" s="321">
        <v>2835000</v>
      </c>
      <c r="Y611" s="107" t="s">
        <v>326</v>
      </c>
      <c r="Z611" s="183"/>
      <c r="AA611" s="107"/>
      <c r="AB611" s="107"/>
      <c r="AC611" s="178"/>
      <c r="AD611" s="107"/>
      <c r="AE611" s="107"/>
      <c r="AF611" s="107"/>
    </row>
    <row r="612" spans="1:32" ht="14.25" customHeight="1" x14ac:dyDescent="0.2">
      <c r="A612" s="107" t="s">
        <v>118</v>
      </c>
      <c r="B612" s="185" t="str">
        <f t="shared" si="123"/>
        <v>Minor</v>
      </c>
      <c r="C612" s="190" t="str">
        <f t="shared" si="124"/>
        <v>Mike</v>
      </c>
      <c r="D612" s="107" t="str">
        <f t="shared" si="125"/>
        <v>M. Minor</v>
      </c>
      <c r="E612" s="178" t="str">
        <f t="shared" si="126"/>
        <v>Mike Minor</v>
      </c>
      <c r="F612" s="108" t="s">
        <v>404</v>
      </c>
      <c r="G612" s="108"/>
      <c r="H612" s="108"/>
      <c r="I612" s="108"/>
      <c r="J612" s="165">
        <v>32137</v>
      </c>
      <c r="K612" s="120" t="s">
        <v>968</v>
      </c>
      <c r="L612" s="108" t="s">
        <v>130</v>
      </c>
      <c r="M612" s="107" t="str">
        <f t="shared" si="119"/>
        <v>1,F4-$6.8M</v>
      </c>
      <c r="N612" s="147" t="s">
        <v>388</v>
      </c>
      <c r="O612" s="142" t="s">
        <v>3237</v>
      </c>
      <c r="P612" s="178" t="str">
        <f t="shared" si="120"/>
        <v>Minor, Mike (1,F4-$6.8M)</v>
      </c>
      <c r="Q612" s="139">
        <f t="shared" si="117"/>
        <v>1700000</v>
      </c>
      <c r="R612" s="231">
        <f t="shared" si="118"/>
        <v>1700000</v>
      </c>
      <c r="S612" s="231">
        <f t="shared" si="121"/>
        <v>1700000</v>
      </c>
      <c r="T612" s="231">
        <f t="shared" si="122"/>
        <v>1700000</v>
      </c>
      <c r="U612" s="165" t="s">
        <v>3298</v>
      </c>
      <c r="V612" s="140">
        <v>1700000</v>
      </c>
      <c r="W612" s="165" t="s">
        <v>3298</v>
      </c>
      <c r="X612" s="140">
        <v>1700000</v>
      </c>
      <c r="Y612" s="165" t="s">
        <v>3298</v>
      </c>
      <c r="Z612" s="140">
        <v>1700000</v>
      </c>
      <c r="AA612" s="165" t="s">
        <v>3298</v>
      </c>
      <c r="AB612" s="140">
        <v>1700000</v>
      </c>
      <c r="AC612" s="107" t="s">
        <v>326</v>
      </c>
      <c r="AD612" s="107"/>
      <c r="AE612" s="107"/>
      <c r="AF612" s="107"/>
    </row>
    <row r="613" spans="1:32" ht="14.25" customHeight="1" x14ac:dyDescent="0.2">
      <c r="A613" s="107" t="s">
        <v>2335</v>
      </c>
      <c r="B613" s="185" t="str">
        <f t="shared" si="123"/>
        <v>Miranda</v>
      </c>
      <c r="C613" s="190" t="str">
        <f t="shared" si="124"/>
        <v>Ariel</v>
      </c>
      <c r="D613" s="107" t="str">
        <f t="shared" si="125"/>
        <v>A. Miranda</v>
      </c>
      <c r="E613" s="178" t="str">
        <f t="shared" si="126"/>
        <v>Ariel Miranda</v>
      </c>
      <c r="F613" s="184" t="s">
        <v>404</v>
      </c>
      <c r="G613" s="107">
        <f>Cuts!G17+1</f>
        <v>1</v>
      </c>
      <c r="H613" s="107">
        <v>4</v>
      </c>
      <c r="I613" s="107">
        <v>12</v>
      </c>
      <c r="J613" s="398">
        <v>32518</v>
      </c>
      <c r="K613" s="107" t="s">
        <v>730</v>
      </c>
      <c r="L613" s="108" t="s">
        <v>130</v>
      </c>
      <c r="M613" s="107" t="str">
        <f t="shared" si="119"/>
        <v>Y2</v>
      </c>
      <c r="N613" s="107" t="s">
        <v>642</v>
      </c>
      <c r="O613" s="108" t="s">
        <v>2127</v>
      </c>
      <c r="P613" s="178" t="str">
        <f t="shared" si="120"/>
        <v>Miranda, Ariel (Y2)</v>
      </c>
      <c r="Q613" s="139">
        <f t="shared" si="117"/>
        <v>300000</v>
      </c>
      <c r="R613" s="231">
        <f t="shared" si="118"/>
        <v>400000</v>
      </c>
      <c r="S613" s="231" t="str">
        <f t="shared" si="121"/>
        <v/>
      </c>
      <c r="T613" s="231" t="str">
        <f t="shared" ref="T613:T644" si="127">IF(ISBLANK($AB613),"",$AB613)</f>
        <v/>
      </c>
      <c r="U613" s="107" t="s">
        <v>511</v>
      </c>
      <c r="V613" s="183">
        <v>300000</v>
      </c>
      <c r="W613" s="107" t="s">
        <v>367</v>
      </c>
      <c r="X613" s="183">
        <v>400000</v>
      </c>
      <c r="Y613" s="107" t="s">
        <v>630</v>
      </c>
      <c r="Z613" s="140"/>
      <c r="AA613" s="107" t="s">
        <v>943</v>
      </c>
      <c r="AB613" s="107"/>
      <c r="AC613" s="107" t="s">
        <v>944</v>
      </c>
      <c r="AD613" s="107"/>
      <c r="AE613" s="107" t="s">
        <v>945</v>
      </c>
      <c r="AF613" s="107"/>
    </row>
    <row r="614" spans="1:32" ht="14.25" customHeight="1" x14ac:dyDescent="0.2">
      <c r="A614" s="121" t="s">
        <v>397</v>
      </c>
      <c r="B614" s="185" t="str">
        <f t="shared" si="123"/>
        <v>Molina</v>
      </c>
      <c r="C614" s="190" t="str">
        <f t="shared" si="124"/>
        <v>Yadier</v>
      </c>
      <c r="D614" s="107" t="str">
        <f t="shared" si="125"/>
        <v>Y. Molina</v>
      </c>
      <c r="E614" s="178" t="str">
        <f t="shared" si="126"/>
        <v>Yadier Molina</v>
      </c>
      <c r="F614" s="108"/>
      <c r="G614" s="120"/>
      <c r="H614" s="120"/>
      <c r="I614" s="120"/>
      <c r="J614" s="332"/>
      <c r="K614" s="107"/>
      <c r="L614" s="108" t="s">
        <v>7</v>
      </c>
      <c r="M614" s="107" t="str">
        <f t="shared" si="119"/>
        <v>3,F4-$17.64M</v>
      </c>
      <c r="N614" s="120" t="str">
        <f>Cobb!$M$2</f>
        <v>Mansfield</v>
      </c>
      <c r="O614" s="284" t="s">
        <v>1497</v>
      </c>
      <c r="P614" s="178" t="str">
        <f t="shared" si="120"/>
        <v>Molina, Yadier (3,F4-$17.64M)</v>
      </c>
      <c r="Q614" s="139">
        <f t="shared" si="117"/>
        <v>4410000</v>
      </c>
      <c r="R614" s="231">
        <f t="shared" si="118"/>
        <v>4410000</v>
      </c>
      <c r="S614" s="231" t="str">
        <f t="shared" si="121"/>
        <v/>
      </c>
      <c r="T614" s="231" t="str">
        <f t="shared" si="127"/>
        <v/>
      </c>
      <c r="U614" s="121" t="s">
        <v>1543</v>
      </c>
      <c r="V614" s="323">
        <v>4410000</v>
      </c>
      <c r="W614" s="121" t="s">
        <v>1512</v>
      </c>
      <c r="X614" s="321">
        <v>4410000</v>
      </c>
      <c r="Y614" s="107" t="s">
        <v>326</v>
      </c>
      <c r="Z614" s="183"/>
      <c r="AA614" s="107"/>
      <c r="AB614" s="107"/>
      <c r="AC614" s="107"/>
      <c r="AD614" s="107"/>
      <c r="AE614" s="107"/>
      <c r="AF614" s="107"/>
    </row>
    <row r="615" spans="1:32" ht="14.25" customHeight="1" x14ac:dyDescent="0.2">
      <c r="A615" s="107" t="s">
        <v>1783</v>
      </c>
      <c r="B615" s="185" t="str">
        <f t="shared" si="123"/>
        <v>Moncada</v>
      </c>
      <c r="C615" s="190" t="str">
        <f t="shared" si="124"/>
        <v>Yoan</v>
      </c>
      <c r="D615" s="107" t="str">
        <f t="shared" si="125"/>
        <v>Y. Moncada</v>
      </c>
      <c r="E615" s="178" t="str">
        <f t="shared" si="126"/>
        <v>Yoan Moncada</v>
      </c>
      <c r="F615" s="217"/>
      <c r="G615" s="509">
        <v>1</v>
      </c>
      <c r="H615" s="509">
        <v>1</v>
      </c>
      <c r="I615" s="509">
        <v>1</v>
      </c>
      <c r="J615" s="298">
        <v>34846</v>
      </c>
      <c r="K615" s="167" t="s">
        <v>974</v>
      </c>
      <c r="L615" s="108" t="s">
        <v>7</v>
      </c>
      <c r="M615" s="107" t="str">
        <f t="shared" si="119"/>
        <v>Y1</v>
      </c>
      <c r="N615" s="120" t="str">
        <f>Mays!$G$2</f>
        <v>Palo Alto</v>
      </c>
      <c r="O615" s="142" t="s">
        <v>1727</v>
      </c>
      <c r="P615" s="178" t="str">
        <f t="shared" si="120"/>
        <v>Moncada, Yoan (Y1)</v>
      </c>
      <c r="Q615" s="139">
        <f t="shared" si="117"/>
        <v>200000</v>
      </c>
      <c r="R615" s="231">
        <f t="shared" si="118"/>
        <v>300000</v>
      </c>
      <c r="S615" s="231">
        <f t="shared" si="121"/>
        <v>400000</v>
      </c>
      <c r="T615" s="231" t="str">
        <f t="shared" si="127"/>
        <v/>
      </c>
      <c r="U615" s="107" t="s">
        <v>510</v>
      </c>
      <c r="V615" s="140">
        <v>200000</v>
      </c>
      <c r="W615" s="107" t="s">
        <v>511</v>
      </c>
      <c r="X615" s="183">
        <v>300000</v>
      </c>
      <c r="Y615" s="107" t="s">
        <v>367</v>
      </c>
      <c r="Z615" s="183">
        <v>400000</v>
      </c>
      <c r="AA615" s="107" t="s">
        <v>630</v>
      </c>
      <c r="AB615" s="107"/>
      <c r="AC615" s="107"/>
      <c r="AD615" s="107"/>
      <c r="AE615" s="107"/>
      <c r="AF615" s="107"/>
    </row>
    <row r="616" spans="1:32" ht="14.25" customHeight="1" x14ac:dyDescent="0.2">
      <c r="A616" s="119" t="s">
        <v>1210</v>
      </c>
      <c r="B616" s="185" t="str">
        <f t="shared" si="123"/>
        <v>Mondesi</v>
      </c>
      <c r="C616" s="190" t="str">
        <f t="shared" si="124"/>
        <v>Raul Adalberto</v>
      </c>
      <c r="D616" s="107" t="str">
        <f t="shared" si="125"/>
        <v>R. Mondesi</v>
      </c>
      <c r="E616" s="178" t="str">
        <f t="shared" si="126"/>
        <v>Raul Adalberto Mondesi</v>
      </c>
      <c r="F616" s="108"/>
      <c r="G616" s="108"/>
      <c r="H616" s="108"/>
      <c r="I616" s="108"/>
      <c r="J616" s="165"/>
      <c r="K616" s="120" t="s">
        <v>969</v>
      </c>
      <c r="L616" s="108" t="s">
        <v>7</v>
      </c>
      <c r="M616" s="107" t="str">
        <f t="shared" si="119"/>
        <v>Y1*</v>
      </c>
      <c r="N616" s="120" t="str">
        <f>Ruth!$S$2</f>
        <v>New York</v>
      </c>
      <c r="O616" s="108" t="s">
        <v>1482</v>
      </c>
      <c r="P616" s="178" t="str">
        <f t="shared" si="120"/>
        <v>Mondesi, Raul Adalberto (Y1*)</v>
      </c>
      <c r="Q616" s="139">
        <f t="shared" si="117"/>
        <v>200000</v>
      </c>
      <c r="R616" s="231">
        <f t="shared" si="118"/>
        <v>300000</v>
      </c>
      <c r="S616" s="231">
        <f t="shared" si="121"/>
        <v>400000</v>
      </c>
      <c r="T616" s="231" t="str">
        <f t="shared" si="127"/>
        <v/>
      </c>
      <c r="U616" s="107" t="s">
        <v>251</v>
      </c>
      <c r="V616" s="140">
        <v>200000</v>
      </c>
      <c r="W616" s="107" t="s">
        <v>511</v>
      </c>
      <c r="X616" s="183">
        <v>300000</v>
      </c>
      <c r="Y616" s="107" t="s">
        <v>367</v>
      </c>
      <c r="Z616" s="183">
        <v>400000</v>
      </c>
      <c r="AA616" s="107" t="s">
        <v>630</v>
      </c>
      <c r="AB616" s="107"/>
      <c r="AC616" s="107"/>
      <c r="AD616" s="107"/>
      <c r="AE616" s="107"/>
      <c r="AF616" s="107"/>
    </row>
    <row r="617" spans="1:32" ht="14.25" customHeight="1" x14ac:dyDescent="0.2">
      <c r="A617" s="107" t="s">
        <v>2126</v>
      </c>
      <c r="B617" s="185" t="str">
        <f t="shared" si="123"/>
        <v>Moniak</v>
      </c>
      <c r="C617" s="190" t="str">
        <f t="shared" si="124"/>
        <v>Mickey</v>
      </c>
      <c r="D617" s="107" t="str">
        <f t="shared" si="125"/>
        <v>M. Moniak</v>
      </c>
      <c r="E617" s="178" t="str">
        <f t="shared" si="126"/>
        <v>Mickey Moniak</v>
      </c>
      <c r="F617" s="184" t="s">
        <v>404</v>
      </c>
      <c r="G617" s="107">
        <v>1</v>
      </c>
      <c r="H617" s="107">
        <v>1</v>
      </c>
      <c r="I617" s="107">
        <v>1</v>
      </c>
      <c r="J617" s="398">
        <v>35928</v>
      </c>
      <c r="K617" s="107" t="s">
        <v>1075</v>
      </c>
      <c r="L617" s="108" t="s">
        <v>509</v>
      </c>
      <c r="M617" s="107" t="str">
        <f t="shared" si="119"/>
        <v>min</v>
      </c>
      <c r="N617" s="107" t="s">
        <v>1633</v>
      </c>
      <c r="O617" s="108" t="s">
        <v>2127</v>
      </c>
      <c r="P617" s="178" t="str">
        <f t="shared" si="120"/>
        <v>Moniak, Mickey (min)</v>
      </c>
      <c r="Q617" s="107"/>
      <c r="R617" s="107"/>
      <c r="S617" s="107"/>
      <c r="T617" s="231" t="str">
        <f t="shared" si="127"/>
        <v/>
      </c>
      <c r="U617" s="107" t="s">
        <v>643</v>
      </c>
      <c r="V617" s="107"/>
      <c r="W617" s="107"/>
      <c r="X617" s="140"/>
      <c r="Y617" s="107"/>
      <c r="Z617" s="140"/>
      <c r="AA617" s="107"/>
      <c r="AB617" s="107"/>
      <c r="AC617" s="107"/>
      <c r="AD617" s="107"/>
      <c r="AE617" s="107"/>
      <c r="AF617" s="107"/>
    </row>
    <row r="618" spans="1:32" ht="14.25" customHeight="1" x14ac:dyDescent="0.2">
      <c r="A618" s="509" t="s">
        <v>1470</v>
      </c>
      <c r="B618" s="185" t="str">
        <f t="shared" si="123"/>
        <v>Montas</v>
      </c>
      <c r="C618" s="190" t="str">
        <f t="shared" si="124"/>
        <v>Frankie</v>
      </c>
      <c r="D618" s="107" t="str">
        <f t="shared" si="125"/>
        <v>F. Montas</v>
      </c>
      <c r="E618" s="178" t="str">
        <f t="shared" si="126"/>
        <v>Frankie Montas</v>
      </c>
      <c r="F618" s="108" t="s">
        <v>971</v>
      </c>
      <c r="G618" s="108"/>
      <c r="H618" s="108"/>
      <c r="I618" s="108"/>
      <c r="J618" s="298">
        <v>34049</v>
      </c>
      <c r="K618" s="107" t="s">
        <v>730</v>
      </c>
      <c r="L618" s="108" t="s">
        <v>130</v>
      </c>
      <c r="M618" s="107" t="str">
        <f t="shared" si="119"/>
        <v>Y1</v>
      </c>
      <c r="N618" s="120" t="str">
        <f>Cobb!$A$2</f>
        <v>Greenville</v>
      </c>
      <c r="O618" s="108" t="s">
        <v>1349</v>
      </c>
      <c r="P618" s="178" t="str">
        <f t="shared" si="120"/>
        <v>Montas, Frankie (Y1)</v>
      </c>
      <c r="Q618" s="139">
        <f t="shared" ref="Q618:Q649" si="128">IF(ISBLANK($V618),"",$V618)</f>
        <v>200000</v>
      </c>
      <c r="R618" s="231">
        <f t="shared" ref="R618:R649" si="129">IF(ISBLANK($X618),"",$X618)</f>
        <v>300000</v>
      </c>
      <c r="S618" s="231">
        <f t="shared" ref="S618:S649" si="130">IF(ISBLANK($Z618),"",$Z618)</f>
        <v>400000</v>
      </c>
      <c r="T618" s="231" t="str">
        <f t="shared" si="127"/>
        <v/>
      </c>
      <c r="U618" s="509" t="s">
        <v>510</v>
      </c>
      <c r="V618" s="140">
        <v>200000</v>
      </c>
      <c r="W618" s="107" t="s">
        <v>511</v>
      </c>
      <c r="X618" s="183">
        <v>300000</v>
      </c>
      <c r="Y618" s="107" t="s">
        <v>367</v>
      </c>
      <c r="Z618" s="183">
        <v>400000</v>
      </c>
      <c r="AA618" s="107" t="s">
        <v>630</v>
      </c>
      <c r="AB618" s="107"/>
      <c r="AC618" s="107"/>
      <c r="AD618" s="107"/>
      <c r="AE618" s="107"/>
      <c r="AF618" s="107"/>
    </row>
    <row r="619" spans="1:32" ht="14.25" customHeight="1" x14ac:dyDescent="0.2">
      <c r="A619" s="170" t="s">
        <v>1022</v>
      </c>
      <c r="B619" s="185" t="str">
        <f t="shared" si="123"/>
        <v>Montero</v>
      </c>
      <c r="C619" s="190" t="str">
        <f t="shared" si="124"/>
        <v>Miguel</v>
      </c>
      <c r="D619" s="107" t="str">
        <f t="shared" si="125"/>
        <v>M. Montero</v>
      </c>
      <c r="E619" s="178" t="str">
        <f t="shared" si="126"/>
        <v>Miguel Montero</v>
      </c>
      <c r="F619" s="171" t="s">
        <v>404</v>
      </c>
      <c r="G619" s="171"/>
      <c r="H619" s="171"/>
      <c r="I619" s="171"/>
      <c r="J619" s="174">
        <v>30506</v>
      </c>
      <c r="K619" s="175" t="s">
        <v>972</v>
      </c>
      <c r="L619" s="108" t="s">
        <v>7</v>
      </c>
      <c r="M619" s="107" t="str">
        <f t="shared" si="119"/>
        <v>1,F1-$210k</v>
      </c>
      <c r="N619" s="147" t="s">
        <v>395</v>
      </c>
      <c r="O619" s="142" t="s">
        <v>3237</v>
      </c>
      <c r="P619" s="178" t="str">
        <f t="shared" si="120"/>
        <v>Montero, Miguel (1,F1-$210k)</v>
      </c>
      <c r="Q619" s="139">
        <f t="shared" si="128"/>
        <v>210000</v>
      </c>
      <c r="R619" s="231" t="str">
        <f t="shared" si="129"/>
        <v/>
      </c>
      <c r="S619" s="231" t="str">
        <f t="shared" si="130"/>
        <v/>
      </c>
      <c r="T619" s="231" t="str">
        <f t="shared" si="127"/>
        <v/>
      </c>
      <c r="U619" s="165" t="s">
        <v>1923</v>
      </c>
      <c r="V619" s="140">
        <v>210000</v>
      </c>
      <c r="W619" s="182" t="s">
        <v>326</v>
      </c>
      <c r="X619" s="182"/>
      <c r="Y619" s="107"/>
      <c r="Z619" s="183"/>
      <c r="AA619" s="107"/>
      <c r="AB619" s="183"/>
      <c r="AC619" s="107"/>
      <c r="AD619" s="107"/>
      <c r="AE619" s="107"/>
      <c r="AF619" s="107"/>
    </row>
    <row r="620" spans="1:32" ht="14.25" customHeight="1" x14ac:dyDescent="0.2">
      <c r="A620" s="107" t="s">
        <v>335</v>
      </c>
      <c r="B620" s="185" t="str">
        <f t="shared" si="123"/>
        <v>Montgomery</v>
      </c>
      <c r="C620" s="190" t="str">
        <f t="shared" si="124"/>
        <v>Mike</v>
      </c>
      <c r="D620" s="107" t="str">
        <f t="shared" si="125"/>
        <v>M. Montgomery</v>
      </c>
      <c r="E620" s="178" t="str">
        <f t="shared" si="126"/>
        <v>Mike Montgomery</v>
      </c>
      <c r="F620" s="108" t="s">
        <v>404</v>
      </c>
      <c r="G620" s="108"/>
      <c r="H620" s="108"/>
      <c r="I620" s="108"/>
      <c r="J620" s="165"/>
      <c r="K620" s="120" t="s">
        <v>730</v>
      </c>
      <c r="L620" s="108" t="s">
        <v>130</v>
      </c>
      <c r="M620" s="107" t="str">
        <f t="shared" si="119"/>
        <v>Y3</v>
      </c>
      <c r="N620" s="222" t="str">
        <f>Aaron!$Y$2</f>
        <v>Columbus</v>
      </c>
      <c r="O620" s="142" t="s">
        <v>1644</v>
      </c>
      <c r="P620" s="178" t="str">
        <f t="shared" si="120"/>
        <v>Montgomery, Mike (Y3)</v>
      </c>
      <c r="Q620" s="139">
        <f t="shared" si="128"/>
        <v>400000</v>
      </c>
      <c r="R620" s="231" t="str">
        <f t="shared" si="129"/>
        <v/>
      </c>
      <c r="S620" s="231" t="str">
        <f t="shared" si="130"/>
        <v/>
      </c>
      <c r="T620" s="231" t="str">
        <f t="shared" si="127"/>
        <v/>
      </c>
      <c r="U620" s="107" t="s">
        <v>367</v>
      </c>
      <c r="V620" s="323">
        <v>400000</v>
      </c>
      <c r="W620" s="107" t="s">
        <v>630</v>
      </c>
      <c r="X620" s="183"/>
      <c r="Y620" s="107" t="s">
        <v>943</v>
      </c>
      <c r="Z620" s="183"/>
      <c r="AA620" s="107" t="s">
        <v>944</v>
      </c>
      <c r="AB620" s="107"/>
      <c r="AC620" s="107" t="s">
        <v>945</v>
      </c>
      <c r="AD620" s="107"/>
      <c r="AE620" s="107" t="s">
        <v>326</v>
      </c>
      <c r="AF620" s="107"/>
    </row>
    <row r="621" spans="1:32" ht="14.25" customHeight="1" x14ac:dyDescent="0.2">
      <c r="A621" s="107" t="s">
        <v>700</v>
      </c>
      <c r="B621" s="185" t="str">
        <f t="shared" si="123"/>
        <v>Moore</v>
      </c>
      <c r="C621" s="190" t="str">
        <f t="shared" si="124"/>
        <v>Matt</v>
      </c>
      <c r="D621" s="107" t="str">
        <f t="shared" si="125"/>
        <v>M. Moore</v>
      </c>
      <c r="E621" s="178" t="str">
        <f t="shared" si="126"/>
        <v>Matt Moore</v>
      </c>
      <c r="F621" s="108"/>
      <c r="G621" s="108"/>
      <c r="H621" s="108"/>
      <c r="I621" s="108"/>
      <c r="J621" s="165"/>
      <c r="K621" s="120"/>
      <c r="L621" s="108" t="s">
        <v>130</v>
      </c>
      <c r="M621" s="107" t="str">
        <f t="shared" si="119"/>
        <v>ARB-Y5</v>
      </c>
      <c r="N621" s="120" t="s">
        <v>642</v>
      </c>
      <c r="O621" s="142" t="s">
        <v>3226</v>
      </c>
      <c r="P621" s="178" t="str">
        <f t="shared" si="120"/>
        <v>Moore, Matt (ARB-Y5)</v>
      </c>
      <c r="Q621" s="139">
        <f t="shared" si="128"/>
        <v>780000</v>
      </c>
      <c r="R621" s="231" t="str">
        <f t="shared" si="129"/>
        <v/>
      </c>
      <c r="S621" s="231" t="str">
        <f t="shared" si="130"/>
        <v/>
      </c>
      <c r="T621" s="231" t="str">
        <f t="shared" si="127"/>
        <v/>
      </c>
      <c r="U621" s="107" t="s">
        <v>943</v>
      </c>
      <c r="V621" s="183">
        <v>780000</v>
      </c>
      <c r="W621" s="107" t="s">
        <v>944</v>
      </c>
      <c r="X621" s="183"/>
      <c r="Y621" s="107" t="s">
        <v>945</v>
      </c>
      <c r="Z621" s="183"/>
      <c r="AA621" s="107" t="s">
        <v>326</v>
      </c>
      <c r="AB621" s="107"/>
      <c r="AC621" s="107"/>
      <c r="AD621" s="107"/>
    </row>
    <row r="622" spans="1:32" ht="14.25" customHeight="1" x14ac:dyDescent="0.25">
      <c r="A622" s="314" t="s">
        <v>1917</v>
      </c>
      <c r="B622" s="378" t="str">
        <f t="shared" si="123"/>
        <v>Morales</v>
      </c>
      <c r="C622" s="379" t="str">
        <f t="shared" si="124"/>
        <v>Kendrys</v>
      </c>
      <c r="D622" s="316" t="str">
        <f t="shared" si="125"/>
        <v>K. Morales</v>
      </c>
      <c r="E622" s="374" t="str">
        <f t="shared" si="126"/>
        <v>Kendrys Morales</v>
      </c>
      <c r="F622" s="528" t="s">
        <v>978</v>
      </c>
      <c r="G622" s="317"/>
      <c r="H622" s="317"/>
      <c r="I622" s="317"/>
      <c r="J622" s="529">
        <v>30487</v>
      </c>
      <c r="K622" s="530" t="s">
        <v>970</v>
      </c>
      <c r="L622" s="317" t="s">
        <v>7</v>
      </c>
      <c r="M622" s="316" t="str">
        <f t="shared" si="119"/>
        <v>2,F2-$2.184M</v>
      </c>
      <c r="N622" s="522" t="s">
        <v>556</v>
      </c>
      <c r="O622" s="531" t="s">
        <v>3718</v>
      </c>
      <c r="P622" s="178" t="str">
        <f t="shared" si="120"/>
        <v>Morales, Kendrys (2,F2-$2.184M)</v>
      </c>
      <c r="Q622" s="139">
        <f t="shared" si="128"/>
        <v>1092000</v>
      </c>
      <c r="R622" s="231" t="str">
        <f t="shared" si="129"/>
        <v/>
      </c>
      <c r="S622" s="231" t="str">
        <f t="shared" si="130"/>
        <v/>
      </c>
      <c r="T622" s="231" t="str">
        <f t="shared" si="127"/>
        <v/>
      </c>
      <c r="U622" s="340" t="s">
        <v>1990</v>
      </c>
      <c r="V622" s="338">
        <v>1092000</v>
      </c>
      <c r="W622" s="340" t="s">
        <v>326</v>
      </c>
      <c r="X622" s="183"/>
      <c r="Y622" s="107"/>
      <c r="Z622" s="183"/>
      <c r="AA622" s="107"/>
      <c r="AB622" s="107"/>
      <c r="AC622" s="107"/>
      <c r="AD622" s="107"/>
      <c r="AE622" s="107"/>
      <c r="AF622" s="107"/>
    </row>
    <row r="623" spans="1:32" ht="14.25" customHeight="1" x14ac:dyDescent="0.2">
      <c r="A623" s="119" t="s">
        <v>908</v>
      </c>
      <c r="B623" s="185" t="str">
        <f t="shared" si="123"/>
        <v>Moran</v>
      </c>
      <c r="C623" s="190" t="str">
        <f t="shared" si="124"/>
        <v>Colin</v>
      </c>
      <c r="D623" s="107" t="str">
        <f t="shared" si="125"/>
        <v>C. Moran</v>
      </c>
      <c r="E623" s="178" t="str">
        <f t="shared" si="126"/>
        <v>Colin Moran</v>
      </c>
      <c r="F623" s="108"/>
      <c r="G623" s="108"/>
      <c r="H623" s="108"/>
      <c r="I623" s="108"/>
      <c r="J623" s="165"/>
      <c r="K623" s="120" t="s">
        <v>974</v>
      </c>
      <c r="L623" s="108" t="s">
        <v>7</v>
      </c>
      <c r="M623" s="107" t="str">
        <f t="shared" si="119"/>
        <v>MM</v>
      </c>
      <c r="N623" s="120" t="str">
        <f>Cobb!$A$2</f>
        <v>Greenville</v>
      </c>
      <c r="O623" s="108" t="s">
        <v>846</v>
      </c>
      <c r="P623" s="178" t="str">
        <f t="shared" si="120"/>
        <v>Moran, Colin (MM)</v>
      </c>
      <c r="Q623" s="139">
        <f t="shared" si="128"/>
        <v>100000</v>
      </c>
      <c r="R623" s="231" t="str">
        <f t="shared" si="129"/>
        <v/>
      </c>
      <c r="S623" s="231" t="str">
        <f t="shared" si="130"/>
        <v/>
      </c>
      <c r="T623" s="231" t="str">
        <f t="shared" si="127"/>
        <v/>
      </c>
      <c r="U623" s="107" t="s">
        <v>507</v>
      </c>
      <c r="V623" s="179">
        <v>100000</v>
      </c>
      <c r="W623" s="107"/>
      <c r="X623" s="183"/>
      <c r="Y623" s="107"/>
      <c r="Z623" s="183"/>
      <c r="AA623" s="107"/>
      <c r="AB623" s="107"/>
      <c r="AC623" s="107"/>
      <c r="AD623" s="107"/>
      <c r="AE623" s="107"/>
      <c r="AF623" s="107"/>
    </row>
    <row r="624" spans="1:32" ht="14.25" customHeight="1" x14ac:dyDescent="0.2">
      <c r="A624" s="107" t="s">
        <v>2155</v>
      </c>
      <c r="B624" s="185" t="str">
        <f t="shared" si="123"/>
        <v>Morejon</v>
      </c>
      <c r="C624" s="190" t="str">
        <f t="shared" si="124"/>
        <v>Adrian</v>
      </c>
      <c r="D624" s="107" t="str">
        <f t="shared" si="125"/>
        <v>A. Morejon</v>
      </c>
      <c r="E624" s="178" t="str">
        <f t="shared" si="126"/>
        <v>Adrian Morejon</v>
      </c>
      <c r="F624" s="184" t="s">
        <v>404</v>
      </c>
      <c r="G624" s="107">
        <f>G623+1</f>
        <v>1</v>
      </c>
      <c r="H624" s="107">
        <v>2</v>
      </c>
      <c r="I624" s="107">
        <v>24</v>
      </c>
      <c r="J624" s="398">
        <v>36218</v>
      </c>
      <c r="K624" s="107" t="s">
        <v>730</v>
      </c>
      <c r="L624" s="108" t="s">
        <v>509</v>
      </c>
      <c r="M624" s="107" t="str">
        <f t="shared" si="119"/>
        <v>min</v>
      </c>
      <c r="N624" s="107" t="s">
        <v>224</v>
      </c>
      <c r="O624" s="108" t="s">
        <v>2127</v>
      </c>
      <c r="P624" s="178" t="str">
        <f t="shared" si="120"/>
        <v>Morejon, Adrian (min)</v>
      </c>
      <c r="Q624" s="139" t="str">
        <f t="shared" si="128"/>
        <v/>
      </c>
      <c r="R624" s="231" t="str">
        <f t="shared" si="129"/>
        <v/>
      </c>
      <c r="S624" s="231" t="str">
        <f t="shared" si="130"/>
        <v/>
      </c>
      <c r="T624" s="231" t="str">
        <f t="shared" si="127"/>
        <v/>
      </c>
      <c r="U624" s="107" t="s">
        <v>643</v>
      </c>
      <c r="V624" s="107"/>
      <c r="W624" s="107"/>
      <c r="X624" s="140"/>
      <c r="Y624" s="107"/>
      <c r="Z624" s="140"/>
      <c r="AA624" s="107"/>
      <c r="AB624" s="107"/>
      <c r="AC624" s="107"/>
      <c r="AD624" s="107"/>
      <c r="AE624" s="107"/>
      <c r="AF624" s="107"/>
    </row>
    <row r="625" spans="1:32" ht="14.25" customHeight="1" x14ac:dyDescent="0.2">
      <c r="A625" s="121" t="s">
        <v>268</v>
      </c>
      <c r="B625" s="185" t="str">
        <f t="shared" si="123"/>
        <v>Moreland</v>
      </c>
      <c r="C625" s="190" t="str">
        <f t="shared" si="124"/>
        <v>Mitch</v>
      </c>
      <c r="D625" s="107" t="str">
        <f t="shared" si="125"/>
        <v>M. Moreland</v>
      </c>
      <c r="E625" s="178" t="str">
        <f t="shared" si="126"/>
        <v>Mitch Moreland</v>
      </c>
      <c r="F625" s="108"/>
      <c r="G625" s="120"/>
      <c r="H625" s="120"/>
      <c r="I625" s="120"/>
      <c r="J625" s="332"/>
      <c r="K625" s="107"/>
      <c r="L625" s="108" t="s">
        <v>7</v>
      </c>
      <c r="M625" s="107" t="str">
        <f t="shared" si="119"/>
        <v>3,F3-$3.786M</v>
      </c>
      <c r="N625" s="120" t="str">
        <f>Cobb!$M$2</f>
        <v>Mansfield</v>
      </c>
      <c r="O625" s="284" t="s">
        <v>1497</v>
      </c>
      <c r="P625" s="178" t="str">
        <f t="shared" si="120"/>
        <v>Moreland, Mitch (3,F3-$3.786M)</v>
      </c>
      <c r="Q625" s="139">
        <f t="shared" si="128"/>
        <v>1262000</v>
      </c>
      <c r="R625" s="231" t="str">
        <f t="shared" si="129"/>
        <v/>
      </c>
      <c r="S625" s="231" t="str">
        <f t="shared" si="130"/>
        <v/>
      </c>
      <c r="T625" s="231" t="str">
        <f t="shared" si="127"/>
        <v/>
      </c>
      <c r="U625" s="121" t="s">
        <v>1557</v>
      </c>
      <c r="V625" s="323">
        <v>1262000</v>
      </c>
      <c r="W625" s="107" t="s">
        <v>326</v>
      </c>
      <c r="X625" s="183"/>
      <c r="Y625" s="107"/>
      <c r="Z625" s="183"/>
      <c r="AA625" s="107"/>
      <c r="AB625" s="107"/>
      <c r="AC625" s="107"/>
      <c r="AD625" s="107"/>
      <c r="AE625" s="107"/>
      <c r="AF625" s="107"/>
    </row>
    <row r="626" spans="1:32" ht="14.25" customHeight="1" x14ac:dyDescent="0.2">
      <c r="A626" s="509" t="s">
        <v>1702</v>
      </c>
      <c r="B626" s="185" t="str">
        <f t="shared" si="123"/>
        <v>Morgan</v>
      </c>
      <c r="C626" s="190" t="str">
        <f t="shared" si="124"/>
        <v>Adam*</v>
      </c>
      <c r="D626" s="107" t="str">
        <f t="shared" si="125"/>
        <v>A. Morgan</v>
      </c>
      <c r="E626" s="178" t="str">
        <f t="shared" si="126"/>
        <v>Adam* Morgan</v>
      </c>
      <c r="F626" s="217" t="s">
        <v>404</v>
      </c>
      <c r="G626" s="509">
        <v>99</v>
      </c>
      <c r="H626" s="509">
        <v>4</v>
      </c>
      <c r="I626" s="509">
        <v>6</v>
      </c>
      <c r="J626" s="298">
        <v>32931</v>
      </c>
      <c r="K626" s="167" t="s">
        <v>730</v>
      </c>
      <c r="L626" s="108" t="s">
        <v>130</v>
      </c>
      <c r="M626" s="107" t="str">
        <f t="shared" si="119"/>
        <v>Y3</v>
      </c>
      <c r="N626" s="107" t="s">
        <v>448</v>
      </c>
      <c r="O626" s="142" t="s">
        <v>2113</v>
      </c>
      <c r="P626" s="178" t="str">
        <f t="shared" si="120"/>
        <v>Morgan, Adam* (Y3)</v>
      </c>
      <c r="Q626" s="139">
        <f t="shared" si="128"/>
        <v>400000</v>
      </c>
      <c r="R626" s="231" t="str">
        <f t="shared" si="129"/>
        <v/>
      </c>
      <c r="S626" s="231" t="str">
        <f t="shared" si="130"/>
        <v/>
      </c>
      <c r="T626" s="231" t="str">
        <f t="shared" si="127"/>
        <v/>
      </c>
      <c r="U626" s="107" t="s">
        <v>367</v>
      </c>
      <c r="V626" s="183">
        <v>400000</v>
      </c>
      <c r="W626" s="107" t="s">
        <v>630</v>
      </c>
      <c r="X626" s="183"/>
      <c r="Y626" s="107" t="s">
        <v>943</v>
      </c>
      <c r="Z626" s="183"/>
      <c r="AA626" s="107" t="s">
        <v>944</v>
      </c>
      <c r="AB626" s="107"/>
      <c r="AC626" s="107" t="s">
        <v>945</v>
      </c>
      <c r="AD626" s="107"/>
      <c r="AE626" s="107" t="s">
        <v>326</v>
      </c>
      <c r="AF626" s="107"/>
    </row>
    <row r="627" spans="1:32" ht="14.25" customHeight="1" x14ac:dyDescent="0.2">
      <c r="A627" s="509" t="s">
        <v>1664</v>
      </c>
      <c r="B627" s="185" t="str">
        <f t="shared" si="123"/>
        <v>Morris</v>
      </c>
      <c r="C627" s="190" t="str">
        <f t="shared" si="124"/>
        <v>Akeel</v>
      </c>
      <c r="D627" s="107" t="str">
        <f t="shared" si="125"/>
        <v>A. Morris</v>
      </c>
      <c r="E627" s="178" t="str">
        <f t="shared" si="126"/>
        <v>Akeel Morris</v>
      </c>
      <c r="F627" s="217"/>
      <c r="G627" s="509">
        <v>219</v>
      </c>
      <c r="H627" s="509">
        <v>12</v>
      </c>
      <c r="I627" s="509">
        <v>24</v>
      </c>
      <c r="J627" s="298">
        <v>33922</v>
      </c>
      <c r="K627" s="167" t="s">
        <v>968</v>
      </c>
      <c r="L627" s="108" t="s">
        <v>130</v>
      </c>
      <c r="M627" s="107" t="str">
        <f t="shared" si="119"/>
        <v>MM</v>
      </c>
      <c r="N627" s="222" t="str">
        <f>Mays!$S$2</f>
        <v>Thunder Bay</v>
      </c>
      <c r="O627" s="142" t="s">
        <v>1727</v>
      </c>
      <c r="P627" s="178" t="str">
        <f t="shared" si="120"/>
        <v>Morris, Akeel (MM)</v>
      </c>
      <c r="Q627" s="139">
        <f t="shared" si="128"/>
        <v>100000</v>
      </c>
      <c r="R627" s="231" t="str">
        <f t="shared" si="129"/>
        <v/>
      </c>
      <c r="S627" s="231" t="str">
        <f t="shared" si="130"/>
        <v/>
      </c>
      <c r="T627" s="231" t="str">
        <f t="shared" si="127"/>
        <v/>
      </c>
      <c r="U627" s="107" t="s">
        <v>507</v>
      </c>
      <c r="V627" s="179">
        <v>100000</v>
      </c>
      <c r="W627" s="107"/>
      <c r="X627" s="183"/>
      <c r="Y627" s="107"/>
      <c r="Z627" s="183"/>
      <c r="AA627" s="107"/>
      <c r="AB627" s="107"/>
      <c r="AC627" s="107"/>
      <c r="AD627" s="107"/>
      <c r="AE627" s="107"/>
      <c r="AF627" s="107"/>
    </row>
    <row r="628" spans="1:32" ht="14.25" customHeight="1" x14ac:dyDescent="0.2">
      <c r="A628" s="107" t="s">
        <v>3365</v>
      </c>
      <c r="B628" s="185" t="str">
        <f t="shared" si="123"/>
        <v>Morrison</v>
      </c>
      <c r="C628" s="190" t="str">
        <f t="shared" si="124"/>
        <v>Logan*</v>
      </c>
      <c r="D628" s="107" t="str">
        <f t="shared" si="125"/>
        <v>L. Morrison</v>
      </c>
      <c r="E628" s="178" t="str">
        <f t="shared" si="126"/>
        <v>Logan* Morrison</v>
      </c>
      <c r="F628" s="217" t="s">
        <v>404</v>
      </c>
      <c r="G628" s="217"/>
      <c r="H628" s="217"/>
      <c r="I628" s="217"/>
      <c r="J628" s="165">
        <v>32014</v>
      </c>
      <c r="K628" s="167" t="s">
        <v>970</v>
      </c>
      <c r="L628" s="108" t="s">
        <v>7</v>
      </c>
      <c r="M628" s="107" t="str">
        <f t="shared" si="119"/>
        <v>1,F3-$6.765M</v>
      </c>
      <c r="N628" s="147" t="s">
        <v>429</v>
      </c>
      <c r="O628" s="142" t="s">
        <v>3237</v>
      </c>
      <c r="P628" s="178" t="str">
        <f t="shared" si="120"/>
        <v>Morrison, Logan* (1,F3-$6.765M)</v>
      </c>
      <c r="Q628" s="139">
        <f t="shared" si="128"/>
        <v>2255000</v>
      </c>
      <c r="R628" s="231">
        <f t="shared" si="129"/>
        <v>2255000</v>
      </c>
      <c r="S628" s="231">
        <f t="shared" si="130"/>
        <v>2255000</v>
      </c>
      <c r="T628" s="231" t="str">
        <f t="shared" si="127"/>
        <v/>
      </c>
      <c r="U628" s="165" t="s">
        <v>3299</v>
      </c>
      <c r="V628" s="140">
        <v>2255000</v>
      </c>
      <c r="W628" s="165" t="s">
        <v>3299</v>
      </c>
      <c r="X628" s="140">
        <v>2255000</v>
      </c>
      <c r="Y628" s="165" t="s">
        <v>3299</v>
      </c>
      <c r="Z628" s="140">
        <v>2255000</v>
      </c>
      <c r="AA628" s="140" t="s">
        <v>326</v>
      </c>
      <c r="AB628" s="183"/>
      <c r="AC628" s="107"/>
      <c r="AD628" s="107"/>
      <c r="AE628" s="107"/>
      <c r="AF628" s="107"/>
    </row>
    <row r="629" spans="1:32" ht="14.25" customHeight="1" x14ac:dyDescent="0.2">
      <c r="A629" s="121" t="s">
        <v>68</v>
      </c>
      <c r="B629" s="185" t="str">
        <f t="shared" si="123"/>
        <v>Morrow</v>
      </c>
      <c r="C629" s="190" t="str">
        <f t="shared" si="124"/>
        <v>Brandon</v>
      </c>
      <c r="D629" s="107" t="str">
        <f t="shared" si="125"/>
        <v>B. Morrow</v>
      </c>
      <c r="E629" s="178" t="str">
        <f t="shared" si="126"/>
        <v>Brandon Morrow</v>
      </c>
      <c r="F629" s="108" t="s">
        <v>971</v>
      </c>
      <c r="G629" s="120"/>
      <c r="H629" s="120"/>
      <c r="I629" s="120"/>
      <c r="J629" s="332">
        <v>30889</v>
      </c>
      <c r="K629" s="107" t="s">
        <v>968</v>
      </c>
      <c r="L629" s="108" t="s">
        <v>130</v>
      </c>
      <c r="M629" s="107" t="str">
        <f t="shared" si="119"/>
        <v>1,F5-$11.435M</v>
      </c>
      <c r="N629" s="147" t="s">
        <v>1071</v>
      </c>
      <c r="O629" s="142" t="s">
        <v>3237</v>
      </c>
      <c r="P629" s="178" t="str">
        <f t="shared" si="120"/>
        <v>Morrow, Brandon (1,F5-$11.435M)</v>
      </c>
      <c r="Q629" s="139">
        <f t="shared" si="128"/>
        <v>2287000</v>
      </c>
      <c r="R629" s="231">
        <f t="shared" si="129"/>
        <v>2287000</v>
      </c>
      <c r="S629" s="231">
        <f t="shared" si="130"/>
        <v>2287000</v>
      </c>
      <c r="T629" s="231">
        <f t="shared" si="127"/>
        <v>2287000</v>
      </c>
      <c r="U629" s="165" t="s">
        <v>3300</v>
      </c>
      <c r="V629" s="140">
        <v>2287000</v>
      </c>
      <c r="W629" s="165" t="s">
        <v>3300</v>
      </c>
      <c r="X629" s="140">
        <v>2287000</v>
      </c>
      <c r="Y629" s="165" t="s">
        <v>3300</v>
      </c>
      <c r="Z629" s="140">
        <v>2287000</v>
      </c>
      <c r="AA629" s="165" t="s">
        <v>3300</v>
      </c>
      <c r="AB629" s="140">
        <v>2287000</v>
      </c>
      <c r="AC629" s="165" t="s">
        <v>3300</v>
      </c>
      <c r="AD629" s="140">
        <v>2287000</v>
      </c>
      <c r="AE629" s="107" t="s">
        <v>326</v>
      </c>
      <c r="AF629" s="107"/>
    </row>
    <row r="630" spans="1:32" ht="14.25" customHeight="1" x14ac:dyDescent="0.2">
      <c r="A630" s="170" t="s">
        <v>1061</v>
      </c>
      <c r="B630" s="185" t="str">
        <f t="shared" si="123"/>
        <v>Morton</v>
      </c>
      <c r="C630" s="190" t="str">
        <f t="shared" si="124"/>
        <v>Charlie</v>
      </c>
      <c r="D630" s="107" t="str">
        <f t="shared" si="125"/>
        <v>C. Morton</v>
      </c>
      <c r="E630" s="178" t="str">
        <f t="shared" si="126"/>
        <v>Charlie Morton</v>
      </c>
      <c r="F630" s="171" t="s">
        <v>971</v>
      </c>
      <c r="G630" s="171"/>
      <c r="H630" s="171"/>
      <c r="I630" s="171"/>
      <c r="J630" s="172">
        <v>30632</v>
      </c>
      <c r="K630" s="173" t="s">
        <v>730</v>
      </c>
      <c r="L630" s="108" t="s">
        <v>130</v>
      </c>
      <c r="M630" s="107" t="str">
        <f t="shared" si="119"/>
        <v>5,F5-8M</v>
      </c>
      <c r="N630" s="120" t="str">
        <f>Ruth!$Y$2</f>
        <v xml:space="preserve">New Jersey </v>
      </c>
      <c r="O630" s="171" t="s">
        <v>1644</v>
      </c>
      <c r="P630" s="178" t="str">
        <f t="shared" si="120"/>
        <v>Morton, Charlie (5,F5-8M)</v>
      </c>
      <c r="Q630" s="139">
        <f t="shared" si="128"/>
        <v>1600000</v>
      </c>
      <c r="R630" s="231" t="str">
        <f t="shared" si="129"/>
        <v/>
      </c>
      <c r="S630" s="231" t="str">
        <f t="shared" si="130"/>
        <v/>
      </c>
      <c r="T630" s="231" t="str">
        <f t="shared" si="127"/>
        <v/>
      </c>
      <c r="U630" s="170" t="s">
        <v>444</v>
      </c>
      <c r="V630" s="182">
        <v>1600000</v>
      </c>
      <c r="W630" s="107" t="s">
        <v>326</v>
      </c>
      <c r="X630" s="183"/>
      <c r="Y630" s="107"/>
      <c r="Z630" s="183"/>
      <c r="AA630" s="107"/>
      <c r="AB630" s="107"/>
      <c r="AC630" s="107"/>
      <c r="AD630" s="509"/>
      <c r="AE630" s="107"/>
      <c r="AF630" s="107"/>
    </row>
    <row r="631" spans="1:32" ht="14.25" customHeight="1" x14ac:dyDescent="0.2">
      <c r="A631" s="170" t="s">
        <v>1046</v>
      </c>
      <c r="B631" s="185" t="str">
        <f t="shared" si="123"/>
        <v>Moss</v>
      </c>
      <c r="C631" s="190" t="str">
        <f t="shared" si="124"/>
        <v>Brandon</v>
      </c>
      <c r="D631" s="107" t="str">
        <f t="shared" si="125"/>
        <v>B. Moss</v>
      </c>
      <c r="E631" s="178" t="str">
        <f t="shared" si="126"/>
        <v>Brandon Moss</v>
      </c>
      <c r="F631" s="171" t="s">
        <v>404</v>
      </c>
      <c r="G631" s="171"/>
      <c r="H631" s="171"/>
      <c r="I631" s="171"/>
      <c r="J631" s="174">
        <v>30575</v>
      </c>
      <c r="K631" s="175" t="s">
        <v>976</v>
      </c>
      <c r="L631" s="108" t="s">
        <v>7</v>
      </c>
      <c r="M631" s="107" t="str">
        <f t="shared" si="119"/>
        <v>5,F5-21.934M</v>
      </c>
      <c r="N631" s="120" t="s">
        <v>1633</v>
      </c>
      <c r="O631" s="171" t="s">
        <v>1838</v>
      </c>
      <c r="P631" s="178" t="str">
        <f t="shared" si="120"/>
        <v>Moss, Brandon (5,F5-21.934M)</v>
      </c>
      <c r="Q631" s="139">
        <f t="shared" si="128"/>
        <v>4387000</v>
      </c>
      <c r="R631" s="231" t="str">
        <f t="shared" si="129"/>
        <v/>
      </c>
      <c r="S631" s="231" t="str">
        <f t="shared" si="130"/>
        <v/>
      </c>
      <c r="T631" s="231" t="str">
        <f t="shared" si="127"/>
        <v/>
      </c>
      <c r="U631" s="170" t="s">
        <v>1047</v>
      </c>
      <c r="V631" s="182">
        <v>4387000</v>
      </c>
      <c r="W631" s="107" t="s">
        <v>326</v>
      </c>
      <c r="X631" s="183"/>
      <c r="Y631" s="107"/>
      <c r="Z631" s="183"/>
      <c r="AA631" s="107"/>
      <c r="AB631" s="107"/>
      <c r="AC631" s="107"/>
      <c r="AD631" s="107"/>
      <c r="AE631" s="107"/>
      <c r="AF631" s="107"/>
    </row>
    <row r="632" spans="1:32" ht="14.25" customHeight="1" x14ac:dyDescent="0.2">
      <c r="A632" s="121" t="s">
        <v>1610</v>
      </c>
      <c r="B632" s="185" t="str">
        <f t="shared" si="123"/>
        <v>Motte</v>
      </c>
      <c r="C632" s="190" t="str">
        <f t="shared" si="124"/>
        <v>Jason</v>
      </c>
      <c r="D632" s="107" t="str">
        <f t="shared" si="125"/>
        <v>J. Motte</v>
      </c>
      <c r="E632" s="178" t="str">
        <f t="shared" si="126"/>
        <v>Jason Motte</v>
      </c>
      <c r="F632" s="108" t="s">
        <v>971</v>
      </c>
      <c r="G632" s="120"/>
      <c r="H632" s="120"/>
      <c r="I632" s="120"/>
      <c r="J632" s="332">
        <v>30124</v>
      </c>
      <c r="K632" s="107" t="s">
        <v>968</v>
      </c>
      <c r="L632" s="108" t="s">
        <v>130</v>
      </c>
      <c r="M632" s="107" t="str">
        <f t="shared" si="119"/>
        <v xml:space="preserve">1,F1-$240k </v>
      </c>
      <c r="N632" s="147" t="s">
        <v>226</v>
      </c>
      <c r="O632" s="142" t="s">
        <v>3237</v>
      </c>
      <c r="P632" s="178" t="str">
        <f t="shared" si="120"/>
        <v>Motte, Jason (1,F1-$240k )</v>
      </c>
      <c r="Q632" s="139">
        <f t="shared" si="128"/>
        <v>240000</v>
      </c>
      <c r="R632" s="231" t="str">
        <f t="shared" si="129"/>
        <v/>
      </c>
      <c r="S632" s="231" t="str">
        <f t="shared" si="130"/>
        <v/>
      </c>
      <c r="T632" s="231" t="str">
        <f t="shared" si="127"/>
        <v/>
      </c>
      <c r="U632" s="165" t="s">
        <v>3301</v>
      </c>
      <c r="V632" s="140">
        <v>240000</v>
      </c>
      <c r="W632" s="182" t="s">
        <v>326</v>
      </c>
      <c r="X632" s="107"/>
      <c r="Y632" s="324"/>
      <c r="Z632" s="140"/>
      <c r="AA632" s="240"/>
      <c r="AB632" s="140"/>
      <c r="AC632" s="240"/>
      <c r="AD632" s="107"/>
      <c r="AE632" s="107"/>
      <c r="AF632" s="107"/>
    </row>
    <row r="633" spans="1:32" ht="14.25" customHeight="1" x14ac:dyDescent="0.2">
      <c r="A633" s="107" t="s">
        <v>2207</v>
      </c>
      <c r="B633" s="185" t="str">
        <f t="shared" si="123"/>
        <v>Mountcastle</v>
      </c>
      <c r="C633" s="190" t="str">
        <f t="shared" si="124"/>
        <v>Ryan</v>
      </c>
      <c r="D633" s="107" t="str">
        <f t="shared" si="125"/>
        <v>R. Mountcastle</v>
      </c>
      <c r="E633" s="178" t="str">
        <f t="shared" si="126"/>
        <v>Ryan Mountcastle</v>
      </c>
      <c r="F633" s="184" t="s">
        <v>971</v>
      </c>
      <c r="G633" s="107">
        <f>Players!G965+1</f>
        <v>1</v>
      </c>
      <c r="H633" s="107">
        <v>7</v>
      </c>
      <c r="I633" s="107">
        <v>18</v>
      </c>
      <c r="J633" s="398">
        <v>35479</v>
      </c>
      <c r="K633" s="107" t="s">
        <v>975</v>
      </c>
      <c r="L633" s="108" t="s">
        <v>509</v>
      </c>
      <c r="M633" s="107" t="str">
        <f t="shared" si="119"/>
        <v>min</v>
      </c>
      <c r="N633" s="107" t="s">
        <v>929</v>
      </c>
      <c r="O633" s="108" t="s">
        <v>2127</v>
      </c>
      <c r="P633" s="178" t="str">
        <f t="shared" si="120"/>
        <v>Mountcastle, Ryan (min)</v>
      </c>
      <c r="Q633" s="139" t="str">
        <f t="shared" si="128"/>
        <v/>
      </c>
      <c r="R633" s="231" t="str">
        <f t="shared" si="129"/>
        <v/>
      </c>
      <c r="S633" s="231" t="str">
        <f t="shared" si="130"/>
        <v/>
      </c>
      <c r="T633" s="231" t="str">
        <f t="shared" si="127"/>
        <v/>
      </c>
      <c r="U633" s="107" t="s">
        <v>643</v>
      </c>
      <c r="V633" s="107"/>
      <c r="W633" s="107"/>
      <c r="X633" s="140"/>
      <c r="Y633" s="107"/>
      <c r="Z633" s="140"/>
      <c r="AA633" s="107"/>
      <c r="AB633" s="107"/>
      <c r="AC633" s="107"/>
      <c r="AD633" s="107"/>
      <c r="AE633" s="107"/>
      <c r="AF633" s="107"/>
    </row>
    <row r="634" spans="1:32" ht="14.25" customHeight="1" x14ac:dyDescent="0.25">
      <c r="A634" s="120" t="s">
        <v>59</v>
      </c>
      <c r="B634" s="185" t="str">
        <f t="shared" si="123"/>
        <v>Moustakas</v>
      </c>
      <c r="C634" s="190" t="str">
        <f t="shared" si="124"/>
        <v>Mike</v>
      </c>
      <c r="D634" s="107" t="str">
        <f t="shared" si="125"/>
        <v>M. Moustakas</v>
      </c>
      <c r="E634" s="178" t="str">
        <f t="shared" si="126"/>
        <v>Mike Moustakas</v>
      </c>
      <c r="F634" s="334" t="s">
        <v>404</v>
      </c>
      <c r="G634" s="108"/>
      <c r="H634" s="108"/>
      <c r="I634" s="108"/>
      <c r="J634" s="335">
        <v>32397</v>
      </c>
      <c r="K634" s="336" t="s">
        <v>974</v>
      </c>
      <c r="L634" s="108" t="s">
        <v>7</v>
      </c>
      <c r="M634" s="107" t="str">
        <f t="shared" si="119"/>
        <v>2,F5-$10.474M</v>
      </c>
      <c r="N634" s="120" t="str">
        <f>Cobb!$Y$2</f>
        <v>Gateway</v>
      </c>
      <c r="O634" s="370" t="s">
        <v>1922</v>
      </c>
      <c r="P634" s="178" t="str">
        <f t="shared" si="120"/>
        <v>Moustakas, Mike (2,F5-$10.474M)</v>
      </c>
      <c r="Q634" s="139">
        <f t="shared" si="128"/>
        <v>2094750</v>
      </c>
      <c r="R634" s="231">
        <f t="shared" si="129"/>
        <v>2094750</v>
      </c>
      <c r="S634" s="231">
        <f t="shared" si="130"/>
        <v>2094750</v>
      </c>
      <c r="T634" s="231">
        <f t="shared" si="127"/>
        <v>2094750</v>
      </c>
      <c r="U634" s="340" t="s">
        <v>2024</v>
      </c>
      <c r="V634" s="338">
        <v>2094750</v>
      </c>
      <c r="W634" s="340" t="s">
        <v>2043</v>
      </c>
      <c r="X634" s="486">
        <v>2094750</v>
      </c>
      <c r="Y634" s="340" t="s">
        <v>2046</v>
      </c>
      <c r="Z634" s="486">
        <v>2094750</v>
      </c>
      <c r="AA634" s="340" t="s">
        <v>2047</v>
      </c>
      <c r="AB634" s="338">
        <v>2094750</v>
      </c>
      <c r="AC634" s="107" t="s">
        <v>326</v>
      </c>
      <c r="AD634" s="107"/>
      <c r="AE634" s="107"/>
      <c r="AF634" s="107"/>
    </row>
    <row r="635" spans="1:32" ht="14.25" customHeight="1" x14ac:dyDescent="0.2">
      <c r="A635" s="509" t="s">
        <v>1314</v>
      </c>
      <c r="B635" s="185" t="str">
        <f t="shared" si="123"/>
        <v>Moya</v>
      </c>
      <c r="C635" s="190" t="str">
        <f t="shared" si="124"/>
        <v>Steven*</v>
      </c>
      <c r="D635" s="107" t="str">
        <f t="shared" si="125"/>
        <v>S. Moya</v>
      </c>
      <c r="E635" s="178" t="str">
        <f t="shared" si="126"/>
        <v>Steven* Moya</v>
      </c>
      <c r="F635" s="108" t="s">
        <v>404</v>
      </c>
      <c r="G635" s="108"/>
      <c r="H635" s="108"/>
      <c r="I635" s="108"/>
      <c r="J635" s="298">
        <v>33459</v>
      </c>
      <c r="K635" s="107" t="s">
        <v>976</v>
      </c>
      <c r="L635" s="108" t="s">
        <v>7</v>
      </c>
      <c r="M635" s="107" t="str">
        <f t="shared" si="119"/>
        <v>MM</v>
      </c>
      <c r="N635" s="120" t="str">
        <f>Ruth!$S$2</f>
        <v>New York</v>
      </c>
      <c r="O635" s="108" t="s">
        <v>1349</v>
      </c>
      <c r="P635" s="178" t="str">
        <f t="shared" si="120"/>
        <v>Moya, Steven* (MM)</v>
      </c>
      <c r="Q635" s="139">
        <f t="shared" si="128"/>
        <v>100000</v>
      </c>
      <c r="R635" s="231" t="str">
        <f t="shared" si="129"/>
        <v/>
      </c>
      <c r="S635" s="231" t="str">
        <f t="shared" si="130"/>
        <v/>
      </c>
      <c r="T635" s="231" t="str">
        <f t="shared" si="127"/>
        <v/>
      </c>
      <c r="U635" s="178" t="s">
        <v>507</v>
      </c>
      <c r="V635" s="179">
        <v>100000</v>
      </c>
      <c r="W635" s="107"/>
      <c r="X635" s="183"/>
      <c r="Y635" s="107"/>
      <c r="Z635" s="183"/>
      <c r="AA635" s="107"/>
      <c r="AB635" s="107"/>
      <c r="AC635" s="107"/>
      <c r="AD635" s="107"/>
      <c r="AE635" s="107"/>
      <c r="AF635" s="107"/>
    </row>
    <row r="636" spans="1:32" ht="14.25" customHeight="1" x14ac:dyDescent="0.2">
      <c r="A636" s="107" t="s">
        <v>2466</v>
      </c>
      <c r="B636" s="185" t="str">
        <f t="shared" si="123"/>
        <v>Moylan</v>
      </c>
      <c r="C636" s="190" t="str">
        <f t="shared" si="124"/>
        <v>Peter</v>
      </c>
      <c r="D636" s="107" t="str">
        <f t="shared" si="125"/>
        <v>P. Moylan</v>
      </c>
      <c r="E636" s="178" t="str">
        <f t="shared" si="126"/>
        <v>Peter Moylan</v>
      </c>
      <c r="F636" s="108" t="s">
        <v>971</v>
      </c>
      <c r="G636" s="108"/>
      <c r="H636" s="108"/>
      <c r="I636" s="108"/>
      <c r="J636" s="298">
        <v>28826</v>
      </c>
      <c r="K636" s="107" t="s">
        <v>968</v>
      </c>
      <c r="L636" s="108" t="s">
        <v>130</v>
      </c>
      <c r="M636" s="107" t="str">
        <f t="shared" si="119"/>
        <v>1,F1-$858848</v>
      </c>
      <c r="N636" s="147" t="s">
        <v>520</v>
      </c>
      <c r="O636" s="142" t="s">
        <v>3237</v>
      </c>
      <c r="P636" s="178" t="str">
        <f t="shared" si="120"/>
        <v>Moylan, Peter (1,F1-$858848)</v>
      </c>
      <c r="Q636" s="139">
        <f t="shared" si="128"/>
        <v>859000</v>
      </c>
      <c r="R636" s="231" t="str">
        <f t="shared" si="129"/>
        <v/>
      </c>
      <c r="S636" s="231" t="str">
        <f t="shared" si="130"/>
        <v/>
      </c>
      <c r="T636" s="231" t="str">
        <f t="shared" si="127"/>
        <v/>
      </c>
      <c r="U636" s="165" t="s">
        <v>3302</v>
      </c>
      <c r="V636" s="140">
        <v>859000</v>
      </c>
      <c r="W636" s="182" t="s">
        <v>326</v>
      </c>
      <c r="X636" s="107"/>
      <c r="Y636" s="324"/>
      <c r="Z636" s="140"/>
      <c r="AA636" s="240"/>
      <c r="AB636" s="140"/>
      <c r="AC636" s="240"/>
      <c r="AD636" s="107"/>
      <c r="AE636" s="107"/>
      <c r="AF636" s="107"/>
    </row>
    <row r="637" spans="1:32" ht="14.25" customHeight="1" x14ac:dyDescent="0.25">
      <c r="A637" s="120" t="s">
        <v>245</v>
      </c>
      <c r="B637" s="185" t="str">
        <f t="shared" si="123"/>
        <v>Murphy</v>
      </c>
      <c r="C637" s="190" t="str">
        <f t="shared" si="124"/>
        <v>Daniel</v>
      </c>
      <c r="D637" s="107" t="str">
        <f t="shared" si="125"/>
        <v>D. Murphy</v>
      </c>
      <c r="E637" s="178" t="str">
        <f t="shared" si="126"/>
        <v>Daniel Murphy</v>
      </c>
      <c r="F637" s="334" t="s">
        <v>404</v>
      </c>
      <c r="G637" s="108"/>
      <c r="H637" s="108"/>
      <c r="I637" s="108"/>
      <c r="J637" s="335">
        <v>31138</v>
      </c>
      <c r="K637" s="336" t="s">
        <v>969</v>
      </c>
      <c r="L637" s="108" t="s">
        <v>7</v>
      </c>
      <c r="M637" s="107" t="str">
        <f t="shared" si="119"/>
        <v>2,F5-$18.597M</v>
      </c>
      <c r="N637" s="339" t="s">
        <v>1920</v>
      </c>
      <c r="O637" s="370" t="s">
        <v>1922</v>
      </c>
      <c r="P637" s="178" t="str">
        <f t="shared" si="120"/>
        <v>Murphy, Daniel (2,F5-$18.597M)</v>
      </c>
      <c r="Q637" s="139">
        <f t="shared" si="128"/>
        <v>3719334</v>
      </c>
      <c r="R637" s="231">
        <f t="shared" si="129"/>
        <v>3719334</v>
      </c>
      <c r="S637" s="231">
        <f t="shared" si="130"/>
        <v>3719334</v>
      </c>
      <c r="T637" s="231">
        <f t="shared" si="127"/>
        <v>3719334</v>
      </c>
      <c r="U637" s="340" t="s">
        <v>2066</v>
      </c>
      <c r="V637" s="338">
        <v>3719334</v>
      </c>
      <c r="W637" s="340" t="s">
        <v>2083</v>
      </c>
      <c r="X637" s="486">
        <v>3719334</v>
      </c>
      <c r="Y637" s="340" t="s">
        <v>2088</v>
      </c>
      <c r="Z637" s="486">
        <v>3719334</v>
      </c>
      <c r="AA637" s="340" t="s">
        <v>2091</v>
      </c>
      <c r="AB637" s="338">
        <v>3719334</v>
      </c>
      <c r="AC637" s="107" t="s">
        <v>326</v>
      </c>
      <c r="AD637" s="107"/>
      <c r="AE637" s="107"/>
      <c r="AF637" s="107"/>
    </row>
    <row r="638" spans="1:32" ht="14.25" customHeight="1" x14ac:dyDescent="0.2">
      <c r="A638" s="185" t="s">
        <v>1473</v>
      </c>
      <c r="B638" s="185" t="str">
        <f t="shared" si="123"/>
        <v>Murphy</v>
      </c>
      <c r="C638" s="190" t="str">
        <f t="shared" si="124"/>
        <v>John Ryan</v>
      </c>
      <c r="D638" s="107" t="str">
        <f t="shared" si="125"/>
        <v>J. Murphy</v>
      </c>
      <c r="E638" s="178" t="str">
        <f t="shared" si="126"/>
        <v>John Ryan Murphy</v>
      </c>
      <c r="F638" s="184" t="s">
        <v>971</v>
      </c>
      <c r="G638" s="184"/>
      <c r="H638" s="184"/>
      <c r="I638" s="184"/>
      <c r="J638" s="194">
        <v>33371</v>
      </c>
      <c r="K638" s="195" t="s">
        <v>972</v>
      </c>
      <c r="L638" s="108" t="s">
        <v>7</v>
      </c>
      <c r="M638" s="107" t="str">
        <f t="shared" si="119"/>
        <v>Y1*</v>
      </c>
      <c r="N638" s="120" t="str">
        <f>Ruth!$S$2</f>
        <v>New York</v>
      </c>
      <c r="O638" s="184" t="s">
        <v>1076</v>
      </c>
      <c r="P638" s="178" t="str">
        <f t="shared" si="120"/>
        <v>Murphy, John Ryan (Y1*)</v>
      </c>
      <c r="Q638" s="139">
        <f t="shared" si="128"/>
        <v>200000</v>
      </c>
      <c r="R638" s="231">
        <f t="shared" si="129"/>
        <v>300000</v>
      </c>
      <c r="S638" s="231">
        <f t="shared" si="130"/>
        <v>400000</v>
      </c>
      <c r="T638" s="231" t="str">
        <f t="shared" si="127"/>
        <v/>
      </c>
      <c r="U638" s="178" t="s">
        <v>251</v>
      </c>
      <c r="V638" s="140">
        <v>200000</v>
      </c>
      <c r="W638" s="107" t="s">
        <v>511</v>
      </c>
      <c r="X638" s="183">
        <v>300000</v>
      </c>
      <c r="Y638" s="107" t="s">
        <v>367</v>
      </c>
      <c r="Z638" s="183">
        <v>400000</v>
      </c>
      <c r="AA638" s="107" t="s">
        <v>630</v>
      </c>
      <c r="AB638" s="182"/>
      <c r="AC638" s="107"/>
      <c r="AD638" s="107"/>
      <c r="AE638" s="107"/>
      <c r="AF638" s="107"/>
    </row>
    <row r="639" spans="1:32" ht="14.25" customHeight="1" x14ac:dyDescent="0.2">
      <c r="A639" s="185" t="s">
        <v>1137</v>
      </c>
      <c r="B639" s="185" t="str">
        <f t="shared" si="123"/>
        <v>Murphy</v>
      </c>
      <c r="C639" s="190" t="str">
        <f t="shared" si="124"/>
        <v>Tom</v>
      </c>
      <c r="D639" s="107" t="str">
        <f t="shared" si="125"/>
        <v>T. Murphy</v>
      </c>
      <c r="E639" s="178" t="str">
        <f t="shared" si="126"/>
        <v>Tom Murphy</v>
      </c>
      <c r="F639" s="184" t="s">
        <v>971</v>
      </c>
      <c r="G639" s="184"/>
      <c r="H639" s="184"/>
      <c r="I639" s="184"/>
      <c r="J639" s="194">
        <v>33331</v>
      </c>
      <c r="K639" s="195" t="s">
        <v>972</v>
      </c>
      <c r="L639" s="108" t="s">
        <v>7</v>
      </c>
      <c r="M639" s="107" t="str">
        <f t="shared" si="119"/>
        <v>MM</v>
      </c>
      <c r="N639" s="120" t="str">
        <f>Mays!$AE$2</f>
        <v>West Oakland</v>
      </c>
      <c r="O639" s="184" t="s">
        <v>1076</v>
      </c>
      <c r="P639" s="178" t="str">
        <f t="shared" si="120"/>
        <v>Murphy, Tom (MM)</v>
      </c>
      <c r="Q639" s="139">
        <f t="shared" si="128"/>
        <v>100000</v>
      </c>
      <c r="R639" s="231" t="str">
        <f t="shared" si="129"/>
        <v/>
      </c>
      <c r="S639" s="231" t="str">
        <f t="shared" si="130"/>
        <v/>
      </c>
      <c r="T639" s="231" t="str">
        <f t="shared" si="127"/>
        <v/>
      </c>
      <c r="U639" s="178" t="s">
        <v>507</v>
      </c>
      <c r="V639" s="179">
        <v>100000</v>
      </c>
      <c r="W639" s="107"/>
      <c r="X639" s="183"/>
      <c r="Y639" s="107"/>
      <c r="Z639" s="183"/>
      <c r="AA639" s="107"/>
      <c r="AB639" s="107"/>
      <c r="AC639" s="107"/>
      <c r="AD639" s="107"/>
      <c r="AE639" s="107"/>
      <c r="AF639" s="107"/>
    </row>
    <row r="640" spans="1:32" ht="14.25" customHeight="1" x14ac:dyDescent="0.2">
      <c r="A640" s="107" t="s">
        <v>1784</v>
      </c>
      <c r="B640" s="185" t="str">
        <f t="shared" si="123"/>
        <v>Musgrove</v>
      </c>
      <c r="C640" s="190" t="str">
        <f t="shared" si="124"/>
        <v>Joe</v>
      </c>
      <c r="D640" s="107" t="str">
        <f t="shared" si="125"/>
        <v>J. Musgrove</v>
      </c>
      <c r="E640" s="178" t="str">
        <f t="shared" si="126"/>
        <v>Joe Musgrove</v>
      </c>
      <c r="F640" s="217"/>
      <c r="G640" s="509">
        <v>180</v>
      </c>
      <c r="H640" s="509">
        <v>7</v>
      </c>
      <c r="I640" s="509">
        <v>24</v>
      </c>
      <c r="J640" s="298">
        <v>33942</v>
      </c>
      <c r="K640" s="167" t="s">
        <v>730</v>
      </c>
      <c r="L640" s="108" t="s">
        <v>130</v>
      </c>
      <c r="M640" s="107" t="str">
        <f t="shared" si="119"/>
        <v>Y2</v>
      </c>
      <c r="N640" s="222" t="str">
        <f>Mays!$S$2</f>
        <v>Thunder Bay</v>
      </c>
      <c r="O640" s="142" t="s">
        <v>1727</v>
      </c>
      <c r="P640" s="178" t="str">
        <f t="shared" si="120"/>
        <v>Musgrove, Joe (Y2)</v>
      </c>
      <c r="Q640" s="139">
        <f t="shared" si="128"/>
        <v>300000</v>
      </c>
      <c r="R640" s="231">
        <f t="shared" si="129"/>
        <v>400000</v>
      </c>
      <c r="S640" s="231" t="str">
        <f t="shared" si="130"/>
        <v/>
      </c>
      <c r="T640" s="231" t="str">
        <f t="shared" si="127"/>
        <v/>
      </c>
      <c r="U640" s="178" t="s">
        <v>511</v>
      </c>
      <c r="V640" s="183">
        <v>300000</v>
      </c>
      <c r="W640" s="107" t="s">
        <v>367</v>
      </c>
      <c r="X640" s="183">
        <v>400000</v>
      </c>
      <c r="Y640" s="107" t="s">
        <v>630</v>
      </c>
      <c r="Z640" s="183"/>
      <c r="AA640" s="107" t="s">
        <v>943</v>
      </c>
      <c r="AB640" s="140"/>
      <c r="AC640" s="107" t="s">
        <v>944</v>
      </c>
      <c r="AD640" s="107"/>
      <c r="AE640" s="107" t="s">
        <v>945</v>
      </c>
      <c r="AF640" s="107"/>
    </row>
    <row r="641" spans="1:32" ht="14.25" customHeight="1" x14ac:dyDescent="0.2">
      <c r="A641" s="107" t="s">
        <v>674</v>
      </c>
      <c r="B641" s="185" t="str">
        <f t="shared" si="123"/>
        <v>Myers</v>
      </c>
      <c r="C641" s="190" t="str">
        <f t="shared" si="124"/>
        <v>Wil</v>
      </c>
      <c r="D641" s="107" t="str">
        <f t="shared" si="125"/>
        <v>W. Myers</v>
      </c>
      <c r="E641" s="178" t="str">
        <f t="shared" si="126"/>
        <v>Wil Myers</v>
      </c>
      <c r="F641" s="108"/>
      <c r="G641" s="108"/>
      <c r="H641" s="108"/>
      <c r="I641" s="108"/>
      <c r="J641" s="165"/>
      <c r="K641" s="120"/>
      <c r="L641" s="108" t="s">
        <v>7</v>
      </c>
      <c r="M641" s="107" t="str">
        <f t="shared" si="119"/>
        <v>ARB-Y5</v>
      </c>
      <c r="N641" s="222" t="str">
        <f>Mays!$S$2</f>
        <v>Thunder Bay</v>
      </c>
      <c r="O641" s="142" t="s">
        <v>1631</v>
      </c>
      <c r="P641" s="178" t="str">
        <f t="shared" si="120"/>
        <v>Myers, Wil (ARB-Y5)</v>
      </c>
      <c r="Q641" s="139">
        <f t="shared" si="128"/>
        <v>1200000</v>
      </c>
      <c r="R641" s="231" t="str">
        <f t="shared" si="129"/>
        <v/>
      </c>
      <c r="S641" s="231" t="str">
        <f t="shared" si="130"/>
        <v/>
      </c>
      <c r="T641" s="231" t="str">
        <f t="shared" si="127"/>
        <v/>
      </c>
      <c r="U641" s="107" t="s">
        <v>943</v>
      </c>
      <c r="V641" s="183">
        <v>1200000</v>
      </c>
      <c r="W641" s="107" t="s">
        <v>944</v>
      </c>
      <c r="X641" s="183"/>
      <c r="Y641" s="107" t="s">
        <v>945</v>
      </c>
      <c r="Z641" s="183"/>
      <c r="AA641" s="107" t="s">
        <v>326</v>
      </c>
      <c r="AB641" s="107"/>
      <c r="AC641" s="107"/>
      <c r="AD641" s="107"/>
      <c r="AE641" s="107"/>
      <c r="AF641" s="107"/>
    </row>
    <row r="642" spans="1:32" ht="14.25" customHeight="1" x14ac:dyDescent="0.2">
      <c r="A642" s="107" t="s">
        <v>2285</v>
      </c>
      <c r="B642" s="185" t="str">
        <f t="shared" si="123"/>
        <v>Naquin</v>
      </c>
      <c r="C642" s="190" t="str">
        <f t="shared" si="124"/>
        <v>Tyler</v>
      </c>
      <c r="D642" s="107" t="str">
        <f t="shared" si="125"/>
        <v>T. Naquin</v>
      </c>
      <c r="E642" s="178" t="str">
        <f t="shared" si="126"/>
        <v>Tyler Naquin</v>
      </c>
      <c r="F642" s="184" t="s">
        <v>404</v>
      </c>
      <c r="G642" s="107">
        <f>G641+1</f>
        <v>1</v>
      </c>
      <c r="H642" s="107">
        <v>1</v>
      </c>
      <c r="I642" s="107">
        <v>9</v>
      </c>
      <c r="J642" s="398">
        <v>33352</v>
      </c>
      <c r="K642" s="107" t="s">
        <v>973</v>
      </c>
      <c r="L642" s="108" t="s">
        <v>7</v>
      </c>
      <c r="M642" s="107" t="str">
        <f t="shared" si="119"/>
        <v>Y1*</v>
      </c>
      <c r="N642" s="107" t="s">
        <v>352</v>
      </c>
      <c r="O642" s="108" t="s">
        <v>2442</v>
      </c>
      <c r="P642" s="178" t="str">
        <f t="shared" si="120"/>
        <v>Naquin, Tyler (Y1*)</v>
      </c>
      <c r="Q642" s="139">
        <f t="shared" si="128"/>
        <v>200000</v>
      </c>
      <c r="R642" s="231">
        <f t="shared" si="129"/>
        <v>300000</v>
      </c>
      <c r="S642" s="231">
        <f t="shared" si="130"/>
        <v>400000</v>
      </c>
      <c r="T642" s="231" t="str">
        <f t="shared" si="127"/>
        <v/>
      </c>
      <c r="U642" s="107" t="s">
        <v>251</v>
      </c>
      <c r="V642" s="140">
        <v>200000</v>
      </c>
      <c r="W642" s="107" t="s">
        <v>511</v>
      </c>
      <c r="X642" s="183">
        <v>300000</v>
      </c>
      <c r="Y642" s="107" t="s">
        <v>367</v>
      </c>
      <c r="Z642" s="183">
        <v>400000</v>
      </c>
      <c r="AA642" s="107" t="s">
        <v>630</v>
      </c>
      <c r="AB642" s="107"/>
      <c r="AC642" s="107"/>
      <c r="AD642" s="107"/>
      <c r="AE642" s="107"/>
      <c r="AF642" s="107"/>
    </row>
    <row r="643" spans="1:32" ht="14.25" customHeight="1" x14ac:dyDescent="0.2">
      <c r="A643" s="107" t="s">
        <v>2342</v>
      </c>
      <c r="B643" s="185" t="str">
        <f t="shared" si="123"/>
        <v>Narvaez</v>
      </c>
      <c r="C643" s="190" t="str">
        <f t="shared" si="124"/>
        <v>Omar</v>
      </c>
      <c r="D643" s="107" t="str">
        <f t="shared" si="125"/>
        <v>O. Narvaez</v>
      </c>
      <c r="E643" s="178" t="str">
        <f t="shared" si="126"/>
        <v>Omar Narvaez</v>
      </c>
      <c r="F643" s="184" t="s">
        <v>404</v>
      </c>
      <c r="G643" s="107">
        <f>G642+1</f>
        <v>2</v>
      </c>
      <c r="H643" s="107">
        <v>4</v>
      </c>
      <c r="I643" s="107">
        <v>23</v>
      </c>
      <c r="J643" s="398">
        <v>33644</v>
      </c>
      <c r="K643" s="107" t="s">
        <v>972</v>
      </c>
      <c r="L643" s="108" t="s">
        <v>7</v>
      </c>
      <c r="M643" s="107" t="str">
        <f t="shared" ref="M643:M703" si="131">$U643</f>
        <v>Y2</v>
      </c>
      <c r="N643" s="107" t="s">
        <v>448</v>
      </c>
      <c r="O643" s="108" t="s">
        <v>2127</v>
      </c>
      <c r="P643" s="178" t="str">
        <f t="shared" ref="P643:P703" si="132">CONCATENATE(A643," (",M643,")")</f>
        <v>Narvaez, Omar (Y2)</v>
      </c>
      <c r="Q643" s="139">
        <f t="shared" si="128"/>
        <v>300000</v>
      </c>
      <c r="R643" s="231">
        <f t="shared" si="129"/>
        <v>400000</v>
      </c>
      <c r="S643" s="231" t="str">
        <f t="shared" si="130"/>
        <v/>
      </c>
      <c r="T643" s="231" t="str">
        <f t="shared" si="127"/>
        <v/>
      </c>
      <c r="U643" s="107" t="s">
        <v>511</v>
      </c>
      <c r="V643" s="183">
        <v>300000</v>
      </c>
      <c r="W643" s="107" t="s">
        <v>367</v>
      </c>
      <c r="X643" s="183">
        <v>400000</v>
      </c>
      <c r="Y643" s="107" t="s">
        <v>630</v>
      </c>
      <c r="Z643" s="140"/>
      <c r="AA643" s="107" t="s">
        <v>943</v>
      </c>
      <c r="AB643" s="107"/>
      <c r="AC643" s="107" t="s">
        <v>944</v>
      </c>
      <c r="AD643" s="107"/>
      <c r="AE643" s="107" t="s">
        <v>945</v>
      </c>
      <c r="AF643" s="107"/>
    </row>
    <row r="644" spans="1:32" ht="14.25" customHeight="1" x14ac:dyDescent="0.2">
      <c r="A644" s="107" t="s">
        <v>3366</v>
      </c>
      <c r="B644" s="185" t="str">
        <f t="shared" si="123"/>
        <v>Nava</v>
      </c>
      <c r="C644" s="190" t="str">
        <f t="shared" si="124"/>
        <v>Daniel+</v>
      </c>
      <c r="D644" s="107" t="str">
        <f t="shared" si="125"/>
        <v>D. Nava</v>
      </c>
      <c r="E644" s="178" t="str">
        <f t="shared" si="126"/>
        <v>Daniel+ Nava</v>
      </c>
      <c r="F644" s="217" t="s">
        <v>978</v>
      </c>
      <c r="G644" s="217"/>
      <c r="H644" s="217"/>
      <c r="I644" s="217"/>
      <c r="J644" s="165">
        <v>30369</v>
      </c>
      <c r="K644" s="167" t="s">
        <v>977</v>
      </c>
      <c r="L644" s="108" t="s">
        <v>7</v>
      </c>
      <c r="M644" s="107" t="str">
        <f t="shared" si="131"/>
        <v>1,F2-$650k</v>
      </c>
      <c r="N644" s="147" t="s">
        <v>224</v>
      </c>
      <c r="O644" s="142" t="s">
        <v>3237</v>
      </c>
      <c r="P644" s="178" t="str">
        <f t="shared" si="132"/>
        <v>Nava, Daniel+ (1,F2-$650k)</v>
      </c>
      <c r="Q644" s="139">
        <f t="shared" si="128"/>
        <v>325000</v>
      </c>
      <c r="R644" s="231">
        <f t="shared" si="129"/>
        <v>325000</v>
      </c>
      <c r="S644" s="231" t="str">
        <f t="shared" si="130"/>
        <v/>
      </c>
      <c r="T644" s="231" t="str">
        <f t="shared" si="127"/>
        <v/>
      </c>
      <c r="U644" s="165" t="s">
        <v>3303</v>
      </c>
      <c r="V644" s="140">
        <v>325000</v>
      </c>
      <c r="W644" s="165" t="s">
        <v>3303</v>
      </c>
      <c r="X644" s="140">
        <v>325000</v>
      </c>
      <c r="Y644" s="201" t="s">
        <v>326</v>
      </c>
      <c r="Z644" s="183"/>
      <c r="AA644" s="107"/>
      <c r="AB644" s="183"/>
      <c r="AC644" s="107"/>
      <c r="AD644" s="107"/>
      <c r="AE644" s="107"/>
      <c r="AF644" s="107"/>
    </row>
    <row r="645" spans="1:32" ht="14.25" customHeight="1" x14ac:dyDescent="0.25">
      <c r="A645" s="222" t="s">
        <v>999</v>
      </c>
      <c r="B645" s="185" t="str">
        <f t="shared" si="123"/>
        <v>Navarro</v>
      </c>
      <c r="C645" s="190" t="str">
        <f t="shared" si="124"/>
        <v>Dioner</v>
      </c>
      <c r="D645" s="107" t="str">
        <f t="shared" si="125"/>
        <v>D. Navarro</v>
      </c>
      <c r="E645" s="178" t="str">
        <f t="shared" si="126"/>
        <v>Dioner Navarro</v>
      </c>
      <c r="F645" s="343" t="s">
        <v>978</v>
      </c>
      <c r="G645" s="171"/>
      <c r="H645" s="171"/>
      <c r="I645" s="171"/>
      <c r="J645" s="352">
        <v>30721</v>
      </c>
      <c r="K645" s="360" t="s">
        <v>972</v>
      </c>
      <c r="L645" s="108" t="s">
        <v>7</v>
      </c>
      <c r="M645" s="107" t="str">
        <f t="shared" si="131"/>
        <v>2,F2-$525k</v>
      </c>
      <c r="N645" s="339" t="s">
        <v>1897</v>
      </c>
      <c r="O645" s="370" t="s">
        <v>1922</v>
      </c>
      <c r="P645" s="178" t="str">
        <f t="shared" si="132"/>
        <v>Navarro, Dioner (2,F2-$525k)</v>
      </c>
      <c r="Q645" s="139">
        <f t="shared" si="128"/>
        <v>262500</v>
      </c>
      <c r="R645" s="231" t="str">
        <f t="shared" si="129"/>
        <v/>
      </c>
      <c r="S645" s="231" t="str">
        <f t="shared" si="130"/>
        <v/>
      </c>
      <c r="T645" s="231" t="str">
        <f t="shared" ref="T645:T676" si="133">IF(ISBLANK($AB645),"",$AB645)</f>
        <v/>
      </c>
      <c r="U645" s="340" t="s">
        <v>1940</v>
      </c>
      <c r="V645" s="338">
        <v>262500</v>
      </c>
      <c r="W645" s="107" t="s">
        <v>326</v>
      </c>
      <c r="X645" s="183"/>
      <c r="Y645" s="107"/>
      <c r="Z645" s="183"/>
      <c r="AA645" s="107"/>
      <c r="AB645" s="107"/>
      <c r="AC645" s="107"/>
      <c r="AD645" s="107"/>
      <c r="AE645" s="107"/>
      <c r="AF645" s="107"/>
    </row>
    <row r="646" spans="1:32" ht="14.25" customHeight="1" x14ac:dyDescent="0.2">
      <c r="A646" s="107" t="s">
        <v>1785</v>
      </c>
      <c r="B646" s="185" t="str">
        <f t="shared" si="123"/>
        <v>Naylor</v>
      </c>
      <c r="C646" s="190" t="str">
        <f t="shared" si="124"/>
        <v>Josh</v>
      </c>
      <c r="D646" s="107" t="str">
        <f t="shared" si="125"/>
        <v>J. Naylor</v>
      </c>
      <c r="E646" s="178" t="str">
        <f t="shared" si="126"/>
        <v>Josh Naylor</v>
      </c>
      <c r="F646" s="217"/>
      <c r="G646" s="509">
        <v>153</v>
      </c>
      <c r="H646" s="509">
        <v>6</v>
      </c>
      <c r="I646" s="509">
        <v>15</v>
      </c>
      <c r="J646" s="298">
        <v>35603</v>
      </c>
      <c r="K646" s="167" t="s">
        <v>970</v>
      </c>
      <c r="L646" s="108" t="s">
        <v>509</v>
      </c>
      <c r="M646" s="107" t="str">
        <f t="shared" si="131"/>
        <v>min</v>
      </c>
      <c r="N646" s="120" t="s">
        <v>388</v>
      </c>
      <c r="O646" s="142" t="s">
        <v>1889</v>
      </c>
      <c r="P646" s="178" t="str">
        <f t="shared" si="132"/>
        <v>Naylor, Josh (min)</v>
      </c>
      <c r="Q646" s="139" t="str">
        <f t="shared" si="128"/>
        <v/>
      </c>
      <c r="R646" s="231" t="str">
        <f t="shared" si="129"/>
        <v/>
      </c>
      <c r="S646" s="231" t="str">
        <f t="shared" si="130"/>
        <v/>
      </c>
      <c r="T646" s="231" t="str">
        <f t="shared" si="133"/>
        <v/>
      </c>
      <c r="U646" s="107" t="s">
        <v>643</v>
      </c>
      <c r="V646" s="183"/>
      <c r="W646" s="107"/>
      <c r="X646" s="183"/>
      <c r="Y646" s="107"/>
      <c r="Z646" s="183"/>
      <c r="AA646" s="107"/>
      <c r="AB646" s="107"/>
      <c r="AC646" s="107"/>
      <c r="AD646" s="107"/>
      <c r="AE646" s="107"/>
      <c r="AF646" s="107"/>
    </row>
    <row r="647" spans="1:32" ht="14.25" customHeight="1" x14ac:dyDescent="0.2">
      <c r="A647" s="187" t="s">
        <v>1149</v>
      </c>
      <c r="B647" s="185" t="str">
        <f t="shared" si="123"/>
        <v>Nelson</v>
      </c>
      <c r="C647" s="190" t="str">
        <f t="shared" si="124"/>
        <v>Jimmy</v>
      </c>
      <c r="D647" s="107" t="str">
        <f t="shared" si="125"/>
        <v>J. Nelson</v>
      </c>
      <c r="E647" s="178" t="str">
        <f t="shared" si="126"/>
        <v>Jimmy Nelson</v>
      </c>
      <c r="F647" s="184" t="s">
        <v>971</v>
      </c>
      <c r="G647" s="184"/>
      <c r="H647" s="184"/>
      <c r="I647" s="184"/>
      <c r="J647" s="193">
        <v>32664</v>
      </c>
      <c r="K647" s="178" t="s">
        <v>130</v>
      </c>
      <c r="L647" s="108" t="s">
        <v>130</v>
      </c>
      <c r="M647" s="107" t="str">
        <f t="shared" si="131"/>
        <v>ARB-Y4</v>
      </c>
      <c r="N647" s="120" t="str">
        <f>Ruth!$S$2</f>
        <v>New York</v>
      </c>
      <c r="O647" s="184" t="s">
        <v>1076</v>
      </c>
      <c r="P647" s="178" t="str">
        <f t="shared" si="132"/>
        <v>Nelson, Jimmy (ARB-Y4)</v>
      </c>
      <c r="Q647" s="139">
        <f t="shared" si="128"/>
        <v>1080000</v>
      </c>
      <c r="R647" s="231" t="str">
        <f t="shared" si="129"/>
        <v/>
      </c>
      <c r="S647" s="231" t="str">
        <f t="shared" si="130"/>
        <v/>
      </c>
      <c r="T647" s="231" t="str">
        <f t="shared" si="133"/>
        <v/>
      </c>
      <c r="U647" s="107" t="s">
        <v>630</v>
      </c>
      <c r="V647" s="179">
        <v>1080000</v>
      </c>
      <c r="W647" s="107" t="s">
        <v>943</v>
      </c>
      <c r="X647" s="179"/>
      <c r="Y647" s="107" t="s">
        <v>944</v>
      </c>
      <c r="Z647" s="183"/>
      <c r="AA647" s="107" t="s">
        <v>945</v>
      </c>
      <c r="AB647" s="107"/>
      <c r="AC647" s="107" t="s">
        <v>326</v>
      </c>
      <c r="AD647" s="107"/>
      <c r="AE647" s="107"/>
      <c r="AF647" s="107"/>
    </row>
    <row r="648" spans="1:32" ht="14.25" customHeight="1" x14ac:dyDescent="0.2">
      <c r="A648" s="509" t="s">
        <v>1286</v>
      </c>
      <c r="B648" s="185" t="str">
        <f t="shared" si="123"/>
        <v>Neris</v>
      </c>
      <c r="C648" s="190" t="str">
        <f t="shared" si="124"/>
        <v>Hector</v>
      </c>
      <c r="D648" s="107" t="str">
        <f t="shared" si="125"/>
        <v>H. Neris</v>
      </c>
      <c r="E648" s="178" t="str">
        <f t="shared" si="126"/>
        <v>Hector Neris</v>
      </c>
      <c r="F648" s="108" t="s">
        <v>971</v>
      </c>
      <c r="G648" s="108"/>
      <c r="H648" s="108"/>
      <c r="I648" s="108"/>
      <c r="J648" s="298">
        <v>32673</v>
      </c>
      <c r="K648" s="107" t="s">
        <v>968</v>
      </c>
      <c r="L648" s="108" t="s">
        <v>130</v>
      </c>
      <c r="M648" s="107" t="str">
        <f t="shared" si="131"/>
        <v>Y3</v>
      </c>
      <c r="N648" s="120" t="str">
        <f>Cobb!$Y$2</f>
        <v>Gateway</v>
      </c>
      <c r="O648" s="108" t="s">
        <v>1349</v>
      </c>
      <c r="P648" s="178" t="str">
        <f t="shared" si="132"/>
        <v>Neris, Hector (Y3)</v>
      </c>
      <c r="Q648" s="139">
        <f t="shared" si="128"/>
        <v>400000</v>
      </c>
      <c r="R648" s="231" t="str">
        <f t="shared" si="129"/>
        <v/>
      </c>
      <c r="S648" s="231" t="str">
        <f t="shared" si="130"/>
        <v/>
      </c>
      <c r="T648" s="231" t="str">
        <f t="shared" si="133"/>
        <v/>
      </c>
      <c r="U648" s="107" t="s">
        <v>367</v>
      </c>
      <c r="V648" s="323">
        <v>400000</v>
      </c>
      <c r="W648" s="107" t="s">
        <v>630</v>
      </c>
      <c r="X648" s="321"/>
      <c r="Y648" s="107" t="s">
        <v>943</v>
      </c>
      <c r="Z648" s="183"/>
      <c r="AA648" s="107" t="s">
        <v>944</v>
      </c>
      <c r="AB648" s="140"/>
      <c r="AC648" s="107" t="s">
        <v>945</v>
      </c>
      <c r="AD648" s="107"/>
      <c r="AE648" s="107" t="s">
        <v>326</v>
      </c>
      <c r="AF648" s="107"/>
    </row>
    <row r="649" spans="1:32" ht="14.25" customHeight="1" x14ac:dyDescent="0.2">
      <c r="A649" s="121" t="s">
        <v>995</v>
      </c>
      <c r="B649" s="185" t="str">
        <f t="shared" si="123"/>
        <v>Neshek</v>
      </c>
      <c r="C649" s="190" t="str">
        <f t="shared" si="124"/>
        <v>Pat</v>
      </c>
      <c r="D649" s="107" t="str">
        <f t="shared" si="125"/>
        <v>P. Neshek</v>
      </c>
      <c r="E649" s="178" t="str">
        <f t="shared" si="126"/>
        <v>Pat Neshek</v>
      </c>
      <c r="F649" s="171" t="s">
        <v>971</v>
      </c>
      <c r="G649" s="171"/>
      <c r="H649" s="171"/>
      <c r="I649" s="171"/>
      <c r="J649" s="172">
        <v>29468</v>
      </c>
      <c r="K649" s="173" t="s">
        <v>968</v>
      </c>
      <c r="L649" s="108" t="s">
        <v>130</v>
      </c>
      <c r="M649" s="107" t="str">
        <f t="shared" si="131"/>
        <v>1,F1-$2.94M</v>
      </c>
      <c r="N649" s="147" t="s">
        <v>556</v>
      </c>
      <c r="O649" s="142" t="s">
        <v>3237</v>
      </c>
      <c r="P649" s="178" t="str">
        <f t="shared" si="132"/>
        <v>Neshek, Pat (1,F1-$2.94M)</v>
      </c>
      <c r="Q649" s="139">
        <f t="shared" si="128"/>
        <v>2940000</v>
      </c>
      <c r="R649" s="231" t="str">
        <f t="shared" si="129"/>
        <v/>
      </c>
      <c r="S649" s="231" t="str">
        <f t="shared" si="130"/>
        <v/>
      </c>
      <c r="T649" s="231" t="str">
        <f t="shared" si="133"/>
        <v/>
      </c>
      <c r="U649" s="165" t="s">
        <v>3304</v>
      </c>
      <c r="V649" s="140">
        <v>2940000</v>
      </c>
      <c r="W649" s="182" t="s">
        <v>326</v>
      </c>
      <c r="X649" s="107"/>
      <c r="Y649" s="324"/>
      <c r="Z649" s="140"/>
      <c r="AA649" s="240"/>
      <c r="AB649" s="140"/>
      <c r="AC649" s="240"/>
      <c r="AD649" s="107"/>
      <c r="AE649" s="107"/>
      <c r="AF649" s="107"/>
    </row>
    <row r="650" spans="1:32" ht="14.25" customHeight="1" x14ac:dyDescent="0.2">
      <c r="A650" s="509" t="s">
        <v>1391</v>
      </c>
      <c r="B650" s="185" t="str">
        <f t="shared" si="123"/>
        <v>Newcomb</v>
      </c>
      <c r="C650" s="190" t="str">
        <f t="shared" si="124"/>
        <v>Sean</v>
      </c>
      <c r="D650" s="107" t="str">
        <f t="shared" si="125"/>
        <v>S. Newcomb</v>
      </c>
      <c r="E650" s="178" t="str">
        <f t="shared" si="126"/>
        <v>Sean Newcomb</v>
      </c>
      <c r="F650" s="108" t="s">
        <v>404</v>
      </c>
      <c r="G650" s="108"/>
      <c r="H650" s="108"/>
      <c r="I650" s="108"/>
      <c r="J650" s="298">
        <v>34132</v>
      </c>
      <c r="K650" s="107" t="s">
        <v>730</v>
      </c>
      <c r="L650" s="108" t="s">
        <v>130</v>
      </c>
      <c r="M650" s="107" t="str">
        <f t="shared" si="131"/>
        <v>Y1</v>
      </c>
      <c r="N650" s="120" t="str">
        <f>Mays!$AE$2</f>
        <v>West Oakland</v>
      </c>
      <c r="O650" s="108" t="s">
        <v>1645</v>
      </c>
      <c r="P650" s="178" t="str">
        <f t="shared" si="132"/>
        <v>Newcomb, Sean (Y1)</v>
      </c>
      <c r="Q650" s="139">
        <f t="shared" ref="Q650:Q681" si="134">IF(ISBLANK($V650),"",$V650)</f>
        <v>200000</v>
      </c>
      <c r="R650" s="231">
        <f t="shared" ref="R650:R681" si="135">IF(ISBLANK($X650),"",$X650)</f>
        <v>300000</v>
      </c>
      <c r="S650" s="231">
        <f t="shared" ref="S650:S681" si="136">IF(ISBLANK($Z650),"",$Z650)</f>
        <v>400000</v>
      </c>
      <c r="T650" s="231" t="str">
        <f t="shared" si="133"/>
        <v/>
      </c>
      <c r="U650" s="509" t="s">
        <v>510</v>
      </c>
      <c r="V650" s="140">
        <v>200000</v>
      </c>
      <c r="W650" s="107" t="s">
        <v>511</v>
      </c>
      <c r="X650" s="183">
        <v>300000</v>
      </c>
      <c r="Y650" s="107" t="s">
        <v>367</v>
      </c>
      <c r="Z650" s="183">
        <v>400000</v>
      </c>
      <c r="AA650" s="107" t="s">
        <v>630</v>
      </c>
      <c r="AB650" s="107"/>
      <c r="AC650" s="107"/>
      <c r="AD650" s="107"/>
      <c r="AE650" s="107"/>
      <c r="AF650" s="107"/>
    </row>
    <row r="651" spans="1:32" ht="14.25" customHeight="1" x14ac:dyDescent="0.2">
      <c r="A651" s="107" t="s">
        <v>1786</v>
      </c>
      <c r="B651" s="185" t="str">
        <f t="shared" si="123"/>
        <v>Newman</v>
      </c>
      <c r="C651" s="190" t="str">
        <f t="shared" si="124"/>
        <v>Kevin</v>
      </c>
      <c r="D651" s="107" t="str">
        <f t="shared" si="125"/>
        <v>K. Newman</v>
      </c>
      <c r="E651" s="178" t="str">
        <f t="shared" si="126"/>
        <v>Kevin Newman</v>
      </c>
      <c r="F651" s="217"/>
      <c r="G651" s="509">
        <v>105</v>
      </c>
      <c r="H651" s="509">
        <v>4</v>
      </c>
      <c r="I651" s="509">
        <v>12</v>
      </c>
      <c r="J651" s="298">
        <v>34185</v>
      </c>
      <c r="K651" s="167" t="s">
        <v>975</v>
      </c>
      <c r="L651" s="108" t="s">
        <v>509</v>
      </c>
      <c r="M651" s="107" t="str">
        <f t="shared" si="131"/>
        <v>min</v>
      </c>
      <c r="N651" s="120" t="str">
        <f>Cobb!$Y$2</f>
        <v>Gateway</v>
      </c>
      <c r="O651" s="142" t="s">
        <v>1727</v>
      </c>
      <c r="P651" s="178" t="str">
        <f t="shared" si="132"/>
        <v>Newman, Kevin (min)</v>
      </c>
      <c r="Q651" s="139" t="str">
        <f t="shared" si="134"/>
        <v/>
      </c>
      <c r="R651" s="231" t="str">
        <f t="shared" si="135"/>
        <v/>
      </c>
      <c r="S651" s="231" t="str">
        <f t="shared" si="136"/>
        <v/>
      </c>
      <c r="T651" s="231" t="str">
        <f t="shared" si="133"/>
        <v/>
      </c>
      <c r="U651" s="107" t="s">
        <v>643</v>
      </c>
      <c r="V651" s="183"/>
      <c r="W651" s="107"/>
      <c r="X651" s="183"/>
      <c r="Y651" s="107"/>
      <c r="Z651" s="183"/>
      <c r="AA651" s="107"/>
      <c r="AB651" s="107"/>
      <c r="AC651" s="107"/>
      <c r="AD651" s="107"/>
      <c r="AE651" s="107"/>
      <c r="AF651" s="107"/>
    </row>
    <row r="652" spans="1:32" ht="14.25" customHeight="1" x14ac:dyDescent="0.2">
      <c r="A652" s="121" t="s">
        <v>808</v>
      </c>
      <c r="B652" s="185" t="str">
        <f t="shared" si="123"/>
        <v>Nicasio</v>
      </c>
      <c r="C652" s="190" t="str">
        <f t="shared" si="124"/>
        <v>Juan</v>
      </c>
      <c r="D652" s="107" t="str">
        <f t="shared" si="125"/>
        <v>J. Nicasio</v>
      </c>
      <c r="E652" s="178" t="str">
        <f t="shared" si="126"/>
        <v>Juan Nicasio</v>
      </c>
      <c r="F652" s="108"/>
      <c r="G652" s="120"/>
      <c r="H652" s="120"/>
      <c r="I652" s="120"/>
      <c r="J652" s="332"/>
      <c r="K652" s="107"/>
      <c r="L652" s="108" t="s">
        <v>130</v>
      </c>
      <c r="M652" s="107" t="str">
        <f t="shared" si="131"/>
        <v>3,F3-$2.25M</v>
      </c>
      <c r="N652" s="222" t="s">
        <v>429</v>
      </c>
      <c r="O652" s="284" t="s">
        <v>2119</v>
      </c>
      <c r="P652" s="178" t="str">
        <f t="shared" si="132"/>
        <v>Nicasio, Juan (3,F3-$2.25M)</v>
      </c>
      <c r="Q652" s="139">
        <f t="shared" si="134"/>
        <v>750000</v>
      </c>
      <c r="R652" s="231" t="str">
        <f t="shared" si="135"/>
        <v/>
      </c>
      <c r="S652" s="231" t="str">
        <f t="shared" si="136"/>
        <v/>
      </c>
      <c r="T652" s="231" t="str">
        <f t="shared" si="133"/>
        <v/>
      </c>
      <c r="U652" s="121" t="s">
        <v>1567</v>
      </c>
      <c r="V652" s="323">
        <v>750000</v>
      </c>
      <c r="W652" s="107" t="s">
        <v>326</v>
      </c>
      <c r="X652" s="183"/>
      <c r="Y652" s="107"/>
      <c r="Z652" s="183"/>
      <c r="AA652" s="107"/>
      <c r="AB652" s="107"/>
      <c r="AC652" s="107"/>
      <c r="AD652" s="107"/>
      <c r="AE652" s="107"/>
      <c r="AF652" s="107"/>
    </row>
    <row r="653" spans="1:32" ht="14.25" customHeight="1" x14ac:dyDescent="0.2">
      <c r="A653" s="121" t="s">
        <v>1619</v>
      </c>
      <c r="B653" s="185" t="str">
        <f t="shared" si="123"/>
        <v>Niese</v>
      </c>
      <c r="C653" s="190" t="str">
        <f t="shared" si="124"/>
        <v>Jonathan</v>
      </c>
      <c r="D653" s="107" t="str">
        <f t="shared" si="125"/>
        <v>J. Niese</v>
      </c>
      <c r="E653" s="178" t="str">
        <f t="shared" si="126"/>
        <v>Jonathan Niese</v>
      </c>
      <c r="F653" s="108"/>
      <c r="G653" s="120"/>
      <c r="H653" s="120"/>
      <c r="I653" s="120"/>
      <c r="J653" s="332"/>
      <c r="K653" s="107"/>
      <c r="L653" s="108" t="s">
        <v>130</v>
      </c>
      <c r="M653" s="107" t="str">
        <f t="shared" si="131"/>
        <v>3,F3-$5.013M</v>
      </c>
      <c r="N653" s="222" t="str">
        <f>Ruth!$AE$2</f>
        <v>Williamsburg</v>
      </c>
      <c r="O653" s="284" t="s">
        <v>1497</v>
      </c>
      <c r="P653" s="178" t="str">
        <f t="shared" si="132"/>
        <v>Niese, Jonathan (3,F3-$5.013M)</v>
      </c>
      <c r="Q653" s="139">
        <f t="shared" si="134"/>
        <v>1671000</v>
      </c>
      <c r="R653" s="231" t="str">
        <f t="shared" si="135"/>
        <v/>
      </c>
      <c r="S653" s="231" t="str">
        <f t="shared" si="136"/>
        <v/>
      </c>
      <c r="T653" s="231" t="str">
        <f t="shared" si="133"/>
        <v/>
      </c>
      <c r="U653" s="121" t="s">
        <v>1555</v>
      </c>
      <c r="V653" s="323">
        <v>1671000</v>
      </c>
      <c r="W653" s="107" t="s">
        <v>326</v>
      </c>
      <c r="X653" s="183"/>
      <c r="Y653" s="107"/>
      <c r="Z653" s="183"/>
      <c r="AA653" s="107"/>
      <c r="AB653" s="107"/>
      <c r="AC653" s="107"/>
      <c r="AD653" s="107"/>
      <c r="AE653" s="107"/>
      <c r="AF653" s="107"/>
    </row>
    <row r="654" spans="1:32" ht="14.25" customHeight="1" x14ac:dyDescent="0.2">
      <c r="A654" s="107" t="s">
        <v>781</v>
      </c>
      <c r="B654" s="185" t="str">
        <f t="shared" si="123"/>
        <v>Nimmo</v>
      </c>
      <c r="C654" s="190" t="str">
        <f t="shared" si="124"/>
        <v>Brandon</v>
      </c>
      <c r="D654" s="107" t="str">
        <f t="shared" si="125"/>
        <v>B. Nimmo</v>
      </c>
      <c r="E654" s="178" t="str">
        <f t="shared" si="126"/>
        <v>Brandon Nimmo</v>
      </c>
      <c r="F654" s="108" t="s">
        <v>404</v>
      </c>
      <c r="G654" s="108"/>
      <c r="H654" s="108"/>
      <c r="I654" s="108"/>
      <c r="J654" s="165"/>
      <c r="K654" s="120" t="s">
        <v>977</v>
      </c>
      <c r="L654" s="108" t="s">
        <v>7</v>
      </c>
      <c r="M654" s="107" t="str">
        <f t="shared" si="131"/>
        <v>Y1</v>
      </c>
      <c r="N654" s="120" t="str">
        <f>Ruth!$A$2</f>
        <v>Plum Island</v>
      </c>
      <c r="O654" s="142" t="s">
        <v>813</v>
      </c>
      <c r="P654" s="178" t="str">
        <f t="shared" si="132"/>
        <v>Nimmo, Brandon (Y1)</v>
      </c>
      <c r="Q654" s="139">
        <f t="shared" si="134"/>
        <v>200000</v>
      </c>
      <c r="R654" s="231">
        <f t="shared" si="135"/>
        <v>300000</v>
      </c>
      <c r="S654" s="231">
        <f t="shared" si="136"/>
        <v>400000</v>
      </c>
      <c r="T654" s="231" t="str">
        <f t="shared" si="133"/>
        <v/>
      </c>
      <c r="U654" s="107" t="s">
        <v>510</v>
      </c>
      <c r="V654" s="140">
        <v>200000</v>
      </c>
      <c r="W654" s="107" t="s">
        <v>511</v>
      </c>
      <c r="X654" s="183">
        <v>300000</v>
      </c>
      <c r="Y654" s="107" t="s">
        <v>367</v>
      </c>
      <c r="Z654" s="183">
        <v>400000</v>
      </c>
      <c r="AA654" s="107" t="s">
        <v>630</v>
      </c>
      <c r="AB654" s="107"/>
      <c r="AC654" s="107"/>
      <c r="AD654" s="107"/>
      <c r="AE654" s="107"/>
      <c r="AF654" s="107"/>
    </row>
    <row r="655" spans="1:32" ht="14.25" customHeight="1" x14ac:dyDescent="0.2">
      <c r="A655" s="509" t="s">
        <v>1401</v>
      </c>
      <c r="B655" s="185" t="str">
        <f t="shared" ref="B655:B715" si="137">LEFT(A655,FIND(", ",A655,1)-1)</f>
        <v>Nola</v>
      </c>
      <c r="C655" s="190" t="str">
        <f t="shared" ref="C655:C715" si="138">RIGHT(A655,LEN(A655)-FIND(", ",A655,1)-1)</f>
        <v>Aaron</v>
      </c>
      <c r="D655" s="107" t="str">
        <f t="shared" ref="D655:D715" si="139">CONCATENATE(MID(C655,1,1),". ",B655)</f>
        <v>A. Nola</v>
      </c>
      <c r="E655" s="178" t="str">
        <f t="shared" ref="E655:E715" si="140">CONCATENATE(C655," ",B655)</f>
        <v>Aaron Nola</v>
      </c>
      <c r="F655" s="108" t="s">
        <v>971</v>
      </c>
      <c r="G655" s="108"/>
      <c r="H655" s="108"/>
      <c r="I655" s="108"/>
      <c r="J655" s="298">
        <v>34124</v>
      </c>
      <c r="K655" s="107" t="s">
        <v>730</v>
      </c>
      <c r="L655" s="108" t="s">
        <v>130</v>
      </c>
      <c r="M655" s="107" t="str">
        <f t="shared" si="131"/>
        <v>Y3</v>
      </c>
      <c r="N655" s="120" t="str">
        <f>Ruth!$S$2</f>
        <v>New York</v>
      </c>
      <c r="O655" s="108" t="s">
        <v>1349</v>
      </c>
      <c r="P655" s="178" t="str">
        <f t="shared" si="132"/>
        <v>Nola, Aaron (Y3)</v>
      </c>
      <c r="Q655" s="139">
        <f t="shared" si="134"/>
        <v>400000</v>
      </c>
      <c r="R655" s="231" t="str">
        <f t="shared" si="135"/>
        <v/>
      </c>
      <c r="S655" s="231" t="str">
        <f t="shared" si="136"/>
        <v/>
      </c>
      <c r="T655" s="231" t="str">
        <f t="shared" si="133"/>
        <v/>
      </c>
      <c r="U655" s="107" t="s">
        <v>367</v>
      </c>
      <c r="V655" s="323">
        <v>400000</v>
      </c>
      <c r="W655" s="107" t="s">
        <v>630</v>
      </c>
      <c r="X655" s="321"/>
      <c r="Y655" s="107" t="s">
        <v>943</v>
      </c>
      <c r="Z655" s="183"/>
      <c r="AA655" s="107" t="s">
        <v>944</v>
      </c>
      <c r="AB655" s="107"/>
      <c r="AC655" s="107" t="s">
        <v>945</v>
      </c>
      <c r="AD655" s="107"/>
      <c r="AE655" s="107" t="s">
        <v>326</v>
      </c>
      <c r="AF655" s="107"/>
    </row>
    <row r="656" spans="1:32" ht="14.25" customHeight="1" x14ac:dyDescent="0.2">
      <c r="A656" s="107" t="s">
        <v>696</v>
      </c>
      <c r="B656" s="185" t="str">
        <f t="shared" si="137"/>
        <v>Nolasco</v>
      </c>
      <c r="C656" s="190" t="str">
        <f t="shared" si="138"/>
        <v>Ricky</v>
      </c>
      <c r="D656" s="107" t="str">
        <f t="shared" si="139"/>
        <v>R. Nolasco</v>
      </c>
      <c r="E656" s="178" t="str">
        <f t="shared" si="140"/>
        <v>Ricky Nolasco</v>
      </c>
      <c r="F656" s="108" t="s">
        <v>971</v>
      </c>
      <c r="G656" s="108"/>
      <c r="H656" s="108"/>
      <c r="I656" s="108"/>
      <c r="J656" s="165">
        <v>30298</v>
      </c>
      <c r="K656" s="120"/>
      <c r="L656" s="108" t="s">
        <v>130</v>
      </c>
      <c r="M656" s="107" t="str">
        <f t="shared" si="131"/>
        <v>1,F2-$5M</v>
      </c>
      <c r="N656" s="147" t="s">
        <v>642</v>
      </c>
      <c r="O656" s="142" t="s">
        <v>3237</v>
      </c>
      <c r="P656" s="178" t="str">
        <f t="shared" si="132"/>
        <v>Nolasco, Ricky (1,F2-$5M)</v>
      </c>
      <c r="Q656" s="139">
        <f t="shared" si="134"/>
        <v>2500000</v>
      </c>
      <c r="R656" s="231">
        <f t="shared" si="135"/>
        <v>2500000</v>
      </c>
      <c r="S656" s="231" t="str">
        <f t="shared" si="136"/>
        <v/>
      </c>
      <c r="T656" s="231" t="str">
        <f t="shared" si="133"/>
        <v/>
      </c>
      <c r="U656" s="165" t="s">
        <v>1489</v>
      </c>
      <c r="V656" s="140">
        <v>2500000</v>
      </c>
      <c r="W656" s="165" t="s">
        <v>1489</v>
      </c>
      <c r="X656" s="140">
        <v>2500000</v>
      </c>
      <c r="Y656" s="201" t="s">
        <v>326</v>
      </c>
      <c r="Z656" s="139"/>
      <c r="AA656" s="321"/>
      <c r="AB656" s="140"/>
      <c r="AC656" s="240"/>
      <c r="AD656" s="107"/>
      <c r="AE656" s="107"/>
      <c r="AF656" s="107"/>
    </row>
    <row r="657" spans="1:32" ht="14.25" customHeight="1" x14ac:dyDescent="0.2">
      <c r="A657" s="170" t="s">
        <v>1025</v>
      </c>
      <c r="B657" s="185" t="str">
        <f t="shared" si="137"/>
        <v>Norris</v>
      </c>
      <c r="C657" s="190" t="str">
        <f t="shared" si="138"/>
        <v>Bud</v>
      </c>
      <c r="D657" s="107" t="str">
        <f t="shared" si="139"/>
        <v>B. Norris</v>
      </c>
      <c r="E657" s="178" t="str">
        <f t="shared" si="140"/>
        <v>Bud Norris</v>
      </c>
      <c r="F657" s="171" t="s">
        <v>971</v>
      </c>
      <c r="G657" s="171"/>
      <c r="H657" s="171"/>
      <c r="I657" s="171"/>
      <c r="J657" s="172">
        <v>31108</v>
      </c>
      <c r="K657" s="173" t="s">
        <v>730</v>
      </c>
      <c r="L657" s="108" t="s">
        <v>130</v>
      </c>
      <c r="M657" s="107" t="str">
        <f t="shared" si="131"/>
        <v>1,F2-$1.995M</v>
      </c>
      <c r="N657" s="147" t="s">
        <v>398</v>
      </c>
      <c r="O657" s="142" t="s">
        <v>3237</v>
      </c>
      <c r="P657" s="178" t="str">
        <f t="shared" si="132"/>
        <v>Norris, Bud (1,F2-$1.995M)</v>
      </c>
      <c r="Q657" s="139">
        <f t="shared" si="134"/>
        <v>998000</v>
      </c>
      <c r="R657" s="231">
        <f t="shared" si="135"/>
        <v>998000</v>
      </c>
      <c r="S657" s="231" t="str">
        <f t="shared" si="136"/>
        <v/>
      </c>
      <c r="T657" s="231" t="str">
        <f t="shared" si="133"/>
        <v/>
      </c>
      <c r="U657" s="165" t="s">
        <v>3305</v>
      </c>
      <c r="V657" s="140">
        <v>998000</v>
      </c>
      <c r="W657" s="165" t="s">
        <v>3305</v>
      </c>
      <c r="X657" s="140">
        <v>998000</v>
      </c>
      <c r="Y657" s="201" t="s">
        <v>326</v>
      </c>
      <c r="Z657" s="139"/>
      <c r="AA657" s="182"/>
      <c r="AB657" s="140"/>
      <c r="AC657" s="240"/>
      <c r="AD657" s="107"/>
      <c r="AE657" s="107"/>
      <c r="AF657" s="107"/>
    </row>
    <row r="658" spans="1:32" ht="14.25" customHeight="1" x14ac:dyDescent="0.2">
      <c r="A658" s="107" t="s">
        <v>775</v>
      </c>
      <c r="B658" s="185" t="str">
        <f t="shared" si="137"/>
        <v>Norris</v>
      </c>
      <c r="C658" s="190" t="str">
        <f t="shared" si="138"/>
        <v>Daniel</v>
      </c>
      <c r="D658" s="107" t="str">
        <f t="shared" si="139"/>
        <v>D. Norris</v>
      </c>
      <c r="E658" s="178" t="str">
        <f t="shared" si="140"/>
        <v>Daniel Norris</v>
      </c>
      <c r="F658" s="108" t="s">
        <v>404</v>
      </c>
      <c r="G658" s="108"/>
      <c r="H658" s="108"/>
      <c r="I658" s="108"/>
      <c r="J658" s="165"/>
      <c r="K658" s="120" t="s">
        <v>730</v>
      </c>
      <c r="L658" s="108" t="s">
        <v>130</v>
      </c>
      <c r="M658" s="107" t="str">
        <f t="shared" si="131"/>
        <v>Y3</v>
      </c>
      <c r="N658" s="120" t="str">
        <f>Mays!$G$2</f>
        <v>Palo Alto</v>
      </c>
      <c r="O658" s="142" t="s">
        <v>813</v>
      </c>
      <c r="P658" s="178" t="str">
        <f t="shared" si="132"/>
        <v>Norris, Daniel (Y3)</v>
      </c>
      <c r="Q658" s="139">
        <f t="shared" si="134"/>
        <v>400000</v>
      </c>
      <c r="R658" s="231" t="str">
        <f t="shared" si="135"/>
        <v/>
      </c>
      <c r="S658" s="231" t="str">
        <f t="shared" si="136"/>
        <v/>
      </c>
      <c r="T658" s="231" t="str">
        <f t="shared" si="133"/>
        <v/>
      </c>
      <c r="U658" s="107" t="s">
        <v>367</v>
      </c>
      <c r="V658" s="323">
        <v>400000</v>
      </c>
      <c r="W658" s="107" t="s">
        <v>630</v>
      </c>
      <c r="X658" s="183"/>
      <c r="Y658" s="107" t="s">
        <v>943</v>
      </c>
      <c r="Z658" s="183"/>
      <c r="AA658" s="107" t="s">
        <v>944</v>
      </c>
      <c r="AB658" s="107"/>
      <c r="AC658" s="107" t="s">
        <v>945</v>
      </c>
      <c r="AD658" s="107"/>
      <c r="AE658" s="107" t="s">
        <v>326</v>
      </c>
      <c r="AF658" s="107"/>
    </row>
    <row r="659" spans="1:32" ht="14.25" customHeight="1" x14ac:dyDescent="0.25">
      <c r="A659" s="120" t="s">
        <v>668</v>
      </c>
      <c r="B659" s="185" t="str">
        <f t="shared" si="137"/>
        <v>Norris</v>
      </c>
      <c r="C659" s="190" t="str">
        <f t="shared" si="138"/>
        <v>Derek</v>
      </c>
      <c r="D659" s="107" t="str">
        <f t="shared" si="139"/>
        <v>D. Norris</v>
      </c>
      <c r="E659" s="178" t="str">
        <f t="shared" si="140"/>
        <v>Derek Norris</v>
      </c>
      <c r="F659" s="334" t="s">
        <v>971</v>
      </c>
      <c r="G659" s="108"/>
      <c r="H659" s="108"/>
      <c r="I659" s="108"/>
      <c r="J659" s="335">
        <v>32553</v>
      </c>
      <c r="K659" s="336" t="s">
        <v>972</v>
      </c>
      <c r="L659" s="108" t="s">
        <v>7</v>
      </c>
      <c r="M659" s="107" t="str">
        <f t="shared" si="131"/>
        <v>2,F3-$2.284M</v>
      </c>
      <c r="N659" s="120" t="str">
        <f>Cobb!$Y$2</f>
        <v>Gateway</v>
      </c>
      <c r="O659" s="370" t="s">
        <v>1922</v>
      </c>
      <c r="P659" s="178" t="str">
        <f t="shared" si="132"/>
        <v>Norris, Derek (2,F3-$2.284M)</v>
      </c>
      <c r="Q659" s="139">
        <f t="shared" si="134"/>
        <v>761251</v>
      </c>
      <c r="R659" s="231">
        <f t="shared" si="135"/>
        <v>761251</v>
      </c>
      <c r="S659" s="231" t="str">
        <f t="shared" si="136"/>
        <v/>
      </c>
      <c r="T659" s="231" t="str">
        <f t="shared" si="133"/>
        <v/>
      </c>
      <c r="U659" s="340" t="s">
        <v>1975</v>
      </c>
      <c r="V659" s="338">
        <v>761251</v>
      </c>
      <c r="W659" s="340" t="s">
        <v>1981</v>
      </c>
      <c r="X659" s="486">
        <v>761251</v>
      </c>
      <c r="Y659" s="107" t="s">
        <v>326</v>
      </c>
      <c r="Z659" s="183"/>
      <c r="AA659" s="107"/>
      <c r="AB659" s="107"/>
      <c r="AC659" s="107"/>
      <c r="AD659" s="107"/>
      <c r="AE659" s="107"/>
      <c r="AF659" s="107"/>
    </row>
    <row r="660" spans="1:32" ht="14.25" customHeight="1" x14ac:dyDescent="0.2">
      <c r="A660" s="316" t="s">
        <v>505</v>
      </c>
      <c r="B660" s="378" t="str">
        <f t="shared" si="137"/>
        <v>Nova</v>
      </c>
      <c r="C660" s="379" t="str">
        <f t="shared" si="138"/>
        <v>Ivan</v>
      </c>
      <c r="D660" s="316" t="str">
        <f t="shared" si="139"/>
        <v>I. Nova</v>
      </c>
      <c r="E660" s="374" t="str">
        <f t="shared" si="140"/>
        <v>Ivan Nova</v>
      </c>
      <c r="F660" s="317"/>
      <c r="G660" s="317"/>
      <c r="H660" s="317"/>
      <c r="I660" s="317"/>
      <c r="J660" s="472"/>
      <c r="K660" s="314"/>
      <c r="L660" s="317" t="s">
        <v>130</v>
      </c>
      <c r="M660" s="316" t="str">
        <f t="shared" si="131"/>
        <v>5,L5-14M</v>
      </c>
      <c r="N660" s="314" t="s">
        <v>226</v>
      </c>
      <c r="O660" s="474" t="s">
        <v>3692</v>
      </c>
      <c r="P660" s="178" t="str">
        <f t="shared" si="132"/>
        <v>Nova, Ivan (5,L5-14M)</v>
      </c>
      <c r="Q660" s="139">
        <f t="shared" si="134"/>
        <v>2800000</v>
      </c>
      <c r="R660" s="231" t="str">
        <f t="shared" si="135"/>
        <v/>
      </c>
      <c r="S660" s="231" t="str">
        <f t="shared" si="136"/>
        <v/>
      </c>
      <c r="T660" s="231" t="str">
        <f t="shared" si="133"/>
        <v/>
      </c>
      <c r="U660" s="107" t="s">
        <v>593</v>
      </c>
      <c r="V660" s="183">
        <v>2800000</v>
      </c>
      <c r="W660" s="107" t="s">
        <v>326</v>
      </c>
      <c r="X660" s="183"/>
      <c r="Y660" s="107"/>
      <c r="Z660" s="183"/>
      <c r="AA660" s="107"/>
      <c r="AB660" s="107"/>
      <c r="AC660" s="107"/>
      <c r="AD660" s="107"/>
      <c r="AE660" s="107"/>
      <c r="AF660" s="107"/>
    </row>
    <row r="661" spans="1:32" ht="14.25" customHeight="1" x14ac:dyDescent="0.25">
      <c r="A661" s="121" t="s">
        <v>102</v>
      </c>
      <c r="B661" s="185" t="str">
        <f t="shared" si="137"/>
        <v>Nunez</v>
      </c>
      <c r="C661" s="190" t="str">
        <f t="shared" si="138"/>
        <v>Eduardo</v>
      </c>
      <c r="D661" s="107" t="str">
        <f t="shared" si="139"/>
        <v>E. Nunez</v>
      </c>
      <c r="E661" s="178" t="str">
        <f t="shared" si="140"/>
        <v>Eduardo Nunez</v>
      </c>
      <c r="F661" s="334" t="s">
        <v>971</v>
      </c>
      <c r="G661" s="120"/>
      <c r="H661" s="120"/>
      <c r="I661" s="120"/>
      <c r="J661" s="335">
        <v>31943</v>
      </c>
      <c r="K661" s="363" t="s">
        <v>974</v>
      </c>
      <c r="L661" s="108" t="s">
        <v>7</v>
      </c>
      <c r="M661" s="107" t="str">
        <f t="shared" si="131"/>
        <v>2,F3-$6.535M</v>
      </c>
      <c r="N661" s="339" t="s">
        <v>1918</v>
      </c>
      <c r="O661" s="370" t="s">
        <v>1922</v>
      </c>
      <c r="P661" s="178" t="str">
        <f t="shared" si="132"/>
        <v>Nunez, Eduardo (2,F3-$6.535M)</v>
      </c>
      <c r="Q661" s="139">
        <f t="shared" si="134"/>
        <v>2178434</v>
      </c>
      <c r="R661" s="231">
        <f t="shared" si="135"/>
        <v>2178434</v>
      </c>
      <c r="S661" s="231" t="str">
        <f t="shared" si="136"/>
        <v/>
      </c>
      <c r="T661" s="231" t="str">
        <f t="shared" si="133"/>
        <v/>
      </c>
      <c r="U661" s="340" t="s">
        <v>2022</v>
      </c>
      <c r="V661" s="338">
        <v>2178434</v>
      </c>
      <c r="W661" s="340" t="s">
        <v>2041</v>
      </c>
      <c r="X661" s="486">
        <v>2178434</v>
      </c>
      <c r="Y661" s="340" t="s">
        <v>326</v>
      </c>
      <c r="Z661" s="183"/>
      <c r="AA661" s="107"/>
      <c r="AB661" s="107"/>
      <c r="AC661" s="107"/>
      <c r="AD661" s="107"/>
      <c r="AE661" s="107"/>
      <c r="AF661" s="107"/>
    </row>
    <row r="662" spans="1:32" ht="14.25" customHeight="1" x14ac:dyDescent="0.2">
      <c r="A662" s="509" t="s">
        <v>1465</v>
      </c>
      <c r="B662" s="185" t="str">
        <f t="shared" si="137"/>
        <v>Nunez</v>
      </c>
      <c r="C662" s="190" t="str">
        <f t="shared" si="138"/>
        <v>Renato</v>
      </c>
      <c r="D662" s="107" t="str">
        <f t="shared" si="139"/>
        <v>R. Nunez</v>
      </c>
      <c r="E662" s="178" t="str">
        <f t="shared" si="140"/>
        <v>Renato Nunez</v>
      </c>
      <c r="F662" s="108" t="s">
        <v>971</v>
      </c>
      <c r="G662" s="108"/>
      <c r="H662" s="108"/>
      <c r="I662" s="108"/>
      <c r="J662" s="298">
        <v>34428</v>
      </c>
      <c r="K662" s="107" t="s">
        <v>974</v>
      </c>
      <c r="L662" s="108" t="s">
        <v>7</v>
      </c>
      <c r="M662" s="107" t="str">
        <f t="shared" si="131"/>
        <v>MM</v>
      </c>
      <c r="N662" s="120" t="str">
        <f>Aaron!$M$2</f>
        <v>Virginia</v>
      </c>
      <c r="O662" s="108" t="s">
        <v>1349</v>
      </c>
      <c r="P662" s="178" t="str">
        <f t="shared" si="132"/>
        <v>Nunez, Renato (MM)</v>
      </c>
      <c r="Q662" s="139">
        <f t="shared" si="134"/>
        <v>100000</v>
      </c>
      <c r="R662" s="231" t="str">
        <f t="shared" si="135"/>
        <v/>
      </c>
      <c r="S662" s="231" t="str">
        <f t="shared" si="136"/>
        <v/>
      </c>
      <c r="T662" s="231" t="str">
        <f t="shared" si="133"/>
        <v/>
      </c>
      <c r="U662" s="509" t="s">
        <v>507</v>
      </c>
      <c r="V662" s="179">
        <v>100000</v>
      </c>
      <c r="W662" s="509"/>
      <c r="X662" s="321"/>
      <c r="Y662" s="107"/>
      <c r="Z662" s="183"/>
      <c r="AA662" s="107"/>
      <c r="AB662" s="107"/>
      <c r="AC662" s="107"/>
      <c r="AD662" s="107"/>
      <c r="AE662" s="107"/>
      <c r="AF662" s="107"/>
    </row>
    <row r="663" spans="1:32" ht="14.25" customHeight="1" x14ac:dyDescent="0.2">
      <c r="A663" s="509" t="s">
        <v>1704</v>
      </c>
      <c r="B663" s="185" t="str">
        <f t="shared" si="137"/>
        <v>Oberg</v>
      </c>
      <c r="C663" s="190" t="str">
        <f t="shared" si="138"/>
        <v>Scott</v>
      </c>
      <c r="D663" s="107" t="str">
        <f t="shared" si="139"/>
        <v>S. Oberg</v>
      </c>
      <c r="E663" s="178" t="str">
        <f t="shared" si="140"/>
        <v>Scott Oberg</v>
      </c>
      <c r="F663" s="217" t="s">
        <v>971</v>
      </c>
      <c r="G663" s="509">
        <v>213</v>
      </c>
      <c r="H663" s="509">
        <v>10</v>
      </c>
      <c r="I663" s="509">
        <v>17</v>
      </c>
      <c r="J663" s="298">
        <v>32945</v>
      </c>
      <c r="K663" s="167" t="s">
        <v>968</v>
      </c>
      <c r="L663" s="108" t="s">
        <v>130</v>
      </c>
      <c r="M663" s="107" t="str">
        <f t="shared" si="131"/>
        <v>1,F1-$200k</v>
      </c>
      <c r="N663" s="147" t="s">
        <v>448</v>
      </c>
      <c r="O663" s="142" t="s">
        <v>3237</v>
      </c>
      <c r="P663" s="178" t="str">
        <f t="shared" si="132"/>
        <v>Oberg, Scott (1,F1-$200k)</v>
      </c>
      <c r="Q663" s="139">
        <f t="shared" si="134"/>
        <v>200000</v>
      </c>
      <c r="R663" s="231" t="str">
        <f t="shared" si="135"/>
        <v/>
      </c>
      <c r="S663" s="231" t="str">
        <f t="shared" si="136"/>
        <v/>
      </c>
      <c r="T663" s="231" t="str">
        <f t="shared" si="133"/>
        <v/>
      </c>
      <c r="U663" s="165" t="s">
        <v>1488</v>
      </c>
      <c r="V663" s="140">
        <v>200000</v>
      </c>
      <c r="W663" s="182" t="s">
        <v>326</v>
      </c>
      <c r="X663" s="183"/>
      <c r="Y663" s="107"/>
      <c r="Z663" s="183"/>
      <c r="AA663" s="107"/>
      <c r="AB663" s="183"/>
      <c r="AC663" s="107"/>
      <c r="AD663" s="107"/>
      <c r="AE663" s="107"/>
      <c r="AF663" s="107"/>
    </row>
    <row r="664" spans="1:32" ht="15" x14ac:dyDescent="0.25">
      <c r="A664" s="120" t="s">
        <v>499</v>
      </c>
      <c r="B664" s="185" t="str">
        <f t="shared" si="137"/>
        <v>O'Day</v>
      </c>
      <c r="C664" s="190" t="str">
        <f t="shared" si="138"/>
        <v>Darren</v>
      </c>
      <c r="D664" s="107" t="str">
        <f t="shared" si="139"/>
        <v>D. O'Day</v>
      </c>
      <c r="E664" s="178" t="str">
        <f t="shared" si="140"/>
        <v>Darren O'Day</v>
      </c>
      <c r="F664" s="334" t="s">
        <v>971</v>
      </c>
      <c r="G664" s="108"/>
      <c r="H664" s="108"/>
      <c r="I664" s="108"/>
      <c r="J664" s="335">
        <v>30246</v>
      </c>
      <c r="K664" s="336" t="s">
        <v>968</v>
      </c>
      <c r="L664" s="108" t="s">
        <v>130</v>
      </c>
      <c r="M664" s="107" t="str">
        <f t="shared" si="131"/>
        <v>1,F1-$2.095M</v>
      </c>
      <c r="N664" s="147" t="s">
        <v>226</v>
      </c>
      <c r="O664" s="142" t="s">
        <v>3237</v>
      </c>
      <c r="P664" s="178" t="str">
        <f t="shared" si="132"/>
        <v>O'Day, Darren (1,F1-$2.095M)</v>
      </c>
      <c r="Q664" s="139">
        <f t="shared" si="134"/>
        <v>2095000</v>
      </c>
      <c r="R664" s="231" t="str">
        <f t="shared" si="135"/>
        <v/>
      </c>
      <c r="S664" s="231" t="str">
        <f t="shared" si="136"/>
        <v/>
      </c>
      <c r="T664" s="231" t="str">
        <f t="shared" si="133"/>
        <v/>
      </c>
      <c r="U664" s="165" t="s">
        <v>3306</v>
      </c>
      <c r="V664" s="140">
        <v>2095000</v>
      </c>
      <c r="W664" s="182" t="s">
        <v>326</v>
      </c>
      <c r="X664" s="107"/>
      <c r="Y664" s="182"/>
      <c r="Z664" s="139"/>
      <c r="AA664" s="182"/>
      <c r="AB664" s="488"/>
      <c r="AC664" s="214"/>
      <c r="AD664" s="107"/>
      <c r="AE664" s="107"/>
      <c r="AF664" s="107"/>
    </row>
    <row r="665" spans="1:32" ht="12.75" x14ac:dyDescent="0.2">
      <c r="A665" s="185" t="s">
        <v>1110</v>
      </c>
      <c r="B665" s="185" t="str">
        <f t="shared" si="137"/>
        <v>Odor</v>
      </c>
      <c r="C665" s="190" t="str">
        <f t="shared" si="138"/>
        <v>Rougned</v>
      </c>
      <c r="D665" s="107" t="str">
        <f t="shared" si="139"/>
        <v>R. Odor</v>
      </c>
      <c r="E665" s="178" t="str">
        <f t="shared" si="140"/>
        <v>Rougned Odor</v>
      </c>
      <c r="F665" s="184" t="s">
        <v>404</v>
      </c>
      <c r="G665" s="184"/>
      <c r="H665" s="184"/>
      <c r="I665" s="184"/>
      <c r="J665" s="194">
        <v>34368</v>
      </c>
      <c r="K665" s="195" t="s">
        <v>969</v>
      </c>
      <c r="L665" s="108" t="s">
        <v>7</v>
      </c>
      <c r="M665" s="107" t="str">
        <f t="shared" si="131"/>
        <v>ARB-Y4</v>
      </c>
      <c r="N665" s="120" t="str">
        <f>Ruth!$S$2</f>
        <v>New York</v>
      </c>
      <c r="O665" s="184" t="s">
        <v>1076</v>
      </c>
      <c r="P665" s="178" t="str">
        <f t="shared" si="132"/>
        <v>Odor, Rougned (ARB-Y4)</v>
      </c>
      <c r="Q665" s="139">
        <f t="shared" si="134"/>
        <v>760000</v>
      </c>
      <c r="R665" s="231" t="str">
        <f t="shared" si="135"/>
        <v/>
      </c>
      <c r="S665" s="231" t="str">
        <f t="shared" si="136"/>
        <v/>
      </c>
      <c r="T665" s="231" t="str">
        <f t="shared" si="133"/>
        <v/>
      </c>
      <c r="U665" s="107" t="s">
        <v>630</v>
      </c>
      <c r="V665" s="179">
        <v>760000</v>
      </c>
      <c r="W665" s="107" t="s">
        <v>943</v>
      </c>
      <c r="X665" s="183"/>
      <c r="Y665" s="107" t="s">
        <v>944</v>
      </c>
      <c r="Z665" s="183"/>
      <c r="AA665" s="107" t="s">
        <v>945</v>
      </c>
      <c r="AB665" s="107"/>
      <c r="AC665" s="107" t="s">
        <v>326</v>
      </c>
      <c r="AD665" s="107"/>
      <c r="AE665" s="107"/>
      <c r="AF665" s="107"/>
    </row>
    <row r="666" spans="1:32" ht="12.75" x14ac:dyDescent="0.2">
      <c r="A666" s="107" t="s">
        <v>757</v>
      </c>
      <c r="B666" s="185" t="str">
        <f t="shared" si="137"/>
        <v>Odorizzi</v>
      </c>
      <c r="C666" s="190" t="str">
        <f t="shared" si="138"/>
        <v>Jake</v>
      </c>
      <c r="D666" s="107" t="str">
        <f t="shared" si="139"/>
        <v>J. Odorizzi</v>
      </c>
      <c r="E666" s="178" t="str">
        <f t="shared" si="140"/>
        <v>Jake Odorizzi</v>
      </c>
      <c r="F666" s="108"/>
      <c r="G666" s="108"/>
      <c r="H666" s="108"/>
      <c r="I666" s="108"/>
      <c r="J666" s="165"/>
      <c r="K666" s="120"/>
      <c r="L666" s="108" t="s">
        <v>130</v>
      </c>
      <c r="M666" s="107" t="str">
        <f t="shared" si="131"/>
        <v>ARB-Y4</v>
      </c>
      <c r="N666" s="222" t="str">
        <f>Mays!$S$2</f>
        <v>Thunder Bay</v>
      </c>
      <c r="O666" s="142" t="s">
        <v>813</v>
      </c>
      <c r="P666" s="178" t="str">
        <f t="shared" si="132"/>
        <v>Odorizzi, Jake (ARB-Y4)</v>
      </c>
      <c r="Q666" s="139">
        <f t="shared" si="134"/>
        <v>1000000</v>
      </c>
      <c r="R666" s="231" t="str">
        <f t="shared" si="135"/>
        <v/>
      </c>
      <c r="S666" s="231" t="str">
        <f t="shared" si="136"/>
        <v/>
      </c>
      <c r="T666" s="231" t="str">
        <f t="shared" si="133"/>
        <v/>
      </c>
      <c r="U666" s="107" t="s">
        <v>630</v>
      </c>
      <c r="V666" s="183">
        <v>1000000</v>
      </c>
      <c r="W666" s="107" t="s">
        <v>943</v>
      </c>
      <c r="X666" s="179"/>
      <c r="Y666" s="107" t="s">
        <v>944</v>
      </c>
      <c r="Z666" s="183"/>
      <c r="AA666" s="107" t="s">
        <v>945</v>
      </c>
      <c r="AB666" s="107"/>
      <c r="AC666" s="107" t="s">
        <v>326</v>
      </c>
      <c r="AD666" s="107"/>
      <c r="AE666" s="107"/>
      <c r="AF666" s="107"/>
    </row>
    <row r="667" spans="1:32" ht="12.75" x14ac:dyDescent="0.2">
      <c r="A667" s="107" t="s">
        <v>2283</v>
      </c>
      <c r="B667" s="185" t="str">
        <f t="shared" si="137"/>
        <v>Oh</v>
      </c>
      <c r="C667" s="190" t="str">
        <f t="shared" si="138"/>
        <v>Seung-Hwan</v>
      </c>
      <c r="D667" s="107" t="str">
        <f t="shared" si="139"/>
        <v>S. Oh</v>
      </c>
      <c r="E667" s="178" t="str">
        <f t="shared" si="140"/>
        <v>Seung-Hwan Oh</v>
      </c>
      <c r="F667" s="184" t="s">
        <v>971</v>
      </c>
      <c r="G667" s="107" t="e">
        <f>Cuts!#REF!+1</f>
        <v>#REF!</v>
      </c>
      <c r="H667" s="107">
        <v>1</v>
      </c>
      <c r="I667" s="107">
        <v>3</v>
      </c>
      <c r="J667" s="398">
        <v>30147</v>
      </c>
      <c r="K667" s="107" t="s">
        <v>968</v>
      </c>
      <c r="L667" s="108" t="s">
        <v>130</v>
      </c>
      <c r="M667" s="107" t="str">
        <f t="shared" si="131"/>
        <v>Y2</v>
      </c>
      <c r="N667" s="107" t="s">
        <v>62</v>
      </c>
      <c r="O667" s="108" t="s">
        <v>2127</v>
      </c>
      <c r="P667" s="178" t="str">
        <f t="shared" si="132"/>
        <v>Oh, Seung-Hwan (Y2)</v>
      </c>
      <c r="Q667" s="139">
        <f t="shared" si="134"/>
        <v>300000</v>
      </c>
      <c r="R667" s="231">
        <f t="shared" si="135"/>
        <v>400000</v>
      </c>
      <c r="S667" s="231" t="str">
        <f t="shared" si="136"/>
        <v/>
      </c>
      <c r="T667" s="231" t="str">
        <f t="shared" si="133"/>
        <v/>
      </c>
      <c r="U667" s="107" t="s">
        <v>511</v>
      </c>
      <c r="V667" s="183">
        <v>300000</v>
      </c>
      <c r="W667" s="107" t="s">
        <v>367</v>
      </c>
      <c r="X667" s="183">
        <v>400000</v>
      </c>
      <c r="Y667" s="107" t="s">
        <v>630</v>
      </c>
      <c r="Z667" s="140"/>
      <c r="AA667" s="107" t="s">
        <v>943</v>
      </c>
      <c r="AB667" s="107"/>
      <c r="AC667" s="107" t="s">
        <v>944</v>
      </c>
      <c r="AD667" s="107"/>
      <c r="AE667" s="107" t="s">
        <v>945</v>
      </c>
      <c r="AF667" s="107"/>
    </row>
    <row r="668" spans="1:32" ht="12.75" x14ac:dyDescent="0.2">
      <c r="A668" s="107" t="s">
        <v>2250</v>
      </c>
      <c r="B668" s="185" t="str">
        <f t="shared" si="137"/>
        <v>Okert</v>
      </c>
      <c r="C668" s="190" t="str">
        <f t="shared" si="138"/>
        <v>Steven</v>
      </c>
      <c r="D668" s="107" t="str">
        <f t="shared" si="139"/>
        <v>S. Okert</v>
      </c>
      <c r="E668" s="178" t="str">
        <f t="shared" si="140"/>
        <v>Steven Okert</v>
      </c>
      <c r="F668" s="184" t="s">
        <v>404</v>
      </c>
      <c r="G668" s="107" t="e">
        <f>G667+1</f>
        <v>#REF!</v>
      </c>
      <c r="H668" s="107">
        <v>4</v>
      </c>
      <c r="I668" s="107">
        <v>24</v>
      </c>
      <c r="J668" s="398">
        <v>33428</v>
      </c>
      <c r="K668" s="107" t="s">
        <v>968</v>
      </c>
      <c r="L668" s="108" t="s">
        <v>130</v>
      </c>
      <c r="M668" s="107" t="str">
        <f t="shared" si="131"/>
        <v>Y1</v>
      </c>
      <c r="N668" s="107" t="s">
        <v>224</v>
      </c>
      <c r="O668" s="108" t="s">
        <v>2127</v>
      </c>
      <c r="P668" s="178" t="str">
        <f t="shared" si="132"/>
        <v>Okert, Steven (Y1)</v>
      </c>
      <c r="Q668" s="139">
        <f t="shared" si="134"/>
        <v>200000</v>
      </c>
      <c r="R668" s="231">
        <f t="shared" si="135"/>
        <v>300000</v>
      </c>
      <c r="S668" s="231">
        <f t="shared" si="136"/>
        <v>400000</v>
      </c>
      <c r="T668" s="231" t="str">
        <f t="shared" si="133"/>
        <v/>
      </c>
      <c r="U668" s="107" t="s">
        <v>510</v>
      </c>
      <c r="V668" s="140">
        <v>200000</v>
      </c>
      <c r="W668" s="107" t="s">
        <v>511</v>
      </c>
      <c r="X668" s="183">
        <v>300000</v>
      </c>
      <c r="Y668" s="107" t="s">
        <v>367</v>
      </c>
      <c r="Z668" s="183">
        <v>400000</v>
      </c>
      <c r="AA668" s="107" t="s">
        <v>630</v>
      </c>
      <c r="AB668" s="107"/>
      <c r="AC668" s="107"/>
      <c r="AD668" s="107"/>
      <c r="AE668" s="107"/>
      <c r="AF668" s="107"/>
    </row>
    <row r="669" spans="1:32" ht="12.75" x14ac:dyDescent="0.2">
      <c r="A669" s="509" t="s">
        <v>1452</v>
      </c>
      <c r="B669" s="185" t="str">
        <f t="shared" si="137"/>
        <v>Olson</v>
      </c>
      <c r="C669" s="190" t="str">
        <f t="shared" si="138"/>
        <v>Matt</v>
      </c>
      <c r="D669" s="107" t="str">
        <f t="shared" si="139"/>
        <v>M. Olson</v>
      </c>
      <c r="E669" s="178" t="str">
        <f t="shared" si="140"/>
        <v>Matt Olson</v>
      </c>
      <c r="F669" s="108" t="s">
        <v>404</v>
      </c>
      <c r="G669" s="108"/>
      <c r="H669" s="108"/>
      <c r="I669" s="108"/>
      <c r="J669" s="298">
        <v>34422</v>
      </c>
      <c r="K669" s="107" t="s">
        <v>970</v>
      </c>
      <c r="L669" s="108" t="s">
        <v>7</v>
      </c>
      <c r="M669" s="107" t="str">
        <f t="shared" si="131"/>
        <v>Y1</v>
      </c>
      <c r="N669" s="120" t="s">
        <v>62</v>
      </c>
      <c r="O669" s="108" t="s">
        <v>1363</v>
      </c>
      <c r="P669" s="178" t="str">
        <f t="shared" si="132"/>
        <v>Olson, Matt (Y1)</v>
      </c>
      <c r="Q669" s="139">
        <f t="shared" si="134"/>
        <v>200000</v>
      </c>
      <c r="R669" s="231">
        <f t="shared" si="135"/>
        <v>300000</v>
      </c>
      <c r="S669" s="231">
        <f t="shared" si="136"/>
        <v>400000</v>
      </c>
      <c r="T669" s="231" t="str">
        <f t="shared" si="133"/>
        <v/>
      </c>
      <c r="U669" s="509" t="s">
        <v>510</v>
      </c>
      <c r="V669" s="140">
        <v>200000</v>
      </c>
      <c r="W669" s="107" t="s">
        <v>511</v>
      </c>
      <c r="X669" s="183">
        <v>300000</v>
      </c>
      <c r="Y669" s="107" t="s">
        <v>367</v>
      </c>
      <c r="Z669" s="183">
        <v>400000</v>
      </c>
      <c r="AA669" s="107" t="s">
        <v>630</v>
      </c>
      <c r="AB669" s="509"/>
      <c r="AC669" s="107"/>
      <c r="AD669" s="107"/>
      <c r="AE669" s="107"/>
      <c r="AF669" s="107"/>
    </row>
    <row r="670" spans="1:32" ht="12.75" x14ac:dyDescent="0.2">
      <c r="A670" s="107" t="s">
        <v>2211</v>
      </c>
      <c r="B670" s="185" t="str">
        <f t="shared" si="137"/>
        <v>Ona</v>
      </c>
      <c r="C670" s="190" t="str">
        <f t="shared" si="138"/>
        <v>Jorge</v>
      </c>
      <c r="D670" s="107" t="str">
        <f t="shared" si="139"/>
        <v>J. Ona</v>
      </c>
      <c r="E670" s="178" t="str">
        <f t="shared" si="140"/>
        <v>Jorge Ona</v>
      </c>
      <c r="F670" s="184"/>
      <c r="G670" s="107">
        <f>'Free Agents'!G160+1</f>
        <v>97</v>
      </c>
      <c r="H670" s="107">
        <v>8</v>
      </c>
      <c r="I670" s="107">
        <v>7</v>
      </c>
      <c r="J670" s="107"/>
      <c r="K670" s="107"/>
      <c r="L670" s="108" t="s">
        <v>509</v>
      </c>
      <c r="M670" s="107" t="str">
        <f t="shared" si="131"/>
        <v>min</v>
      </c>
      <c r="N670" s="107" t="s">
        <v>1636</v>
      </c>
      <c r="O670" s="108" t="s">
        <v>2127</v>
      </c>
      <c r="P670" s="178" t="str">
        <f t="shared" si="132"/>
        <v>Ona, Jorge (min)</v>
      </c>
      <c r="Q670" s="139" t="str">
        <f t="shared" si="134"/>
        <v/>
      </c>
      <c r="R670" s="231" t="str">
        <f t="shared" si="135"/>
        <v/>
      </c>
      <c r="S670" s="231" t="str">
        <f t="shared" si="136"/>
        <v/>
      </c>
      <c r="T670" s="231" t="str">
        <f t="shared" si="133"/>
        <v/>
      </c>
      <c r="U670" s="107" t="s">
        <v>643</v>
      </c>
      <c r="V670" s="107"/>
      <c r="W670" s="107"/>
      <c r="X670" s="140"/>
      <c r="Y670" s="107"/>
      <c r="Z670" s="140"/>
      <c r="AA670" s="107"/>
      <c r="AB670" s="107"/>
      <c r="AC670" s="107"/>
      <c r="AD670" s="107"/>
      <c r="AE670" s="107"/>
      <c r="AF670" s="107"/>
    </row>
    <row r="671" spans="1:32" ht="12.75" x14ac:dyDescent="0.2">
      <c r="A671" s="107" t="s">
        <v>1788</v>
      </c>
      <c r="B671" s="185" t="str">
        <f t="shared" si="137"/>
        <v>O'Neill</v>
      </c>
      <c r="C671" s="190" t="str">
        <f t="shared" si="138"/>
        <v>Tyler</v>
      </c>
      <c r="D671" s="107" t="str">
        <f t="shared" si="139"/>
        <v>T. O'Neill</v>
      </c>
      <c r="E671" s="178" t="str">
        <f t="shared" si="140"/>
        <v>Tyler O'Neill</v>
      </c>
      <c r="F671" s="217"/>
      <c r="G671" s="509">
        <v>167</v>
      </c>
      <c r="H671" s="509">
        <v>7</v>
      </c>
      <c r="I671" s="509">
        <v>7</v>
      </c>
      <c r="J671" s="298">
        <v>34872</v>
      </c>
      <c r="K671" s="167" t="s">
        <v>976</v>
      </c>
      <c r="L671" s="108" t="s">
        <v>509</v>
      </c>
      <c r="M671" s="107" t="str">
        <f t="shared" si="131"/>
        <v>min</v>
      </c>
      <c r="N671" s="120" t="str">
        <f>Cobb!$M$2</f>
        <v>Mansfield</v>
      </c>
      <c r="O671" s="142" t="s">
        <v>1727</v>
      </c>
      <c r="P671" s="178" t="str">
        <f t="shared" si="132"/>
        <v>O'Neill, Tyler (min)</v>
      </c>
      <c r="Q671" s="139" t="str">
        <f t="shared" si="134"/>
        <v/>
      </c>
      <c r="R671" s="231" t="str">
        <f t="shared" si="135"/>
        <v/>
      </c>
      <c r="S671" s="231" t="str">
        <f t="shared" si="136"/>
        <v/>
      </c>
      <c r="T671" s="231" t="str">
        <f t="shared" si="133"/>
        <v/>
      </c>
      <c r="U671" s="107" t="s">
        <v>643</v>
      </c>
      <c r="V671" s="183"/>
      <c r="W671" s="107"/>
      <c r="X671" s="183"/>
      <c r="Y671" s="107"/>
      <c r="Z671" s="183"/>
      <c r="AA671" s="107"/>
      <c r="AB671" s="107"/>
      <c r="AC671" s="107"/>
      <c r="AD671" s="107"/>
      <c r="AE671" s="107"/>
      <c r="AF671" s="107"/>
    </row>
    <row r="672" spans="1:32" ht="12.75" x14ac:dyDescent="0.2">
      <c r="A672" s="431" t="s">
        <v>1448</v>
      </c>
      <c r="B672" s="378" t="str">
        <f t="shared" si="137"/>
        <v>Ortiz</v>
      </c>
      <c r="C672" s="379" t="str">
        <f t="shared" si="138"/>
        <v>Luis</v>
      </c>
      <c r="D672" s="316" t="str">
        <f t="shared" si="139"/>
        <v>L. Ortiz</v>
      </c>
      <c r="E672" s="374" t="str">
        <f t="shared" si="140"/>
        <v>Luis Ortiz</v>
      </c>
      <c r="F672" s="317" t="s">
        <v>971</v>
      </c>
      <c r="G672" s="317"/>
      <c r="H672" s="317"/>
      <c r="I672" s="317"/>
      <c r="J672" s="476">
        <v>34964</v>
      </c>
      <c r="K672" s="316" t="s">
        <v>730</v>
      </c>
      <c r="L672" s="317" t="s">
        <v>509</v>
      </c>
      <c r="M672" s="316" t="str">
        <f t="shared" si="131"/>
        <v>min</v>
      </c>
      <c r="N672" s="314" t="s">
        <v>1361</v>
      </c>
      <c r="O672" s="317" t="s">
        <v>3728</v>
      </c>
      <c r="P672" s="178" t="str">
        <f t="shared" si="132"/>
        <v>Ortiz, Luis (min)</v>
      </c>
      <c r="Q672" s="139" t="str">
        <f t="shared" si="134"/>
        <v/>
      </c>
      <c r="R672" s="231" t="str">
        <f t="shared" si="135"/>
        <v/>
      </c>
      <c r="S672" s="231" t="str">
        <f t="shared" si="136"/>
        <v/>
      </c>
      <c r="T672" s="231" t="str">
        <f t="shared" si="133"/>
        <v/>
      </c>
      <c r="U672" s="509" t="s">
        <v>643</v>
      </c>
      <c r="V672" s="323"/>
      <c r="W672" s="509"/>
      <c r="X672" s="321"/>
      <c r="Y672" s="107"/>
      <c r="Z672" s="183"/>
      <c r="AA672" s="107"/>
      <c r="AB672" s="107"/>
      <c r="AC672" s="107"/>
      <c r="AD672" s="107"/>
      <c r="AE672" s="107"/>
      <c r="AF672" s="107"/>
    </row>
    <row r="673" spans="1:32" ht="12.75" x14ac:dyDescent="0.2">
      <c r="A673" s="509" t="s">
        <v>1467</v>
      </c>
      <c r="B673" s="185" t="str">
        <f t="shared" si="137"/>
        <v>Osuna</v>
      </c>
      <c r="C673" s="190" t="str">
        <f t="shared" si="138"/>
        <v>Roberto</v>
      </c>
      <c r="D673" s="107" t="str">
        <f t="shared" si="139"/>
        <v>R. Osuna</v>
      </c>
      <c r="E673" s="178" t="str">
        <f t="shared" si="140"/>
        <v>Roberto Osuna</v>
      </c>
      <c r="F673" s="108" t="s">
        <v>971</v>
      </c>
      <c r="G673" s="108"/>
      <c r="H673" s="108"/>
      <c r="I673" s="108"/>
      <c r="J673" s="298">
        <v>34737</v>
      </c>
      <c r="K673" s="107" t="s">
        <v>730</v>
      </c>
      <c r="L673" s="108" t="s">
        <v>130</v>
      </c>
      <c r="M673" s="107" t="str">
        <f t="shared" si="131"/>
        <v>Y3</v>
      </c>
      <c r="N673" s="120" t="s">
        <v>614</v>
      </c>
      <c r="O673" s="108" t="s">
        <v>1642</v>
      </c>
      <c r="P673" s="178" t="str">
        <f t="shared" si="132"/>
        <v>Osuna, Roberto (Y3)</v>
      </c>
      <c r="Q673" s="139">
        <f t="shared" si="134"/>
        <v>400000</v>
      </c>
      <c r="R673" s="231" t="str">
        <f t="shared" si="135"/>
        <v/>
      </c>
      <c r="S673" s="231" t="str">
        <f t="shared" si="136"/>
        <v/>
      </c>
      <c r="T673" s="231" t="str">
        <f t="shared" si="133"/>
        <v/>
      </c>
      <c r="U673" s="107" t="s">
        <v>367</v>
      </c>
      <c r="V673" s="323">
        <v>400000</v>
      </c>
      <c r="W673" s="107" t="s">
        <v>630</v>
      </c>
      <c r="X673" s="321"/>
      <c r="Y673" s="107" t="s">
        <v>943</v>
      </c>
      <c r="Z673" s="183"/>
      <c r="AA673" s="107" t="s">
        <v>944</v>
      </c>
      <c r="AB673" s="107"/>
      <c r="AC673" s="107" t="s">
        <v>945</v>
      </c>
      <c r="AD673" s="107"/>
      <c r="AE673" s="107" t="s">
        <v>326</v>
      </c>
      <c r="AF673" s="107"/>
    </row>
    <row r="674" spans="1:32" ht="12.75" x14ac:dyDescent="0.2">
      <c r="A674" s="339" t="s">
        <v>1183</v>
      </c>
      <c r="B674" s="185" t="str">
        <f t="shared" si="137"/>
        <v>Otero</v>
      </c>
      <c r="C674" s="190" t="str">
        <f t="shared" si="138"/>
        <v>Dan</v>
      </c>
      <c r="D674" s="107" t="str">
        <f t="shared" si="139"/>
        <v>D. Otero</v>
      </c>
      <c r="E674" s="178" t="str">
        <f t="shared" si="140"/>
        <v>Dan Otero</v>
      </c>
      <c r="F674" s="367" t="s">
        <v>971</v>
      </c>
      <c r="G674" s="339"/>
      <c r="H674" s="339"/>
      <c r="I674" s="339"/>
      <c r="J674" s="368">
        <v>31097</v>
      </c>
      <c r="K674" s="369" t="s">
        <v>968</v>
      </c>
      <c r="L674" s="337" t="s">
        <v>130</v>
      </c>
      <c r="M674" s="107" t="str">
        <f t="shared" si="131"/>
        <v>2,F4-$8.715M</v>
      </c>
      <c r="N674" s="339" t="s">
        <v>1914</v>
      </c>
      <c r="O674" s="370" t="s">
        <v>1922</v>
      </c>
      <c r="P674" s="178" t="str">
        <f t="shared" si="132"/>
        <v>Otero, Dan (2,F4-$8.715M)</v>
      </c>
      <c r="Q674" s="139">
        <f t="shared" si="134"/>
        <v>2178750</v>
      </c>
      <c r="R674" s="231">
        <f t="shared" si="135"/>
        <v>2178750</v>
      </c>
      <c r="S674" s="231">
        <f t="shared" si="136"/>
        <v>2178750</v>
      </c>
      <c r="T674" s="231" t="str">
        <f t="shared" si="133"/>
        <v/>
      </c>
      <c r="U674" s="340" t="s">
        <v>2023</v>
      </c>
      <c r="V674" s="338">
        <v>2178750</v>
      </c>
      <c r="W674" s="340" t="s">
        <v>2042</v>
      </c>
      <c r="X674" s="486">
        <v>2178750</v>
      </c>
      <c r="Y674" s="340" t="s">
        <v>2045</v>
      </c>
      <c r="Z674" s="486">
        <v>2178750</v>
      </c>
      <c r="AA674" s="107" t="s">
        <v>326</v>
      </c>
      <c r="AB674" s="107"/>
      <c r="AC674" s="107"/>
      <c r="AD674" s="107"/>
      <c r="AE674" s="107"/>
      <c r="AF674" s="107"/>
    </row>
    <row r="675" spans="1:32" ht="12.75" x14ac:dyDescent="0.2">
      <c r="A675" s="107" t="s">
        <v>298</v>
      </c>
      <c r="B675" s="185" t="str">
        <f t="shared" si="137"/>
        <v>Owings</v>
      </c>
      <c r="C675" s="190" t="str">
        <f t="shared" si="138"/>
        <v>Chris</v>
      </c>
      <c r="D675" s="107" t="str">
        <f t="shared" si="139"/>
        <v>C. Owings</v>
      </c>
      <c r="E675" s="178" t="str">
        <f t="shared" si="140"/>
        <v>Chris Owings</v>
      </c>
      <c r="F675" s="108" t="s">
        <v>971</v>
      </c>
      <c r="G675" s="108"/>
      <c r="H675" s="108"/>
      <c r="I675" s="108"/>
      <c r="J675" s="165">
        <v>33462</v>
      </c>
      <c r="K675" s="120" t="s">
        <v>975</v>
      </c>
      <c r="L675" s="108" t="s">
        <v>7</v>
      </c>
      <c r="M675" s="107" t="str">
        <f t="shared" si="131"/>
        <v>ARB-Y4</v>
      </c>
      <c r="N675" s="120" t="s">
        <v>352</v>
      </c>
      <c r="O675" s="142" t="s">
        <v>2114</v>
      </c>
      <c r="P675" s="178" t="str">
        <f t="shared" si="132"/>
        <v>Owings, Chris (ARB-Y4)</v>
      </c>
      <c r="Q675" s="139">
        <f t="shared" si="134"/>
        <v>760000</v>
      </c>
      <c r="R675" s="231" t="str">
        <f t="shared" si="135"/>
        <v/>
      </c>
      <c r="S675" s="231" t="str">
        <f t="shared" si="136"/>
        <v/>
      </c>
      <c r="T675" s="231" t="str">
        <f t="shared" si="133"/>
        <v/>
      </c>
      <c r="U675" s="107" t="s">
        <v>630</v>
      </c>
      <c r="V675" s="183">
        <v>760000</v>
      </c>
      <c r="W675" s="107" t="s">
        <v>943</v>
      </c>
      <c r="X675" s="183"/>
      <c r="Y675" s="107" t="s">
        <v>944</v>
      </c>
      <c r="Z675" s="183"/>
      <c r="AA675" s="107" t="s">
        <v>945</v>
      </c>
      <c r="AB675" s="107"/>
      <c r="AC675" s="107" t="s">
        <v>326</v>
      </c>
      <c r="AD675" s="107"/>
      <c r="AE675" s="107"/>
      <c r="AF675" s="107"/>
    </row>
    <row r="676" spans="1:32" ht="12.75" x14ac:dyDescent="0.2">
      <c r="A676" s="107" t="s">
        <v>749</v>
      </c>
      <c r="B676" s="185" t="str">
        <f t="shared" si="137"/>
        <v>Ozuna</v>
      </c>
      <c r="C676" s="190" t="str">
        <f t="shared" si="138"/>
        <v>Marcell</v>
      </c>
      <c r="D676" s="107" t="str">
        <f t="shared" si="139"/>
        <v>M. Ozuna</v>
      </c>
      <c r="E676" s="178" t="str">
        <f t="shared" si="140"/>
        <v>Marcell Ozuna</v>
      </c>
      <c r="F676" s="108"/>
      <c r="G676" s="108"/>
      <c r="H676" s="108"/>
      <c r="I676" s="108"/>
      <c r="J676" s="165"/>
      <c r="K676" s="120"/>
      <c r="L676" s="108" t="s">
        <v>7</v>
      </c>
      <c r="M676" s="107" t="str">
        <f t="shared" si="131"/>
        <v>ARB-Y5</v>
      </c>
      <c r="N676" s="120" t="str">
        <f>Ruth!$Y$2</f>
        <v xml:space="preserve">New Jersey </v>
      </c>
      <c r="O676" s="142" t="s">
        <v>813</v>
      </c>
      <c r="P676" s="178" t="str">
        <f t="shared" si="132"/>
        <v>Ozuna, Marcell (ARB-Y5)</v>
      </c>
      <c r="Q676" s="139">
        <f t="shared" si="134"/>
        <v>1890000</v>
      </c>
      <c r="R676" s="231" t="str">
        <f t="shared" si="135"/>
        <v/>
      </c>
      <c r="S676" s="231" t="str">
        <f t="shared" si="136"/>
        <v/>
      </c>
      <c r="T676" s="231" t="str">
        <f t="shared" si="133"/>
        <v/>
      </c>
      <c r="U676" s="107" t="s">
        <v>943</v>
      </c>
      <c r="V676" s="183">
        <v>1890000</v>
      </c>
      <c r="W676" s="107" t="s">
        <v>944</v>
      </c>
      <c r="X676" s="179"/>
      <c r="Y676" s="107" t="s">
        <v>945</v>
      </c>
      <c r="Z676" s="183"/>
      <c r="AA676" s="107" t="s">
        <v>326</v>
      </c>
      <c r="AB676" s="107"/>
      <c r="AC676" s="107"/>
      <c r="AD676" s="107"/>
      <c r="AE676" s="107"/>
      <c r="AF676" s="107"/>
    </row>
    <row r="677" spans="1:32" ht="12.75" x14ac:dyDescent="0.2">
      <c r="A677" s="107" t="s">
        <v>1127</v>
      </c>
      <c r="B677" s="185" t="str">
        <f t="shared" si="137"/>
        <v>Panik</v>
      </c>
      <c r="C677" s="190" t="str">
        <f t="shared" si="138"/>
        <v>Joe</v>
      </c>
      <c r="D677" s="107" t="str">
        <f t="shared" si="139"/>
        <v>J. Panik</v>
      </c>
      <c r="E677" s="178" t="str">
        <f t="shared" si="140"/>
        <v>Joe Panik</v>
      </c>
      <c r="F677" s="184" t="s">
        <v>404</v>
      </c>
      <c r="G677" s="184"/>
      <c r="H677" s="184"/>
      <c r="I677" s="184"/>
      <c r="J677" s="194">
        <v>33176</v>
      </c>
      <c r="K677" s="178" t="s">
        <v>969</v>
      </c>
      <c r="L677" s="108" t="s">
        <v>7</v>
      </c>
      <c r="M677" s="107" t="str">
        <f t="shared" si="131"/>
        <v>ARB-Y4</v>
      </c>
      <c r="N677" s="120" t="str">
        <f>Ruth!$G$2</f>
        <v>Gotham City</v>
      </c>
      <c r="O677" s="184" t="s">
        <v>1279</v>
      </c>
      <c r="P677" s="178" t="str">
        <f t="shared" si="132"/>
        <v>Panik, Joe (ARB-Y4)</v>
      </c>
      <c r="Q677" s="139">
        <f t="shared" si="134"/>
        <v>840000</v>
      </c>
      <c r="R677" s="231" t="str">
        <f t="shared" si="135"/>
        <v/>
      </c>
      <c r="S677" s="231" t="str">
        <f t="shared" si="136"/>
        <v/>
      </c>
      <c r="T677" s="231" t="str">
        <f t="shared" ref="T677:T703" si="141">IF(ISBLANK($AB677),"",$AB677)</f>
        <v/>
      </c>
      <c r="U677" s="107" t="s">
        <v>630</v>
      </c>
      <c r="V677" s="179">
        <v>840000</v>
      </c>
      <c r="W677" s="107" t="s">
        <v>943</v>
      </c>
      <c r="X677" s="183"/>
      <c r="Y677" s="107" t="s">
        <v>944</v>
      </c>
      <c r="Z677" s="183"/>
      <c r="AA677" s="107" t="s">
        <v>945</v>
      </c>
      <c r="AB677" s="107"/>
      <c r="AC677" s="107" t="s">
        <v>326</v>
      </c>
      <c r="AD677" s="107"/>
      <c r="AE677" s="107"/>
      <c r="AF677" s="107"/>
    </row>
    <row r="678" spans="1:32" ht="12.75" x14ac:dyDescent="0.2">
      <c r="A678" s="170" t="s">
        <v>1054</v>
      </c>
      <c r="B678" s="185" t="str">
        <f t="shared" si="137"/>
        <v>Papelbon</v>
      </c>
      <c r="C678" s="190" t="str">
        <f t="shared" si="138"/>
        <v>Jonathan</v>
      </c>
      <c r="D678" s="107" t="str">
        <f t="shared" si="139"/>
        <v>J. Papelbon</v>
      </c>
      <c r="E678" s="178" t="str">
        <f t="shared" si="140"/>
        <v>Jonathan Papelbon</v>
      </c>
      <c r="F678" s="171" t="s">
        <v>971</v>
      </c>
      <c r="G678" s="171"/>
      <c r="H678" s="171"/>
      <c r="I678" s="171"/>
      <c r="J678" s="172">
        <v>29548</v>
      </c>
      <c r="K678" s="173" t="s">
        <v>968</v>
      </c>
      <c r="L678" s="108" t="s">
        <v>130</v>
      </c>
      <c r="M678" s="107" t="str">
        <f t="shared" si="131"/>
        <v>5,F5-14.7M</v>
      </c>
      <c r="N678" s="120" t="str">
        <f>Mays!$G$2</f>
        <v>Palo Alto</v>
      </c>
      <c r="O678" s="171" t="s">
        <v>1062</v>
      </c>
      <c r="P678" s="178" t="str">
        <f t="shared" si="132"/>
        <v>Papelbon, Jonathan (5,F5-14.7M)</v>
      </c>
      <c r="Q678" s="139">
        <f t="shared" si="134"/>
        <v>2940000</v>
      </c>
      <c r="R678" s="231" t="str">
        <f t="shared" si="135"/>
        <v/>
      </c>
      <c r="S678" s="231" t="str">
        <f t="shared" si="136"/>
        <v/>
      </c>
      <c r="T678" s="231" t="str">
        <f t="shared" si="141"/>
        <v/>
      </c>
      <c r="U678" s="170" t="s">
        <v>1055</v>
      </c>
      <c r="V678" s="182">
        <v>2940000</v>
      </c>
      <c r="W678" s="107" t="s">
        <v>326</v>
      </c>
      <c r="X678" s="183"/>
      <c r="Y678" s="107"/>
      <c r="Z678" s="183"/>
      <c r="AA678" s="107"/>
      <c r="AB678" s="107"/>
      <c r="AC678" s="107"/>
      <c r="AD678" s="107"/>
      <c r="AE678" s="107"/>
      <c r="AF678" s="107"/>
    </row>
    <row r="679" spans="1:32" ht="12.75" x14ac:dyDescent="0.2">
      <c r="A679" s="107" t="s">
        <v>1789</v>
      </c>
      <c r="B679" s="185" t="str">
        <f t="shared" si="137"/>
        <v>Park</v>
      </c>
      <c r="C679" s="190" t="str">
        <f t="shared" si="138"/>
        <v>Byung Ho</v>
      </c>
      <c r="D679" s="107" t="str">
        <f t="shared" si="139"/>
        <v>B. Park</v>
      </c>
      <c r="E679" s="178" t="str">
        <f t="shared" si="140"/>
        <v>Byung Ho Park</v>
      </c>
      <c r="F679" s="217"/>
      <c r="G679" s="509">
        <v>67</v>
      </c>
      <c r="H679" s="509">
        <v>3</v>
      </c>
      <c r="I679" s="509">
        <v>18</v>
      </c>
      <c r="J679" s="298">
        <v>31603</v>
      </c>
      <c r="K679" s="167" t="s">
        <v>970</v>
      </c>
      <c r="L679" s="108" t="s">
        <v>7</v>
      </c>
      <c r="M679" s="107" t="str">
        <f t="shared" si="131"/>
        <v>Y1*</v>
      </c>
      <c r="N679" s="120" t="str">
        <f>Ruth!$S$2</f>
        <v>New York</v>
      </c>
      <c r="O679" s="142" t="s">
        <v>1727</v>
      </c>
      <c r="P679" s="178" t="str">
        <f t="shared" si="132"/>
        <v>Park, Byung Ho (Y1*)</v>
      </c>
      <c r="Q679" s="139">
        <f t="shared" si="134"/>
        <v>200000</v>
      </c>
      <c r="R679" s="231">
        <f t="shared" si="135"/>
        <v>300000</v>
      </c>
      <c r="S679" s="231">
        <f t="shared" si="136"/>
        <v>400000</v>
      </c>
      <c r="T679" s="231" t="str">
        <f t="shared" si="141"/>
        <v/>
      </c>
      <c r="U679" s="107" t="s">
        <v>251</v>
      </c>
      <c r="V679" s="140">
        <v>200000</v>
      </c>
      <c r="W679" s="107" t="s">
        <v>511</v>
      </c>
      <c r="X679" s="183">
        <v>300000</v>
      </c>
      <c r="Y679" s="107" t="s">
        <v>367</v>
      </c>
      <c r="Z679" s="183">
        <v>400000</v>
      </c>
      <c r="AA679" s="107" t="s">
        <v>630</v>
      </c>
      <c r="AB679" s="107"/>
      <c r="AC679" s="107"/>
      <c r="AD679" s="107"/>
      <c r="AE679" s="107"/>
      <c r="AF679" s="107"/>
    </row>
    <row r="680" spans="1:32" ht="12.75" x14ac:dyDescent="0.2">
      <c r="A680" s="107" t="s">
        <v>3367</v>
      </c>
      <c r="B680" s="185" t="str">
        <f t="shared" si="137"/>
        <v>Parker</v>
      </c>
      <c r="C680" s="190" t="str">
        <f t="shared" si="138"/>
        <v>Blake</v>
      </c>
      <c r="D680" s="107" t="str">
        <f t="shared" si="139"/>
        <v>B. Parker</v>
      </c>
      <c r="E680" s="178" t="str">
        <f t="shared" si="140"/>
        <v>Blake Parker</v>
      </c>
      <c r="F680" s="217" t="s">
        <v>971</v>
      </c>
      <c r="G680" s="217"/>
      <c r="H680" s="217"/>
      <c r="I680" s="217"/>
      <c r="J680" s="165">
        <v>31217</v>
      </c>
      <c r="K680" s="167" t="s">
        <v>968</v>
      </c>
      <c r="L680" s="108" t="s">
        <v>130</v>
      </c>
      <c r="M680" s="107" t="str">
        <f t="shared" si="131"/>
        <v>1,F3-$5.9586M</v>
      </c>
      <c r="N680" s="147" t="s">
        <v>429</v>
      </c>
      <c r="O680" s="142" t="s">
        <v>3237</v>
      </c>
      <c r="P680" s="178" t="str">
        <f t="shared" si="132"/>
        <v>Parker, Blake (1,F3-$5.9586M)</v>
      </c>
      <c r="Q680" s="139">
        <f t="shared" si="134"/>
        <v>1987000</v>
      </c>
      <c r="R680" s="231">
        <f t="shared" si="135"/>
        <v>1987000</v>
      </c>
      <c r="S680" s="231">
        <f t="shared" si="136"/>
        <v>1987000</v>
      </c>
      <c r="T680" s="231" t="str">
        <f t="shared" si="141"/>
        <v/>
      </c>
      <c r="U680" s="165" t="s">
        <v>3307</v>
      </c>
      <c r="V680" s="140">
        <v>1987000</v>
      </c>
      <c r="W680" s="165" t="s">
        <v>3307</v>
      </c>
      <c r="X680" s="140">
        <v>1987000</v>
      </c>
      <c r="Y680" s="165" t="s">
        <v>3307</v>
      </c>
      <c r="Z680" s="140">
        <v>1987000</v>
      </c>
      <c r="AA680" s="140" t="s">
        <v>326</v>
      </c>
      <c r="AB680" s="183"/>
      <c r="AC680" s="107"/>
      <c r="AD680" s="107"/>
      <c r="AE680" s="107"/>
      <c r="AF680" s="107"/>
    </row>
    <row r="681" spans="1:32" ht="12.75" x14ac:dyDescent="0.2">
      <c r="A681" s="509" t="s">
        <v>1665</v>
      </c>
      <c r="B681" s="185" t="str">
        <f t="shared" si="137"/>
        <v>Parker</v>
      </c>
      <c r="C681" s="190" t="str">
        <f t="shared" si="138"/>
        <v>Jarrett*</v>
      </c>
      <c r="D681" s="107" t="str">
        <f t="shared" si="139"/>
        <v>J. Parker</v>
      </c>
      <c r="E681" s="178" t="str">
        <f t="shared" si="140"/>
        <v>Jarrett* Parker</v>
      </c>
      <c r="F681" s="217"/>
      <c r="G681" s="509">
        <v>120</v>
      </c>
      <c r="H681" s="509">
        <v>5</v>
      </c>
      <c r="I681" s="509">
        <v>4</v>
      </c>
      <c r="J681" s="298">
        <v>32509</v>
      </c>
      <c r="K681" s="167" t="s">
        <v>976</v>
      </c>
      <c r="L681" s="108" t="s">
        <v>7</v>
      </c>
      <c r="M681" s="107" t="str">
        <f t="shared" si="131"/>
        <v>Y2</v>
      </c>
      <c r="N681" s="120" t="str">
        <f>Aaron!$S$2</f>
        <v>San Jose</v>
      </c>
      <c r="O681" s="142" t="s">
        <v>1727</v>
      </c>
      <c r="P681" s="178" t="str">
        <f t="shared" si="132"/>
        <v>Parker, Jarrett* (Y2)</v>
      </c>
      <c r="Q681" s="139">
        <f t="shared" si="134"/>
        <v>300000</v>
      </c>
      <c r="R681" s="231">
        <f t="shared" si="135"/>
        <v>400000</v>
      </c>
      <c r="S681" s="231" t="str">
        <f t="shared" si="136"/>
        <v/>
      </c>
      <c r="T681" s="231" t="str">
        <f t="shared" si="141"/>
        <v/>
      </c>
      <c r="U681" s="178" t="s">
        <v>511</v>
      </c>
      <c r="V681" s="183">
        <v>300000</v>
      </c>
      <c r="W681" s="107" t="s">
        <v>367</v>
      </c>
      <c r="X681" s="183">
        <v>400000</v>
      </c>
      <c r="Y681" s="107" t="s">
        <v>630</v>
      </c>
      <c r="Z681" s="183"/>
      <c r="AA681" s="107" t="s">
        <v>943</v>
      </c>
      <c r="AB681" s="107"/>
      <c r="AC681" s="107" t="s">
        <v>944</v>
      </c>
      <c r="AD681" s="107"/>
      <c r="AE681" s="107" t="s">
        <v>945</v>
      </c>
      <c r="AF681" s="107"/>
    </row>
    <row r="682" spans="1:32" ht="15" x14ac:dyDescent="0.25">
      <c r="A682" s="120" t="s">
        <v>4</v>
      </c>
      <c r="B682" s="185" t="str">
        <f t="shared" si="137"/>
        <v>Parra</v>
      </c>
      <c r="C682" s="190" t="str">
        <f t="shared" si="138"/>
        <v>Gerardo</v>
      </c>
      <c r="D682" s="107" t="str">
        <f t="shared" si="139"/>
        <v>G. Parra</v>
      </c>
      <c r="E682" s="178" t="str">
        <f t="shared" si="140"/>
        <v>Gerardo Parra</v>
      </c>
      <c r="F682" s="334" t="s">
        <v>404</v>
      </c>
      <c r="G682" s="108"/>
      <c r="H682" s="108"/>
      <c r="I682" s="108"/>
      <c r="J682" s="335">
        <v>31903</v>
      </c>
      <c r="K682" s="336" t="s">
        <v>977</v>
      </c>
      <c r="L682" s="108" t="s">
        <v>7</v>
      </c>
      <c r="M682" s="107" t="str">
        <f t="shared" si="131"/>
        <v>1,F4-$5.32M</v>
      </c>
      <c r="N682" s="340" t="s">
        <v>1226</v>
      </c>
      <c r="O682" s="142" t="s">
        <v>3237</v>
      </c>
      <c r="P682" s="178" t="str">
        <f t="shared" si="132"/>
        <v>Parra, Gerardo (1,F4-$5.32M)</v>
      </c>
      <c r="Q682" s="139">
        <f t="shared" ref="Q682:Q713" si="142">IF(ISBLANK($V682),"",$V682)</f>
        <v>1330000</v>
      </c>
      <c r="R682" s="231">
        <f t="shared" ref="R682:R713" si="143">IF(ISBLANK($X682),"",$X682)</f>
        <v>1330000</v>
      </c>
      <c r="S682" s="231">
        <f t="shared" ref="S682:S713" si="144">IF(ISBLANK($Z682),"",$Z682)</f>
        <v>1330000</v>
      </c>
      <c r="T682" s="231">
        <f t="shared" si="141"/>
        <v>1330000</v>
      </c>
      <c r="U682" s="165" t="s">
        <v>3308</v>
      </c>
      <c r="V682" s="284">
        <v>1330000</v>
      </c>
      <c r="W682" s="165" t="s">
        <v>3308</v>
      </c>
      <c r="X682" s="284">
        <v>1330000</v>
      </c>
      <c r="Y682" s="165" t="s">
        <v>3308</v>
      </c>
      <c r="Z682" s="284">
        <v>1330000</v>
      </c>
      <c r="AA682" s="165" t="s">
        <v>3308</v>
      </c>
      <c r="AB682" s="284">
        <v>1330000</v>
      </c>
      <c r="AC682" s="107" t="s">
        <v>326</v>
      </c>
      <c r="AD682" s="107"/>
      <c r="AE682" s="107"/>
      <c r="AF682" s="107"/>
    </row>
    <row r="683" spans="1:32" ht="12.75" x14ac:dyDescent="0.2">
      <c r="A683" s="107" t="s">
        <v>2239</v>
      </c>
      <c r="B683" s="185" t="str">
        <f t="shared" si="137"/>
        <v>Paulino</v>
      </c>
      <c r="C683" s="190" t="str">
        <f t="shared" si="138"/>
        <v>David</v>
      </c>
      <c r="D683" s="107" t="str">
        <f t="shared" si="139"/>
        <v>D. Paulino</v>
      </c>
      <c r="E683" s="178" t="str">
        <f t="shared" si="140"/>
        <v>David Paulino</v>
      </c>
      <c r="F683" s="184" t="s">
        <v>971</v>
      </c>
      <c r="G683" s="107">
        <f>'Free Agents'!G163+1</f>
        <v>1</v>
      </c>
      <c r="H683" s="107">
        <v>1</v>
      </c>
      <c r="I683" s="107">
        <v>14</v>
      </c>
      <c r="J683" s="398">
        <v>34371</v>
      </c>
      <c r="K683" s="107" t="s">
        <v>730</v>
      </c>
      <c r="L683" s="108" t="s">
        <v>130</v>
      </c>
      <c r="M683" s="107" t="str">
        <f t="shared" si="131"/>
        <v>MM</v>
      </c>
      <c r="N683" s="107" t="s">
        <v>520</v>
      </c>
      <c r="O683" s="108" t="s">
        <v>2127</v>
      </c>
      <c r="P683" s="178" t="str">
        <f t="shared" si="132"/>
        <v>Paulino, David (MM)</v>
      </c>
      <c r="Q683" s="139">
        <f t="shared" si="142"/>
        <v>100000</v>
      </c>
      <c r="R683" s="231" t="str">
        <f t="shared" si="143"/>
        <v/>
      </c>
      <c r="S683" s="231" t="str">
        <f t="shared" si="144"/>
        <v/>
      </c>
      <c r="T683" s="231" t="str">
        <f t="shared" si="141"/>
        <v/>
      </c>
      <c r="U683" s="107" t="s">
        <v>507</v>
      </c>
      <c r="V683" s="179">
        <v>100000</v>
      </c>
      <c r="W683" s="107"/>
      <c r="X683" s="140"/>
      <c r="Y683" s="107"/>
      <c r="Z683" s="140"/>
      <c r="AA683" s="107"/>
      <c r="AB683" s="107"/>
      <c r="AC683" s="107"/>
      <c r="AD683" s="107"/>
      <c r="AE683" s="107"/>
      <c r="AF683" s="107"/>
    </row>
    <row r="684" spans="1:32" ht="12.75" x14ac:dyDescent="0.2">
      <c r="A684" s="107" t="s">
        <v>671</v>
      </c>
      <c r="B684" s="185" t="str">
        <f t="shared" si="137"/>
        <v>Paxton</v>
      </c>
      <c r="C684" s="190" t="str">
        <f t="shared" si="138"/>
        <v>James</v>
      </c>
      <c r="D684" s="107" t="str">
        <f t="shared" si="139"/>
        <v>J. Paxton</v>
      </c>
      <c r="E684" s="178" t="str">
        <f t="shared" si="140"/>
        <v>James Paxton</v>
      </c>
      <c r="F684" s="108"/>
      <c r="G684" s="108"/>
      <c r="H684" s="108"/>
      <c r="I684" s="108"/>
      <c r="J684" s="165"/>
      <c r="K684" s="120"/>
      <c r="L684" s="108" t="s">
        <v>130</v>
      </c>
      <c r="M684" s="107" t="str">
        <f t="shared" si="131"/>
        <v>1,L5-$14M</v>
      </c>
      <c r="N684" s="120" t="str">
        <f>Ruth!$S$2</f>
        <v>New York</v>
      </c>
      <c r="O684" s="142" t="s">
        <v>240</v>
      </c>
      <c r="P684" s="178" t="str">
        <f t="shared" si="132"/>
        <v>Paxton, James (1,L5-$14M)</v>
      </c>
      <c r="Q684" s="139">
        <f t="shared" si="142"/>
        <v>2800000</v>
      </c>
      <c r="R684" s="231">
        <f t="shared" si="143"/>
        <v>2800000</v>
      </c>
      <c r="S684" s="231">
        <f t="shared" si="144"/>
        <v>2800000</v>
      </c>
      <c r="T684" s="231">
        <f t="shared" si="141"/>
        <v>2800000</v>
      </c>
      <c r="U684" s="107" t="s">
        <v>3170</v>
      </c>
      <c r="V684" s="179">
        <v>2800000</v>
      </c>
      <c r="W684" s="107" t="s">
        <v>3178</v>
      </c>
      <c r="X684" s="179">
        <v>2800000</v>
      </c>
      <c r="Y684" s="107" t="s">
        <v>3179</v>
      </c>
      <c r="Z684" s="183">
        <v>2800000</v>
      </c>
      <c r="AA684" s="107" t="s">
        <v>3180</v>
      </c>
      <c r="AB684" s="140">
        <v>2800000</v>
      </c>
      <c r="AC684" s="107" t="s">
        <v>3181</v>
      </c>
      <c r="AD684" s="140">
        <v>2800000</v>
      </c>
      <c r="AE684" s="107" t="s">
        <v>326</v>
      </c>
      <c r="AF684" s="107"/>
    </row>
    <row r="685" spans="1:32" ht="12.75" x14ac:dyDescent="0.2">
      <c r="A685" s="107" t="s">
        <v>2444</v>
      </c>
      <c r="B685" s="185" t="str">
        <f t="shared" si="137"/>
        <v>Peacock</v>
      </c>
      <c r="C685" s="190" t="str">
        <f t="shared" si="138"/>
        <v>Brad</v>
      </c>
      <c r="D685" s="107" t="str">
        <f t="shared" si="139"/>
        <v>B. Peacock</v>
      </c>
      <c r="E685" s="178" t="str">
        <f t="shared" si="140"/>
        <v>Brad Peacock</v>
      </c>
      <c r="F685" s="108" t="s">
        <v>971</v>
      </c>
      <c r="G685" s="108"/>
      <c r="H685" s="108"/>
      <c r="I685" s="108"/>
      <c r="J685" s="165">
        <v>32175</v>
      </c>
      <c r="K685" s="120"/>
      <c r="L685" s="108" t="s">
        <v>130</v>
      </c>
      <c r="M685" s="107" t="str">
        <f t="shared" si="131"/>
        <v>1,F5-$26.652445M</v>
      </c>
      <c r="N685" s="147" t="s">
        <v>398</v>
      </c>
      <c r="O685" s="142" t="s">
        <v>3237</v>
      </c>
      <c r="P685" s="178" t="str">
        <f t="shared" si="132"/>
        <v>Peacock, Brad (1,F5-$26.652445M)</v>
      </c>
      <c r="Q685" s="139">
        <f t="shared" si="142"/>
        <v>5331000</v>
      </c>
      <c r="R685" s="231">
        <f t="shared" si="143"/>
        <v>5331000</v>
      </c>
      <c r="S685" s="231">
        <f t="shared" si="144"/>
        <v>5331000</v>
      </c>
      <c r="T685" s="231">
        <f t="shared" si="141"/>
        <v>5331000</v>
      </c>
      <c r="U685" s="165" t="s">
        <v>3309</v>
      </c>
      <c r="V685" s="140">
        <v>5331000</v>
      </c>
      <c r="W685" s="165" t="s">
        <v>3309</v>
      </c>
      <c r="X685" s="140">
        <v>5331000</v>
      </c>
      <c r="Y685" s="165" t="s">
        <v>3309</v>
      </c>
      <c r="Z685" s="140">
        <v>5331000</v>
      </c>
      <c r="AA685" s="165" t="s">
        <v>3309</v>
      </c>
      <c r="AB685" s="140">
        <v>5331000</v>
      </c>
      <c r="AC685" s="165" t="s">
        <v>3309</v>
      </c>
      <c r="AD685" s="140">
        <v>5331000</v>
      </c>
      <c r="AE685" s="107" t="s">
        <v>326</v>
      </c>
      <c r="AF685" s="107"/>
    </row>
    <row r="686" spans="1:32" ht="12.75" x14ac:dyDescent="0.2">
      <c r="A686" s="107" t="s">
        <v>1194</v>
      </c>
      <c r="B686" s="185" t="str">
        <f t="shared" si="137"/>
        <v>Pearce</v>
      </c>
      <c r="C686" s="190" t="str">
        <f t="shared" si="138"/>
        <v>Steve</v>
      </c>
      <c r="D686" s="107" t="str">
        <f t="shared" si="139"/>
        <v>S. Pearce</v>
      </c>
      <c r="E686" s="178" t="str">
        <f t="shared" si="140"/>
        <v>Steve Pearce</v>
      </c>
      <c r="F686" s="108" t="s">
        <v>971</v>
      </c>
      <c r="G686" s="108"/>
      <c r="H686" s="108"/>
      <c r="I686" s="108"/>
      <c r="J686" s="165">
        <v>30419</v>
      </c>
      <c r="K686" s="120"/>
      <c r="L686" s="108" t="s">
        <v>7</v>
      </c>
      <c r="M686" s="107" t="str">
        <f t="shared" si="131"/>
        <v>1,F2-$500k</v>
      </c>
      <c r="N686" s="147" t="s">
        <v>642</v>
      </c>
      <c r="O686" s="142" t="s">
        <v>3237</v>
      </c>
      <c r="P686" s="178" t="str">
        <f t="shared" si="132"/>
        <v>Pearce, Steve (1,F2-$500k)</v>
      </c>
      <c r="Q686" s="139">
        <f t="shared" si="142"/>
        <v>250000</v>
      </c>
      <c r="R686" s="231">
        <f t="shared" si="143"/>
        <v>250000</v>
      </c>
      <c r="S686" s="231" t="str">
        <f t="shared" si="144"/>
        <v/>
      </c>
      <c r="T686" s="231" t="str">
        <f t="shared" si="141"/>
        <v/>
      </c>
      <c r="U686" s="165" t="s">
        <v>1495</v>
      </c>
      <c r="V686" s="140">
        <v>250000</v>
      </c>
      <c r="W686" s="165" t="s">
        <v>1495</v>
      </c>
      <c r="X686" s="140">
        <v>250000</v>
      </c>
      <c r="Y686" s="201" t="s">
        <v>326</v>
      </c>
      <c r="Z686" s="139"/>
      <c r="AA686" s="182"/>
      <c r="AB686" s="488"/>
      <c r="AC686" s="214"/>
      <c r="AD686" s="107"/>
      <c r="AE686" s="107"/>
      <c r="AF686" s="107"/>
    </row>
    <row r="687" spans="1:32" ht="12.75" x14ac:dyDescent="0.2">
      <c r="A687" s="119" t="s">
        <v>918</v>
      </c>
      <c r="B687" s="185" t="str">
        <f t="shared" si="137"/>
        <v>Pederson</v>
      </c>
      <c r="C687" s="190" t="str">
        <f t="shared" si="138"/>
        <v>Joc</v>
      </c>
      <c r="D687" s="107" t="str">
        <f t="shared" si="139"/>
        <v>J. Pederson</v>
      </c>
      <c r="E687" s="178" t="str">
        <f t="shared" si="140"/>
        <v>Joc Pederson</v>
      </c>
      <c r="F687" s="108" t="s">
        <v>404</v>
      </c>
      <c r="G687" s="108"/>
      <c r="H687" s="108"/>
      <c r="I687" s="108"/>
      <c r="J687" s="165">
        <v>33715</v>
      </c>
      <c r="K687" s="120" t="s">
        <v>973</v>
      </c>
      <c r="L687" s="108" t="s">
        <v>7</v>
      </c>
      <c r="M687" s="107" t="str">
        <f t="shared" si="131"/>
        <v>Y3</v>
      </c>
      <c r="N687" s="120" t="str">
        <f>Cobb!$S$2</f>
        <v>Waikiki</v>
      </c>
      <c r="O687" s="108" t="s">
        <v>939</v>
      </c>
      <c r="P687" s="178" t="str">
        <f t="shared" si="132"/>
        <v>Pederson, Joc (Y3)</v>
      </c>
      <c r="Q687" s="139">
        <f t="shared" si="142"/>
        <v>400000</v>
      </c>
      <c r="R687" s="231" t="str">
        <f t="shared" si="143"/>
        <v/>
      </c>
      <c r="S687" s="231" t="str">
        <f t="shared" si="144"/>
        <v/>
      </c>
      <c r="T687" s="231" t="str">
        <f t="shared" si="141"/>
        <v/>
      </c>
      <c r="U687" s="107" t="s">
        <v>367</v>
      </c>
      <c r="V687" s="323">
        <v>400000</v>
      </c>
      <c r="W687" s="107" t="s">
        <v>630</v>
      </c>
      <c r="X687" s="183"/>
      <c r="Y687" s="107" t="s">
        <v>943</v>
      </c>
      <c r="Z687" s="183"/>
      <c r="AA687" s="107" t="s">
        <v>944</v>
      </c>
      <c r="AB687" s="107"/>
      <c r="AC687" s="107" t="s">
        <v>945</v>
      </c>
      <c r="AD687" s="107"/>
      <c r="AE687" s="107" t="s">
        <v>326</v>
      </c>
      <c r="AF687" s="107"/>
    </row>
    <row r="688" spans="1:32" ht="12.75" x14ac:dyDescent="0.2">
      <c r="A688" s="121" t="s">
        <v>584</v>
      </c>
      <c r="B688" s="185" t="str">
        <f t="shared" si="137"/>
        <v>Pedroia</v>
      </c>
      <c r="C688" s="190" t="str">
        <f t="shared" si="138"/>
        <v>Dustin</v>
      </c>
      <c r="D688" s="107" t="str">
        <f t="shared" si="139"/>
        <v>D. Pedroia</v>
      </c>
      <c r="E688" s="178" t="str">
        <f t="shared" si="140"/>
        <v>Dustin Pedroia</v>
      </c>
      <c r="F688" s="108"/>
      <c r="G688" s="120"/>
      <c r="H688" s="120"/>
      <c r="I688" s="120"/>
      <c r="J688" s="332"/>
      <c r="K688" s="107"/>
      <c r="L688" s="108" t="s">
        <v>7</v>
      </c>
      <c r="M688" s="107" t="str">
        <f t="shared" si="131"/>
        <v>3,F4-$14.8M</v>
      </c>
      <c r="N688" s="120" t="s">
        <v>62</v>
      </c>
      <c r="O688" s="284" t="s">
        <v>2428</v>
      </c>
      <c r="P688" s="178" t="str">
        <f t="shared" si="132"/>
        <v>Pedroia, Dustin (3,F4-$14.8M)</v>
      </c>
      <c r="Q688" s="139">
        <f t="shared" si="142"/>
        <v>3700000</v>
      </c>
      <c r="R688" s="231">
        <f t="shared" si="143"/>
        <v>3700000</v>
      </c>
      <c r="S688" s="231" t="str">
        <f t="shared" si="144"/>
        <v/>
      </c>
      <c r="T688" s="231" t="str">
        <f t="shared" si="141"/>
        <v/>
      </c>
      <c r="U688" s="121" t="s">
        <v>1544</v>
      </c>
      <c r="V688" s="323">
        <v>3700000</v>
      </c>
      <c r="W688" s="121" t="s">
        <v>1511</v>
      </c>
      <c r="X688" s="321">
        <v>3700000</v>
      </c>
      <c r="Y688" s="107" t="s">
        <v>326</v>
      </c>
      <c r="Z688" s="183"/>
      <c r="AA688" s="107"/>
      <c r="AB688" s="107"/>
      <c r="AC688" s="107"/>
      <c r="AD688" s="107"/>
      <c r="AE688" s="107"/>
      <c r="AF688" s="107"/>
    </row>
    <row r="689" spans="1:32" ht="15" x14ac:dyDescent="0.25">
      <c r="A689" s="121" t="s">
        <v>1196</v>
      </c>
      <c r="B689" s="185" t="str">
        <f t="shared" si="137"/>
        <v>Pelfrey</v>
      </c>
      <c r="C689" s="190" t="str">
        <f t="shared" si="138"/>
        <v>Mike</v>
      </c>
      <c r="D689" s="107" t="str">
        <f t="shared" si="139"/>
        <v>M. Pelfrey</v>
      </c>
      <c r="E689" s="178" t="str">
        <f t="shared" si="140"/>
        <v>Mike Pelfrey</v>
      </c>
      <c r="F689" s="334" t="s">
        <v>971</v>
      </c>
      <c r="G689" s="120"/>
      <c r="H689" s="120"/>
      <c r="I689" s="120"/>
      <c r="J689" s="335">
        <v>30695</v>
      </c>
      <c r="K689" s="363" t="s">
        <v>730</v>
      </c>
      <c r="L689" s="108" t="s">
        <v>130</v>
      </c>
      <c r="M689" s="107" t="str">
        <f t="shared" si="131"/>
        <v>1,F1-$535.5k</v>
      </c>
      <c r="N689" s="147" t="s">
        <v>460</v>
      </c>
      <c r="O689" s="142" t="s">
        <v>3237</v>
      </c>
      <c r="P689" s="178" t="str">
        <f t="shared" si="132"/>
        <v>Pelfrey, Mike (1,F1-$535.5k)</v>
      </c>
      <c r="Q689" s="139">
        <f t="shared" si="142"/>
        <v>536000</v>
      </c>
      <c r="R689" s="231" t="str">
        <f t="shared" si="143"/>
        <v/>
      </c>
      <c r="S689" s="231" t="str">
        <f t="shared" si="144"/>
        <v/>
      </c>
      <c r="T689" s="231" t="str">
        <f t="shared" si="141"/>
        <v/>
      </c>
      <c r="U689" s="165" t="s">
        <v>3310</v>
      </c>
      <c r="V689" s="140">
        <v>536000</v>
      </c>
      <c r="W689" s="182" t="s">
        <v>326</v>
      </c>
      <c r="X689" s="340"/>
      <c r="Y689" s="182"/>
      <c r="Z689" s="139"/>
      <c r="AA689" s="182"/>
      <c r="AB689" s="140"/>
      <c r="AC689" s="240"/>
      <c r="AD689" s="509"/>
      <c r="AE689" s="107"/>
      <c r="AF689" s="107"/>
    </row>
    <row r="690" spans="1:32" ht="12.75" x14ac:dyDescent="0.2">
      <c r="A690" s="107" t="s">
        <v>72</v>
      </c>
      <c r="B690" s="185" t="str">
        <f t="shared" si="137"/>
        <v>Pence</v>
      </c>
      <c r="C690" s="190" t="str">
        <f t="shared" si="138"/>
        <v>Hunter</v>
      </c>
      <c r="D690" s="107" t="str">
        <f t="shared" si="139"/>
        <v>H. Pence</v>
      </c>
      <c r="E690" s="178" t="str">
        <f t="shared" si="140"/>
        <v>Hunter Pence</v>
      </c>
      <c r="F690" s="108"/>
      <c r="G690" s="108"/>
      <c r="H690" s="108"/>
      <c r="I690" s="108"/>
      <c r="J690" s="165"/>
      <c r="K690" s="120"/>
      <c r="L690" s="108" t="s">
        <v>7</v>
      </c>
      <c r="M690" s="107" t="str">
        <f t="shared" si="131"/>
        <v>4,F4-14M</v>
      </c>
      <c r="N690" s="225" t="s">
        <v>62</v>
      </c>
      <c r="O690" s="227" t="s">
        <v>1229</v>
      </c>
      <c r="P690" s="178" t="str">
        <f t="shared" si="132"/>
        <v>Pence, Hunter (4,F4-14M)</v>
      </c>
      <c r="Q690" s="139">
        <f t="shared" si="142"/>
        <v>3500000</v>
      </c>
      <c r="R690" s="231" t="str">
        <f t="shared" si="143"/>
        <v/>
      </c>
      <c r="S690" s="231" t="str">
        <f t="shared" si="144"/>
        <v/>
      </c>
      <c r="T690" s="231" t="str">
        <f t="shared" si="141"/>
        <v/>
      </c>
      <c r="U690" s="120" t="s">
        <v>1254</v>
      </c>
      <c r="V690" s="182">
        <v>3500000</v>
      </c>
      <c r="W690" s="120" t="s">
        <v>326</v>
      </c>
      <c r="X690" s="182"/>
      <c r="Y690" s="107"/>
      <c r="Z690" s="183"/>
      <c r="AA690" s="107"/>
      <c r="AB690" s="107"/>
      <c r="AC690" s="107"/>
      <c r="AD690" s="107"/>
      <c r="AE690" s="107"/>
      <c r="AF690" s="107"/>
    </row>
    <row r="691" spans="1:32" ht="12.75" x14ac:dyDescent="0.2">
      <c r="A691" s="447" t="s">
        <v>992</v>
      </c>
      <c r="B691" s="378" t="str">
        <f t="shared" si="137"/>
        <v>Pennington</v>
      </c>
      <c r="C691" s="379" t="str">
        <f t="shared" si="138"/>
        <v>Cliff</v>
      </c>
      <c r="D691" s="316" t="str">
        <f t="shared" si="139"/>
        <v>C. Pennington</v>
      </c>
      <c r="E691" s="374" t="str">
        <f t="shared" si="140"/>
        <v>Cliff Pennington</v>
      </c>
      <c r="F691" s="493" t="s">
        <v>978</v>
      </c>
      <c r="G691" s="493"/>
      <c r="H691" s="493"/>
      <c r="I691" s="493"/>
      <c r="J691" s="532">
        <v>30848</v>
      </c>
      <c r="K691" s="533" t="s">
        <v>975</v>
      </c>
      <c r="L691" s="317" t="s">
        <v>7</v>
      </c>
      <c r="M691" s="316" t="str">
        <f t="shared" si="131"/>
        <v>3,F3-$1.941M</v>
      </c>
      <c r="N691" s="314" t="s">
        <v>1361</v>
      </c>
      <c r="O691" s="534" t="s">
        <v>3722</v>
      </c>
      <c r="P691" s="178" t="str">
        <f t="shared" si="132"/>
        <v>Pennington, Cliff (3,F3-$1.941M)</v>
      </c>
      <c r="Q691" s="139">
        <f t="shared" si="142"/>
        <v>647000</v>
      </c>
      <c r="R691" s="231" t="str">
        <f t="shared" si="143"/>
        <v/>
      </c>
      <c r="S691" s="231" t="str">
        <f t="shared" si="144"/>
        <v/>
      </c>
      <c r="T691" s="231" t="str">
        <f t="shared" si="141"/>
        <v/>
      </c>
      <c r="U691" s="121" t="s">
        <v>1532</v>
      </c>
      <c r="V691" s="323">
        <v>647000</v>
      </c>
      <c r="W691" s="107" t="s">
        <v>326</v>
      </c>
      <c r="X691" s="183"/>
      <c r="Y691" s="107"/>
      <c r="Z691" s="183"/>
      <c r="AA691" s="107"/>
      <c r="AB691" s="107"/>
      <c r="AC691" s="107"/>
      <c r="AD691" s="107"/>
      <c r="AE691" s="107"/>
      <c r="AF691" s="107"/>
    </row>
    <row r="692" spans="1:32" ht="12.75" x14ac:dyDescent="0.2">
      <c r="A692" s="509" t="s">
        <v>1312</v>
      </c>
      <c r="B692" s="185" t="str">
        <f t="shared" si="137"/>
        <v>Peralta</v>
      </c>
      <c r="C692" s="190" t="str">
        <f t="shared" si="138"/>
        <v>David*</v>
      </c>
      <c r="D692" s="107" t="str">
        <f t="shared" si="139"/>
        <v>D. Peralta</v>
      </c>
      <c r="E692" s="178" t="str">
        <f t="shared" si="140"/>
        <v>David* Peralta</v>
      </c>
      <c r="F692" s="108" t="s">
        <v>404</v>
      </c>
      <c r="G692" s="108"/>
      <c r="H692" s="108"/>
      <c r="I692" s="108"/>
      <c r="J692" s="298">
        <v>32003</v>
      </c>
      <c r="K692" s="107" t="s">
        <v>1075</v>
      </c>
      <c r="L692" s="108" t="s">
        <v>7</v>
      </c>
      <c r="M692" s="107" t="str">
        <f t="shared" si="131"/>
        <v>ARB-Y4</v>
      </c>
      <c r="N692" s="120" t="s">
        <v>226</v>
      </c>
      <c r="O692" s="108" t="s">
        <v>3204</v>
      </c>
      <c r="P692" s="178" t="str">
        <f t="shared" si="132"/>
        <v>Peralta, David* (ARB-Y4)</v>
      </c>
      <c r="Q692" s="139">
        <f t="shared" si="142"/>
        <v>1000000</v>
      </c>
      <c r="R692" s="231" t="str">
        <f t="shared" si="143"/>
        <v/>
      </c>
      <c r="S692" s="231" t="str">
        <f t="shared" si="144"/>
        <v/>
      </c>
      <c r="T692" s="231" t="str">
        <f t="shared" si="141"/>
        <v/>
      </c>
      <c r="U692" s="107" t="s">
        <v>630</v>
      </c>
      <c r="V692" s="323">
        <v>1000000</v>
      </c>
      <c r="W692" s="107" t="s">
        <v>943</v>
      </c>
      <c r="X692" s="321"/>
      <c r="Y692" s="107" t="s">
        <v>944</v>
      </c>
      <c r="Z692" s="183"/>
      <c r="AA692" s="107" t="s">
        <v>945</v>
      </c>
      <c r="AB692" s="107"/>
      <c r="AC692" s="107" t="s">
        <v>326</v>
      </c>
      <c r="AD692" s="107"/>
    </row>
    <row r="693" spans="1:32" ht="12.75" x14ac:dyDescent="0.2">
      <c r="A693" s="107" t="s">
        <v>743</v>
      </c>
      <c r="B693" s="185" t="str">
        <f t="shared" si="137"/>
        <v>Peralta</v>
      </c>
      <c r="C693" s="190" t="str">
        <f t="shared" si="138"/>
        <v>Wily</v>
      </c>
      <c r="D693" s="107" t="str">
        <f t="shared" si="139"/>
        <v>W. Peralta</v>
      </c>
      <c r="E693" s="178" t="str">
        <f t="shared" si="140"/>
        <v>Wily Peralta</v>
      </c>
      <c r="F693" s="108" t="s">
        <v>971</v>
      </c>
      <c r="G693" s="108"/>
      <c r="H693" s="108"/>
      <c r="I693" s="108"/>
      <c r="J693" s="165">
        <v>32636</v>
      </c>
      <c r="K693" s="120"/>
      <c r="L693" s="108" t="s">
        <v>130</v>
      </c>
      <c r="M693" s="107" t="str">
        <f t="shared" si="131"/>
        <v>1,F3-$1.2M</v>
      </c>
      <c r="N693" s="147" t="s">
        <v>614</v>
      </c>
      <c r="O693" s="142" t="s">
        <v>3237</v>
      </c>
      <c r="P693" s="178" t="str">
        <f t="shared" si="132"/>
        <v>Peralta, Wily (1,F3-$1.2M)</v>
      </c>
      <c r="Q693" s="139">
        <f t="shared" si="142"/>
        <v>400000</v>
      </c>
      <c r="R693" s="231">
        <f t="shared" si="143"/>
        <v>400000</v>
      </c>
      <c r="S693" s="231">
        <f t="shared" si="144"/>
        <v>400000</v>
      </c>
      <c r="T693" s="231" t="str">
        <f t="shared" si="141"/>
        <v/>
      </c>
      <c r="U693" s="165" t="s">
        <v>1929</v>
      </c>
      <c r="V693" s="140">
        <v>400000</v>
      </c>
      <c r="W693" s="165" t="s">
        <v>1929</v>
      </c>
      <c r="X693" s="140">
        <v>400000</v>
      </c>
      <c r="Y693" s="165" t="s">
        <v>1929</v>
      </c>
      <c r="Z693" s="140">
        <v>400000</v>
      </c>
      <c r="AA693" s="140" t="s">
        <v>326</v>
      </c>
      <c r="AB693" s="183"/>
      <c r="AC693" s="107"/>
      <c r="AD693" s="107"/>
      <c r="AE693" s="107"/>
      <c r="AF693" s="107"/>
    </row>
    <row r="694" spans="1:32" ht="12.75" x14ac:dyDescent="0.2">
      <c r="A694" s="185" t="s">
        <v>1102</v>
      </c>
      <c r="B694" s="185" t="str">
        <f t="shared" si="137"/>
        <v>Peraza</v>
      </c>
      <c r="C694" s="190" t="str">
        <f t="shared" si="138"/>
        <v>Jose</v>
      </c>
      <c r="D694" s="107" t="str">
        <f t="shared" si="139"/>
        <v>J. Peraza</v>
      </c>
      <c r="E694" s="178" t="str">
        <f t="shared" si="140"/>
        <v>Jose Peraza</v>
      </c>
      <c r="F694" s="184" t="s">
        <v>971</v>
      </c>
      <c r="G694" s="184"/>
      <c r="H694" s="184"/>
      <c r="I694" s="184"/>
      <c r="J694" s="194">
        <v>34454</v>
      </c>
      <c r="K694" s="195" t="s">
        <v>975</v>
      </c>
      <c r="L694" s="108" t="s">
        <v>7</v>
      </c>
      <c r="M694" s="107" t="str">
        <f t="shared" si="131"/>
        <v>Y2</v>
      </c>
      <c r="N694" s="120" t="s">
        <v>429</v>
      </c>
      <c r="O694" s="184" t="s">
        <v>1076</v>
      </c>
      <c r="P694" s="178" t="str">
        <f t="shared" si="132"/>
        <v>Peraza, Jose (Y2)</v>
      </c>
      <c r="Q694" s="139">
        <f t="shared" si="142"/>
        <v>300000</v>
      </c>
      <c r="R694" s="231">
        <f t="shared" si="143"/>
        <v>400000</v>
      </c>
      <c r="S694" s="231" t="str">
        <f t="shared" si="144"/>
        <v/>
      </c>
      <c r="T694" s="231" t="str">
        <f t="shared" si="141"/>
        <v/>
      </c>
      <c r="U694" s="107" t="s">
        <v>511</v>
      </c>
      <c r="V694" s="183">
        <v>300000</v>
      </c>
      <c r="W694" s="107" t="s">
        <v>367</v>
      </c>
      <c r="X694" s="183">
        <v>400000</v>
      </c>
      <c r="Y694" s="107" t="s">
        <v>630</v>
      </c>
      <c r="Z694" s="183"/>
      <c r="AA694" s="107" t="s">
        <v>943</v>
      </c>
      <c r="AB694" s="107"/>
      <c r="AC694" s="107" t="s">
        <v>944</v>
      </c>
      <c r="AD694" s="107"/>
      <c r="AE694" s="107" t="s">
        <v>945</v>
      </c>
      <c r="AF694" s="107"/>
    </row>
    <row r="695" spans="1:32" ht="12.75" x14ac:dyDescent="0.2">
      <c r="A695" s="107" t="s">
        <v>2299</v>
      </c>
      <c r="B695" s="185" t="str">
        <f t="shared" si="137"/>
        <v>Perdomo</v>
      </c>
      <c r="C695" s="190" t="str">
        <f t="shared" si="138"/>
        <v>Luis</v>
      </c>
      <c r="D695" s="107" t="str">
        <f t="shared" si="139"/>
        <v>L. Perdomo</v>
      </c>
      <c r="E695" s="178" t="str">
        <f t="shared" si="140"/>
        <v>Luis Perdomo</v>
      </c>
      <c r="F695" s="184" t="s">
        <v>971</v>
      </c>
      <c r="G695" s="107">
        <f>G694+1</f>
        <v>1</v>
      </c>
      <c r="H695" s="107">
        <v>2</v>
      </c>
      <c r="I695" s="107">
        <v>15</v>
      </c>
      <c r="J695" s="398">
        <v>34098</v>
      </c>
      <c r="K695" s="107" t="s">
        <v>730</v>
      </c>
      <c r="L695" s="108" t="s">
        <v>130</v>
      </c>
      <c r="M695" s="107" t="str">
        <f t="shared" si="131"/>
        <v>Y2</v>
      </c>
      <c r="N695" s="107" t="s">
        <v>642</v>
      </c>
      <c r="O695" s="108" t="s">
        <v>2127</v>
      </c>
      <c r="P695" s="178" t="str">
        <f t="shared" si="132"/>
        <v>Perdomo, Luis (Y2)</v>
      </c>
      <c r="Q695" s="139">
        <f t="shared" si="142"/>
        <v>300000</v>
      </c>
      <c r="R695" s="231">
        <f t="shared" si="143"/>
        <v>400000</v>
      </c>
      <c r="S695" s="231" t="str">
        <f t="shared" si="144"/>
        <v/>
      </c>
      <c r="T695" s="231" t="str">
        <f t="shared" si="141"/>
        <v/>
      </c>
      <c r="U695" s="107" t="s">
        <v>511</v>
      </c>
      <c r="V695" s="183">
        <v>300000</v>
      </c>
      <c r="W695" s="107" t="s">
        <v>367</v>
      </c>
      <c r="X695" s="183">
        <v>400000</v>
      </c>
      <c r="Y695" s="107" t="s">
        <v>630</v>
      </c>
      <c r="Z695" s="140"/>
      <c r="AA695" s="107" t="s">
        <v>943</v>
      </c>
      <c r="AB695" s="107"/>
      <c r="AC695" s="107" t="s">
        <v>944</v>
      </c>
      <c r="AD695" s="107"/>
      <c r="AE695" s="107" t="s">
        <v>945</v>
      </c>
      <c r="AF695" s="107"/>
    </row>
    <row r="696" spans="1:32" ht="12.75" x14ac:dyDescent="0.2">
      <c r="A696" s="107" t="s">
        <v>2209</v>
      </c>
      <c r="B696" s="185" t="str">
        <f t="shared" si="137"/>
        <v>Perez</v>
      </c>
      <c r="C696" s="190" t="str">
        <f t="shared" si="138"/>
        <v>Cionel</v>
      </c>
      <c r="D696" s="107" t="str">
        <f t="shared" si="139"/>
        <v>C. Perez</v>
      </c>
      <c r="E696" s="178" t="str">
        <f t="shared" si="140"/>
        <v>Cionel Perez</v>
      </c>
      <c r="F696" s="184" t="s">
        <v>404</v>
      </c>
      <c r="G696" s="107">
        <f>Players!G971+1</f>
        <v>1</v>
      </c>
      <c r="H696" s="107">
        <v>8</v>
      </c>
      <c r="I696" s="107">
        <v>4</v>
      </c>
      <c r="J696" s="398">
        <v>35065</v>
      </c>
      <c r="K696" s="107" t="s">
        <v>730</v>
      </c>
      <c r="L696" s="108" t="s">
        <v>509</v>
      </c>
      <c r="M696" s="107" t="str">
        <f t="shared" si="131"/>
        <v>min</v>
      </c>
      <c r="N696" s="107" t="s">
        <v>395</v>
      </c>
      <c r="O696" s="108" t="s">
        <v>2127</v>
      </c>
      <c r="P696" s="178" t="str">
        <f t="shared" si="132"/>
        <v>Perez, Cionel (min)</v>
      </c>
      <c r="Q696" s="139" t="str">
        <f t="shared" si="142"/>
        <v/>
      </c>
      <c r="R696" s="231" t="str">
        <f t="shared" si="143"/>
        <v/>
      </c>
      <c r="S696" s="231" t="str">
        <f t="shared" si="144"/>
        <v/>
      </c>
      <c r="T696" s="231" t="str">
        <f t="shared" si="141"/>
        <v/>
      </c>
      <c r="U696" s="107" t="s">
        <v>643</v>
      </c>
      <c r="V696" s="107"/>
      <c r="W696" s="107"/>
      <c r="X696" s="140"/>
      <c r="Y696" s="107"/>
      <c r="Z696" s="140"/>
      <c r="AA696" s="107"/>
      <c r="AB696" s="107"/>
      <c r="AC696" s="107"/>
      <c r="AD696" s="107"/>
      <c r="AE696" s="107"/>
      <c r="AF696" s="107"/>
    </row>
    <row r="697" spans="1:32" ht="12.75" x14ac:dyDescent="0.2">
      <c r="A697" s="107" t="s">
        <v>2136</v>
      </c>
      <c r="B697" s="185" t="str">
        <f t="shared" si="137"/>
        <v>Perez</v>
      </c>
      <c r="C697" s="190" t="str">
        <f t="shared" si="138"/>
        <v>Delvin</v>
      </c>
      <c r="D697" s="107" t="str">
        <f t="shared" si="139"/>
        <v>D. Perez</v>
      </c>
      <c r="E697" s="178" t="str">
        <f t="shared" si="140"/>
        <v>Delvin Perez</v>
      </c>
      <c r="F697" s="184" t="s">
        <v>971</v>
      </c>
      <c r="G697" s="107">
        <f>G696+1</f>
        <v>2</v>
      </c>
      <c r="H697" s="107">
        <v>1</v>
      </c>
      <c r="I697" s="107">
        <v>19</v>
      </c>
      <c r="J697" s="398">
        <v>36123</v>
      </c>
      <c r="K697" s="107" t="s">
        <v>975</v>
      </c>
      <c r="L697" s="108" t="s">
        <v>509</v>
      </c>
      <c r="M697" s="107" t="str">
        <f t="shared" si="131"/>
        <v>min</v>
      </c>
      <c r="N697" s="107" t="s">
        <v>226</v>
      </c>
      <c r="O697" s="108" t="s">
        <v>2127</v>
      </c>
      <c r="P697" s="178" t="str">
        <f t="shared" si="132"/>
        <v>Perez, Delvin (min)</v>
      </c>
      <c r="Q697" s="139" t="str">
        <f t="shared" si="142"/>
        <v/>
      </c>
      <c r="R697" s="231" t="str">
        <f t="shared" si="143"/>
        <v/>
      </c>
      <c r="S697" s="231" t="str">
        <f t="shared" si="144"/>
        <v/>
      </c>
      <c r="T697" s="231" t="str">
        <f t="shared" si="141"/>
        <v/>
      </c>
      <c r="U697" s="107" t="s">
        <v>643</v>
      </c>
      <c r="V697" s="107"/>
      <c r="W697" s="107"/>
      <c r="X697" s="140"/>
      <c r="Y697" s="107"/>
      <c r="Z697" s="140"/>
      <c r="AA697" s="107"/>
      <c r="AB697" s="107"/>
      <c r="AC697" s="107"/>
      <c r="AD697" s="107"/>
      <c r="AE697" s="107"/>
      <c r="AF697" s="107"/>
    </row>
    <row r="698" spans="1:32" ht="12.75" x14ac:dyDescent="0.2">
      <c r="A698" s="107" t="s">
        <v>2160</v>
      </c>
      <c r="B698" s="185" t="str">
        <f t="shared" si="137"/>
        <v>Perez</v>
      </c>
      <c r="C698" s="190" t="str">
        <f t="shared" si="138"/>
        <v>Franklin</v>
      </c>
      <c r="D698" s="107" t="str">
        <f t="shared" si="139"/>
        <v>F. Perez</v>
      </c>
      <c r="E698" s="178" t="str">
        <f t="shared" si="140"/>
        <v>Franklin Perez</v>
      </c>
      <c r="F698" s="184" t="s">
        <v>971</v>
      </c>
      <c r="G698" s="107">
        <f>G697+1</f>
        <v>3</v>
      </c>
      <c r="H698" s="107">
        <v>3</v>
      </c>
      <c r="I698" s="107">
        <v>24</v>
      </c>
      <c r="J698" s="398">
        <v>35770</v>
      </c>
      <c r="K698" s="107" t="s">
        <v>730</v>
      </c>
      <c r="L698" s="108" t="s">
        <v>509</v>
      </c>
      <c r="M698" s="107" t="str">
        <f t="shared" si="131"/>
        <v>min</v>
      </c>
      <c r="N698" s="107" t="s">
        <v>224</v>
      </c>
      <c r="O698" s="108" t="s">
        <v>2127</v>
      </c>
      <c r="P698" s="178" t="str">
        <f t="shared" si="132"/>
        <v>Perez, Franklin (min)</v>
      </c>
      <c r="Q698" s="139" t="str">
        <f t="shared" si="142"/>
        <v/>
      </c>
      <c r="R698" s="231" t="str">
        <f t="shared" si="143"/>
        <v/>
      </c>
      <c r="S698" s="231" t="str">
        <f t="shared" si="144"/>
        <v/>
      </c>
      <c r="T698" s="231" t="str">
        <f t="shared" si="141"/>
        <v/>
      </c>
      <c r="U698" s="107" t="s">
        <v>643</v>
      </c>
      <c r="V698" s="107"/>
      <c r="W698" s="107"/>
      <c r="X698" s="140"/>
      <c r="Y698" s="107"/>
      <c r="Z698" s="140"/>
      <c r="AA698" s="107"/>
      <c r="AB698" s="107"/>
      <c r="AC698" s="107"/>
      <c r="AD698" s="107"/>
      <c r="AE698" s="107"/>
      <c r="AF698" s="107"/>
    </row>
    <row r="699" spans="1:32" ht="12.75" x14ac:dyDescent="0.2">
      <c r="A699" s="185" t="s">
        <v>1147</v>
      </c>
      <c r="B699" s="185" t="str">
        <f t="shared" si="137"/>
        <v>Perez</v>
      </c>
      <c r="C699" s="190" t="str">
        <f t="shared" si="138"/>
        <v>Hernan</v>
      </c>
      <c r="D699" s="107" t="str">
        <f t="shared" si="139"/>
        <v>H. Perez</v>
      </c>
      <c r="E699" s="178" t="str">
        <f t="shared" si="140"/>
        <v>Hernan Perez</v>
      </c>
      <c r="F699" s="184" t="s">
        <v>971</v>
      </c>
      <c r="G699" s="184"/>
      <c r="H699" s="184"/>
      <c r="I699" s="184"/>
      <c r="J699" s="194">
        <v>33323</v>
      </c>
      <c r="K699" s="195" t="s">
        <v>969</v>
      </c>
      <c r="L699" s="108" t="s">
        <v>7</v>
      </c>
      <c r="M699" s="107" t="str">
        <f t="shared" si="131"/>
        <v>Y3</v>
      </c>
      <c r="N699" s="120" t="str">
        <f>Mays!$Y$2</f>
        <v>Los Angeles</v>
      </c>
      <c r="O699" s="184" t="s">
        <v>1076</v>
      </c>
      <c r="P699" s="178" t="str">
        <f t="shared" si="132"/>
        <v>Perez, Hernan (Y3)</v>
      </c>
      <c r="Q699" s="139">
        <f t="shared" si="142"/>
        <v>400000</v>
      </c>
      <c r="R699" s="231" t="str">
        <f t="shared" si="143"/>
        <v/>
      </c>
      <c r="S699" s="231" t="str">
        <f t="shared" si="144"/>
        <v/>
      </c>
      <c r="T699" s="231" t="str">
        <f t="shared" si="141"/>
        <v/>
      </c>
      <c r="U699" s="107" t="s">
        <v>367</v>
      </c>
      <c r="V699" s="323">
        <v>400000</v>
      </c>
      <c r="W699" s="107" t="s">
        <v>630</v>
      </c>
      <c r="X699" s="487"/>
      <c r="Y699" s="107" t="s">
        <v>943</v>
      </c>
      <c r="Z699" s="183"/>
      <c r="AA699" s="107" t="s">
        <v>944</v>
      </c>
      <c r="AB699" s="107"/>
      <c r="AC699" s="107" t="s">
        <v>945</v>
      </c>
      <c r="AD699" s="107"/>
      <c r="AE699" s="107" t="s">
        <v>326</v>
      </c>
      <c r="AF699" s="107"/>
    </row>
    <row r="700" spans="1:32" ht="12.75" x14ac:dyDescent="0.2">
      <c r="A700" s="107" t="s">
        <v>274</v>
      </c>
      <c r="B700" s="185" t="str">
        <f t="shared" si="137"/>
        <v>Perez</v>
      </c>
      <c r="C700" s="190" t="str">
        <f t="shared" si="138"/>
        <v>Martin</v>
      </c>
      <c r="D700" s="107" t="str">
        <f t="shared" si="139"/>
        <v>M. Perez</v>
      </c>
      <c r="E700" s="178" t="str">
        <f t="shared" si="140"/>
        <v>Martin Perez</v>
      </c>
      <c r="F700" s="108"/>
      <c r="G700" s="108"/>
      <c r="H700" s="108"/>
      <c r="I700" s="108"/>
      <c r="J700" s="165"/>
      <c r="K700" s="120"/>
      <c r="L700" s="108" t="s">
        <v>130</v>
      </c>
      <c r="M700" s="107" t="str">
        <f t="shared" si="131"/>
        <v>ARB-Y6</v>
      </c>
      <c r="N700" s="120" t="str">
        <f>Ruth!$Y$2</f>
        <v xml:space="preserve">New Jersey </v>
      </c>
      <c r="O700" s="142" t="s">
        <v>325</v>
      </c>
      <c r="P700" s="178" t="str">
        <f t="shared" si="132"/>
        <v>Perez, Martin (ARB-Y6)</v>
      </c>
      <c r="Q700" s="139">
        <f t="shared" si="142"/>
        <v>2100000</v>
      </c>
      <c r="R700" s="231" t="str">
        <f t="shared" si="143"/>
        <v/>
      </c>
      <c r="S700" s="231" t="str">
        <f t="shared" si="144"/>
        <v/>
      </c>
      <c r="T700" s="231" t="str">
        <f t="shared" si="141"/>
        <v/>
      </c>
      <c r="U700" s="107" t="s">
        <v>944</v>
      </c>
      <c r="V700" s="183">
        <v>2100000</v>
      </c>
      <c r="W700" s="107" t="s">
        <v>945</v>
      </c>
      <c r="X700" s="183"/>
      <c r="Y700" s="107" t="s">
        <v>326</v>
      </c>
      <c r="Z700" s="183"/>
      <c r="AA700" s="178"/>
      <c r="AB700" s="107"/>
      <c r="AC700" s="107"/>
      <c r="AD700" s="107"/>
      <c r="AE700" s="107"/>
      <c r="AF700" s="107"/>
    </row>
    <row r="701" spans="1:32" ht="12.75" x14ac:dyDescent="0.2">
      <c r="A701" s="121" t="s">
        <v>235</v>
      </c>
      <c r="B701" s="185" t="str">
        <f t="shared" si="137"/>
        <v>Perez</v>
      </c>
      <c r="C701" s="190" t="str">
        <f t="shared" si="138"/>
        <v>Oliver</v>
      </c>
      <c r="D701" s="107" t="str">
        <f t="shared" si="139"/>
        <v>O. Perez</v>
      </c>
      <c r="E701" s="178" t="str">
        <f t="shared" si="140"/>
        <v>Oliver Perez</v>
      </c>
      <c r="F701" s="108"/>
      <c r="G701" s="120"/>
      <c r="H701" s="120"/>
      <c r="I701" s="120"/>
      <c r="J701" s="332"/>
      <c r="K701" s="107"/>
      <c r="L701" s="108" t="s">
        <v>130</v>
      </c>
      <c r="M701" s="107" t="str">
        <f t="shared" si="131"/>
        <v>3,F3-$1.425M</v>
      </c>
      <c r="N701" s="121" t="s">
        <v>1487</v>
      </c>
      <c r="O701" s="284" t="s">
        <v>1497</v>
      </c>
      <c r="P701" s="178" t="str">
        <f t="shared" si="132"/>
        <v>Perez, Oliver (3,F3-$1.425M)</v>
      </c>
      <c r="Q701" s="139">
        <f t="shared" si="142"/>
        <v>475000</v>
      </c>
      <c r="R701" s="231" t="str">
        <f t="shared" si="143"/>
        <v/>
      </c>
      <c r="S701" s="231" t="str">
        <f t="shared" si="144"/>
        <v/>
      </c>
      <c r="T701" s="231" t="str">
        <f t="shared" si="141"/>
        <v/>
      </c>
      <c r="U701" s="121" t="s">
        <v>1528</v>
      </c>
      <c r="V701" s="323">
        <v>475000</v>
      </c>
      <c r="W701" s="107" t="s">
        <v>326</v>
      </c>
      <c r="X701" s="183"/>
      <c r="Y701" s="107"/>
      <c r="Z701" s="183"/>
      <c r="AA701" s="107"/>
      <c r="AB701" s="107"/>
      <c r="AC701" s="509"/>
      <c r="AD701" s="107"/>
      <c r="AE701" s="107"/>
      <c r="AF701" s="107"/>
    </row>
    <row r="702" spans="1:32" ht="12.75" x14ac:dyDescent="0.2">
      <c r="A702" s="509" t="s">
        <v>1292</v>
      </c>
      <c r="B702" s="185" t="str">
        <f t="shared" si="137"/>
        <v>Perez</v>
      </c>
      <c r="C702" s="190" t="str">
        <f t="shared" si="138"/>
        <v>Roberto</v>
      </c>
      <c r="D702" s="107" t="str">
        <f t="shared" si="139"/>
        <v>R. Perez</v>
      </c>
      <c r="E702" s="178" t="str">
        <f t="shared" si="140"/>
        <v>Roberto Perez</v>
      </c>
      <c r="F702" s="108" t="s">
        <v>971</v>
      </c>
      <c r="G702" s="108"/>
      <c r="H702" s="108"/>
      <c r="I702" s="108"/>
      <c r="J702" s="298">
        <v>32500</v>
      </c>
      <c r="K702" s="107" t="s">
        <v>972</v>
      </c>
      <c r="L702" s="108" t="s">
        <v>7</v>
      </c>
      <c r="M702" s="107" t="str">
        <f t="shared" si="131"/>
        <v>Y3</v>
      </c>
      <c r="N702" s="120" t="str">
        <f>Ruth!$Y$2</f>
        <v xml:space="preserve">New Jersey </v>
      </c>
      <c r="O702" s="108" t="s">
        <v>1358</v>
      </c>
      <c r="P702" s="178" t="str">
        <f t="shared" si="132"/>
        <v>Perez, Roberto (Y3)</v>
      </c>
      <c r="Q702" s="139">
        <f t="shared" si="142"/>
        <v>400000</v>
      </c>
      <c r="R702" s="231" t="str">
        <f t="shared" si="143"/>
        <v/>
      </c>
      <c r="S702" s="231" t="str">
        <f t="shared" si="144"/>
        <v/>
      </c>
      <c r="T702" s="231" t="str">
        <f t="shared" si="141"/>
        <v/>
      </c>
      <c r="U702" s="107" t="s">
        <v>367</v>
      </c>
      <c r="V702" s="323">
        <v>400000</v>
      </c>
      <c r="W702" s="107" t="s">
        <v>630</v>
      </c>
      <c r="X702" s="321"/>
      <c r="Y702" s="107" t="s">
        <v>943</v>
      </c>
      <c r="Z702" s="183"/>
      <c r="AA702" s="107" t="s">
        <v>944</v>
      </c>
      <c r="AB702" s="107"/>
      <c r="AC702" s="107" t="s">
        <v>945</v>
      </c>
      <c r="AD702" s="107"/>
      <c r="AE702" s="107" t="s">
        <v>326</v>
      </c>
      <c r="AF702" s="107"/>
    </row>
    <row r="703" spans="1:32" ht="12.75" x14ac:dyDescent="0.2">
      <c r="A703" s="107" t="s">
        <v>802</v>
      </c>
      <c r="B703" s="185" t="str">
        <f t="shared" si="137"/>
        <v>Perez</v>
      </c>
      <c r="C703" s="190" t="str">
        <f t="shared" si="138"/>
        <v>Salvador</v>
      </c>
      <c r="D703" s="107" t="str">
        <f t="shared" si="139"/>
        <v>S. Perez</v>
      </c>
      <c r="E703" s="178" t="str">
        <f t="shared" si="140"/>
        <v>Salvador Perez</v>
      </c>
      <c r="F703" s="108"/>
      <c r="G703" s="108"/>
      <c r="H703" s="108"/>
      <c r="I703" s="108"/>
      <c r="J703" s="165"/>
      <c r="K703" s="120"/>
      <c r="L703" s="108" t="s">
        <v>7</v>
      </c>
      <c r="M703" s="107" t="str">
        <f t="shared" si="131"/>
        <v>ARB-Y7</v>
      </c>
      <c r="N703" s="222" t="str">
        <f>Mays!$S$2</f>
        <v>Thunder Bay</v>
      </c>
      <c r="O703" s="142" t="s">
        <v>1481</v>
      </c>
      <c r="P703" s="178" t="str">
        <f t="shared" si="132"/>
        <v>Perez, Salvador (ARB-Y7)</v>
      </c>
      <c r="Q703" s="139">
        <f t="shared" si="142"/>
        <v>3950100</v>
      </c>
      <c r="R703" s="231" t="str">
        <f t="shared" si="143"/>
        <v/>
      </c>
      <c r="S703" s="231" t="str">
        <f t="shared" si="144"/>
        <v/>
      </c>
      <c r="T703" s="231" t="str">
        <f t="shared" si="141"/>
        <v/>
      </c>
      <c r="U703" s="107" t="s">
        <v>945</v>
      </c>
      <c r="V703" s="183">
        <v>3950100</v>
      </c>
      <c r="W703" s="107" t="s">
        <v>326</v>
      </c>
      <c r="X703" s="179"/>
      <c r="Y703" s="107"/>
      <c r="Z703" s="183"/>
      <c r="AA703" s="107"/>
      <c r="AB703" s="107"/>
      <c r="AC703" s="107"/>
      <c r="AD703" s="107"/>
      <c r="AE703" s="107"/>
      <c r="AF703" s="107"/>
    </row>
    <row r="704" spans="1:32" ht="12.75" x14ac:dyDescent="0.2">
      <c r="A704" s="185" t="s">
        <v>1093</v>
      </c>
      <c r="B704" s="185" t="str">
        <f t="shared" si="137"/>
        <v>Peterson</v>
      </c>
      <c r="C704" s="190" t="str">
        <f t="shared" si="138"/>
        <v>DJ</v>
      </c>
      <c r="D704" s="107" t="str">
        <f t="shared" si="139"/>
        <v>D. Peterson</v>
      </c>
      <c r="E704" s="178" t="str">
        <f t="shared" si="140"/>
        <v>DJ Peterson</v>
      </c>
      <c r="F704" s="184" t="s">
        <v>971</v>
      </c>
      <c r="G704" s="184"/>
      <c r="H704" s="184"/>
      <c r="I704" s="184"/>
      <c r="J704" s="194">
        <v>33603</v>
      </c>
      <c r="K704" s="195" t="s">
        <v>1078</v>
      </c>
      <c r="L704" s="108" t="s">
        <v>509</v>
      </c>
      <c r="M704" s="107" t="str">
        <f t="shared" ref="M704:M767" si="145">$U704</f>
        <v>min</v>
      </c>
      <c r="N704" s="120" t="str">
        <f>Cobb!$Y$2</f>
        <v>Gateway</v>
      </c>
      <c r="O704" s="184" t="s">
        <v>1076</v>
      </c>
      <c r="P704" s="178" t="str">
        <f t="shared" ref="P704:P767" si="146">CONCATENATE(A704," (",M704,")")</f>
        <v>Peterson, DJ (min)</v>
      </c>
      <c r="Q704" s="139" t="str">
        <f t="shared" si="142"/>
        <v/>
      </c>
      <c r="R704" s="231" t="str">
        <f t="shared" si="143"/>
        <v/>
      </c>
      <c r="S704" s="231" t="str">
        <f t="shared" si="144"/>
        <v/>
      </c>
      <c r="T704" s="231" t="str">
        <f t="shared" ref="T704:T767" si="147">IF(ISBLANK($AB704),"",$AB704)</f>
        <v/>
      </c>
      <c r="U704" s="178" t="s">
        <v>643</v>
      </c>
      <c r="V704" s="179"/>
      <c r="W704" s="107"/>
      <c r="X704" s="183"/>
      <c r="Y704" s="107"/>
      <c r="Z704" s="183"/>
      <c r="AA704" s="107"/>
      <c r="AB704" s="107"/>
      <c r="AC704" s="509"/>
      <c r="AD704" s="107"/>
      <c r="AE704" s="107"/>
      <c r="AF704" s="107"/>
    </row>
    <row r="705" spans="1:32" ht="12.75" x14ac:dyDescent="0.2">
      <c r="A705" s="185" t="s">
        <v>1138</v>
      </c>
      <c r="B705" s="185" t="str">
        <f t="shared" si="137"/>
        <v>Peterson</v>
      </c>
      <c r="C705" s="190" t="str">
        <f t="shared" si="138"/>
        <v>Jace</v>
      </c>
      <c r="D705" s="107" t="str">
        <f t="shared" si="139"/>
        <v>J. Peterson</v>
      </c>
      <c r="E705" s="178" t="str">
        <f t="shared" si="140"/>
        <v>Jace Peterson</v>
      </c>
      <c r="F705" s="184" t="s">
        <v>404</v>
      </c>
      <c r="G705" s="184"/>
      <c r="H705" s="184"/>
      <c r="I705" s="184"/>
      <c r="J705" s="194">
        <v>33002</v>
      </c>
      <c r="K705" s="195" t="s">
        <v>969</v>
      </c>
      <c r="L705" s="108" t="s">
        <v>7</v>
      </c>
      <c r="M705" s="107" t="str">
        <f t="shared" si="145"/>
        <v>Y3</v>
      </c>
      <c r="N705" s="120" t="str">
        <f>Cobb!$Y$2</f>
        <v>Gateway</v>
      </c>
      <c r="O705" s="184" t="s">
        <v>1476</v>
      </c>
      <c r="P705" s="178" t="str">
        <f t="shared" si="146"/>
        <v>Peterson, Jace (Y3)</v>
      </c>
      <c r="Q705" s="139">
        <f t="shared" si="142"/>
        <v>400000</v>
      </c>
      <c r="R705" s="231" t="str">
        <f t="shared" si="143"/>
        <v/>
      </c>
      <c r="S705" s="231" t="str">
        <f t="shared" si="144"/>
        <v/>
      </c>
      <c r="T705" s="231" t="str">
        <f t="shared" si="147"/>
        <v/>
      </c>
      <c r="U705" s="107" t="s">
        <v>367</v>
      </c>
      <c r="V705" s="323">
        <v>400000</v>
      </c>
      <c r="W705" s="107" t="s">
        <v>630</v>
      </c>
      <c r="X705" s="179"/>
      <c r="Y705" s="107" t="s">
        <v>943</v>
      </c>
      <c r="Z705" s="183"/>
      <c r="AA705" s="107" t="s">
        <v>944</v>
      </c>
      <c r="AB705" s="107"/>
      <c r="AC705" s="107" t="s">
        <v>945</v>
      </c>
      <c r="AD705" s="107"/>
      <c r="AE705" s="107" t="s">
        <v>326</v>
      </c>
      <c r="AF705" s="107"/>
    </row>
    <row r="706" spans="1:32" ht="12.75" x14ac:dyDescent="0.2">
      <c r="A706" s="339" t="s">
        <v>1006</v>
      </c>
      <c r="B706" s="185" t="str">
        <f t="shared" si="137"/>
        <v>Petit</v>
      </c>
      <c r="C706" s="190" t="str">
        <f t="shared" si="138"/>
        <v>Yusmeiro</v>
      </c>
      <c r="D706" s="107" t="str">
        <f t="shared" si="139"/>
        <v>Y. Petit</v>
      </c>
      <c r="E706" s="178" t="str">
        <f t="shared" si="140"/>
        <v>Yusmeiro Petit</v>
      </c>
      <c r="F706" s="367" t="s">
        <v>971</v>
      </c>
      <c r="G706" s="339"/>
      <c r="H706" s="339"/>
      <c r="I706" s="339"/>
      <c r="J706" s="368">
        <v>31008</v>
      </c>
      <c r="K706" s="369" t="s">
        <v>968</v>
      </c>
      <c r="L706" s="337" t="s">
        <v>130</v>
      </c>
      <c r="M706" s="107" t="str">
        <f t="shared" si="145"/>
        <v>2,F2-$600k</v>
      </c>
      <c r="N706" s="339" t="s">
        <v>1902</v>
      </c>
      <c r="O706" s="370" t="s">
        <v>1922</v>
      </c>
      <c r="P706" s="178" t="str">
        <f t="shared" si="146"/>
        <v>Petit, Yusmeiro (2,F2-$600k)</v>
      </c>
      <c r="Q706" s="139">
        <f t="shared" si="142"/>
        <v>300000</v>
      </c>
      <c r="R706" s="231" t="str">
        <f t="shared" si="143"/>
        <v/>
      </c>
      <c r="S706" s="231" t="str">
        <f t="shared" si="144"/>
        <v/>
      </c>
      <c r="T706" s="231" t="str">
        <f t="shared" si="147"/>
        <v/>
      </c>
      <c r="U706" s="340" t="s">
        <v>1589</v>
      </c>
      <c r="V706" s="338">
        <v>300000</v>
      </c>
      <c r="W706" s="107" t="s">
        <v>326</v>
      </c>
      <c r="X706" s="183"/>
      <c r="Y706" s="107"/>
      <c r="Z706" s="183"/>
      <c r="AA706" s="107"/>
      <c r="AB706" s="107"/>
      <c r="AC706" s="107"/>
      <c r="AD706" s="107"/>
      <c r="AE706" s="107"/>
      <c r="AF706" s="107"/>
    </row>
    <row r="707" spans="1:32" ht="12.75" x14ac:dyDescent="0.2">
      <c r="A707" s="107" t="s">
        <v>3368</v>
      </c>
      <c r="B707" s="185" t="str">
        <f t="shared" si="137"/>
        <v>Petricka</v>
      </c>
      <c r="C707" s="190" t="str">
        <f t="shared" si="138"/>
        <v>Jake</v>
      </c>
      <c r="D707" s="107" t="str">
        <f t="shared" si="139"/>
        <v>J. Petricka</v>
      </c>
      <c r="E707" s="178" t="str">
        <f t="shared" si="140"/>
        <v>Jake Petricka</v>
      </c>
      <c r="F707" s="217" t="s">
        <v>971</v>
      </c>
      <c r="G707" s="217"/>
      <c r="H707" s="217"/>
      <c r="I707" s="217"/>
      <c r="J707" s="165">
        <v>32299</v>
      </c>
      <c r="K707" s="167" t="s">
        <v>968</v>
      </c>
      <c r="L707" s="108" t="s">
        <v>130</v>
      </c>
      <c r="M707" s="107" t="str">
        <f t="shared" si="145"/>
        <v>1,F1-$200k</v>
      </c>
      <c r="N707" s="147" t="s">
        <v>352</v>
      </c>
      <c r="O707" s="142" t="s">
        <v>3237</v>
      </c>
      <c r="P707" s="178" t="str">
        <f t="shared" si="146"/>
        <v>Petricka, Jake (1,F1-$200k)</v>
      </c>
      <c r="Q707" s="139">
        <f t="shared" si="142"/>
        <v>200000</v>
      </c>
      <c r="R707" s="231" t="str">
        <f t="shared" si="143"/>
        <v/>
      </c>
      <c r="S707" s="231" t="str">
        <f t="shared" si="144"/>
        <v/>
      </c>
      <c r="T707" s="231" t="str">
        <f t="shared" si="147"/>
        <v/>
      </c>
      <c r="U707" s="165" t="s">
        <v>1488</v>
      </c>
      <c r="V707" s="140">
        <v>200000</v>
      </c>
      <c r="W707" s="182" t="s">
        <v>326</v>
      </c>
      <c r="X707" s="183"/>
      <c r="Y707" s="107"/>
      <c r="Z707" s="183"/>
      <c r="AA707" s="107"/>
      <c r="AB707" s="183"/>
      <c r="AC707" s="107"/>
      <c r="AD707" s="107"/>
      <c r="AE707" s="107"/>
      <c r="AF707" s="107"/>
    </row>
    <row r="708" spans="1:32" ht="12.75" x14ac:dyDescent="0.2">
      <c r="A708" s="509" t="s">
        <v>1710</v>
      </c>
      <c r="B708" s="185" t="str">
        <f t="shared" si="137"/>
        <v>Pham</v>
      </c>
      <c r="C708" s="190" t="str">
        <f t="shared" si="138"/>
        <v>Tommy</v>
      </c>
      <c r="D708" s="107" t="str">
        <f t="shared" si="139"/>
        <v>T. Pham</v>
      </c>
      <c r="E708" s="178" t="str">
        <f t="shared" si="140"/>
        <v>Tommy Pham</v>
      </c>
      <c r="F708" s="217" t="s">
        <v>971</v>
      </c>
      <c r="G708" s="509">
        <v>65</v>
      </c>
      <c r="H708" s="509">
        <v>3</v>
      </c>
      <c r="I708" s="509">
        <v>16</v>
      </c>
      <c r="J708" s="298">
        <v>32210</v>
      </c>
      <c r="K708" s="167" t="s">
        <v>973</v>
      </c>
      <c r="L708" s="108" t="s">
        <v>7</v>
      </c>
      <c r="M708" s="107" t="str">
        <f t="shared" si="145"/>
        <v>Y3</v>
      </c>
      <c r="N708" s="120" t="str">
        <f>Aaron!$S$2</f>
        <v>San Jose</v>
      </c>
      <c r="O708" s="142" t="s">
        <v>1727</v>
      </c>
      <c r="P708" s="178" t="str">
        <f t="shared" si="146"/>
        <v>Pham, Tommy (Y3)</v>
      </c>
      <c r="Q708" s="139">
        <f t="shared" si="142"/>
        <v>400000</v>
      </c>
      <c r="R708" s="231" t="str">
        <f t="shared" si="143"/>
        <v/>
      </c>
      <c r="S708" s="231" t="str">
        <f t="shared" si="144"/>
        <v/>
      </c>
      <c r="T708" s="231" t="str">
        <f t="shared" si="147"/>
        <v/>
      </c>
      <c r="U708" s="107" t="s">
        <v>367</v>
      </c>
      <c r="V708" s="183">
        <v>400000</v>
      </c>
      <c r="W708" s="107" t="s">
        <v>630</v>
      </c>
      <c r="X708" s="183"/>
      <c r="Y708" s="107" t="s">
        <v>943</v>
      </c>
      <c r="Z708" s="183"/>
      <c r="AA708" s="107" t="s">
        <v>944</v>
      </c>
      <c r="AB708" s="107"/>
      <c r="AC708" s="107" t="s">
        <v>945</v>
      </c>
      <c r="AD708" s="107"/>
      <c r="AE708" s="107" t="s">
        <v>326</v>
      </c>
      <c r="AF708" s="107"/>
    </row>
    <row r="709" spans="1:32" ht="15" x14ac:dyDescent="0.2">
      <c r="A709" s="186" t="s">
        <v>1173</v>
      </c>
      <c r="B709" s="185" t="str">
        <f t="shared" si="137"/>
        <v>Phegley</v>
      </c>
      <c r="C709" s="190" t="str">
        <f t="shared" si="138"/>
        <v>Josh</v>
      </c>
      <c r="D709" s="107" t="str">
        <f t="shared" si="139"/>
        <v>J. Phegley</v>
      </c>
      <c r="E709" s="178" t="str">
        <f t="shared" si="140"/>
        <v>Josh Phegley</v>
      </c>
      <c r="F709" s="189" t="s">
        <v>971</v>
      </c>
      <c r="G709" s="189"/>
      <c r="H709" s="189"/>
      <c r="I709" s="189"/>
      <c r="J709" s="196">
        <v>32185</v>
      </c>
      <c r="K709" s="192" t="s">
        <v>7</v>
      </c>
      <c r="L709" s="108" t="s">
        <v>7</v>
      </c>
      <c r="M709" s="107" t="str">
        <f t="shared" si="145"/>
        <v>Y3</v>
      </c>
      <c r="N709" s="120" t="str">
        <f>Ruth!$A$2</f>
        <v>Plum Island</v>
      </c>
      <c r="O709" s="184" t="s">
        <v>1076</v>
      </c>
      <c r="P709" s="178" t="str">
        <f t="shared" si="146"/>
        <v>Phegley, Josh (Y3)</v>
      </c>
      <c r="Q709" s="139">
        <f t="shared" si="142"/>
        <v>400000</v>
      </c>
      <c r="R709" s="231" t="str">
        <f t="shared" si="143"/>
        <v/>
      </c>
      <c r="S709" s="231" t="str">
        <f t="shared" si="144"/>
        <v/>
      </c>
      <c r="T709" s="231" t="str">
        <f t="shared" si="147"/>
        <v/>
      </c>
      <c r="U709" s="107" t="s">
        <v>367</v>
      </c>
      <c r="V709" s="323">
        <v>400000</v>
      </c>
      <c r="W709" s="107" t="s">
        <v>630</v>
      </c>
      <c r="X709" s="183"/>
      <c r="Y709" s="107" t="s">
        <v>943</v>
      </c>
      <c r="Z709" s="183"/>
      <c r="AA709" s="107" t="s">
        <v>944</v>
      </c>
      <c r="AB709" s="107"/>
      <c r="AC709" s="107" t="s">
        <v>945</v>
      </c>
      <c r="AD709" s="107"/>
      <c r="AE709" s="107" t="s">
        <v>326</v>
      </c>
      <c r="AF709" s="107"/>
    </row>
    <row r="710" spans="1:32" ht="12.75" x14ac:dyDescent="0.2">
      <c r="A710" s="119" t="s">
        <v>868</v>
      </c>
      <c r="B710" s="185" t="str">
        <f t="shared" si="137"/>
        <v>Phelps</v>
      </c>
      <c r="C710" s="190" t="str">
        <f t="shared" si="138"/>
        <v>David</v>
      </c>
      <c r="D710" s="107" t="str">
        <f t="shared" si="139"/>
        <v>D. Phelps</v>
      </c>
      <c r="E710" s="178" t="str">
        <f t="shared" si="140"/>
        <v>David Phelps</v>
      </c>
      <c r="F710" s="108"/>
      <c r="G710" s="108"/>
      <c r="H710" s="108"/>
      <c r="I710" s="108"/>
      <c r="J710" s="165"/>
      <c r="K710" s="120"/>
      <c r="L710" s="108" t="s">
        <v>130</v>
      </c>
      <c r="M710" s="107" t="str">
        <f t="shared" si="145"/>
        <v>ARB-Y6</v>
      </c>
      <c r="N710" s="120" t="str">
        <f>Aaron!$G$2</f>
        <v>Exeter</v>
      </c>
      <c r="O710" s="108" t="s">
        <v>846</v>
      </c>
      <c r="P710" s="178" t="str">
        <f t="shared" si="146"/>
        <v>Phelps, David (ARB-Y6)</v>
      </c>
      <c r="Q710" s="139">
        <f t="shared" si="142"/>
        <v>1911000</v>
      </c>
      <c r="R710" s="231" t="str">
        <f t="shared" si="143"/>
        <v/>
      </c>
      <c r="S710" s="231" t="str">
        <f t="shared" si="144"/>
        <v/>
      </c>
      <c r="T710" s="231" t="str">
        <f t="shared" si="147"/>
        <v/>
      </c>
      <c r="U710" s="107" t="s">
        <v>944</v>
      </c>
      <c r="V710" s="183">
        <v>1911000</v>
      </c>
      <c r="W710" s="107" t="s">
        <v>945</v>
      </c>
      <c r="X710" s="183"/>
      <c r="Y710" s="107" t="s">
        <v>326</v>
      </c>
      <c r="Z710" s="183"/>
      <c r="AA710" s="107"/>
      <c r="AB710" s="107"/>
      <c r="AC710" s="107"/>
      <c r="AD710" s="107"/>
      <c r="AE710" s="107"/>
      <c r="AF710" s="107"/>
    </row>
    <row r="711" spans="1:32" ht="15" x14ac:dyDescent="0.25">
      <c r="A711" s="222" t="s">
        <v>997</v>
      </c>
      <c r="B711" s="185" t="str">
        <f t="shared" si="137"/>
        <v>Phillips</v>
      </c>
      <c r="C711" s="190" t="str">
        <f t="shared" si="138"/>
        <v>Brandon</v>
      </c>
      <c r="D711" s="107" t="str">
        <f t="shared" si="139"/>
        <v>B. Phillips</v>
      </c>
      <c r="E711" s="178" t="str">
        <f t="shared" si="140"/>
        <v>Brandon Phillips</v>
      </c>
      <c r="F711" s="343" t="s">
        <v>971</v>
      </c>
      <c r="G711" s="171"/>
      <c r="H711" s="171"/>
      <c r="I711" s="171"/>
      <c r="J711" s="349">
        <v>29765</v>
      </c>
      <c r="K711" s="357" t="s">
        <v>969</v>
      </c>
      <c r="L711" s="108" t="s">
        <v>7</v>
      </c>
      <c r="M711" s="107" t="str">
        <f t="shared" si="145"/>
        <v>2,F2-$1.492M</v>
      </c>
      <c r="N711" s="339" t="s">
        <v>1897</v>
      </c>
      <c r="O711" s="370" t="s">
        <v>1922</v>
      </c>
      <c r="P711" s="178" t="str">
        <f t="shared" si="146"/>
        <v>Phillips, Brandon (2,F2-$1.492M)</v>
      </c>
      <c r="Q711" s="139">
        <f t="shared" si="142"/>
        <v>746053</v>
      </c>
      <c r="R711" s="231" t="str">
        <f t="shared" si="143"/>
        <v/>
      </c>
      <c r="S711" s="231" t="str">
        <f t="shared" si="144"/>
        <v/>
      </c>
      <c r="T711" s="231" t="str">
        <f t="shared" si="147"/>
        <v/>
      </c>
      <c r="U711" s="340" t="s">
        <v>1973</v>
      </c>
      <c r="V711" s="338">
        <v>746053</v>
      </c>
      <c r="W711" s="340" t="s">
        <v>326</v>
      </c>
      <c r="X711" s="183"/>
      <c r="Y711" s="107"/>
      <c r="Z711" s="183"/>
      <c r="AA711" s="107"/>
      <c r="AB711" s="107"/>
      <c r="AC711" s="107"/>
      <c r="AD711" s="107"/>
      <c r="AE711" s="107"/>
      <c r="AF711" s="107"/>
    </row>
    <row r="712" spans="1:32" ht="12.75" x14ac:dyDescent="0.2">
      <c r="A712" s="509" t="s">
        <v>1413</v>
      </c>
      <c r="B712" s="185" t="str">
        <f t="shared" si="137"/>
        <v>Phillips</v>
      </c>
      <c r="C712" s="190" t="str">
        <f t="shared" si="138"/>
        <v>Brett</v>
      </c>
      <c r="D712" s="107" t="str">
        <f t="shared" si="139"/>
        <v>B. Phillips</v>
      </c>
      <c r="E712" s="178" t="str">
        <f t="shared" si="140"/>
        <v>Brett Phillips</v>
      </c>
      <c r="F712" s="108" t="s">
        <v>404</v>
      </c>
      <c r="G712" s="108"/>
      <c r="H712" s="108"/>
      <c r="I712" s="108"/>
      <c r="J712" s="298">
        <v>34484</v>
      </c>
      <c r="K712" s="107" t="s">
        <v>973</v>
      </c>
      <c r="L712" s="108" t="s">
        <v>7</v>
      </c>
      <c r="M712" s="107" t="str">
        <f t="shared" si="145"/>
        <v>MM</v>
      </c>
      <c r="N712" s="120" t="str">
        <f>Cobb!$S$2</f>
        <v>Waikiki</v>
      </c>
      <c r="O712" s="108" t="s">
        <v>1349</v>
      </c>
      <c r="P712" s="178" t="str">
        <f t="shared" si="146"/>
        <v>Phillips, Brett (MM)</v>
      </c>
      <c r="Q712" s="139">
        <f t="shared" si="142"/>
        <v>100000</v>
      </c>
      <c r="R712" s="231" t="str">
        <f t="shared" si="143"/>
        <v/>
      </c>
      <c r="S712" s="231" t="str">
        <f t="shared" si="144"/>
        <v/>
      </c>
      <c r="T712" s="231" t="str">
        <f t="shared" si="147"/>
        <v/>
      </c>
      <c r="U712" s="509" t="s">
        <v>507</v>
      </c>
      <c r="V712" s="179">
        <v>100000</v>
      </c>
      <c r="W712" s="509"/>
      <c r="X712" s="321"/>
      <c r="Y712" s="107"/>
      <c r="Z712" s="183"/>
      <c r="AA712" s="107"/>
      <c r="AB712" s="107"/>
      <c r="AC712" s="107"/>
      <c r="AD712" s="107"/>
      <c r="AE712" s="107"/>
      <c r="AF712" s="107"/>
    </row>
    <row r="713" spans="1:32" ht="15" x14ac:dyDescent="0.2">
      <c r="A713" s="373" t="s">
        <v>1156</v>
      </c>
      <c r="B713" s="185" t="str">
        <f t="shared" si="137"/>
        <v>Pillar</v>
      </c>
      <c r="C713" s="190" t="str">
        <f t="shared" si="138"/>
        <v>Kevin</v>
      </c>
      <c r="D713" s="107" t="str">
        <f t="shared" si="139"/>
        <v>K. Pillar</v>
      </c>
      <c r="E713" s="178" t="str">
        <f t="shared" si="140"/>
        <v>Kevin Pillar</v>
      </c>
      <c r="F713" s="344" t="s">
        <v>971</v>
      </c>
      <c r="G713" s="189"/>
      <c r="H713" s="189"/>
      <c r="I713" s="189"/>
      <c r="J713" s="351">
        <v>32512</v>
      </c>
      <c r="K713" s="359" t="s">
        <v>7</v>
      </c>
      <c r="L713" s="108" t="s">
        <v>7</v>
      </c>
      <c r="M713" s="107" t="str">
        <f t="shared" si="145"/>
        <v>2,F5-$8M</v>
      </c>
      <c r="N713" s="339" t="s">
        <v>1916</v>
      </c>
      <c r="O713" s="370" t="s">
        <v>1922</v>
      </c>
      <c r="P713" s="178" t="str">
        <f t="shared" si="146"/>
        <v>Pillar, Kevin (2,F5-$8M)</v>
      </c>
      <c r="Q713" s="139">
        <f t="shared" si="142"/>
        <v>1600000</v>
      </c>
      <c r="R713" s="231">
        <f t="shared" si="143"/>
        <v>1600000</v>
      </c>
      <c r="S713" s="231">
        <f t="shared" si="144"/>
        <v>1600000</v>
      </c>
      <c r="T713" s="231">
        <f t="shared" si="147"/>
        <v>1600000</v>
      </c>
      <c r="U713" s="340" t="s">
        <v>1604</v>
      </c>
      <c r="V713" s="338">
        <v>1600000</v>
      </c>
      <c r="W713" s="340" t="s">
        <v>1533</v>
      </c>
      <c r="X713" s="486">
        <v>1600000</v>
      </c>
      <c r="Y713" s="340" t="s">
        <v>1522</v>
      </c>
      <c r="Z713" s="486">
        <v>1600000</v>
      </c>
      <c r="AA713" s="340" t="s">
        <v>1505</v>
      </c>
      <c r="AB713" s="338">
        <v>1600000</v>
      </c>
      <c r="AC713" s="107" t="s">
        <v>326</v>
      </c>
      <c r="AD713" s="107"/>
      <c r="AE713" s="107"/>
      <c r="AF713" s="107"/>
    </row>
    <row r="714" spans="1:32" ht="12.75" x14ac:dyDescent="0.2">
      <c r="A714" s="107" t="s">
        <v>2266</v>
      </c>
      <c r="B714" s="185" t="str">
        <f t="shared" si="137"/>
        <v>Pina</v>
      </c>
      <c r="C714" s="190" t="str">
        <f t="shared" si="138"/>
        <v>Manny</v>
      </c>
      <c r="D714" s="107" t="str">
        <f t="shared" si="139"/>
        <v>M. Pina</v>
      </c>
      <c r="E714" s="178" t="str">
        <f t="shared" si="140"/>
        <v>Manny Pina</v>
      </c>
      <c r="F714" s="184" t="s">
        <v>971</v>
      </c>
      <c r="G714" s="107">
        <f>G713+1</f>
        <v>1</v>
      </c>
      <c r="H714" s="107">
        <v>7</v>
      </c>
      <c r="I714" s="107">
        <v>19</v>
      </c>
      <c r="J714" s="398">
        <v>31933</v>
      </c>
      <c r="K714" s="107" t="s">
        <v>1350</v>
      </c>
      <c r="L714" s="108" t="s">
        <v>7</v>
      </c>
      <c r="M714" s="107" t="str">
        <f t="shared" si="145"/>
        <v>Y1</v>
      </c>
      <c r="N714" s="107" t="s">
        <v>388</v>
      </c>
      <c r="O714" s="108" t="s">
        <v>2127</v>
      </c>
      <c r="P714" s="178" t="str">
        <f t="shared" si="146"/>
        <v>Pina, Manny (Y1)</v>
      </c>
      <c r="Q714" s="139">
        <f t="shared" ref="Q714:Q743" si="148">IF(ISBLANK($V714),"",$V714)</f>
        <v>200000</v>
      </c>
      <c r="R714" s="231">
        <f t="shared" ref="R714:R743" si="149">IF(ISBLANK($X714),"",$X714)</f>
        <v>300000</v>
      </c>
      <c r="S714" s="231">
        <f t="shared" ref="S714:S743" si="150">IF(ISBLANK($Z714),"",$Z714)</f>
        <v>400000</v>
      </c>
      <c r="T714" s="231" t="str">
        <f t="shared" si="147"/>
        <v/>
      </c>
      <c r="U714" s="107" t="s">
        <v>510</v>
      </c>
      <c r="V714" s="140">
        <v>200000</v>
      </c>
      <c r="W714" s="107" t="s">
        <v>511</v>
      </c>
      <c r="X714" s="183">
        <v>300000</v>
      </c>
      <c r="Y714" s="107" t="s">
        <v>367</v>
      </c>
      <c r="Z714" s="183">
        <v>400000</v>
      </c>
      <c r="AA714" s="107" t="s">
        <v>630</v>
      </c>
      <c r="AB714" s="107"/>
      <c r="AC714" s="107"/>
      <c r="AD714" s="107"/>
      <c r="AE714" s="107"/>
      <c r="AF714" s="107"/>
    </row>
    <row r="715" spans="1:32" ht="12.75" x14ac:dyDescent="0.2">
      <c r="A715" s="509" t="s">
        <v>1417</v>
      </c>
      <c r="B715" s="185" t="str">
        <f t="shared" si="137"/>
        <v>Pinder</v>
      </c>
      <c r="C715" s="190" t="str">
        <f t="shared" si="138"/>
        <v>Chad</v>
      </c>
      <c r="D715" s="107" t="str">
        <f t="shared" si="139"/>
        <v>C. Pinder</v>
      </c>
      <c r="E715" s="178" t="str">
        <f t="shared" si="140"/>
        <v>Chad Pinder</v>
      </c>
      <c r="F715" s="108" t="s">
        <v>971</v>
      </c>
      <c r="G715" s="108"/>
      <c r="H715" s="108"/>
      <c r="I715" s="108"/>
      <c r="J715" s="165">
        <v>33692</v>
      </c>
      <c r="K715" s="107" t="s">
        <v>969</v>
      </c>
      <c r="L715" s="108" t="s">
        <v>7</v>
      </c>
      <c r="M715" s="107" t="str">
        <f t="shared" si="145"/>
        <v>Y1</v>
      </c>
      <c r="N715" s="120" t="str">
        <f>Aaron!$S$2</f>
        <v>San Jose</v>
      </c>
      <c r="O715" s="108" t="s">
        <v>1349</v>
      </c>
      <c r="P715" s="178" t="str">
        <f t="shared" si="146"/>
        <v>Pinder, Chad (Y1)</v>
      </c>
      <c r="Q715" s="139">
        <f t="shared" si="148"/>
        <v>200000</v>
      </c>
      <c r="R715" s="231">
        <f t="shared" si="149"/>
        <v>300000</v>
      </c>
      <c r="S715" s="231">
        <f t="shared" si="150"/>
        <v>400000</v>
      </c>
      <c r="T715" s="231" t="str">
        <f t="shared" si="147"/>
        <v/>
      </c>
      <c r="U715" s="509" t="s">
        <v>510</v>
      </c>
      <c r="V715" s="140">
        <v>200000</v>
      </c>
      <c r="W715" s="107" t="s">
        <v>511</v>
      </c>
      <c r="X715" s="183">
        <v>300000</v>
      </c>
      <c r="Y715" s="107" t="s">
        <v>367</v>
      </c>
      <c r="Z715" s="183">
        <v>400000</v>
      </c>
      <c r="AA715" s="107" t="s">
        <v>630</v>
      </c>
      <c r="AB715" s="107"/>
      <c r="AC715" s="107"/>
      <c r="AD715" s="107"/>
      <c r="AE715" s="107"/>
      <c r="AF715" s="107"/>
    </row>
    <row r="716" spans="1:32" ht="12.75" x14ac:dyDescent="0.2">
      <c r="A716" s="107" t="s">
        <v>334</v>
      </c>
      <c r="B716" s="185" t="str">
        <f t="shared" ref="B716:B779" si="151">LEFT(A716,FIND(", ",A716,1)-1)</f>
        <v>Pineda</v>
      </c>
      <c r="C716" s="190" t="str">
        <f t="shared" ref="C716:C779" si="152">RIGHT(A716,LEN(A716)-FIND(", ",A716,1)-1)</f>
        <v>Michael</v>
      </c>
      <c r="D716" s="107" t="str">
        <f t="shared" ref="D716:D779" si="153">CONCATENATE(MID(C716,1,1),". ",B716)</f>
        <v>M. Pineda</v>
      </c>
      <c r="E716" s="178" t="str">
        <f t="shared" ref="E716:E779" si="154">CONCATENATE(C716," ",B716)</f>
        <v>Michael Pineda</v>
      </c>
      <c r="F716" s="108"/>
      <c r="G716" s="108"/>
      <c r="H716" s="108"/>
      <c r="I716" s="108"/>
      <c r="J716" s="165"/>
      <c r="K716" s="120"/>
      <c r="L716" s="108" t="s">
        <v>130</v>
      </c>
      <c r="M716" s="107" t="str">
        <f t="shared" si="145"/>
        <v>ARB-Y5</v>
      </c>
      <c r="N716" s="120" t="str">
        <f>Mays!$G$2</f>
        <v>Palo Alto</v>
      </c>
      <c r="O716" s="142" t="s">
        <v>325</v>
      </c>
      <c r="P716" s="178" t="str">
        <f t="shared" si="146"/>
        <v>Pineda, Michael (ARB-Y5)</v>
      </c>
      <c r="Q716" s="139">
        <f t="shared" si="148"/>
        <v>780000</v>
      </c>
      <c r="R716" s="231" t="str">
        <f t="shared" si="149"/>
        <v/>
      </c>
      <c r="S716" s="231" t="str">
        <f t="shared" si="150"/>
        <v/>
      </c>
      <c r="T716" s="231" t="str">
        <f t="shared" si="147"/>
        <v/>
      </c>
      <c r="U716" s="107" t="s">
        <v>943</v>
      </c>
      <c r="V716" s="183">
        <v>780000</v>
      </c>
      <c r="W716" s="107" t="s">
        <v>944</v>
      </c>
      <c r="X716" s="183"/>
      <c r="Y716" s="107" t="s">
        <v>945</v>
      </c>
      <c r="Z716" s="183"/>
      <c r="AA716" s="107" t="s">
        <v>326</v>
      </c>
      <c r="AB716" s="140"/>
      <c r="AC716" s="107"/>
      <c r="AD716" s="107"/>
      <c r="AE716" s="107"/>
      <c r="AF716" s="107"/>
    </row>
    <row r="717" spans="1:32" ht="12.75" x14ac:dyDescent="0.2">
      <c r="A717" s="107" t="s">
        <v>2147</v>
      </c>
      <c r="B717" s="185" t="str">
        <f t="shared" si="151"/>
        <v>Pint</v>
      </c>
      <c r="C717" s="190" t="str">
        <f t="shared" si="152"/>
        <v>Riley</v>
      </c>
      <c r="D717" s="107" t="str">
        <f t="shared" si="153"/>
        <v>R. Pint</v>
      </c>
      <c r="E717" s="178" t="str">
        <f t="shared" si="154"/>
        <v>Riley Pint</v>
      </c>
      <c r="F717" s="184" t="s">
        <v>971</v>
      </c>
      <c r="G717" s="107">
        <f>G716+1</f>
        <v>1</v>
      </c>
      <c r="H717" s="107">
        <v>2</v>
      </c>
      <c r="I717" s="107">
        <v>7</v>
      </c>
      <c r="J717" s="398">
        <v>35740</v>
      </c>
      <c r="K717" s="107" t="s">
        <v>730</v>
      </c>
      <c r="L717" s="108" t="s">
        <v>509</v>
      </c>
      <c r="M717" s="107" t="str">
        <f t="shared" si="145"/>
        <v>min</v>
      </c>
      <c r="N717" s="107" t="s">
        <v>429</v>
      </c>
      <c r="O717" s="108" t="s">
        <v>2127</v>
      </c>
      <c r="P717" s="178" t="str">
        <f t="shared" si="146"/>
        <v>Pint, Riley (min)</v>
      </c>
      <c r="Q717" s="139" t="str">
        <f t="shared" si="148"/>
        <v/>
      </c>
      <c r="R717" s="231" t="str">
        <f t="shared" si="149"/>
        <v/>
      </c>
      <c r="S717" s="231" t="str">
        <f t="shared" si="150"/>
        <v/>
      </c>
      <c r="T717" s="231" t="str">
        <f t="shared" si="147"/>
        <v/>
      </c>
      <c r="U717" s="107" t="s">
        <v>643</v>
      </c>
      <c r="V717" s="107"/>
      <c r="W717" s="107"/>
      <c r="X717" s="140"/>
      <c r="Y717" s="107"/>
      <c r="Z717" s="140"/>
      <c r="AA717" s="107"/>
      <c r="AB717" s="107"/>
      <c r="AC717" s="107"/>
      <c r="AD717" s="107"/>
      <c r="AE717" s="107"/>
      <c r="AF717" s="107"/>
    </row>
    <row r="718" spans="1:32" ht="12.75" x14ac:dyDescent="0.2">
      <c r="A718" s="185" t="s">
        <v>1121</v>
      </c>
      <c r="B718" s="185" t="str">
        <f t="shared" si="151"/>
        <v>Piscotty</v>
      </c>
      <c r="C718" s="190" t="str">
        <f t="shared" si="152"/>
        <v>Stephen</v>
      </c>
      <c r="D718" s="107" t="str">
        <f t="shared" si="153"/>
        <v>S. Piscotty</v>
      </c>
      <c r="E718" s="178" t="str">
        <f t="shared" si="154"/>
        <v>Stephen Piscotty</v>
      </c>
      <c r="F718" s="184" t="s">
        <v>971</v>
      </c>
      <c r="G718" s="184"/>
      <c r="H718" s="184"/>
      <c r="I718" s="184"/>
      <c r="J718" s="194">
        <v>33252</v>
      </c>
      <c r="K718" s="220" t="s">
        <v>1075</v>
      </c>
      <c r="L718" s="108" t="s">
        <v>7</v>
      </c>
      <c r="M718" s="107" t="str">
        <f t="shared" si="145"/>
        <v>Y3</v>
      </c>
      <c r="N718" s="120" t="str">
        <f>Cobb!$S$2</f>
        <v>Waikiki</v>
      </c>
      <c r="O718" s="184" t="s">
        <v>1630</v>
      </c>
      <c r="P718" s="178" t="str">
        <f t="shared" si="146"/>
        <v>Piscotty, Stephen (Y3)</v>
      </c>
      <c r="Q718" s="139">
        <f t="shared" si="148"/>
        <v>400000</v>
      </c>
      <c r="R718" s="231" t="str">
        <f t="shared" si="149"/>
        <v/>
      </c>
      <c r="S718" s="231" t="str">
        <f t="shared" si="150"/>
        <v/>
      </c>
      <c r="T718" s="231" t="str">
        <f t="shared" si="147"/>
        <v/>
      </c>
      <c r="U718" s="107" t="s">
        <v>367</v>
      </c>
      <c r="V718" s="323">
        <v>400000</v>
      </c>
      <c r="W718" s="107" t="s">
        <v>630</v>
      </c>
      <c r="X718" s="183"/>
      <c r="Y718" s="107" t="s">
        <v>943</v>
      </c>
      <c r="Z718" s="183"/>
      <c r="AA718" s="107" t="s">
        <v>944</v>
      </c>
      <c r="AB718" s="107"/>
      <c r="AC718" s="107" t="s">
        <v>945</v>
      </c>
      <c r="AD718" s="107"/>
      <c r="AE718" s="107" t="s">
        <v>326</v>
      </c>
      <c r="AF718" s="107"/>
    </row>
    <row r="719" spans="1:32" ht="12.75" x14ac:dyDescent="0.2">
      <c r="A719" s="185" t="s">
        <v>1128</v>
      </c>
      <c r="B719" s="185" t="str">
        <f t="shared" si="151"/>
        <v>Plawecki</v>
      </c>
      <c r="C719" s="190" t="str">
        <f t="shared" si="152"/>
        <v>Kevin</v>
      </c>
      <c r="D719" s="107" t="str">
        <f t="shared" si="153"/>
        <v>K. Plawecki</v>
      </c>
      <c r="E719" s="178" t="str">
        <f t="shared" si="154"/>
        <v>Kevin Plawecki</v>
      </c>
      <c r="F719" s="184" t="s">
        <v>971</v>
      </c>
      <c r="G719" s="184"/>
      <c r="H719" s="184"/>
      <c r="I719" s="184"/>
      <c r="J719" s="194">
        <v>33295</v>
      </c>
      <c r="K719" s="220" t="s">
        <v>972</v>
      </c>
      <c r="L719" s="108" t="s">
        <v>7</v>
      </c>
      <c r="M719" s="107" t="str">
        <f t="shared" si="145"/>
        <v>Y3</v>
      </c>
      <c r="N719" s="120" t="str">
        <f>Aaron!$M$2</f>
        <v>Virginia</v>
      </c>
      <c r="O719" s="184" t="s">
        <v>1076</v>
      </c>
      <c r="P719" s="178" t="str">
        <f t="shared" si="146"/>
        <v>Plawecki, Kevin (Y3)</v>
      </c>
      <c r="Q719" s="139">
        <f t="shared" si="148"/>
        <v>400000</v>
      </c>
      <c r="R719" s="231" t="str">
        <f t="shared" si="149"/>
        <v/>
      </c>
      <c r="S719" s="231" t="str">
        <f t="shared" si="150"/>
        <v/>
      </c>
      <c r="T719" s="231" t="str">
        <f t="shared" si="147"/>
        <v/>
      </c>
      <c r="U719" s="107" t="s">
        <v>367</v>
      </c>
      <c r="V719" s="323">
        <v>400000</v>
      </c>
      <c r="W719" s="107" t="s">
        <v>630</v>
      </c>
      <c r="X719" s="183"/>
      <c r="Y719" s="107" t="s">
        <v>943</v>
      </c>
      <c r="Z719" s="183"/>
      <c r="AA719" s="107" t="s">
        <v>944</v>
      </c>
      <c r="AB719" s="107"/>
      <c r="AC719" s="107" t="s">
        <v>945</v>
      </c>
      <c r="AD719" s="107"/>
      <c r="AE719" s="107" t="s">
        <v>326</v>
      </c>
      <c r="AF719" s="107"/>
    </row>
    <row r="720" spans="1:32" ht="15" x14ac:dyDescent="0.25">
      <c r="A720" s="120" t="s">
        <v>100</v>
      </c>
      <c r="B720" s="185" t="str">
        <f t="shared" si="151"/>
        <v>Plouffe</v>
      </c>
      <c r="C720" s="190" t="str">
        <f t="shared" si="152"/>
        <v>Trevor</v>
      </c>
      <c r="D720" s="107" t="str">
        <f t="shared" si="153"/>
        <v>T. Plouffe</v>
      </c>
      <c r="E720" s="178" t="str">
        <f t="shared" si="154"/>
        <v>Trevor Plouffe</v>
      </c>
      <c r="F720" s="334" t="s">
        <v>971</v>
      </c>
      <c r="G720" s="108"/>
      <c r="H720" s="108"/>
      <c r="I720" s="108"/>
      <c r="J720" s="335">
        <v>31578</v>
      </c>
      <c r="K720" s="336" t="s">
        <v>974</v>
      </c>
      <c r="L720" s="108" t="s">
        <v>7</v>
      </c>
      <c r="M720" s="107" t="str">
        <f t="shared" si="145"/>
        <v>2,F2-$500k</v>
      </c>
      <c r="N720" s="339" t="s">
        <v>1895</v>
      </c>
      <c r="O720" s="370" t="s">
        <v>1922</v>
      </c>
      <c r="P720" s="178" t="str">
        <f t="shared" si="146"/>
        <v>Plouffe, Trevor (2,F2-$500k)</v>
      </c>
      <c r="Q720" s="139">
        <f t="shared" si="148"/>
        <v>250000</v>
      </c>
      <c r="R720" s="231" t="str">
        <f t="shared" si="149"/>
        <v/>
      </c>
      <c r="S720" s="231" t="str">
        <f t="shared" si="150"/>
        <v/>
      </c>
      <c r="T720" s="231" t="str">
        <f t="shared" si="147"/>
        <v/>
      </c>
      <c r="U720" s="340" t="s">
        <v>1585</v>
      </c>
      <c r="V720" s="201">
        <v>250000</v>
      </c>
      <c r="W720" s="107" t="s">
        <v>326</v>
      </c>
      <c r="X720" s="183"/>
      <c r="Y720" s="107"/>
      <c r="Z720" s="183"/>
      <c r="AA720" s="107"/>
      <c r="AB720" s="107"/>
      <c r="AC720" s="107"/>
      <c r="AD720" s="107"/>
      <c r="AE720" s="107"/>
      <c r="AF720" s="107"/>
    </row>
    <row r="721" spans="1:32" ht="12.75" x14ac:dyDescent="0.2">
      <c r="A721" s="107" t="s">
        <v>1790</v>
      </c>
      <c r="B721" s="185" t="str">
        <f t="shared" si="151"/>
        <v>Plummer</v>
      </c>
      <c r="C721" s="190" t="str">
        <f t="shared" si="152"/>
        <v>Nick</v>
      </c>
      <c r="D721" s="107" t="str">
        <f t="shared" si="153"/>
        <v>N. Plummer</v>
      </c>
      <c r="E721" s="178" t="str">
        <f t="shared" si="154"/>
        <v>Nick Plummer</v>
      </c>
      <c r="F721" s="217"/>
      <c r="G721" s="509">
        <v>106</v>
      </c>
      <c r="H721" s="509">
        <v>4</v>
      </c>
      <c r="I721" s="509">
        <v>13</v>
      </c>
      <c r="J721" s="298">
        <v>35277</v>
      </c>
      <c r="K721" s="167" t="s">
        <v>973</v>
      </c>
      <c r="L721" s="108" t="s">
        <v>509</v>
      </c>
      <c r="M721" s="107" t="str">
        <f t="shared" si="145"/>
        <v>min</v>
      </c>
      <c r="N721" s="120" t="str">
        <f>Mays!$M$2</f>
        <v>Mudville</v>
      </c>
      <c r="O721" s="142" t="s">
        <v>1727</v>
      </c>
      <c r="P721" s="178" t="str">
        <f t="shared" si="146"/>
        <v>Plummer, Nick (min)</v>
      </c>
      <c r="Q721" s="139" t="str">
        <f t="shared" si="148"/>
        <v/>
      </c>
      <c r="R721" s="231" t="str">
        <f t="shared" si="149"/>
        <v/>
      </c>
      <c r="S721" s="231" t="str">
        <f t="shared" si="150"/>
        <v/>
      </c>
      <c r="T721" s="231" t="str">
        <f t="shared" si="147"/>
        <v/>
      </c>
      <c r="U721" s="107" t="s">
        <v>643</v>
      </c>
      <c r="V721" s="183"/>
      <c r="W721" s="107"/>
      <c r="X721" s="183"/>
      <c r="Y721" s="107"/>
      <c r="Z721" s="183"/>
      <c r="AA721" s="107"/>
      <c r="AB721" s="509"/>
      <c r="AC721" s="107"/>
      <c r="AD721" s="107"/>
      <c r="AE721" s="107"/>
      <c r="AF721" s="107"/>
    </row>
    <row r="722" spans="1:32" ht="12.75" x14ac:dyDescent="0.2">
      <c r="A722" s="119" t="s">
        <v>912</v>
      </c>
      <c r="B722" s="185" t="str">
        <f t="shared" si="151"/>
        <v>Polanco</v>
      </c>
      <c r="C722" s="190" t="str">
        <f t="shared" si="152"/>
        <v>Gregory</v>
      </c>
      <c r="D722" s="107" t="str">
        <f t="shared" si="153"/>
        <v>G. Polanco</v>
      </c>
      <c r="E722" s="178" t="str">
        <f t="shared" si="154"/>
        <v>Gregory Polanco</v>
      </c>
      <c r="F722" s="108" t="s">
        <v>404</v>
      </c>
      <c r="G722" s="108"/>
      <c r="H722" s="108"/>
      <c r="I722" s="108"/>
      <c r="J722" s="165">
        <v>33495</v>
      </c>
      <c r="K722" s="120" t="s">
        <v>976</v>
      </c>
      <c r="L722" s="108" t="s">
        <v>7</v>
      </c>
      <c r="M722" s="107" t="str">
        <f t="shared" si="145"/>
        <v>ARB-Y4</v>
      </c>
      <c r="N722" s="120" t="str">
        <f>Ruth!$S$2</f>
        <v>New York</v>
      </c>
      <c r="O722" s="108" t="s">
        <v>846</v>
      </c>
      <c r="P722" s="178" t="str">
        <f t="shared" si="146"/>
        <v>Polanco, Gregory (ARB-Y4)</v>
      </c>
      <c r="Q722" s="139">
        <f t="shared" si="148"/>
        <v>600000</v>
      </c>
      <c r="R722" s="231" t="str">
        <f t="shared" si="149"/>
        <v/>
      </c>
      <c r="S722" s="231" t="str">
        <f t="shared" si="150"/>
        <v/>
      </c>
      <c r="T722" s="231" t="str">
        <f t="shared" si="147"/>
        <v/>
      </c>
      <c r="U722" s="107" t="s">
        <v>630</v>
      </c>
      <c r="V722" s="183">
        <v>600000</v>
      </c>
      <c r="W722" s="107" t="s">
        <v>943</v>
      </c>
      <c r="X722" s="183"/>
      <c r="Y722" s="107" t="s">
        <v>944</v>
      </c>
      <c r="Z722" s="183"/>
      <c r="AA722" s="107" t="s">
        <v>945</v>
      </c>
      <c r="AB722" s="120"/>
      <c r="AC722" s="107" t="s">
        <v>326</v>
      </c>
      <c r="AD722" s="107"/>
      <c r="AE722" s="107"/>
      <c r="AF722" s="107"/>
    </row>
    <row r="723" spans="1:32" ht="12.75" x14ac:dyDescent="0.2">
      <c r="A723" s="509" t="s">
        <v>1344</v>
      </c>
      <c r="B723" s="185" t="str">
        <f t="shared" si="151"/>
        <v>Polanco</v>
      </c>
      <c r="C723" s="190" t="str">
        <f t="shared" si="152"/>
        <v>Jorge+</v>
      </c>
      <c r="D723" s="107" t="str">
        <f t="shared" si="153"/>
        <v>J. Polanco</v>
      </c>
      <c r="E723" s="178" t="str">
        <f t="shared" si="154"/>
        <v>Jorge+ Polanco</v>
      </c>
      <c r="F723" s="108" t="s">
        <v>978</v>
      </c>
      <c r="G723" s="108"/>
      <c r="H723" s="108"/>
      <c r="I723" s="108"/>
      <c r="J723" s="298">
        <v>34155</v>
      </c>
      <c r="K723" s="107" t="s">
        <v>975</v>
      </c>
      <c r="L723" s="108" t="s">
        <v>7</v>
      </c>
      <c r="M723" s="107" t="str">
        <f t="shared" si="145"/>
        <v>Y2</v>
      </c>
      <c r="N723" s="120" t="str">
        <f>Mays!$AE$2</f>
        <v>West Oakland</v>
      </c>
      <c r="O723" s="108" t="s">
        <v>1349</v>
      </c>
      <c r="P723" s="178" t="str">
        <f t="shared" si="146"/>
        <v>Polanco, Jorge+ (Y2)</v>
      </c>
      <c r="Q723" s="139">
        <f t="shared" si="148"/>
        <v>300000</v>
      </c>
      <c r="R723" s="231">
        <f t="shared" si="149"/>
        <v>400000</v>
      </c>
      <c r="S723" s="231" t="str">
        <f t="shared" si="150"/>
        <v/>
      </c>
      <c r="T723" s="231" t="str">
        <f t="shared" si="147"/>
        <v/>
      </c>
      <c r="U723" s="178" t="s">
        <v>511</v>
      </c>
      <c r="V723" s="183">
        <v>300000</v>
      </c>
      <c r="W723" s="107" t="s">
        <v>367</v>
      </c>
      <c r="X723" s="183">
        <v>400000</v>
      </c>
      <c r="Y723" s="107" t="s">
        <v>630</v>
      </c>
      <c r="Z723" s="183"/>
      <c r="AA723" s="107" t="s">
        <v>943</v>
      </c>
      <c r="AB723" s="107"/>
      <c r="AC723" s="107" t="s">
        <v>944</v>
      </c>
      <c r="AD723" s="107"/>
      <c r="AE723" s="107" t="s">
        <v>945</v>
      </c>
      <c r="AF723" s="107"/>
    </row>
    <row r="724" spans="1:32" ht="12.75" x14ac:dyDescent="0.2">
      <c r="A724" s="107" t="s">
        <v>307</v>
      </c>
      <c r="B724" s="185" t="str">
        <f t="shared" si="151"/>
        <v>Pollock</v>
      </c>
      <c r="C724" s="190" t="str">
        <f t="shared" si="152"/>
        <v>A.J.</v>
      </c>
      <c r="D724" s="107" t="str">
        <f t="shared" si="153"/>
        <v>A. Pollock</v>
      </c>
      <c r="E724" s="178" t="str">
        <f t="shared" si="154"/>
        <v>A.J. Pollock</v>
      </c>
      <c r="F724" s="108"/>
      <c r="G724" s="108"/>
      <c r="H724" s="108"/>
      <c r="I724" s="108"/>
      <c r="J724" s="165"/>
      <c r="K724" s="120"/>
      <c r="L724" s="108" t="s">
        <v>7</v>
      </c>
      <c r="M724" s="107" t="str">
        <f t="shared" si="145"/>
        <v>2,L5-14M</v>
      </c>
      <c r="N724" s="222" t="str">
        <f>Aaron!$Y$2</f>
        <v>Columbus</v>
      </c>
      <c r="O724" s="142" t="s">
        <v>1223</v>
      </c>
      <c r="P724" s="178" t="str">
        <f t="shared" si="146"/>
        <v>Pollock, A.J. (2,L5-14M)</v>
      </c>
      <c r="Q724" s="139">
        <f t="shared" si="148"/>
        <v>2800000</v>
      </c>
      <c r="R724" s="231">
        <f t="shared" si="149"/>
        <v>2800000</v>
      </c>
      <c r="S724" s="231">
        <f t="shared" si="150"/>
        <v>2800000</v>
      </c>
      <c r="T724" s="231">
        <f t="shared" si="147"/>
        <v>2800000</v>
      </c>
      <c r="U724" s="107" t="s">
        <v>632</v>
      </c>
      <c r="V724" s="183">
        <v>2800000</v>
      </c>
      <c r="W724" s="107" t="s">
        <v>310</v>
      </c>
      <c r="X724" s="183">
        <v>2800000</v>
      </c>
      <c r="Y724" s="107" t="s">
        <v>309</v>
      </c>
      <c r="Z724" s="183">
        <v>2800000</v>
      </c>
      <c r="AA724" s="107" t="s">
        <v>593</v>
      </c>
      <c r="AB724" s="107">
        <v>2800000</v>
      </c>
      <c r="AC724" s="107" t="s">
        <v>326</v>
      </c>
      <c r="AD724" s="107"/>
      <c r="AE724" s="107"/>
      <c r="AF724" s="107"/>
    </row>
    <row r="725" spans="1:32" ht="12.75" x14ac:dyDescent="0.2">
      <c r="A725" s="107" t="s">
        <v>295</v>
      </c>
      <c r="B725" s="185" t="str">
        <f t="shared" si="151"/>
        <v>Pomeranz</v>
      </c>
      <c r="C725" s="190" t="str">
        <f t="shared" si="152"/>
        <v>Drew</v>
      </c>
      <c r="D725" s="107" t="str">
        <f t="shared" si="153"/>
        <v>D. Pomeranz</v>
      </c>
      <c r="E725" s="178" t="str">
        <f t="shared" si="154"/>
        <v>Drew Pomeranz</v>
      </c>
      <c r="F725" s="108"/>
      <c r="G725" s="108"/>
      <c r="H725" s="108"/>
      <c r="I725" s="108"/>
      <c r="J725" s="165"/>
      <c r="K725" s="120"/>
      <c r="L725" s="108" t="s">
        <v>130</v>
      </c>
      <c r="M725" s="107" t="str">
        <f t="shared" si="145"/>
        <v>1,L4-$16M</v>
      </c>
      <c r="N725" s="120" t="str">
        <f>Ruth!$A$2</f>
        <v>Plum Island</v>
      </c>
      <c r="O725" s="142" t="s">
        <v>308</v>
      </c>
      <c r="P725" s="178" t="str">
        <f t="shared" si="146"/>
        <v>Pomeranz, Drew (1,L4-$16M)</v>
      </c>
      <c r="Q725" s="139">
        <f t="shared" si="148"/>
        <v>4000000</v>
      </c>
      <c r="R725" s="231">
        <f t="shared" si="149"/>
        <v>4000000</v>
      </c>
      <c r="S725" s="231">
        <f t="shared" si="150"/>
        <v>4000000</v>
      </c>
      <c r="T725" s="231">
        <f t="shared" si="147"/>
        <v>4000000</v>
      </c>
      <c r="U725" s="107" t="s">
        <v>3171</v>
      </c>
      <c r="V725" s="183">
        <v>4000000</v>
      </c>
      <c r="W725" s="107" t="s">
        <v>944</v>
      </c>
      <c r="X725" s="183">
        <v>4000000</v>
      </c>
      <c r="Y725" s="107" t="s">
        <v>945</v>
      </c>
      <c r="Z725" s="183">
        <v>4000000</v>
      </c>
      <c r="AA725" s="107" t="s">
        <v>326</v>
      </c>
      <c r="AB725" s="140">
        <v>4000000</v>
      </c>
      <c r="AC725" s="107"/>
      <c r="AD725" s="107"/>
      <c r="AE725" s="107"/>
      <c r="AF725" s="107"/>
    </row>
    <row r="726" spans="1:32" ht="12.75" x14ac:dyDescent="0.2">
      <c r="A726" s="509" t="s">
        <v>1316</v>
      </c>
      <c r="B726" s="185" t="str">
        <f t="shared" si="151"/>
        <v>Pompey</v>
      </c>
      <c r="C726" s="190" t="str">
        <f t="shared" si="152"/>
        <v>Dalton+</v>
      </c>
      <c r="D726" s="107" t="str">
        <f t="shared" si="153"/>
        <v>D. Pompey</v>
      </c>
      <c r="E726" s="178" t="str">
        <f t="shared" si="154"/>
        <v>Dalton+ Pompey</v>
      </c>
      <c r="F726" s="108" t="s">
        <v>978</v>
      </c>
      <c r="G726" s="108"/>
      <c r="H726" s="108"/>
      <c r="I726" s="108"/>
      <c r="J726" s="298">
        <v>33949</v>
      </c>
      <c r="K726" s="107" t="s">
        <v>977</v>
      </c>
      <c r="L726" s="108" t="s">
        <v>7</v>
      </c>
      <c r="M726" s="107" t="str">
        <f t="shared" si="145"/>
        <v>Y1*</v>
      </c>
      <c r="N726" s="120" t="str">
        <f>Mays!$G$2</f>
        <v>Palo Alto</v>
      </c>
      <c r="O726" s="108" t="s">
        <v>1349</v>
      </c>
      <c r="P726" s="178" t="str">
        <f t="shared" si="146"/>
        <v>Pompey, Dalton+ (Y1*)</v>
      </c>
      <c r="Q726" s="139">
        <f t="shared" si="148"/>
        <v>200000</v>
      </c>
      <c r="R726" s="231">
        <f t="shared" si="149"/>
        <v>300000</v>
      </c>
      <c r="S726" s="231">
        <f t="shared" si="150"/>
        <v>400000</v>
      </c>
      <c r="T726" s="231" t="str">
        <f t="shared" si="147"/>
        <v/>
      </c>
      <c r="U726" s="107" t="s">
        <v>251</v>
      </c>
      <c r="V726" s="140">
        <v>200000</v>
      </c>
      <c r="W726" s="107" t="s">
        <v>511</v>
      </c>
      <c r="X726" s="183">
        <v>300000</v>
      </c>
      <c r="Y726" s="107" t="s">
        <v>367</v>
      </c>
      <c r="Z726" s="183">
        <v>400000</v>
      </c>
      <c r="AA726" s="107" t="s">
        <v>630</v>
      </c>
      <c r="AB726" s="107"/>
      <c r="AC726" s="107"/>
      <c r="AD726" s="107"/>
      <c r="AE726" s="107"/>
      <c r="AF726" s="107"/>
    </row>
    <row r="727" spans="1:32" ht="12.75" x14ac:dyDescent="0.2">
      <c r="A727" s="107" t="s">
        <v>57</v>
      </c>
      <c r="B727" s="185" t="str">
        <f t="shared" si="151"/>
        <v>Porcello</v>
      </c>
      <c r="C727" s="190" t="str">
        <f t="shared" si="152"/>
        <v>Rick</v>
      </c>
      <c r="D727" s="107" t="str">
        <f t="shared" si="153"/>
        <v>R. Porcello</v>
      </c>
      <c r="E727" s="178" t="str">
        <f t="shared" si="154"/>
        <v>Rick Porcello</v>
      </c>
      <c r="F727" s="108" t="s">
        <v>971</v>
      </c>
      <c r="G727" s="108"/>
      <c r="H727" s="108"/>
      <c r="I727" s="108"/>
      <c r="J727" s="165">
        <v>32504</v>
      </c>
      <c r="K727" s="120" t="s">
        <v>730</v>
      </c>
      <c r="L727" s="108" t="s">
        <v>130</v>
      </c>
      <c r="M727" s="107" t="str">
        <f t="shared" si="145"/>
        <v>1,F4-$11.78M</v>
      </c>
      <c r="N727" s="120" t="str">
        <f>Mays!$Y$2</f>
        <v>Los Angeles</v>
      </c>
      <c r="O727" s="142" t="s">
        <v>3237</v>
      </c>
      <c r="P727" s="178" t="str">
        <f t="shared" si="146"/>
        <v>Porcello, Rick (1,F4-$11.78M)</v>
      </c>
      <c r="Q727" s="139">
        <f t="shared" si="148"/>
        <v>2945000</v>
      </c>
      <c r="R727" s="231">
        <f t="shared" si="149"/>
        <v>2945000</v>
      </c>
      <c r="S727" s="231">
        <f t="shared" si="150"/>
        <v>2945000</v>
      </c>
      <c r="T727" s="231">
        <f t="shared" si="147"/>
        <v>2945000</v>
      </c>
      <c r="U727" s="165" t="s">
        <v>3311</v>
      </c>
      <c r="V727" s="284">
        <v>2945000</v>
      </c>
      <c r="W727" s="165" t="s">
        <v>3311</v>
      </c>
      <c r="X727" s="284">
        <v>2945000</v>
      </c>
      <c r="Y727" s="165" t="s">
        <v>3311</v>
      </c>
      <c r="Z727" s="284">
        <v>2945000</v>
      </c>
      <c r="AA727" s="165" t="s">
        <v>3311</v>
      </c>
      <c r="AB727" s="284">
        <v>2945000</v>
      </c>
      <c r="AC727" s="107" t="s">
        <v>326</v>
      </c>
      <c r="AD727" s="107"/>
      <c r="AE727" s="107"/>
      <c r="AF727" s="107"/>
    </row>
    <row r="728" spans="1:32" ht="12.75" x14ac:dyDescent="0.2">
      <c r="A728" s="107" t="s">
        <v>393</v>
      </c>
      <c r="B728" s="185" t="str">
        <f t="shared" si="151"/>
        <v>Posey</v>
      </c>
      <c r="C728" s="190" t="str">
        <f t="shared" si="152"/>
        <v>Buster</v>
      </c>
      <c r="D728" s="107" t="str">
        <f t="shared" si="153"/>
        <v>B. Posey</v>
      </c>
      <c r="E728" s="178" t="str">
        <f t="shared" si="154"/>
        <v>Buster Posey</v>
      </c>
      <c r="F728" s="108"/>
      <c r="G728" s="108"/>
      <c r="H728" s="108"/>
      <c r="I728" s="108"/>
      <c r="J728" s="165"/>
      <c r="K728" s="120"/>
      <c r="L728" s="108" t="s">
        <v>7</v>
      </c>
      <c r="M728" s="107" t="str">
        <f t="shared" si="145"/>
        <v>5,L5-14M</v>
      </c>
      <c r="N728" s="120" t="str">
        <f>Cobb!$S$2</f>
        <v>Waikiki</v>
      </c>
      <c r="O728" s="142" t="s">
        <v>325</v>
      </c>
      <c r="P728" s="178" t="str">
        <f t="shared" si="146"/>
        <v>Posey, Buster (5,L5-14M)</v>
      </c>
      <c r="Q728" s="139">
        <f t="shared" si="148"/>
        <v>2800000</v>
      </c>
      <c r="R728" s="231" t="str">
        <f t="shared" si="149"/>
        <v/>
      </c>
      <c r="S728" s="231" t="str">
        <f t="shared" si="150"/>
        <v/>
      </c>
      <c r="T728" s="231" t="str">
        <f t="shared" si="147"/>
        <v/>
      </c>
      <c r="U728" s="107" t="s">
        <v>593</v>
      </c>
      <c r="V728" s="183">
        <v>2800000</v>
      </c>
      <c r="W728" s="107" t="s">
        <v>326</v>
      </c>
      <c r="X728" s="183"/>
      <c r="Y728" s="107"/>
      <c r="Z728" s="183"/>
      <c r="AA728" s="107"/>
      <c r="AB728" s="107"/>
      <c r="AC728" s="107"/>
      <c r="AD728" s="107"/>
      <c r="AE728" s="107"/>
      <c r="AF728" s="107"/>
    </row>
    <row r="729" spans="1:32" ht="12.75" x14ac:dyDescent="0.2">
      <c r="A729" s="107" t="s">
        <v>242</v>
      </c>
      <c r="B729" s="185" t="str">
        <f t="shared" si="151"/>
        <v>Prado</v>
      </c>
      <c r="C729" s="190" t="str">
        <f t="shared" si="152"/>
        <v>Martin</v>
      </c>
      <c r="D729" s="107" t="str">
        <f t="shared" si="153"/>
        <v>M. Prado</v>
      </c>
      <c r="E729" s="178" t="str">
        <f t="shared" si="154"/>
        <v>Martin Prado</v>
      </c>
      <c r="F729" s="108"/>
      <c r="G729" s="108"/>
      <c r="H729" s="108"/>
      <c r="I729" s="108"/>
      <c r="J729" s="165"/>
      <c r="K729" s="120"/>
      <c r="L729" s="108" t="s">
        <v>7</v>
      </c>
      <c r="M729" s="107" t="str">
        <f t="shared" si="145"/>
        <v>4,F4-10M</v>
      </c>
      <c r="N729" s="120" t="str">
        <f>Aaron!$A$2</f>
        <v>Middlesex</v>
      </c>
      <c r="O729" s="227" t="s">
        <v>1229</v>
      </c>
      <c r="P729" s="178" t="str">
        <f t="shared" si="146"/>
        <v>Prado, Martin (4,F4-10M)</v>
      </c>
      <c r="Q729" s="139">
        <f t="shared" si="148"/>
        <v>2500000</v>
      </c>
      <c r="R729" s="231" t="str">
        <f t="shared" si="149"/>
        <v/>
      </c>
      <c r="S729" s="231" t="str">
        <f t="shared" si="150"/>
        <v/>
      </c>
      <c r="T729" s="231" t="str">
        <f t="shared" si="147"/>
        <v/>
      </c>
      <c r="U729" s="120" t="s">
        <v>560</v>
      </c>
      <c r="V729" s="182">
        <v>2500000</v>
      </c>
      <c r="W729" s="120" t="s">
        <v>326</v>
      </c>
      <c r="X729" s="182"/>
      <c r="Y729" s="107"/>
      <c r="Z729" s="183"/>
      <c r="AA729" s="107"/>
      <c r="AB729" s="107"/>
      <c r="AC729" s="107"/>
      <c r="AD729" s="107"/>
      <c r="AE729" s="107"/>
      <c r="AF729" s="107"/>
    </row>
    <row r="730" spans="1:32" ht="12.75" x14ac:dyDescent="0.2">
      <c r="A730" s="107" t="s">
        <v>3369</v>
      </c>
      <c r="B730" s="185" t="str">
        <f t="shared" si="151"/>
        <v>Presley</v>
      </c>
      <c r="C730" s="190" t="str">
        <f t="shared" si="152"/>
        <v>Alex*</v>
      </c>
      <c r="D730" s="107" t="str">
        <f t="shared" si="153"/>
        <v>A. Presley</v>
      </c>
      <c r="E730" s="178" t="str">
        <f t="shared" si="154"/>
        <v>Alex* Presley</v>
      </c>
      <c r="F730" s="217" t="s">
        <v>404</v>
      </c>
      <c r="G730" s="217"/>
      <c r="H730" s="217"/>
      <c r="I730" s="217"/>
      <c r="J730" s="165">
        <v>31253</v>
      </c>
      <c r="K730" s="167" t="s">
        <v>976</v>
      </c>
      <c r="L730" s="108" t="s">
        <v>7</v>
      </c>
      <c r="M730" s="107" t="str">
        <f t="shared" si="145"/>
        <v>1,F1-$478416</v>
      </c>
      <c r="N730" s="147" t="s">
        <v>395</v>
      </c>
      <c r="O730" s="142" t="s">
        <v>3237</v>
      </c>
      <c r="P730" s="178" t="str">
        <f t="shared" si="146"/>
        <v>Presley, Alex* (1,F1-$478416)</v>
      </c>
      <c r="Q730" s="139">
        <f t="shared" si="148"/>
        <v>479000</v>
      </c>
      <c r="R730" s="231" t="str">
        <f t="shared" si="149"/>
        <v/>
      </c>
      <c r="S730" s="231" t="str">
        <f t="shared" si="150"/>
        <v/>
      </c>
      <c r="T730" s="231" t="str">
        <f t="shared" si="147"/>
        <v/>
      </c>
      <c r="U730" s="165" t="s">
        <v>3312</v>
      </c>
      <c r="V730" s="140">
        <v>479000</v>
      </c>
      <c r="W730" s="182" t="s">
        <v>326</v>
      </c>
      <c r="X730" s="183"/>
      <c r="Y730" s="107"/>
      <c r="Z730" s="183"/>
      <c r="AA730" s="107"/>
      <c r="AB730" s="183"/>
      <c r="AC730" s="107"/>
      <c r="AD730" s="107"/>
      <c r="AE730" s="107"/>
      <c r="AF730" s="107"/>
    </row>
    <row r="731" spans="1:32" ht="15" x14ac:dyDescent="0.2">
      <c r="A731" s="186" t="s">
        <v>1178</v>
      </c>
      <c r="B731" s="185" t="str">
        <f t="shared" si="151"/>
        <v>Pressly</v>
      </c>
      <c r="C731" s="190" t="str">
        <f t="shared" si="152"/>
        <v>Ryan</v>
      </c>
      <c r="D731" s="107" t="str">
        <f t="shared" si="153"/>
        <v>R. Pressly</v>
      </c>
      <c r="E731" s="178" t="str">
        <f t="shared" si="154"/>
        <v>Ryan Pressly</v>
      </c>
      <c r="F731" s="189" t="s">
        <v>971</v>
      </c>
      <c r="G731" s="189"/>
      <c r="H731" s="189"/>
      <c r="I731" s="189"/>
      <c r="J731" s="193">
        <v>32492</v>
      </c>
      <c r="K731" s="192" t="s">
        <v>130</v>
      </c>
      <c r="L731" s="108" t="s">
        <v>130</v>
      </c>
      <c r="M731" s="107" t="str">
        <f t="shared" si="145"/>
        <v>ARB-Y4</v>
      </c>
      <c r="N731" s="222" t="s">
        <v>395</v>
      </c>
      <c r="O731" s="184" t="s">
        <v>1834</v>
      </c>
      <c r="P731" s="178" t="str">
        <f t="shared" si="146"/>
        <v>Pressly, Ryan (ARB-Y4)</v>
      </c>
      <c r="Q731" s="139">
        <f t="shared" si="148"/>
        <v>760000</v>
      </c>
      <c r="R731" s="231" t="str">
        <f t="shared" si="149"/>
        <v/>
      </c>
      <c r="S731" s="231" t="str">
        <f t="shared" si="150"/>
        <v/>
      </c>
      <c r="T731" s="231" t="str">
        <f t="shared" si="147"/>
        <v/>
      </c>
      <c r="U731" s="107" t="s">
        <v>630</v>
      </c>
      <c r="V731" s="179">
        <v>760000</v>
      </c>
      <c r="W731" s="107" t="s">
        <v>943</v>
      </c>
      <c r="X731" s="183"/>
      <c r="Y731" s="107" t="s">
        <v>944</v>
      </c>
      <c r="Z731" s="183"/>
      <c r="AA731" s="107" t="s">
        <v>945</v>
      </c>
      <c r="AB731" s="107"/>
      <c r="AC731" s="107" t="s">
        <v>326</v>
      </c>
      <c r="AD731" s="107"/>
      <c r="AE731" s="107"/>
      <c r="AF731" s="107"/>
    </row>
    <row r="732" spans="1:32" ht="12.75" x14ac:dyDescent="0.2">
      <c r="A732" s="107" t="s">
        <v>76</v>
      </c>
      <c r="B732" s="185" t="str">
        <f t="shared" si="151"/>
        <v>Price</v>
      </c>
      <c r="C732" s="190" t="str">
        <f t="shared" si="152"/>
        <v>David</v>
      </c>
      <c r="D732" s="107" t="str">
        <f t="shared" si="153"/>
        <v>D. Price</v>
      </c>
      <c r="E732" s="178" t="str">
        <f t="shared" si="154"/>
        <v>David Price</v>
      </c>
      <c r="F732" s="108" t="s">
        <v>404</v>
      </c>
      <c r="G732" s="108"/>
      <c r="H732" s="108"/>
      <c r="I732" s="108"/>
      <c r="J732" s="165">
        <v>31285</v>
      </c>
      <c r="K732" s="120" t="s">
        <v>730</v>
      </c>
      <c r="L732" s="108" t="s">
        <v>130</v>
      </c>
      <c r="M732" s="107" t="str">
        <f t="shared" si="145"/>
        <v>1,F5-$23.625M</v>
      </c>
      <c r="N732" s="147" t="s">
        <v>929</v>
      </c>
      <c r="O732" s="142" t="s">
        <v>3237</v>
      </c>
      <c r="P732" s="178" t="str">
        <f t="shared" si="146"/>
        <v>Price, David (1,F5-$23.625M)</v>
      </c>
      <c r="Q732" s="139">
        <f t="shared" si="148"/>
        <v>4725000</v>
      </c>
      <c r="R732" s="231">
        <f t="shared" si="149"/>
        <v>4725000</v>
      </c>
      <c r="S732" s="231">
        <f t="shared" si="150"/>
        <v>4725000</v>
      </c>
      <c r="T732" s="231">
        <f t="shared" si="147"/>
        <v>4725000</v>
      </c>
      <c r="U732" s="165" t="s">
        <v>3313</v>
      </c>
      <c r="V732" s="140">
        <v>4725000</v>
      </c>
      <c r="W732" s="165" t="s">
        <v>3313</v>
      </c>
      <c r="X732" s="140">
        <v>4725000</v>
      </c>
      <c r="Y732" s="165" t="s">
        <v>3313</v>
      </c>
      <c r="Z732" s="140">
        <v>4725000</v>
      </c>
      <c r="AA732" s="165" t="s">
        <v>3313</v>
      </c>
      <c r="AB732" s="140">
        <v>4725000</v>
      </c>
      <c r="AC732" s="165" t="s">
        <v>3313</v>
      </c>
      <c r="AD732" s="140">
        <v>4725000</v>
      </c>
      <c r="AE732" s="107" t="s">
        <v>326</v>
      </c>
      <c r="AF732" s="107"/>
    </row>
    <row r="733" spans="1:32" ht="12.75" x14ac:dyDescent="0.2">
      <c r="A733" s="107" t="s">
        <v>672</v>
      </c>
      <c r="B733" s="185" t="str">
        <f t="shared" si="151"/>
        <v>Profar</v>
      </c>
      <c r="C733" s="190" t="str">
        <f t="shared" si="152"/>
        <v>Jurickson</v>
      </c>
      <c r="D733" s="107" t="str">
        <f t="shared" si="153"/>
        <v>J. Profar</v>
      </c>
      <c r="E733" s="178" t="str">
        <f t="shared" si="154"/>
        <v>Jurickson Profar</v>
      </c>
      <c r="F733" s="108" t="s">
        <v>978</v>
      </c>
      <c r="G733" s="108"/>
      <c r="H733" s="108"/>
      <c r="I733" s="108"/>
      <c r="J733" s="165">
        <v>34020</v>
      </c>
      <c r="K733" s="120" t="s">
        <v>974</v>
      </c>
      <c r="L733" s="108" t="s">
        <v>7</v>
      </c>
      <c r="M733" s="107" t="str">
        <f t="shared" si="145"/>
        <v>Y2*</v>
      </c>
      <c r="N733" s="120" t="str">
        <f>Aaron!$S$2</f>
        <v>San Jose</v>
      </c>
      <c r="O733" s="142" t="s">
        <v>710</v>
      </c>
      <c r="P733" s="178" t="str">
        <f t="shared" si="146"/>
        <v>Profar, Jurickson (Y2*)</v>
      </c>
      <c r="Q733" s="139">
        <f t="shared" si="148"/>
        <v>300000</v>
      </c>
      <c r="R733" s="231">
        <f t="shared" si="149"/>
        <v>400000</v>
      </c>
      <c r="S733" s="231" t="str">
        <f t="shared" si="150"/>
        <v/>
      </c>
      <c r="T733" s="231" t="str">
        <f t="shared" si="147"/>
        <v/>
      </c>
      <c r="U733" s="107" t="s">
        <v>250</v>
      </c>
      <c r="V733" s="183">
        <v>300000</v>
      </c>
      <c r="W733" s="107" t="s">
        <v>367</v>
      </c>
      <c r="X733" s="183">
        <v>400000</v>
      </c>
      <c r="Y733" s="107" t="s">
        <v>630</v>
      </c>
      <c r="Z733" s="183"/>
      <c r="AA733" s="107" t="s">
        <v>943</v>
      </c>
      <c r="AB733" s="107"/>
      <c r="AC733" s="107" t="s">
        <v>944</v>
      </c>
      <c r="AD733" s="107"/>
      <c r="AE733" s="107" t="s">
        <v>945</v>
      </c>
      <c r="AF733" s="107"/>
    </row>
    <row r="734" spans="1:32" ht="14.25" customHeight="1" x14ac:dyDescent="0.2">
      <c r="A734" s="119" t="s">
        <v>910</v>
      </c>
      <c r="B734" s="185" t="str">
        <f t="shared" si="151"/>
        <v>Puig</v>
      </c>
      <c r="C734" s="190" t="str">
        <f t="shared" si="152"/>
        <v>Yasiel</v>
      </c>
      <c r="D734" s="107" t="str">
        <f t="shared" si="153"/>
        <v>Y. Puig</v>
      </c>
      <c r="E734" s="178" t="str">
        <f t="shared" si="154"/>
        <v>Yasiel Puig</v>
      </c>
      <c r="F734" s="108"/>
      <c r="G734" s="108"/>
      <c r="H734" s="108"/>
      <c r="I734" s="108"/>
      <c r="J734" s="165"/>
      <c r="K734" s="120"/>
      <c r="L734" s="108" t="s">
        <v>7</v>
      </c>
      <c r="M734" s="107" t="str">
        <f t="shared" si="145"/>
        <v>1,L4-$16M</v>
      </c>
      <c r="N734" s="120" t="str">
        <f>Ruth!$A$2</f>
        <v>Plum Island</v>
      </c>
      <c r="O734" s="108" t="s">
        <v>846</v>
      </c>
      <c r="P734" s="178" t="str">
        <f t="shared" si="146"/>
        <v>Puig, Yasiel (1,L4-$16M)</v>
      </c>
      <c r="Q734" s="139">
        <f t="shared" si="148"/>
        <v>4000000</v>
      </c>
      <c r="R734" s="231">
        <f t="shared" si="149"/>
        <v>4000000</v>
      </c>
      <c r="S734" s="231">
        <f t="shared" si="150"/>
        <v>4000000</v>
      </c>
      <c r="T734" s="231">
        <f t="shared" si="147"/>
        <v>4000000</v>
      </c>
      <c r="U734" s="107" t="s">
        <v>3171</v>
      </c>
      <c r="V734" s="183">
        <v>4000000</v>
      </c>
      <c r="W734" s="107" t="s">
        <v>944</v>
      </c>
      <c r="X734" s="183">
        <v>4000000</v>
      </c>
      <c r="Y734" s="107" t="s">
        <v>945</v>
      </c>
      <c r="Z734" s="183">
        <v>4000000</v>
      </c>
      <c r="AA734" s="107" t="s">
        <v>326</v>
      </c>
      <c r="AB734" s="140">
        <v>4000000</v>
      </c>
      <c r="AC734" s="107"/>
      <c r="AD734" s="107"/>
      <c r="AE734" s="107"/>
      <c r="AF734" s="107"/>
    </row>
    <row r="735" spans="1:32" ht="12.75" x14ac:dyDescent="0.2">
      <c r="A735" s="107" t="s">
        <v>629</v>
      </c>
      <c r="B735" s="185" t="str">
        <f t="shared" si="151"/>
        <v>Pujols</v>
      </c>
      <c r="C735" s="190" t="str">
        <f t="shared" si="152"/>
        <v>Albert</v>
      </c>
      <c r="D735" s="107" t="str">
        <f t="shared" si="153"/>
        <v>A. Pujols</v>
      </c>
      <c r="E735" s="178" t="str">
        <f t="shared" si="154"/>
        <v>Albert Pujols</v>
      </c>
      <c r="F735" s="108"/>
      <c r="G735" s="108"/>
      <c r="H735" s="108"/>
      <c r="I735" s="108"/>
      <c r="J735" s="165"/>
      <c r="K735" s="120"/>
      <c r="L735" s="108" t="s">
        <v>7</v>
      </c>
      <c r="M735" s="107" t="str">
        <f t="shared" si="145"/>
        <v>4,F4-10M</v>
      </c>
      <c r="N735" s="225" t="s">
        <v>62</v>
      </c>
      <c r="O735" s="227" t="s">
        <v>1229</v>
      </c>
      <c r="P735" s="178" t="str">
        <f t="shared" si="146"/>
        <v>Pujols, Albert (4,F4-10M)</v>
      </c>
      <c r="Q735" s="139">
        <f t="shared" si="148"/>
        <v>2500000</v>
      </c>
      <c r="R735" s="231" t="str">
        <f t="shared" si="149"/>
        <v/>
      </c>
      <c r="S735" s="231" t="str">
        <f t="shared" si="150"/>
        <v/>
      </c>
      <c r="T735" s="231" t="str">
        <f t="shared" si="147"/>
        <v/>
      </c>
      <c r="U735" s="120" t="s">
        <v>560</v>
      </c>
      <c r="V735" s="182">
        <v>2500000</v>
      </c>
      <c r="W735" s="120" t="s">
        <v>326</v>
      </c>
      <c r="X735" s="182"/>
      <c r="Y735" s="107"/>
      <c r="Z735" s="183"/>
      <c r="AA735" s="107"/>
      <c r="AB735" s="107"/>
      <c r="AC735" s="107"/>
      <c r="AD735" s="107"/>
      <c r="AE735" s="107"/>
      <c r="AF735" s="107"/>
    </row>
    <row r="736" spans="1:32" ht="12.75" x14ac:dyDescent="0.2">
      <c r="A736" s="107" t="s">
        <v>2143</v>
      </c>
      <c r="B736" s="185" t="str">
        <f t="shared" si="151"/>
        <v>Puk</v>
      </c>
      <c r="C736" s="190" t="str">
        <f t="shared" si="152"/>
        <v>A.J.</v>
      </c>
      <c r="D736" s="107" t="str">
        <f t="shared" si="153"/>
        <v>A. Puk</v>
      </c>
      <c r="E736" s="178" t="str">
        <f t="shared" si="154"/>
        <v>A.J. Puk</v>
      </c>
      <c r="F736" s="184" t="s">
        <v>404</v>
      </c>
      <c r="G736" s="107">
        <v>28</v>
      </c>
      <c r="H736" s="107" t="s">
        <v>2141</v>
      </c>
      <c r="I736" s="107">
        <v>4</v>
      </c>
      <c r="J736" s="398">
        <v>34814</v>
      </c>
      <c r="K736" s="107" t="s">
        <v>730</v>
      </c>
      <c r="L736" s="108" t="s">
        <v>509</v>
      </c>
      <c r="M736" s="107" t="str">
        <f t="shared" si="145"/>
        <v>min</v>
      </c>
      <c r="N736" s="107" t="s">
        <v>929</v>
      </c>
      <c r="O736" s="108" t="s">
        <v>2127</v>
      </c>
      <c r="P736" s="178" t="str">
        <f t="shared" si="146"/>
        <v>Puk, A.J. (min)</v>
      </c>
      <c r="Q736" s="139" t="str">
        <f t="shared" si="148"/>
        <v/>
      </c>
      <c r="R736" s="231" t="str">
        <f t="shared" si="149"/>
        <v/>
      </c>
      <c r="S736" s="231" t="str">
        <f t="shared" si="150"/>
        <v/>
      </c>
      <c r="T736" s="231" t="str">
        <f t="shared" si="147"/>
        <v/>
      </c>
      <c r="U736" s="107" t="s">
        <v>643</v>
      </c>
      <c r="V736" s="107"/>
      <c r="W736" s="107"/>
      <c r="X736" s="140"/>
      <c r="Y736" s="107"/>
      <c r="Z736" s="140"/>
      <c r="AA736" s="107"/>
      <c r="AB736" s="107"/>
      <c r="AC736" s="107"/>
      <c r="AD736" s="107"/>
      <c r="AE736" s="107"/>
      <c r="AF736" s="107"/>
    </row>
    <row r="737" spans="1:32" ht="12.75" x14ac:dyDescent="0.2">
      <c r="A737" s="107" t="s">
        <v>2146</v>
      </c>
      <c r="B737" s="185" t="str">
        <f t="shared" si="151"/>
        <v>Quantrill</v>
      </c>
      <c r="C737" s="190" t="str">
        <f t="shared" si="152"/>
        <v>Cal</v>
      </c>
      <c r="D737" s="107" t="str">
        <f t="shared" si="153"/>
        <v>C. Quantrill</v>
      </c>
      <c r="E737" s="178" t="str">
        <f t="shared" si="154"/>
        <v>Cal Quantrill</v>
      </c>
      <c r="F737" s="184" t="s">
        <v>404</v>
      </c>
      <c r="G737" s="107">
        <f>Players!G929+1</f>
        <v>1</v>
      </c>
      <c r="H737" s="107">
        <v>2</v>
      </c>
      <c r="I737" s="107">
        <v>5</v>
      </c>
      <c r="J737" s="398">
        <v>34740</v>
      </c>
      <c r="K737" s="107" t="s">
        <v>730</v>
      </c>
      <c r="L737" s="108" t="s">
        <v>509</v>
      </c>
      <c r="M737" s="107" t="str">
        <f t="shared" si="145"/>
        <v>min</v>
      </c>
      <c r="N737" s="107" t="s">
        <v>398</v>
      </c>
      <c r="O737" s="108" t="s">
        <v>2127</v>
      </c>
      <c r="P737" s="178" t="str">
        <f t="shared" si="146"/>
        <v>Quantrill, Cal (min)</v>
      </c>
      <c r="Q737" s="139" t="str">
        <f t="shared" si="148"/>
        <v/>
      </c>
      <c r="R737" s="231" t="str">
        <f t="shared" si="149"/>
        <v/>
      </c>
      <c r="S737" s="231" t="str">
        <f t="shared" si="150"/>
        <v/>
      </c>
      <c r="T737" s="231" t="str">
        <f t="shared" si="147"/>
        <v/>
      </c>
      <c r="U737" s="107" t="s">
        <v>643</v>
      </c>
      <c r="V737" s="107"/>
      <c r="W737" s="107"/>
      <c r="X737" s="140"/>
      <c r="Y737" s="107"/>
      <c r="Z737" s="140"/>
      <c r="AA737" s="107"/>
      <c r="AB737" s="107"/>
      <c r="AC737" s="107"/>
      <c r="AD737" s="107"/>
      <c r="AE737" s="107"/>
      <c r="AF737" s="107"/>
    </row>
    <row r="738" spans="1:32" ht="12.75" x14ac:dyDescent="0.2">
      <c r="A738" s="119" t="s">
        <v>894</v>
      </c>
      <c r="B738" s="185" t="str">
        <f t="shared" si="151"/>
        <v>Quinn</v>
      </c>
      <c r="C738" s="190" t="str">
        <f t="shared" si="152"/>
        <v>Roman</v>
      </c>
      <c r="D738" s="107" t="str">
        <f t="shared" si="153"/>
        <v>R. Quinn</v>
      </c>
      <c r="E738" s="178" t="str">
        <f t="shared" si="154"/>
        <v>Roman Quinn</v>
      </c>
      <c r="F738" s="108"/>
      <c r="G738" s="108"/>
      <c r="H738" s="108"/>
      <c r="I738" s="108"/>
      <c r="J738" s="165"/>
      <c r="K738" s="120" t="s">
        <v>977</v>
      </c>
      <c r="L738" s="108" t="s">
        <v>7</v>
      </c>
      <c r="M738" s="107" t="str">
        <f t="shared" si="145"/>
        <v>MM</v>
      </c>
      <c r="N738" s="120" t="str">
        <f>Ruth!$Y$2</f>
        <v xml:space="preserve">New Jersey </v>
      </c>
      <c r="O738" s="108" t="s">
        <v>846</v>
      </c>
      <c r="P738" s="178" t="str">
        <f t="shared" si="146"/>
        <v>Quinn, Roman (MM)</v>
      </c>
      <c r="Q738" s="139">
        <f t="shared" si="148"/>
        <v>100000</v>
      </c>
      <c r="R738" s="231" t="str">
        <f t="shared" si="149"/>
        <v/>
      </c>
      <c r="S738" s="231" t="str">
        <f t="shared" si="150"/>
        <v/>
      </c>
      <c r="T738" s="231" t="str">
        <f t="shared" si="147"/>
        <v/>
      </c>
      <c r="U738" s="107" t="s">
        <v>507</v>
      </c>
      <c r="V738" s="179">
        <v>100000</v>
      </c>
      <c r="W738" s="178"/>
      <c r="X738" s="179"/>
      <c r="Y738" s="107"/>
      <c r="Z738" s="183"/>
      <c r="AA738" s="107"/>
      <c r="AB738" s="107"/>
      <c r="AC738" s="509"/>
      <c r="AD738" s="107"/>
      <c r="AE738" s="107"/>
      <c r="AF738" s="107"/>
    </row>
    <row r="739" spans="1:32" ht="12.75" x14ac:dyDescent="0.2">
      <c r="A739" s="119" t="s">
        <v>869</v>
      </c>
      <c r="B739" s="185" t="str">
        <f t="shared" si="151"/>
        <v>Quintana</v>
      </c>
      <c r="C739" s="190" t="str">
        <f t="shared" si="152"/>
        <v>Jose</v>
      </c>
      <c r="D739" s="107" t="str">
        <f t="shared" si="153"/>
        <v>J. Quintana</v>
      </c>
      <c r="E739" s="178" t="str">
        <f t="shared" si="154"/>
        <v>Jose Quintana</v>
      </c>
      <c r="F739" s="108"/>
      <c r="G739" s="108"/>
      <c r="H739" s="108"/>
      <c r="I739" s="108"/>
      <c r="J739" s="165"/>
      <c r="K739" s="120"/>
      <c r="L739" s="108" t="s">
        <v>130</v>
      </c>
      <c r="M739" s="107" t="str">
        <f t="shared" si="145"/>
        <v>3,L5-14M</v>
      </c>
      <c r="N739" s="222" t="str">
        <f>Aaron!$Y$2</f>
        <v>Columbus</v>
      </c>
      <c r="O739" s="108" t="s">
        <v>1197</v>
      </c>
      <c r="P739" s="178" t="str">
        <f t="shared" si="146"/>
        <v>Quintana, Jose (3,L5-14M)</v>
      </c>
      <c r="Q739" s="139">
        <f t="shared" si="148"/>
        <v>2800000</v>
      </c>
      <c r="R739" s="231">
        <f t="shared" si="149"/>
        <v>2800000</v>
      </c>
      <c r="S739" s="231">
        <f t="shared" si="150"/>
        <v>2800000</v>
      </c>
      <c r="T739" s="231" t="str">
        <f t="shared" si="147"/>
        <v/>
      </c>
      <c r="U739" s="120" t="s">
        <v>310</v>
      </c>
      <c r="V739" s="183">
        <v>2800000</v>
      </c>
      <c r="W739" s="120" t="s">
        <v>309</v>
      </c>
      <c r="X739" s="183">
        <v>2800000</v>
      </c>
      <c r="Y739" s="120" t="s">
        <v>593</v>
      </c>
      <c r="Z739" s="183">
        <v>2800000</v>
      </c>
      <c r="AA739" s="107" t="s">
        <v>326</v>
      </c>
      <c r="AB739" s="509"/>
      <c r="AC739" s="107"/>
      <c r="AD739" s="107"/>
      <c r="AE739" s="107"/>
      <c r="AF739" s="107"/>
    </row>
    <row r="740" spans="1:32" ht="12.75" x14ac:dyDescent="0.2">
      <c r="A740" s="119" t="s">
        <v>2440</v>
      </c>
      <c r="B740" s="185" t="str">
        <f t="shared" si="151"/>
        <v>Raburn</v>
      </c>
      <c r="C740" s="190" t="str">
        <f t="shared" si="152"/>
        <v>Ryan</v>
      </c>
      <c r="D740" s="107" t="str">
        <f t="shared" si="153"/>
        <v>R. Raburn</v>
      </c>
      <c r="E740" s="178" t="str">
        <f t="shared" si="154"/>
        <v>Ryan Raburn</v>
      </c>
      <c r="F740" s="108" t="s">
        <v>971</v>
      </c>
      <c r="G740" s="108"/>
      <c r="H740" s="108"/>
      <c r="I740" s="108"/>
      <c r="J740" s="165">
        <v>29693</v>
      </c>
      <c r="K740" s="120" t="s">
        <v>977</v>
      </c>
      <c r="L740" s="108" t="s">
        <v>7</v>
      </c>
      <c r="M740" s="107" t="str">
        <f t="shared" si="145"/>
        <v>1,F1-$200k</v>
      </c>
      <c r="N740" s="147" t="s">
        <v>388</v>
      </c>
      <c r="O740" s="142" t="s">
        <v>3237</v>
      </c>
      <c r="P740" s="178" t="str">
        <f t="shared" si="146"/>
        <v>Raburn, Ryan (1,F1-$200k)</v>
      </c>
      <c r="Q740" s="139">
        <f t="shared" si="148"/>
        <v>200000</v>
      </c>
      <c r="R740" s="231" t="str">
        <f t="shared" si="149"/>
        <v/>
      </c>
      <c r="S740" s="231" t="str">
        <f t="shared" si="150"/>
        <v/>
      </c>
      <c r="T740" s="231" t="str">
        <f t="shared" si="147"/>
        <v/>
      </c>
      <c r="U740" s="165" t="s">
        <v>1488</v>
      </c>
      <c r="V740" s="140">
        <v>200000</v>
      </c>
      <c r="W740" s="182" t="s">
        <v>326</v>
      </c>
      <c r="X740" s="107"/>
      <c r="Y740" s="182"/>
      <c r="Z740" s="139"/>
      <c r="AA740" s="182"/>
      <c r="AB740" s="139"/>
      <c r="AC740" s="183"/>
      <c r="AD740" s="107"/>
      <c r="AE740" s="107"/>
      <c r="AF740" s="107"/>
    </row>
    <row r="741" spans="1:32" ht="12.75" x14ac:dyDescent="0.2">
      <c r="A741" s="170" t="s">
        <v>1058</v>
      </c>
      <c r="B741" s="185" t="str">
        <f t="shared" si="151"/>
        <v>Ramirez</v>
      </c>
      <c r="C741" s="190" t="str">
        <f t="shared" si="152"/>
        <v>Alexei</v>
      </c>
      <c r="D741" s="107" t="str">
        <f t="shared" si="153"/>
        <v>A. Ramirez</v>
      </c>
      <c r="E741" s="178" t="str">
        <f t="shared" si="154"/>
        <v>Alexei Ramirez</v>
      </c>
      <c r="F741" s="171" t="s">
        <v>971</v>
      </c>
      <c r="G741" s="171"/>
      <c r="H741" s="171"/>
      <c r="I741" s="171"/>
      <c r="J741" s="174">
        <v>29851</v>
      </c>
      <c r="K741" s="175" t="s">
        <v>975</v>
      </c>
      <c r="L741" s="108" t="s">
        <v>7</v>
      </c>
      <c r="M741" s="107" t="str">
        <f t="shared" si="145"/>
        <v>5,F5-10M</v>
      </c>
      <c r="N741" s="120" t="str">
        <f>Aaron!$M$2</f>
        <v>Virginia</v>
      </c>
      <c r="O741" s="171" t="s">
        <v>1062</v>
      </c>
      <c r="P741" s="178" t="str">
        <f t="shared" si="146"/>
        <v>Ramirez, Alexei (5,F5-10M)</v>
      </c>
      <c r="Q741" s="139">
        <f t="shared" si="148"/>
        <v>2000000</v>
      </c>
      <c r="R741" s="231" t="str">
        <f t="shared" si="149"/>
        <v/>
      </c>
      <c r="S741" s="231" t="str">
        <f t="shared" si="150"/>
        <v/>
      </c>
      <c r="T741" s="231" t="str">
        <f t="shared" si="147"/>
        <v/>
      </c>
      <c r="U741" s="170" t="s">
        <v>831</v>
      </c>
      <c r="V741" s="182">
        <v>2000000</v>
      </c>
      <c r="W741" s="107" t="s">
        <v>326</v>
      </c>
      <c r="X741" s="183"/>
      <c r="Y741" s="107"/>
      <c r="Z741" s="183"/>
      <c r="AA741" s="107"/>
      <c r="AB741" s="509"/>
      <c r="AC741" s="107"/>
      <c r="AD741" s="107"/>
      <c r="AE741" s="107"/>
      <c r="AF741" s="107"/>
    </row>
    <row r="742" spans="1:32" ht="12.75" x14ac:dyDescent="0.2">
      <c r="A742" s="119" t="s">
        <v>876</v>
      </c>
      <c r="B742" s="185" t="str">
        <f t="shared" si="151"/>
        <v>Ramirez</v>
      </c>
      <c r="C742" s="190" t="str">
        <f t="shared" si="152"/>
        <v>Erasmo</v>
      </c>
      <c r="D742" s="107" t="str">
        <f t="shared" si="153"/>
        <v>E. Ramirez</v>
      </c>
      <c r="E742" s="178" t="str">
        <f t="shared" si="154"/>
        <v>Erasmo Ramirez</v>
      </c>
      <c r="F742" s="108"/>
      <c r="G742" s="108"/>
      <c r="H742" s="108"/>
      <c r="I742" s="108"/>
      <c r="J742" s="165"/>
      <c r="K742" s="120"/>
      <c r="L742" s="108" t="s">
        <v>130</v>
      </c>
      <c r="M742" s="107" t="str">
        <f t="shared" si="145"/>
        <v>ARB-Y6</v>
      </c>
      <c r="N742" s="120" t="str">
        <f>Mays!$A$2</f>
        <v>Aspen</v>
      </c>
      <c r="O742" s="108" t="s">
        <v>846</v>
      </c>
      <c r="P742" s="178" t="str">
        <f t="shared" si="146"/>
        <v>Ramirez, Erasmo (ARB-Y6)</v>
      </c>
      <c r="Q742" s="139">
        <f t="shared" si="148"/>
        <v>2667600</v>
      </c>
      <c r="R742" s="231" t="str">
        <f t="shared" si="149"/>
        <v/>
      </c>
      <c r="S742" s="231" t="str">
        <f t="shared" si="150"/>
        <v/>
      </c>
      <c r="T742" s="231" t="str">
        <f t="shared" si="147"/>
        <v/>
      </c>
      <c r="U742" s="107" t="s">
        <v>944</v>
      </c>
      <c r="V742" s="183">
        <v>2667600</v>
      </c>
      <c r="W742" s="107" t="s">
        <v>945</v>
      </c>
      <c r="X742" s="183"/>
      <c r="Y742" s="107" t="s">
        <v>326</v>
      </c>
      <c r="Z742" s="183"/>
      <c r="AA742" s="107"/>
      <c r="AB742" s="509"/>
      <c r="AC742" s="107"/>
      <c r="AD742" s="107"/>
      <c r="AE742" s="107"/>
      <c r="AF742" s="107"/>
    </row>
    <row r="743" spans="1:32" ht="12.75" x14ac:dyDescent="0.2">
      <c r="A743" s="107" t="s">
        <v>93</v>
      </c>
      <c r="B743" s="185" t="str">
        <f t="shared" si="151"/>
        <v>Ramirez</v>
      </c>
      <c r="C743" s="190" t="str">
        <f t="shared" si="152"/>
        <v>Hanley</v>
      </c>
      <c r="D743" s="107" t="str">
        <f t="shared" si="153"/>
        <v>H. Ramirez</v>
      </c>
      <c r="E743" s="178" t="str">
        <f t="shared" si="154"/>
        <v>Hanley Ramirez</v>
      </c>
      <c r="F743" s="108"/>
      <c r="G743" s="108"/>
      <c r="H743" s="108"/>
      <c r="I743" s="108"/>
      <c r="J743" s="165"/>
      <c r="K743" s="120"/>
      <c r="L743" s="108" t="s">
        <v>7</v>
      </c>
      <c r="M743" s="107" t="str">
        <f t="shared" si="145"/>
        <v>4,F4-17M</v>
      </c>
      <c r="N743" s="120" t="str">
        <f>Aaron!$A$2</f>
        <v>Middlesex</v>
      </c>
      <c r="O743" s="227" t="s">
        <v>1229</v>
      </c>
      <c r="P743" s="178" t="str">
        <f t="shared" si="146"/>
        <v>Ramirez, Hanley (4,F4-17M)</v>
      </c>
      <c r="Q743" s="139">
        <f t="shared" si="148"/>
        <v>4250000</v>
      </c>
      <c r="R743" s="231" t="str">
        <f t="shared" si="149"/>
        <v/>
      </c>
      <c r="S743" s="231" t="str">
        <f t="shared" si="150"/>
        <v/>
      </c>
      <c r="T743" s="231" t="str">
        <f t="shared" si="147"/>
        <v/>
      </c>
      <c r="U743" s="120" t="s">
        <v>1251</v>
      </c>
      <c r="V743" s="182">
        <v>4250000</v>
      </c>
      <c r="W743" s="120" t="s">
        <v>326</v>
      </c>
      <c r="X743" s="182"/>
      <c r="Y743" s="107"/>
      <c r="Z743" s="182"/>
      <c r="AA743" s="107"/>
      <c r="AB743" s="509"/>
      <c r="AC743" s="107"/>
      <c r="AD743" s="107"/>
      <c r="AE743" s="107"/>
      <c r="AF743" s="107"/>
    </row>
    <row r="744" spans="1:32" ht="12.75" x14ac:dyDescent="0.2">
      <c r="A744" s="107" t="s">
        <v>1791</v>
      </c>
      <c r="B744" s="185" t="str">
        <f t="shared" si="151"/>
        <v>Ramirez</v>
      </c>
      <c r="C744" s="190" t="str">
        <f t="shared" si="152"/>
        <v>Harold</v>
      </c>
      <c r="D744" s="107" t="str">
        <f t="shared" si="153"/>
        <v>H. Ramirez</v>
      </c>
      <c r="E744" s="178" t="str">
        <f t="shared" si="154"/>
        <v>Harold Ramirez</v>
      </c>
      <c r="F744" s="217"/>
      <c r="G744" s="509">
        <v>74</v>
      </c>
      <c r="H744" s="509" t="s">
        <v>613</v>
      </c>
      <c r="I744" s="509">
        <v>1</v>
      </c>
      <c r="J744" s="298">
        <v>34583</v>
      </c>
      <c r="K744" s="167" t="s">
        <v>973</v>
      </c>
      <c r="L744" s="108" t="s">
        <v>509</v>
      </c>
      <c r="M744" s="107" t="str">
        <f t="shared" si="145"/>
        <v>min</v>
      </c>
      <c r="N744" s="120" t="str">
        <f>Mays!$G$2</f>
        <v>Palo Alto</v>
      </c>
      <c r="O744" s="142" t="s">
        <v>1727</v>
      </c>
      <c r="P744" s="178" t="str">
        <f t="shared" si="146"/>
        <v>Ramirez, Harold (min)</v>
      </c>
      <c r="Q744" s="139" t="str">
        <f t="shared" ref="Q744:Q807" si="155">IF(ISBLANK($V744),"",$V744)</f>
        <v/>
      </c>
      <c r="R744" s="231" t="str">
        <f t="shared" ref="R744:R807" si="156">IF(ISBLANK($X744),"",$X744)</f>
        <v/>
      </c>
      <c r="S744" s="231" t="str">
        <f t="shared" ref="S744:S807" si="157">IF(ISBLANK($Z744),"",$Z744)</f>
        <v/>
      </c>
      <c r="T744" s="231" t="str">
        <f t="shared" si="147"/>
        <v/>
      </c>
      <c r="U744" s="107" t="s">
        <v>643</v>
      </c>
      <c r="V744" s="183"/>
      <c r="W744" s="107"/>
      <c r="X744" s="183"/>
      <c r="Y744" s="107"/>
      <c r="Z744" s="183"/>
      <c r="AA744" s="107"/>
      <c r="AB744" s="509"/>
      <c r="AC744" s="107"/>
      <c r="AD744" s="107"/>
      <c r="AE744" s="107"/>
      <c r="AF744" s="107"/>
    </row>
    <row r="745" spans="1:32" ht="12.75" x14ac:dyDescent="0.2">
      <c r="A745" s="339" t="s">
        <v>1901</v>
      </c>
      <c r="B745" s="185" t="str">
        <f t="shared" si="151"/>
        <v>Ramirez</v>
      </c>
      <c r="C745" s="190" t="str">
        <f t="shared" si="152"/>
        <v>JC</v>
      </c>
      <c r="D745" s="107" t="str">
        <f t="shared" si="153"/>
        <v>J. Ramirez</v>
      </c>
      <c r="E745" s="178" t="str">
        <f t="shared" si="154"/>
        <v>JC Ramirez</v>
      </c>
      <c r="F745" s="367" t="s">
        <v>971</v>
      </c>
      <c r="G745" s="339"/>
      <c r="H745" s="339"/>
      <c r="I745" s="339"/>
      <c r="J745" s="368">
        <v>32371</v>
      </c>
      <c r="K745" s="369" t="s">
        <v>968</v>
      </c>
      <c r="L745" s="337" t="s">
        <v>130</v>
      </c>
      <c r="M745" s="107" t="str">
        <f t="shared" si="145"/>
        <v>2,F2-$500k</v>
      </c>
      <c r="N745" s="339" t="s">
        <v>1902</v>
      </c>
      <c r="O745" s="370" t="s">
        <v>1922</v>
      </c>
      <c r="P745" s="178" t="str">
        <f t="shared" si="146"/>
        <v>Ramirez, JC (2,F2-$500k)</v>
      </c>
      <c r="Q745" s="139">
        <f t="shared" si="155"/>
        <v>250000</v>
      </c>
      <c r="R745" s="231" t="str">
        <f t="shared" si="156"/>
        <v/>
      </c>
      <c r="S745" s="231" t="str">
        <f t="shared" si="157"/>
        <v/>
      </c>
      <c r="T745" s="231" t="str">
        <f t="shared" si="147"/>
        <v/>
      </c>
      <c r="U745" s="340" t="s">
        <v>1585</v>
      </c>
      <c r="V745" s="338">
        <v>250000</v>
      </c>
      <c r="W745" s="107" t="s">
        <v>326</v>
      </c>
      <c r="X745" s="183"/>
      <c r="Y745" s="107"/>
      <c r="Z745" s="183"/>
      <c r="AA745" s="107"/>
      <c r="AB745" s="107"/>
      <c r="AC745" s="107"/>
      <c r="AD745" s="107"/>
      <c r="AE745" s="107"/>
      <c r="AF745" s="107"/>
    </row>
    <row r="746" spans="1:32" ht="25.5" x14ac:dyDescent="0.2">
      <c r="A746" s="107" t="s">
        <v>1353</v>
      </c>
      <c r="B746" s="185" t="str">
        <f t="shared" si="151"/>
        <v>Ramirez</v>
      </c>
      <c r="C746" s="190" t="str">
        <f t="shared" si="152"/>
        <v>Jose Altagracia</v>
      </c>
      <c r="D746" s="107" t="str">
        <f t="shared" si="153"/>
        <v>J. Ramirez</v>
      </c>
      <c r="E746" s="178" t="str">
        <f t="shared" si="154"/>
        <v>Jose Altagracia Ramirez</v>
      </c>
      <c r="F746" s="108" t="s">
        <v>971</v>
      </c>
      <c r="G746" s="108"/>
      <c r="H746" s="108"/>
      <c r="I746" s="108"/>
      <c r="J746" s="298">
        <v>32894</v>
      </c>
      <c r="K746" s="107" t="s">
        <v>968</v>
      </c>
      <c r="L746" s="108" t="s">
        <v>130</v>
      </c>
      <c r="M746" s="107" t="str">
        <f t="shared" si="145"/>
        <v>Y2</v>
      </c>
      <c r="N746" s="120" t="str">
        <f>Ruth!$A$2</f>
        <v>Plum Island</v>
      </c>
      <c r="O746" s="108" t="s">
        <v>1349</v>
      </c>
      <c r="P746" s="178" t="str">
        <f t="shared" si="146"/>
        <v>Ramirez, Jose Altagracia (Y2)</v>
      </c>
      <c r="Q746" s="139">
        <f t="shared" si="155"/>
        <v>300000</v>
      </c>
      <c r="R746" s="231">
        <f t="shared" si="156"/>
        <v>400000</v>
      </c>
      <c r="S746" s="231" t="str">
        <f t="shared" si="157"/>
        <v/>
      </c>
      <c r="T746" s="231" t="str">
        <f t="shared" si="147"/>
        <v/>
      </c>
      <c r="U746" s="107" t="s">
        <v>511</v>
      </c>
      <c r="V746" s="183">
        <v>300000</v>
      </c>
      <c r="W746" s="107" t="s">
        <v>367</v>
      </c>
      <c r="X746" s="183">
        <v>400000</v>
      </c>
      <c r="Y746" s="107" t="s">
        <v>630</v>
      </c>
      <c r="Z746" s="183"/>
      <c r="AA746" s="107" t="s">
        <v>943</v>
      </c>
      <c r="AB746" s="509"/>
      <c r="AC746" s="107" t="s">
        <v>944</v>
      </c>
      <c r="AD746" s="107"/>
      <c r="AE746" s="107" t="s">
        <v>945</v>
      </c>
      <c r="AF746" s="107"/>
    </row>
    <row r="747" spans="1:32" ht="12.75" x14ac:dyDescent="0.2">
      <c r="A747" s="185" t="s">
        <v>1472</v>
      </c>
      <c r="B747" s="185" t="str">
        <f t="shared" si="151"/>
        <v>Ramirez</v>
      </c>
      <c r="C747" s="190" t="str">
        <f t="shared" si="152"/>
        <v>Jose Enrique</v>
      </c>
      <c r="D747" s="107" t="str">
        <f t="shared" si="153"/>
        <v>J. Ramirez</v>
      </c>
      <c r="E747" s="178" t="str">
        <f t="shared" si="154"/>
        <v>Jose Enrique Ramirez</v>
      </c>
      <c r="F747" s="184" t="s">
        <v>978</v>
      </c>
      <c r="G747" s="184"/>
      <c r="H747" s="184"/>
      <c r="I747" s="184"/>
      <c r="J747" s="194">
        <v>33864</v>
      </c>
      <c r="K747" s="195" t="s">
        <v>969</v>
      </c>
      <c r="L747" s="108" t="s">
        <v>7</v>
      </c>
      <c r="M747" s="107" t="str">
        <f t="shared" si="145"/>
        <v>1,L5-$14M</v>
      </c>
      <c r="N747" s="120" t="s">
        <v>640</v>
      </c>
      <c r="O747" s="184" t="s">
        <v>1646</v>
      </c>
      <c r="P747" s="178" t="str">
        <f t="shared" si="146"/>
        <v>Ramirez, Jose Enrique (1,L5-$14M)</v>
      </c>
      <c r="Q747" s="139">
        <f t="shared" si="155"/>
        <v>2800000</v>
      </c>
      <c r="R747" s="231">
        <f t="shared" si="156"/>
        <v>2800000</v>
      </c>
      <c r="S747" s="231">
        <f t="shared" si="157"/>
        <v>2800000</v>
      </c>
      <c r="T747" s="231">
        <f t="shared" si="147"/>
        <v>2800000</v>
      </c>
      <c r="U747" s="107" t="s">
        <v>3170</v>
      </c>
      <c r="V747" s="179">
        <v>2800000</v>
      </c>
      <c r="W747" s="107" t="s">
        <v>3178</v>
      </c>
      <c r="X747" s="179">
        <v>2800000</v>
      </c>
      <c r="Y747" s="107" t="s">
        <v>3179</v>
      </c>
      <c r="Z747" s="183">
        <v>2800000</v>
      </c>
      <c r="AA747" s="107" t="s">
        <v>3180</v>
      </c>
      <c r="AB747" s="140">
        <v>2800000</v>
      </c>
      <c r="AC747" s="107" t="s">
        <v>3181</v>
      </c>
      <c r="AD747" s="140">
        <v>2800000</v>
      </c>
      <c r="AE747" s="107" t="s">
        <v>326</v>
      </c>
      <c r="AF747" s="107"/>
    </row>
    <row r="748" spans="1:32" ht="12.75" x14ac:dyDescent="0.2">
      <c r="A748" s="521" t="s">
        <v>852</v>
      </c>
      <c r="B748" s="378" t="str">
        <f t="shared" si="151"/>
        <v>Ramos</v>
      </c>
      <c r="C748" s="379" t="str">
        <f t="shared" si="152"/>
        <v>AJ</v>
      </c>
      <c r="D748" s="316" t="str">
        <f t="shared" si="153"/>
        <v>A. Ramos</v>
      </c>
      <c r="E748" s="374" t="str">
        <f t="shared" si="154"/>
        <v>AJ Ramos</v>
      </c>
      <c r="F748" s="317" t="s">
        <v>971</v>
      </c>
      <c r="G748" s="317"/>
      <c r="H748" s="317"/>
      <c r="I748" s="317"/>
      <c r="J748" s="472">
        <v>31675</v>
      </c>
      <c r="K748" s="314"/>
      <c r="L748" s="317" t="s">
        <v>130</v>
      </c>
      <c r="M748" s="316" t="str">
        <f t="shared" si="145"/>
        <v>1,F2-$840k</v>
      </c>
      <c r="N748" s="492" t="s">
        <v>398</v>
      </c>
      <c r="O748" s="474" t="s">
        <v>3237</v>
      </c>
      <c r="P748" s="178" t="str">
        <f t="shared" si="146"/>
        <v>Ramos, AJ (1,F2-$840k)</v>
      </c>
      <c r="Q748" s="139">
        <f t="shared" si="155"/>
        <v>420000</v>
      </c>
      <c r="R748" s="231">
        <f t="shared" si="156"/>
        <v>420000</v>
      </c>
      <c r="S748" s="231" t="str">
        <f t="shared" si="157"/>
        <v/>
      </c>
      <c r="T748" s="231" t="str">
        <f t="shared" si="147"/>
        <v/>
      </c>
      <c r="U748" s="165" t="s">
        <v>3711</v>
      </c>
      <c r="V748" s="140">
        <v>420000</v>
      </c>
      <c r="W748" s="165" t="s">
        <v>3712</v>
      </c>
      <c r="X748" s="140">
        <v>420000</v>
      </c>
      <c r="Y748" s="107"/>
      <c r="Z748" s="183"/>
      <c r="AA748" s="107"/>
      <c r="AB748" s="183"/>
      <c r="AC748" s="107"/>
      <c r="AD748" s="509"/>
      <c r="AE748" s="107"/>
      <c r="AF748" s="107"/>
    </row>
    <row r="749" spans="1:32" ht="12.75" x14ac:dyDescent="0.2">
      <c r="A749" s="107" t="s">
        <v>2330</v>
      </c>
      <c r="B749" s="185" t="str">
        <f t="shared" si="151"/>
        <v>Ramos</v>
      </c>
      <c r="C749" s="190" t="str">
        <f t="shared" si="152"/>
        <v>Edubray</v>
      </c>
      <c r="D749" s="107" t="str">
        <f t="shared" si="153"/>
        <v>E. Ramos</v>
      </c>
      <c r="E749" s="178" t="str">
        <f t="shared" si="154"/>
        <v>Edubray Ramos</v>
      </c>
      <c r="F749" s="184" t="s">
        <v>971</v>
      </c>
      <c r="G749" s="107">
        <f>Cuts!G27+1</f>
        <v>1</v>
      </c>
      <c r="H749" s="107">
        <v>4</v>
      </c>
      <c r="I749" s="107">
        <v>2</v>
      </c>
      <c r="J749" s="398">
        <v>33957</v>
      </c>
      <c r="K749" s="107" t="s">
        <v>968</v>
      </c>
      <c r="L749" s="108" t="s">
        <v>130</v>
      </c>
      <c r="M749" s="107" t="str">
        <f t="shared" si="145"/>
        <v>Y2</v>
      </c>
      <c r="N749" s="107" t="s">
        <v>1220</v>
      </c>
      <c r="O749" s="108" t="s">
        <v>2127</v>
      </c>
      <c r="P749" s="178" t="str">
        <f t="shared" si="146"/>
        <v>Ramos, Edubray (Y2)</v>
      </c>
      <c r="Q749" s="139">
        <f t="shared" si="155"/>
        <v>300000</v>
      </c>
      <c r="R749" s="231">
        <f t="shared" si="156"/>
        <v>400000</v>
      </c>
      <c r="S749" s="231" t="str">
        <f t="shared" si="157"/>
        <v/>
      </c>
      <c r="T749" s="231" t="str">
        <f t="shared" si="147"/>
        <v/>
      </c>
      <c r="U749" s="107" t="s">
        <v>511</v>
      </c>
      <c r="V749" s="183">
        <v>300000</v>
      </c>
      <c r="W749" s="107" t="s">
        <v>367</v>
      </c>
      <c r="X749" s="183">
        <v>400000</v>
      </c>
      <c r="Y749" s="107" t="s">
        <v>630</v>
      </c>
      <c r="Z749" s="140"/>
      <c r="AA749" s="107" t="s">
        <v>943</v>
      </c>
      <c r="AB749" s="107"/>
      <c r="AC749" s="107" t="s">
        <v>944</v>
      </c>
      <c r="AD749" s="107"/>
      <c r="AE749" s="107" t="s">
        <v>945</v>
      </c>
      <c r="AF749" s="107"/>
    </row>
    <row r="750" spans="1:32" ht="12.75" x14ac:dyDescent="0.2">
      <c r="A750" s="107" t="s">
        <v>689</v>
      </c>
      <c r="B750" s="185" t="str">
        <f t="shared" si="151"/>
        <v>Ramos</v>
      </c>
      <c r="C750" s="190" t="str">
        <f t="shared" si="152"/>
        <v>Wilson</v>
      </c>
      <c r="D750" s="107" t="str">
        <f t="shared" si="153"/>
        <v>W. Ramos</v>
      </c>
      <c r="E750" s="178" t="str">
        <f t="shared" si="154"/>
        <v>Wilson Ramos</v>
      </c>
      <c r="F750" s="108"/>
      <c r="G750" s="108"/>
      <c r="H750" s="108"/>
      <c r="I750" s="108"/>
      <c r="J750" s="165"/>
      <c r="K750" s="120"/>
      <c r="L750" s="108" t="s">
        <v>7</v>
      </c>
      <c r="M750" s="107" t="str">
        <f t="shared" si="145"/>
        <v>ARB-Y6</v>
      </c>
      <c r="N750" s="120" t="s">
        <v>520</v>
      </c>
      <c r="O750" s="142" t="s">
        <v>2390</v>
      </c>
      <c r="P750" s="178" t="str">
        <f t="shared" si="146"/>
        <v>Ramos, Wilson (ARB-Y6)</v>
      </c>
      <c r="Q750" s="139">
        <f t="shared" si="155"/>
        <v>2137500</v>
      </c>
      <c r="R750" s="231" t="str">
        <f t="shared" si="156"/>
        <v/>
      </c>
      <c r="S750" s="231" t="str">
        <f t="shared" si="157"/>
        <v/>
      </c>
      <c r="T750" s="231" t="str">
        <f t="shared" si="147"/>
        <v/>
      </c>
      <c r="U750" s="107" t="s">
        <v>944</v>
      </c>
      <c r="V750" s="183">
        <v>2137500</v>
      </c>
      <c r="W750" s="107" t="s">
        <v>945</v>
      </c>
      <c r="X750" s="183"/>
      <c r="Y750" s="107" t="s">
        <v>326</v>
      </c>
      <c r="Z750" s="183"/>
      <c r="AA750" s="107"/>
      <c r="AB750" s="107"/>
      <c r="AC750" s="140"/>
      <c r="AD750" s="107"/>
      <c r="AE750" s="107"/>
      <c r="AF750" s="107"/>
    </row>
    <row r="751" spans="1:32" ht="15" x14ac:dyDescent="0.25">
      <c r="A751" s="120" t="s">
        <v>74</v>
      </c>
      <c r="B751" s="185" t="str">
        <f t="shared" si="151"/>
        <v>Rasmus</v>
      </c>
      <c r="C751" s="190" t="str">
        <f t="shared" si="152"/>
        <v>Colby</v>
      </c>
      <c r="D751" s="107" t="str">
        <f t="shared" si="153"/>
        <v>C. Rasmus</v>
      </c>
      <c r="E751" s="178" t="str">
        <f t="shared" si="154"/>
        <v>Colby Rasmus</v>
      </c>
      <c r="F751" s="334" t="s">
        <v>404</v>
      </c>
      <c r="G751" s="108"/>
      <c r="H751" s="108"/>
      <c r="I751" s="108"/>
      <c r="J751" s="335">
        <v>31635</v>
      </c>
      <c r="K751" s="336" t="s">
        <v>973</v>
      </c>
      <c r="L751" s="108" t="s">
        <v>7</v>
      </c>
      <c r="M751" s="107" t="str">
        <f t="shared" si="145"/>
        <v>1,F1-$200k</v>
      </c>
      <c r="N751" s="339" t="s">
        <v>1897</v>
      </c>
      <c r="O751" s="142" t="s">
        <v>3237</v>
      </c>
      <c r="P751" s="178" t="str">
        <f t="shared" si="146"/>
        <v>Rasmus, Colby (1,F1-$200k)</v>
      </c>
      <c r="Q751" s="139">
        <f t="shared" si="155"/>
        <v>200000</v>
      </c>
      <c r="R751" s="231" t="str">
        <f t="shared" si="156"/>
        <v/>
      </c>
      <c r="S751" s="231" t="str">
        <f t="shared" si="157"/>
        <v/>
      </c>
      <c r="T751" s="231" t="str">
        <f t="shared" si="147"/>
        <v/>
      </c>
      <c r="U751" s="165" t="s">
        <v>1488</v>
      </c>
      <c r="V751" s="284">
        <v>200000</v>
      </c>
      <c r="W751" s="182" t="s">
        <v>326</v>
      </c>
      <c r="X751" s="107"/>
      <c r="Y751" s="182"/>
      <c r="Z751" s="139"/>
      <c r="AA751" s="182"/>
      <c r="AB751" s="140"/>
      <c r="AC751" s="240"/>
      <c r="AD751" s="107"/>
      <c r="AE751" s="107"/>
      <c r="AF751" s="107"/>
    </row>
    <row r="752" spans="1:32" ht="12.75" x14ac:dyDescent="0.2">
      <c r="A752" s="107" t="s">
        <v>2132</v>
      </c>
      <c r="B752" s="185" t="str">
        <f t="shared" si="151"/>
        <v>Ray</v>
      </c>
      <c r="C752" s="190" t="str">
        <f t="shared" si="152"/>
        <v>Corey</v>
      </c>
      <c r="D752" s="107" t="str">
        <f t="shared" si="153"/>
        <v>C. Ray</v>
      </c>
      <c r="E752" s="178" t="str">
        <f t="shared" si="154"/>
        <v>Corey Ray</v>
      </c>
      <c r="F752" s="184" t="s">
        <v>404</v>
      </c>
      <c r="G752" s="107">
        <f>Players!G973+1</f>
        <v>115</v>
      </c>
      <c r="H752" s="107">
        <v>1</v>
      </c>
      <c r="I752" s="107">
        <v>11</v>
      </c>
      <c r="J752" s="398">
        <v>34599</v>
      </c>
      <c r="K752" s="107" t="s">
        <v>1075</v>
      </c>
      <c r="L752" s="108" t="s">
        <v>509</v>
      </c>
      <c r="M752" s="107" t="str">
        <f t="shared" si="145"/>
        <v>min</v>
      </c>
      <c r="N752" s="107" t="s">
        <v>460</v>
      </c>
      <c r="O752" s="108" t="s">
        <v>2127</v>
      </c>
      <c r="P752" s="178" t="str">
        <f t="shared" si="146"/>
        <v>Ray, Corey (min)</v>
      </c>
      <c r="Q752" s="139" t="str">
        <f t="shared" si="155"/>
        <v/>
      </c>
      <c r="R752" s="231" t="str">
        <f t="shared" si="156"/>
        <v/>
      </c>
      <c r="S752" s="231" t="str">
        <f t="shared" si="157"/>
        <v/>
      </c>
      <c r="T752" s="231" t="str">
        <f t="shared" si="147"/>
        <v/>
      </c>
      <c r="U752" s="107" t="s">
        <v>643</v>
      </c>
      <c r="V752" s="107"/>
      <c r="W752" s="107"/>
      <c r="X752" s="140"/>
      <c r="Y752" s="107"/>
      <c r="Z752" s="140"/>
      <c r="AA752" s="107"/>
      <c r="AB752" s="107"/>
      <c r="AC752" s="107"/>
      <c r="AD752" s="107"/>
      <c r="AE752" s="107"/>
      <c r="AF752" s="107"/>
    </row>
    <row r="753" spans="1:32" ht="12.75" x14ac:dyDescent="0.2">
      <c r="A753" s="509" t="s">
        <v>1711</v>
      </c>
      <c r="B753" s="185" t="str">
        <f t="shared" si="151"/>
        <v>Ray</v>
      </c>
      <c r="C753" s="190" t="str">
        <f t="shared" si="152"/>
        <v>Robbie*</v>
      </c>
      <c r="D753" s="107" t="str">
        <f t="shared" si="153"/>
        <v>R. Ray</v>
      </c>
      <c r="E753" s="178" t="str">
        <f t="shared" si="154"/>
        <v>Robbie* Ray</v>
      </c>
      <c r="F753" s="217" t="s">
        <v>404</v>
      </c>
      <c r="G753" s="509">
        <v>12</v>
      </c>
      <c r="H753" s="509">
        <v>1</v>
      </c>
      <c r="I753" s="509">
        <v>12</v>
      </c>
      <c r="J753" s="298">
        <v>33512</v>
      </c>
      <c r="K753" s="167" t="s">
        <v>730</v>
      </c>
      <c r="L753" s="108" t="s">
        <v>130</v>
      </c>
      <c r="M753" s="107" t="str">
        <f t="shared" si="145"/>
        <v>Y3</v>
      </c>
      <c r="N753" s="120" t="str">
        <f>Cobb!$Y$2</f>
        <v>Gateway</v>
      </c>
      <c r="O753" s="142" t="s">
        <v>1727</v>
      </c>
      <c r="P753" s="178" t="str">
        <f t="shared" si="146"/>
        <v>Ray, Robbie* (Y3)</v>
      </c>
      <c r="Q753" s="139">
        <f t="shared" si="155"/>
        <v>400000</v>
      </c>
      <c r="R753" s="231" t="str">
        <f t="shared" si="156"/>
        <v/>
      </c>
      <c r="S753" s="231" t="str">
        <f t="shared" si="157"/>
        <v/>
      </c>
      <c r="T753" s="231" t="str">
        <f t="shared" si="147"/>
        <v/>
      </c>
      <c r="U753" s="107" t="s">
        <v>367</v>
      </c>
      <c r="V753" s="183">
        <v>400000</v>
      </c>
      <c r="W753" s="107" t="s">
        <v>630</v>
      </c>
      <c r="X753" s="183"/>
      <c r="Y753" s="107" t="s">
        <v>943</v>
      </c>
      <c r="Z753" s="183"/>
      <c r="AA753" s="107" t="s">
        <v>944</v>
      </c>
      <c r="AB753" s="107"/>
      <c r="AC753" s="107" t="s">
        <v>945</v>
      </c>
      <c r="AD753" s="107"/>
      <c r="AE753" s="107" t="s">
        <v>326</v>
      </c>
      <c r="AF753" s="107"/>
    </row>
    <row r="754" spans="1:32" ht="12.75" x14ac:dyDescent="0.2">
      <c r="A754" s="509" t="s">
        <v>1332</v>
      </c>
      <c r="B754" s="185" t="str">
        <f t="shared" si="151"/>
        <v>Realmuto</v>
      </c>
      <c r="C754" s="190" t="str">
        <f t="shared" si="152"/>
        <v>J.T.</v>
      </c>
      <c r="D754" s="107" t="str">
        <f t="shared" si="153"/>
        <v>J. Realmuto</v>
      </c>
      <c r="E754" s="178" t="str">
        <f t="shared" si="154"/>
        <v>J.T. Realmuto</v>
      </c>
      <c r="F754" s="108" t="s">
        <v>971</v>
      </c>
      <c r="G754" s="108"/>
      <c r="H754" s="108"/>
      <c r="I754" s="108"/>
      <c r="J754" s="298">
        <v>33315</v>
      </c>
      <c r="K754" s="107" t="s">
        <v>972</v>
      </c>
      <c r="L754" s="108" t="s">
        <v>7</v>
      </c>
      <c r="M754" s="107" t="str">
        <f t="shared" si="145"/>
        <v>Y3</v>
      </c>
      <c r="N754" s="222" t="str">
        <f>Aaron!$Y$2</f>
        <v>Columbus</v>
      </c>
      <c r="O754" s="108" t="s">
        <v>1359</v>
      </c>
      <c r="P754" s="178" t="str">
        <f t="shared" si="146"/>
        <v>Realmuto, J.T. (Y3)</v>
      </c>
      <c r="Q754" s="139">
        <f t="shared" si="155"/>
        <v>400000</v>
      </c>
      <c r="R754" s="231" t="str">
        <f t="shared" si="156"/>
        <v/>
      </c>
      <c r="S754" s="231" t="str">
        <f t="shared" si="157"/>
        <v/>
      </c>
      <c r="T754" s="231" t="str">
        <f t="shared" si="147"/>
        <v/>
      </c>
      <c r="U754" s="107" t="s">
        <v>367</v>
      </c>
      <c r="V754" s="323">
        <v>400000</v>
      </c>
      <c r="W754" s="107" t="s">
        <v>630</v>
      </c>
      <c r="X754" s="321"/>
      <c r="Y754" s="107" t="s">
        <v>943</v>
      </c>
      <c r="Z754" s="183"/>
      <c r="AA754" s="107" t="s">
        <v>944</v>
      </c>
      <c r="AB754" s="107"/>
      <c r="AC754" s="107" t="s">
        <v>945</v>
      </c>
      <c r="AD754" s="107"/>
      <c r="AE754" s="107" t="s">
        <v>326</v>
      </c>
      <c r="AF754" s="107"/>
    </row>
    <row r="755" spans="1:32" ht="15" x14ac:dyDescent="0.2">
      <c r="A755" s="121" t="s">
        <v>1174</v>
      </c>
      <c r="B755" s="185" t="str">
        <f t="shared" si="151"/>
        <v>Recker</v>
      </c>
      <c r="C755" s="190" t="str">
        <f t="shared" si="152"/>
        <v>Anthony</v>
      </c>
      <c r="D755" s="107" t="str">
        <f t="shared" si="153"/>
        <v>A. Recker</v>
      </c>
      <c r="E755" s="178" t="str">
        <f t="shared" si="154"/>
        <v>Anthony Recker</v>
      </c>
      <c r="F755" s="344" t="s">
        <v>971</v>
      </c>
      <c r="G755" s="189"/>
      <c r="H755" s="189"/>
      <c r="I755" s="189"/>
      <c r="J755" s="351">
        <v>30557</v>
      </c>
      <c r="K755" s="359" t="s">
        <v>7</v>
      </c>
      <c r="L755" s="108" t="s">
        <v>7</v>
      </c>
      <c r="M755" s="107" t="str">
        <f t="shared" si="145"/>
        <v>2,F2-$976.5k</v>
      </c>
      <c r="N755" s="339" t="s">
        <v>1906</v>
      </c>
      <c r="O755" s="370" t="s">
        <v>1922</v>
      </c>
      <c r="P755" s="178" t="str">
        <f t="shared" si="146"/>
        <v>Recker, Anthony (2,F2-$976.5k)</v>
      </c>
      <c r="Q755" s="139">
        <f t="shared" si="155"/>
        <v>488250</v>
      </c>
      <c r="R755" s="231" t="str">
        <f t="shared" si="156"/>
        <v/>
      </c>
      <c r="S755" s="231" t="str">
        <f t="shared" si="157"/>
        <v/>
      </c>
      <c r="T755" s="231" t="str">
        <f t="shared" si="147"/>
        <v/>
      </c>
      <c r="U755" s="340" t="s">
        <v>1956</v>
      </c>
      <c r="V755" s="338">
        <v>488250</v>
      </c>
      <c r="W755" s="340" t="s">
        <v>326</v>
      </c>
      <c r="X755" s="183"/>
      <c r="Y755" s="107"/>
      <c r="Z755" s="183"/>
      <c r="AA755" s="107"/>
      <c r="AB755" s="107"/>
      <c r="AC755" s="107"/>
      <c r="AD755" s="107"/>
      <c r="AE755" s="107"/>
      <c r="AF755" s="107"/>
    </row>
    <row r="756" spans="1:32" ht="12.75" x14ac:dyDescent="0.2">
      <c r="A756" s="107" t="s">
        <v>711</v>
      </c>
      <c r="B756" s="185" t="str">
        <f t="shared" si="151"/>
        <v>Reddick</v>
      </c>
      <c r="C756" s="190" t="str">
        <f t="shared" si="152"/>
        <v>Josh</v>
      </c>
      <c r="D756" s="107" t="str">
        <f t="shared" si="153"/>
        <v>J. Reddick</v>
      </c>
      <c r="E756" s="178" t="str">
        <f t="shared" si="154"/>
        <v>Josh Reddick</v>
      </c>
      <c r="F756" s="108"/>
      <c r="G756" s="108"/>
      <c r="H756" s="108"/>
      <c r="I756" s="108"/>
      <c r="J756" s="165"/>
      <c r="K756" s="120"/>
      <c r="L756" s="108" t="s">
        <v>7</v>
      </c>
      <c r="M756" s="107" t="str">
        <f t="shared" si="145"/>
        <v>ARB-Y7</v>
      </c>
      <c r="N756" s="120" t="s">
        <v>556</v>
      </c>
      <c r="O756" s="142" t="s">
        <v>1889</v>
      </c>
      <c r="P756" s="178" t="str">
        <f t="shared" si="146"/>
        <v>Reddick, Josh (ARB-Y7)</v>
      </c>
      <c r="Q756" s="139">
        <f t="shared" si="155"/>
        <v>4788000</v>
      </c>
      <c r="R756" s="231" t="str">
        <f t="shared" si="156"/>
        <v/>
      </c>
      <c r="S756" s="231" t="str">
        <f t="shared" si="157"/>
        <v/>
      </c>
      <c r="T756" s="231" t="str">
        <f t="shared" si="147"/>
        <v/>
      </c>
      <c r="U756" s="107" t="s">
        <v>945</v>
      </c>
      <c r="V756" s="183">
        <v>4788000</v>
      </c>
      <c r="W756" s="107" t="s">
        <v>326</v>
      </c>
      <c r="X756" s="183"/>
      <c r="Y756" s="107"/>
      <c r="Z756" s="182"/>
      <c r="AA756" s="107"/>
      <c r="AB756" s="107"/>
      <c r="AC756" s="140"/>
      <c r="AD756" s="107"/>
      <c r="AE756" s="107"/>
      <c r="AF756" s="107"/>
    </row>
    <row r="757" spans="1:32" ht="12.75" x14ac:dyDescent="0.2">
      <c r="A757" s="107" t="s">
        <v>782</v>
      </c>
      <c r="B757" s="185" t="str">
        <f t="shared" si="151"/>
        <v>Reed</v>
      </c>
      <c r="C757" s="190" t="str">
        <f t="shared" si="152"/>
        <v>Addison</v>
      </c>
      <c r="D757" s="107" t="str">
        <f t="shared" si="153"/>
        <v>A. Reed</v>
      </c>
      <c r="E757" s="178" t="str">
        <f t="shared" si="154"/>
        <v>Addison Reed</v>
      </c>
      <c r="F757" s="108"/>
      <c r="G757" s="108"/>
      <c r="H757" s="108"/>
      <c r="I757" s="108"/>
      <c r="J757" s="165"/>
      <c r="K757" s="120"/>
      <c r="L757" s="108" t="s">
        <v>130</v>
      </c>
      <c r="M757" s="107" t="str">
        <f t="shared" si="145"/>
        <v>ARB-Y6</v>
      </c>
      <c r="N757" s="120" t="str">
        <f>Ruth!$A$2</f>
        <v>Plum Island</v>
      </c>
      <c r="O757" s="142" t="s">
        <v>813</v>
      </c>
      <c r="P757" s="178" t="str">
        <f t="shared" si="146"/>
        <v>Reed, Addison (ARB-Y6)</v>
      </c>
      <c r="Q757" s="139">
        <f t="shared" si="155"/>
        <v>1500000</v>
      </c>
      <c r="R757" s="231" t="str">
        <f t="shared" si="156"/>
        <v/>
      </c>
      <c r="S757" s="231" t="str">
        <f t="shared" si="157"/>
        <v/>
      </c>
      <c r="T757" s="231" t="str">
        <f t="shared" si="147"/>
        <v/>
      </c>
      <c r="U757" s="107" t="s">
        <v>944</v>
      </c>
      <c r="V757" s="183">
        <v>1500000</v>
      </c>
      <c r="W757" s="107" t="s">
        <v>945</v>
      </c>
      <c r="X757" s="179"/>
      <c r="Y757" s="107" t="s">
        <v>326</v>
      </c>
      <c r="Z757" s="183"/>
      <c r="AA757" s="107"/>
      <c r="AB757" s="107"/>
      <c r="AC757" s="107"/>
      <c r="AD757" s="107"/>
      <c r="AE757" s="107"/>
      <c r="AF757" s="107"/>
    </row>
    <row r="758" spans="1:32" ht="12.75" x14ac:dyDescent="0.2">
      <c r="A758" s="107" t="s">
        <v>1793</v>
      </c>
      <c r="B758" s="185" t="str">
        <f t="shared" si="151"/>
        <v>Reed</v>
      </c>
      <c r="C758" s="190" t="str">
        <f t="shared" si="152"/>
        <v>Cody</v>
      </c>
      <c r="D758" s="107" t="str">
        <f t="shared" si="153"/>
        <v>C. Reed</v>
      </c>
      <c r="E758" s="178" t="str">
        <f t="shared" si="154"/>
        <v>Cody Reed</v>
      </c>
      <c r="F758" s="217"/>
      <c r="G758" s="509">
        <v>34</v>
      </c>
      <c r="H758" s="509">
        <v>2</v>
      </c>
      <c r="I758" s="509">
        <v>10</v>
      </c>
      <c r="J758" s="298" t="s">
        <v>1650</v>
      </c>
      <c r="K758" s="167" t="s">
        <v>730</v>
      </c>
      <c r="L758" s="108" t="s">
        <v>130</v>
      </c>
      <c r="M758" s="107" t="str">
        <f t="shared" si="145"/>
        <v>Y1*</v>
      </c>
      <c r="N758" s="509" t="s">
        <v>62</v>
      </c>
      <c r="O758" s="142" t="s">
        <v>1727</v>
      </c>
      <c r="P758" s="178" t="str">
        <f t="shared" si="146"/>
        <v>Reed, Cody (Y1*)</v>
      </c>
      <c r="Q758" s="139">
        <f t="shared" si="155"/>
        <v>200000</v>
      </c>
      <c r="R758" s="231">
        <f t="shared" si="156"/>
        <v>300000</v>
      </c>
      <c r="S758" s="231">
        <f t="shared" si="157"/>
        <v>400000</v>
      </c>
      <c r="T758" s="231" t="str">
        <f t="shared" si="147"/>
        <v/>
      </c>
      <c r="U758" s="107" t="s">
        <v>251</v>
      </c>
      <c r="V758" s="140">
        <v>200000</v>
      </c>
      <c r="W758" s="107" t="s">
        <v>511</v>
      </c>
      <c r="X758" s="183">
        <v>300000</v>
      </c>
      <c r="Y758" s="107" t="s">
        <v>367</v>
      </c>
      <c r="Z758" s="183">
        <v>400000</v>
      </c>
      <c r="AA758" s="107" t="s">
        <v>630</v>
      </c>
      <c r="AB758" s="107"/>
      <c r="AC758" s="107"/>
      <c r="AD758" s="107"/>
      <c r="AE758" s="107"/>
      <c r="AF758" s="107"/>
    </row>
    <row r="759" spans="1:32" ht="12.75" x14ac:dyDescent="0.2">
      <c r="A759" s="107" t="s">
        <v>2134</v>
      </c>
      <c r="B759" s="185" t="str">
        <f t="shared" si="151"/>
        <v>Reid-Foley</v>
      </c>
      <c r="C759" s="190" t="str">
        <f t="shared" si="152"/>
        <v>Sean</v>
      </c>
      <c r="D759" s="107" t="str">
        <f t="shared" si="153"/>
        <v>S. Reid-Foley</v>
      </c>
      <c r="E759" s="178" t="str">
        <f t="shared" si="154"/>
        <v>Sean Reid-Foley</v>
      </c>
      <c r="F759" s="184" t="s">
        <v>971</v>
      </c>
      <c r="G759" s="107">
        <f>Players!G975+1</f>
        <v>1</v>
      </c>
      <c r="H759" s="107">
        <v>1</v>
      </c>
      <c r="I759" s="107">
        <v>17</v>
      </c>
      <c r="J759" s="398">
        <v>34941</v>
      </c>
      <c r="K759" s="107" t="s">
        <v>730</v>
      </c>
      <c r="L759" s="108" t="s">
        <v>509</v>
      </c>
      <c r="M759" s="107" t="str">
        <f t="shared" si="145"/>
        <v>min</v>
      </c>
      <c r="N759" s="107" t="s">
        <v>1071</v>
      </c>
      <c r="O759" s="108" t="s">
        <v>2436</v>
      </c>
      <c r="P759" s="178" t="str">
        <f t="shared" si="146"/>
        <v>Reid-Foley, Sean (min)</v>
      </c>
      <c r="Q759" s="139" t="str">
        <f t="shared" si="155"/>
        <v/>
      </c>
      <c r="R759" s="231" t="str">
        <f t="shared" si="156"/>
        <v/>
      </c>
      <c r="S759" s="231" t="str">
        <f t="shared" si="157"/>
        <v/>
      </c>
      <c r="T759" s="231" t="str">
        <f t="shared" si="147"/>
        <v/>
      </c>
      <c r="U759" s="107" t="s">
        <v>643</v>
      </c>
      <c r="V759" s="107"/>
      <c r="W759" s="107"/>
      <c r="X759" s="140"/>
      <c r="Y759" s="107"/>
      <c r="Z759" s="140"/>
      <c r="AA759" s="107"/>
      <c r="AB759" s="107"/>
      <c r="AC759" s="107"/>
      <c r="AD759" s="107"/>
      <c r="AE759" s="107"/>
      <c r="AF759" s="107"/>
    </row>
    <row r="760" spans="1:32" ht="12.75" x14ac:dyDescent="0.2">
      <c r="A760" s="107" t="s">
        <v>676</v>
      </c>
      <c r="B760" s="185" t="str">
        <f t="shared" si="151"/>
        <v>Rendon</v>
      </c>
      <c r="C760" s="190" t="str">
        <f t="shared" si="152"/>
        <v>Anthony</v>
      </c>
      <c r="D760" s="107" t="str">
        <f t="shared" si="153"/>
        <v>A. Rendon</v>
      </c>
      <c r="E760" s="178" t="str">
        <f t="shared" si="154"/>
        <v>Anthony Rendon</v>
      </c>
      <c r="F760" s="108"/>
      <c r="G760" s="108"/>
      <c r="H760" s="108"/>
      <c r="I760" s="108"/>
      <c r="J760" s="165"/>
      <c r="K760" s="120"/>
      <c r="L760" s="108" t="s">
        <v>7</v>
      </c>
      <c r="M760" s="107" t="str">
        <f t="shared" si="145"/>
        <v>2,L5-14M</v>
      </c>
      <c r="N760" s="120" t="s">
        <v>388</v>
      </c>
      <c r="O760" s="142" t="s">
        <v>2428</v>
      </c>
      <c r="P760" s="178" t="str">
        <f t="shared" si="146"/>
        <v>Rendon, Anthony (2,L5-14M)</v>
      </c>
      <c r="Q760" s="139">
        <f t="shared" si="155"/>
        <v>2800000</v>
      </c>
      <c r="R760" s="231">
        <f t="shared" si="156"/>
        <v>2800000</v>
      </c>
      <c r="S760" s="231">
        <f t="shared" si="157"/>
        <v>2800000</v>
      </c>
      <c r="T760" s="231">
        <f t="shared" si="147"/>
        <v>2800000</v>
      </c>
      <c r="U760" s="107" t="s">
        <v>632</v>
      </c>
      <c r="V760" s="183">
        <v>2800000</v>
      </c>
      <c r="W760" s="107" t="s">
        <v>310</v>
      </c>
      <c r="X760" s="183">
        <v>2800000</v>
      </c>
      <c r="Y760" s="107" t="s">
        <v>309</v>
      </c>
      <c r="Z760" s="183">
        <v>2800000</v>
      </c>
      <c r="AA760" s="107" t="s">
        <v>593</v>
      </c>
      <c r="AB760" s="107">
        <v>2800000</v>
      </c>
      <c r="AC760" s="107" t="s">
        <v>326</v>
      </c>
      <c r="AD760" s="107"/>
      <c r="AE760" s="107"/>
      <c r="AF760" s="107"/>
    </row>
    <row r="761" spans="1:32" ht="12.75" x14ac:dyDescent="0.2">
      <c r="A761" s="185" t="s">
        <v>1125</v>
      </c>
      <c r="B761" s="185" t="str">
        <f t="shared" si="151"/>
        <v>Renfroe</v>
      </c>
      <c r="C761" s="190" t="str">
        <f t="shared" si="152"/>
        <v>Hunter</v>
      </c>
      <c r="D761" s="107" t="str">
        <f t="shared" si="153"/>
        <v>H. Renfroe</v>
      </c>
      <c r="E761" s="178" t="str">
        <f t="shared" si="154"/>
        <v>Hunter Renfroe</v>
      </c>
      <c r="F761" s="184" t="s">
        <v>971</v>
      </c>
      <c r="G761" s="184"/>
      <c r="H761" s="184"/>
      <c r="I761" s="184"/>
      <c r="J761" s="194">
        <v>33631</v>
      </c>
      <c r="K761" s="195" t="s">
        <v>976</v>
      </c>
      <c r="L761" s="108" t="s">
        <v>7</v>
      </c>
      <c r="M761" s="107" t="str">
        <f t="shared" si="145"/>
        <v>Y1</v>
      </c>
      <c r="N761" s="222" t="str">
        <f>Mays!$S$2</f>
        <v>Thunder Bay</v>
      </c>
      <c r="O761" s="184" t="s">
        <v>1076</v>
      </c>
      <c r="P761" s="178" t="str">
        <f t="shared" si="146"/>
        <v>Renfroe, Hunter (Y1)</v>
      </c>
      <c r="Q761" s="139">
        <f t="shared" si="155"/>
        <v>200000</v>
      </c>
      <c r="R761" s="231">
        <f t="shared" si="156"/>
        <v>300000</v>
      </c>
      <c r="S761" s="231">
        <f t="shared" si="157"/>
        <v>400000</v>
      </c>
      <c r="T761" s="231" t="str">
        <f t="shared" si="147"/>
        <v/>
      </c>
      <c r="U761" s="178" t="s">
        <v>510</v>
      </c>
      <c r="V761" s="140">
        <v>200000</v>
      </c>
      <c r="W761" s="107" t="s">
        <v>511</v>
      </c>
      <c r="X761" s="183">
        <v>300000</v>
      </c>
      <c r="Y761" s="107" t="s">
        <v>367</v>
      </c>
      <c r="Z761" s="183">
        <v>400000</v>
      </c>
      <c r="AA761" s="107" t="s">
        <v>630</v>
      </c>
      <c r="AB761" s="107"/>
      <c r="AC761" s="107"/>
      <c r="AD761" s="107"/>
      <c r="AE761" s="107"/>
      <c r="AF761" s="107"/>
    </row>
    <row r="762" spans="1:32" ht="12.75" x14ac:dyDescent="0.2">
      <c r="A762" s="107" t="s">
        <v>5</v>
      </c>
      <c r="B762" s="185" t="str">
        <f t="shared" si="151"/>
        <v>Revere</v>
      </c>
      <c r="C762" s="190" t="str">
        <f t="shared" si="152"/>
        <v>Ben</v>
      </c>
      <c r="D762" s="107" t="str">
        <f t="shared" si="153"/>
        <v>B. Revere</v>
      </c>
      <c r="E762" s="178" t="str">
        <f t="shared" si="154"/>
        <v>Ben Revere</v>
      </c>
      <c r="F762" s="108" t="s">
        <v>404</v>
      </c>
      <c r="G762" s="108"/>
      <c r="H762" s="108"/>
      <c r="I762" s="108"/>
      <c r="J762" s="165">
        <v>32266</v>
      </c>
      <c r="K762" s="120" t="s">
        <v>973</v>
      </c>
      <c r="L762" s="108" t="s">
        <v>7</v>
      </c>
      <c r="M762" s="107" t="str">
        <f t="shared" si="145"/>
        <v>1,F1-$200k</v>
      </c>
      <c r="N762" s="147" t="s">
        <v>520</v>
      </c>
      <c r="O762" s="142" t="s">
        <v>3237</v>
      </c>
      <c r="P762" s="178" t="str">
        <f t="shared" si="146"/>
        <v>Revere, Ben (1,F1-$200k)</v>
      </c>
      <c r="Q762" s="139">
        <f t="shared" si="155"/>
        <v>200000</v>
      </c>
      <c r="R762" s="231" t="str">
        <f t="shared" si="156"/>
        <v/>
      </c>
      <c r="S762" s="231" t="str">
        <f t="shared" si="157"/>
        <v/>
      </c>
      <c r="T762" s="231" t="str">
        <f t="shared" si="147"/>
        <v/>
      </c>
      <c r="U762" s="165" t="s">
        <v>1488</v>
      </c>
      <c r="V762" s="140">
        <v>200000</v>
      </c>
      <c r="W762" s="182" t="s">
        <v>326</v>
      </c>
      <c r="X762" s="183"/>
      <c r="Y762" s="107"/>
      <c r="Z762" s="183"/>
      <c r="AA762" s="107"/>
      <c r="AB762" s="183"/>
      <c r="AC762" s="107"/>
      <c r="AD762" s="107"/>
      <c r="AE762" s="107"/>
      <c r="AF762" s="107"/>
    </row>
    <row r="763" spans="1:32" ht="12.75" x14ac:dyDescent="0.2">
      <c r="A763" s="523" t="s">
        <v>3709</v>
      </c>
      <c r="B763" s="185" t="str">
        <f t="shared" si="151"/>
        <v>Reyes</v>
      </c>
      <c r="C763" s="190" t="str">
        <f t="shared" si="152"/>
        <v>Alex</v>
      </c>
      <c r="D763" s="107" t="str">
        <f t="shared" si="153"/>
        <v>A. Reyes</v>
      </c>
      <c r="E763" s="178" t="str">
        <f t="shared" si="154"/>
        <v>Alex Reyes</v>
      </c>
      <c r="F763" s="278" t="s">
        <v>971</v>
      </c>
      <c r="G763" s="278"/>
      <c r="H763" s="278"/>
      <c r="I763" s="278"/>
      <c r="J763" s="279">
        <v>34575</v>
      </c>
      <c r="K763" s="178" t="s">
        <v>730</v>
      </c>
      <c r="L763" s="108" t="s">
        <v>130</v>
      </c>
      <c r="M763" s="107" t="str">
        <f t="shared" si="145"/>
        <v>Y1*</v>
      </c>
      <c r="N763" s="120" t="str">
        <f>Cobb!$M$2</f>
        <v>Mansfield</v>
      </c>
      <c r="O763" s="184" t="s">
        <v>1076</v>
      </c>
      <c r="P763" s="178" t="str">
        <f t="shared" si="146"/>
        <v>Reyes, Alex (Y1*)</v>
      </c>
      <c r="Q763" s="139">
        <f t="shared" si="155"/>
        <v>200000</v>
      </c>
      <c r="R763" s="231">
        <f t="shared" si="156"/>
        <v>300000</v>
      </c>
      <c r="S763" s="231">
        <f t="shared" si="157"/>
        <v>400000</v>
      </c>
      <c r="T763" s="231" t="str">
        <f t="shared" si="147"/>
        <v/>
      </c>
      <c r="U763" s="178" t="s">
        <v>251</v>
      </c>
      <c r="V763" s="140">
        <v>200000</v>
      </c>
      <c r="W763" s="107" t="s">
        <v>511</v>
      </c>
      <c r="X763" s="183">
        <v>300000</v>
      </c>
      <c r="Y763" s="107" t="s">
        <v>367</v>
      </c>
      <c r="Z763" s="183">
        <v>400000</v>
      </c>
      <c r="AA763" s="107" t="s">
        <v>630</v>
      </c>
      <c r="AB763" s="107"/>
      <c r="AC763" s="107"/>
      <c r="AD763" s="107"/>
      <c r="AE763" s="107"/>
      <c r="AF763" s="107"/>
    </row>
    <row r="764" spans="1:32" ht="12.75" x14ac:dyDescent="0.2">
      <c r="A764" s="107" t="s">
        <v>382</v>
      </c>
      <c r="B764" s="185" t="str">
        <f t="shared" si="151"/>
        <v>Reyes</v>
      </c>
      <c r="C764" s="190" t="str">
        <f t="shared" si="152"/>
        <v>Jose</v>
      </c>
      <c r="D764" s="107" t="str">
        <f t="shared" si="153"/>
        <v>J. Reyes</v>
      </c>
      <c r="E764" s="178" t="str">
        <f t="shared" si="154"/>
        <v>Jose Reyes</v>
      </c>
      <c r="F764" s="108"/>
      <c r="G764" s="108"/>
      <c r="H764" s="108"/>
      <c r="I764" s="108"/>
      <c r="J764" s="165"/>
      <c r="K764" s="120"/>
      <c r="L764" s="108" t="s">
        <v>7</v>
      </c>
      <c r="M764" s="107" t="str">
        <f t="shared" si="145"/>
        <v>4,F5-13.535M</v>
      </c>
      <c r="N764" s="225" t="s">
        <v>640</v>
      </c>
      <c r="O764" s="227" t="s">
        <v>1229</v>
      </c>
      <c r="P764" s="178" t="str">
        <f t="shared" si="146"/>
        <v>Reyes, Jose (4,F5-13.535M)</v>
      </c>
      <c r="Q764" s="139">
        <f t="shared" si="155"/>
        <v>2707000</v>
      </c>
      <c r="R764" s="231">
        <f t="shared" si="156"/>
        <v>2707000</v>
      </c>
      <c r="S764" s="231" t="str">
        <f t="shared" si="157"/>
        <v/>
      </c>
      <c r="T764" s="231" t="str">
        <f t="shared" si="147"/>
        <v/>
      </c>
      <c r="U764" s="120" t="s">
        <v>1257</v>
      </c>
      <c r="V764" s="182">
        <v>2707000</v>
      </c>
      <c r="W764" s="120" t="s">
        <v>1276</v>
      </c>
      <c r="X764" s="182">
        <v>2707000</v>
      </c>
      <c r="Y764" s="120" t="s">
        <v>326</v>
      </c>
      <c r="Z764" s="183"/>
      <c r="AA764" s="107"/>
      <c r="AB764" s="107"/>
      <c r="AC764" s="107"/>
      <c r="AD764" s="107"/>
      <c r="AE764" s="107"/>
      <c r="AF764" s="107"/>
    </row>
    <row r="765" spans="1:32" ht="12.75" x14ac:dyDescent="0.2">
      <c r="A765" s="121" t="s">
        <v>981</v>
      </c>
      <c r="B765" s="185" t="str">
        <f t="shared" si="151"/>
        <v>Reynolds</v>
      </c>
      <c r="C765" s="190" t="str">
        <f t="shared" si="152"/>
        <v>Mark</v>
      </c>
      <c r="D765" s="107" t="str">
        <f t="shared" si="153"/>
        <v>M. Reynolds</v>
      </c>
      <c r="E765" s="178" t="str">
        <f t="shared" si="154"/>
        <v>Mark Reynolds</v>
      </c>
      <c r="F765" s="171" t="s">
        <v>971</v>
      </c>
      <c r="G765" s="171"/>
      <c r="H765" s="171"/>
      <c r="I765" s="171"/>
      <c r="J765" s="518">
        <v>30531</v>
      </c>
      <c r="K765" s="519" t="s">
        <v>970</v>
      </c>
      <c r="L765" s="108" t="s">
        <v>7</v>
      </c>
      <c r="M765" s="107" t="str">
        <f t="shared" si="145"/>
        <v>1,F2-$1.19M</v>
      </c>
      <c r="N765" s="147" t="s">
        <v>224</v>
      </c>
      <c r="O765" s="142" t="s">
        <v>3237</v>
      </c>
      <c r="P765" s="178" t="str">
        <f t="shared" si="146"/>
        <v>Reynolds, Mark (1,F2-$1.19M)</v>
      </c>
      <c r="Q765" s="139">
        <f t="shared" si="155"/>
        <v>595000</v>
      </c>
      <c r="R765" s="231">
        <f t="shared" si="156"/>
        <v>595000</v>
      </c>
      <c r="S765" s="231" t="str">
        <f t="shared" si="157"/>
        <v/>
      </c>
      <c r="T765" s="231" t="str">
        <f t="shared" si="147"/>
        <v/>
      </c>
      <c r="U765" s="165" t="s">
        <v>3314</v>
      </c>
      <c r="V765" s="140">
        <v>595000</v>
      </c>
      <c r="W765" s="165" t="s">
        <v>3314</v>
      </c>
      <c r="X765" s="140">
        <v>595000</v>
      </c>
      <c r="Y765" s="201" t="s">
        <v>326</v>
      </c>
      <c r="Z765" s="139"/>
      <c r="AA765" s="182"/>
      <c r="AB765" s="488"/>
      <c r="AC765" s="214"/>
      <c r="AD765" s="107"/>
      <c r="AE765" s="107"/>
      <c r="AF765" s="107"/>
    </row>
    <row r="766" spans="1:32" ht="12.75" x14ac:dyDescent="0.2">
      <c r="A766" s="316" t="s">
        <v>1794</v>
      </c>
      <c r="B766" s="378" t="str">
        <f t="shared" si="151"/>
        <v>Reynolds</v>
      </c>
      <c r="C766" s="379" t="str">
        <f t="shared" si="152"/>
        <v>Matt William</v>
      </c>
      <c r="D766" s="316" t="str">
        <f t="shared" si="153"/>
        <v>M. Reynolds</v>
      </c>
      <c r="E766" s="374" t="str">
        <f t="shared" si="154"/>
        <v>Matt William Reynolds</v>
      </c>
      <c r="F766" s="490" t="s">
        <v>971</v>
      </c>
      <c r="G766" s="431">
        <v>208</v>
      </c>
      <c r="H766" s="431">
        <v>9</v>
      </c>
      <c r="I766" s="431">
        <v>21</v>
      </c>
      <c r="J766" s="476">
        <v>33210</v>
      </c>
      <c r="K766" s="491" t="s">
        <v>975</v>
      </c>
      <c r="L766" s="317" t="s">
        <v>7</v>
      </c>
      <c r="M766" s="316" t="str">
        <f t="shared" si="145"/>
        <v>Y1</v>
      </c>
      <c r="N766" s="314" t="s">
        <v>1361</v>
      </c>
      <c r="O766" s="474" t="s">
        <v>3728</v>
      </c>
      <c r="P766" s="178" t="str">
        <f t="shared" si="146"/>
        <v>Reynolds, Matt William (Y1)</v>
      </c>
      <c r="Q766" s="139">
        <f t="shared" si="155"/>
        <v>200000</v>
      </c>
      <c r="R766" s="231">
        <f t="shared" si="156"/>
        <v>300000</v>
      </c>
      <c r="S766" s="231">
        <f t="shared" si="157"/>
        <v>400000</v>
      </c>
      <c r="T766" s="231" t="str">
        <f t="shared" si="147"/>
        <v/>
      </c>
      <c r="U766" s="178" t="s">
        <v>510</v>
      </c>
      <c r="V766" s="140">
        <v>200000</v>
      </c>
      <c r="W766" s="107" t="s">
        <v>511</v>
      </c>
      <c r="X766" s="183">
        <v>300000</v>
      </c>
      <c r="Y766" s="107" t="s">
        <v>367</v>
      </c>
      <c r="Z766" s="183">
        <v>400000</v>
      </c>
      <c r="AA766" s="107" t="s">
        <v>630</v>
      </c>
      <c r="AB766" s="107"/>
      <c r="AC766" s="107"/>
      <c r="AD766" s="107"/>
      <c r="AE766" s="107"/>
      <c r="AF766" s="107"/>
    </row>
    <row r="767" spans="1:32" ht="12.75" x14ac:dyDescent="0.2">
      <c r="A767" s="339" t="s">
        <v>1847</v>
      </c>
      <c r="B767" s="185" t="str">
        <f t="shared" si="151"/>
        <v>Richard</v>
      </c>
      <c r="C767" s="190" t="str">
        <f t="shared" si="152"/>
        <v>Clayton</v>
      </c>
      <c r="D767" s="107" t="str">
        <f t="shared" si="153"/>
        <v>C. Richard</v>
      </c>
      <c r="E767" s="178" t="str">
        <f t="shared" si="154"/>
        <v>Clayton Richard</v>
      </c>
      <c r="F767" s="367" t="s">
        <v>404</v>
      </c>
      <c r="G767" s="339"/>
      <c r="H767" s="339"/>
      <c r="I767" s="339"/>
      <c r="J767" s="368">
        <v>30571</v>
      </c>
      <c r="K767" s="369" t="s">
        <v>730</v>
      </c>
      <c r="L767" s="337" t="s">
        <v>130</v>
      </c>
      <c r="M767" s="107" t="str">
        <f t="shared" si="145"/>
        <v>1,F2-$6.1M</v>
      </c>
      <c r="N767" s="147" t="s">
        <v>1220</v>
      </c>
      <c r="O767" s="142" t="s">
        <v>3237</v>
      </c>
      <c r="P767" s="178" t="str">
        <f t="shared" si="146"/>
        <v>Richard, Clayton (1,F2-$6.1M)</v>
      </c>
      <c r="Q767" s="139">
        <f t="shared" si="155"/>
        <v>3050000</v>
      </c>
      <c r="R767" s="231">
        <f t="shared" si="156"/>
        <v>3050000</v>
      </c>
      <c r="S767" s="231" t="str">
        <f t="shared" si="157"/>
        <v/>
      </c>
      <c r="T767" s="231" t="str">
        <f t="shared" si="147"/>
        <v/>
      </c>
      <c r="U767" s="165" t="s">
        <v>3315</v>
      </c>
      <c r="V767" s="140">
        <v>3050000</v>
      </c>
      <c r="W767" s="165" t="s">
        <v>3315</v>
      </c>
      <c r="X767" s="140">
        <v>3050000</v>
      </c>
      <c r="Y767" s="201" t="s">
        <v>326</v>
      </c>
      <c r="Z767" s="139"/>
      <c r="AA767" s="182"/>
      <c r="AB767" s="140"/>
      <c r="AC767" s="240"/>
      <c r="AD767" s="107"/>
      <c r="AE767" s="107"/>
      <c r="AF767" s="107"/>
    </row>
    <row r="768" spans="1:32" ht="15" x14ac:dyDescent="0.25">
      <c r="A768" s="120" t="s">
        <v>769</v>
      </c>
      <c r="B768" s="185" t="str">
        <f t="shared" si="151"/>
        <v>Richards</v>
      </c>
      <c r="C768" s="190" t="str">
        <f t="shared" si="152"/>
        <v>Garrett</v>
      </c>
      <c r="D768" s="107" t="str">
        <f t="shared" si="153"/>
        <v>G. Richards</v>
      </c>
      <c r="E768" s="178" t="str">
        <f t="shared" si="154"/>
        <v>Garrett Richards</v>
      </c>
      <c r="F768" s="334" t="s">
        <v>971</v>
      </c>
      <c r="G768" s="108"/>
      <c r="H768" s="108"/>
      <c r="I768" s="108"/>
      <c r="J768" s="335">
        <v>32290</v>
      </c>
      <c r="K768" s="336" t="s">
        <v>730</v>
      </c>
      <c r="L768" s="108" t="s">
        <v>130</v>
      </c>
      <c r="M768" s="107" t="str">
        <f t="shared" ref="M768:M831" si="158">$U768</f>
        <v>2,F3-$1.988M</v>
      </c>
      <c r="N768" s="120" t="str">
        <f>Cobb!$Y$2</f>
        <v>Gateway</v>
      </c>
      <c r="O768" s="370" t="s">
        <v>1922</v>
      </c>
      <c r="P768" s="178" t="str">
        <f t="shared" ref="P768:P831" si="159">CONCATENATE(A768," (",M768,")")</f>
        <v>Richards, Garrett (2,F3-$1.988M)</v>
      </c>
      <c r="Q768" s="139">
        <f t="shared" si="155"/>
        <v>662680</v>
      </c>
      <c r="R768" s="231">
        <f t="shared" si="156"/>
        <v>662680</v>
      </c>
      <c r="S768" s="231" t="str">
        <f t="shared" si="157"/>
        <v/>
      </c>
      <c r="T768" s="231" t="str">
        <f t="shared" ref="T768:T831" si="160">IF(ISBLANK($AB768),"",$AB768)</f>
        <v/>
      </c>
      <c r="U768" s="340" t="s">
        <v>1967</v>
      </c>
      <c r="V768" s="338">
        <v>662680</v>
      </c>
      <c r="W768" s="340" t="s">
        <v>1970</v>
      </c>
      <c r="X768" s="486">
        <v>662680</v>
      </c>
      <c r="Y768" s="107" t="s">
        <v>326</v>
      </c>
      <c r="Z768" s="183"/>
      <c r="AA768" s="107"/>
      <c r="AB768" s="107"/>
      <c r="AC768" s="107"/>
      <c r="AD768" s="107"/>
      <c r="AE768" s="107"/>
      <c r="AF768" s="107"/>
    </row>
    <row r="769" spans="1:32" ht="12.75" x14ac:dyDescent="0.2">
      <c r="A769" s="107" t="s">
        <v>2314</v>
      </c>
      <c r="B769" s="185" t="str">
        <f t="shared" si="151"/>
        <v>Rickard</v>
      </c>
      <c r="C769" s="190" t="str">
        <f t="shared" si="152"/>
        <v>Joey</v>
      </c>
      <c r="D769" s="107" t="str">
        <f t="shared" si="153"/>
        <v>J. Rickard</v>
      </c>
      <c r="E769" s="178" t="str">
        <f t="shared" si="154"/>
        <v>Joey Rickard</v>
      </c>
      <c r="F769" s="184" t="s">
        <v>971</v>
      </c>
      <c r="G769" s="107">
        <f>G768+1</f>
        <v>1</v>
      </c>
      <c r="H769" s="107">
        <v>3</v>
      </c>
      <c r="I769" s="107">
        <v>19</v>
      </c>
      <c r="J769" s="398">
        <v>33379</v>
      </c>
      <c r="K769" s="107" t="s">
        <v>1075</v>
      </c>
      <c r="L769" s="108" t="s">
        <v>7</v>
      </c>
      <c r="M769" s="107" t="str">
        <f t="shared" si="158"/>
        <v>Y2</v>
      </c>
      <c r="N769" s="107" t="s">
        <v>642</v>
      </c>
      <c r="O769" s="108" t="s">
        <v>3226</v>
      </c>
      <c r="P769" s="178" t="str">
        <f t="shared" si="159"/>
        <v>Rickard, Joey (Y2)</v>
      </c>
      <c r="Q769" s="139">
        <f t="shared" si="155"/>
        <v>300000</v>
      </c>
      <c r="R769" s="231">
        <f t="shared" si="156"/>
        <v>400000</v>
      </c>
      <c r="S769" s="231" t="str">
        <f t="shared" si="157"/>
        <v/>
      </c>
      <c r="T769" s="231" t="str">
        <f t="shared" si="160"/>
        <v/>
      </c>
      <c r="U769" s="107" t="s">
        <v>511</v>
      </c>
      <c r="V769" s="183">
        <v>300000</v>
      </c>
      <c r="W769" s="107" t="s">
        <v>367</v>
      </c>
      <c r="X769" s="183">
        <v>400000</v>
      </c>
      <c r="Y769" s="107" t="s">
        <v>630</v>
      </c>
      <c r="Z769" s="140"/>
      <c r="AA769" s="107" t="s">
        <v>943</v>
      </c>
      <c r="AB769" s="107"/>
      <c r="AC769" s="107" t="s">
        <v>944</v>
      </c>
      <c r="AD769" s="107"/>
    </row>
    <row r="770" spans="1:32" ht="12.75" x14ac:dyDescent="0.2">
      <c r="A770" s="107" t="s">
        <v>1795</v>
      </c>
      <c r="B770" s="185" t="str">
        <f t="shared" si="151"/>
        <v>Riley</v>
      </c>
      <c r="C770" s="190" t="str">
        <f t="shared" si="152"/>
        <v>Austin</v>
      </c>
      <c r="D770" s="107" t="str">
        <f t="shared" si="153"/>
        <v>A. Riley</v>
      </c>
      <c r="E770" s="178" t="str">
        <f t="shared" si="154"/>
        <v>Austin Riley</v>
      </c>
      <c r="F770" s="217"/>
      <c r="G770" s="509">
        <v>40</v>
      </c>
      <c r="H770" s="509">
        <v>2</v>
      </c>
      <c r="I770" s="509">
        <v>16</v>
      </c>
      <c r="J770" s="298">
        <v>35522</v>
      </c>
      <c r="K770" s="167" t="s">
        <v>974</v>
      </c>
      <c r="L770" s="108" t="s">
        <v>509</v>
      </c>
      <c r="M770" s="107" t="str">
        <f t="shared" si="158"/>
        <v>min</v>
      </c>
      <c r="N770" s="222" t="s">
        <v>1361</v>
      </c>
      <c r="O770" s="142" t="s">
        <v>2115</v>
      </c>
      <c r="P770" s="178" t="str">
        <f t="shared" si="159"/>
        <v>Riley, Austin (min)</v>
      </c>
      <c r="Q770" s="139" t="str">
        <f t="shared" si="155"/>
        <v/>
      </c>
      <c r="R770" s="231" t="str">
        <f t="shared" si="156"/>
        <v/>
      </c>
      <c r="S770" s="231" t="str">
        <f t="shared" si="157"/>
        <v/>
      </c>
      <c r="T770" s="231" t="str">
        <f t="shared" si="160"/>
        <v/>
      </c>
      <c r="U770" s="107" t="s">
        <v>643</v>
      </c>
      <c r="V770" s="183"/>
      <c r="W770" s="107"/>
      <c r="X770" s="183"/>
      <c r="Y770" s="107"/>
      <c r="Z770" s="183"/>
      <c r="AA770" s="107"/>
      <c r="AB770" s="107"/>
      <c r="AC770" s="107"/>
      <c r="AD770" s="107"/>
      <c r="AE770" s="107"/>
      <c r="AF770" s="107"/>
    </row>
    <row r="771" spans="1:32" ht="12.75" x14ac:dyDescent="0.2">
      <c r="A771" s="224" t="s">
        <v>1398</v>
      </c>
      <c r="B771" s="185" t="str">
        <f t="shared" si="151"/>
        <v>Rivera</v>
      </c>
      <c r="C771" s="190" t="str">
        <f t="shared" si="152"/>
        <v>Rene</v>
      </c>
      <c r="D771" s="107" t="str">
        <f t="shared" si="153"/>
        <v>R. Rivera</v>
      </c>
      <c r="E771" s="178" t="str">
        <f t="shared" si="154"/>
        <v>Rene Rivera</v>
      </c>
      <c r="F771" s="227" t="s">
        <v>971</v>
      </c>
      <c r="G771" s="227"/>
      <c r="H771" s="227"/>
      <c r="I771" s="227"/>
      <c r="J771" s="333">
        <v>30528</v>
      </c>
      <c r="K771" s="224" t="s">
        <v>972</v>
      </c>
      <c r="L771" s="108" t="s">
        <v>7</v>
      </c>
      <c r="M771" s="107" t="str">
        <f t="shared" si="158"/>
        <v>1,F3-$2.55M</v>
      </c>
      <c r="N771" s="147" t="s">
        <v>1226</v>
      </c>
      <c r="O771" s="142" t="s">
        <v>3237</v>
      </c>
      <c r="P771" s="178" t="str">
        <f t="shared" si="159"/>
        <v>Rivera, Rene (1,F3-$2.55M)</v>
      </c>
      <c r="Q771" s="139">
        <f t="shared" si="155"/>
        <v>850000</v>
      </c>
      <c r="R771" s="231">
        <f t="shared" si="156"/>
        <v>850000</v>
      </c>
      <c r="S771" s="231">
        <f t="shared" si="157"/>
        <v>850000</v>
      </c>
      <c r="T771" s="231" t="str">
        <f t="shared" si="160"/>
        <v/>
      </c>
      <c r="U771" s="165" t="s">
        <v>3316</v>
      </c>
      <c r="V771" s="140">
        <v>850000</v>
      </c>
      <c r="W771" s="165" t="s">
        <v>3316</v>
      </c>
      <c r="X771" s="140">
        <v>850000</v>
      </c>
      <c r="Y771" s="165" t="s">
        <v>3316</v>
      </c>
      <c r="Z771" s="140">
        <v>850000</v>
      </c>
      <c r="AA771" s="140" t="s">
        <v>326</v>
      </c>
      <c r="AB771" s="183"/>
      <c r="AC771" s="107"/>
      <c r="AD771" s="107"/>
      <c r="AE771" s="107"/>
      <c r="AF771" s="107"/>
    </row>
    <row r="772" spans="1:32" ht="12.75" x14ac:dyDescent="0.2">
      <c r="A772" s="107" t="s">
        <v>2336</v>
      </c>
      <c r="B772" s="185" t="str">
        <f t="shared" si="151"/>
        <v>Rivera</v>
      </c>
      <c r="C772" s="190" t="str">
        <f t="shared" si="152"/>
        <v>T.J.</v>
      </c>
      <c r="D772" s="107" t="str">
        <f t="shared" si="153"/>
        <v>T. Rivera</v>
      </c>
      <c r="E772" s="178" t="str">
        <f t="shared" si="154"/>
        <v>T.J. Rivera</v>
      </c>
      <c r="F772" s="184" t="s">
        <v>971</v>
      </c>
      <c r="G772" s="107">
        <f>Cuts!G48+1</f>
        <v>1</v>
      </c>
      <c r="H772" s="107">
        <v>4</v>
      </c>
      <c r="I772" s="107">
        <v>13</v>
      </c>
      <c r="J772" s="398">
        <v>32443</v>
      </c>
      <c r="K772" s="107" t="s">
        <v>969</v>
      </c>
      <c r="L772" s="108" t="s">
        <v>7</v>
      </c>
      <c r="M772" s="107" t="str">
        <f t="shared" si="158"/>
        <v>Y2</v>
      </c>
      <c r="N772" s="107" t="s">
        <v>1636</v>
      </c>
      <c r="O772" s="108" t="s">
        <v>2127</v>
      </c>
      <c r="P772" s="178" t="str">
        <f t="shared" si="159"/>
        <v>Rivera, T.J. (Y2)</v>
      </c>
      <c r="Q772" s="139">
        <f t="shared" si="155"/>
        <v>300000</v>
      </c>
      <c r="R772" s="231">
        <f t="shared" si="156"/>
        <v>400000</v>
      </c>
      <c r="S772" s="231" t="str">
        <f t="shared" si="157"/>
        <v/>
      </c>
      <c r="T772" s="231" t="str">
        <f t="shared" si="160"/>
        <v/>
      </c>
      <c r="U772" s="107" t="s">
        <v>511</v>
      </c>
      <c r="V772" s="183">
        <v>300000</v>
      </c>
      <c r="W772" s="107" t="s">
        <v>367</v>
      </c>
      <c r="X772" s="183">
        <v>400000</v>
      </c>
      <c r="Y772" s="107" t="s">
        <v>630</v>
      </c>
      <c r="Z772" s="140"/>
      <c r="AA772" s="107" t="s">
        <v>943</v>
      </c>
      <c r="AB772" s="107"/>
      <c r="AC772" s="107" t="s">
        <v>944</v>
      </c>
      <c r="AD772" s="107"/>
      <c r="AE772" s="107" t="s">
        <v>945</v>
      </c>
      <c r="AF772" s="107"/>
    </row>
    <row r="773" spans="1:32" ht="12.75" x14ac:dyDescent="0.2">
      <c r="A773" s="509" t="s">
        <v>1713</v>
      </c>
      <c r="B773" s="185" t="str">
        <f t="shared" si="151"/>
        <v>Rivero</v>
      </c>
      <c r="C773" s="190" t="str">
        <f t="shared" si="152"/>
        <v>Felipe*</v>
      </c>
      <c r="D773" s="107" t="str">
        <f t="shared" si="153"/>
        <v>F. Rivero</v>
      </c>
      <c r="E773" s="178" t="str">
        <f t="shared" si="154"/>
        <v>Felipe* Rivero</v>
      </c>
      <c r="F773" s="217" t="s">
        <v>404</v>
      </c>
      <c r="G773" s="509">
        <v>32</v>
      </c>
      <c r="H773" s="509">
        <v>2</v>
      </c>
      <c r="I773" s="509">
        <v>8</v>
      </c>
      <c r="J773" s="298">
        <v>33424</v>
      </c>
      <c r="K773" s="167" t="s">
        <v>968</v>
      </c>
      <c r="L773" s="108" t="s">
        <v>130</v>
      </c>
      <c r="M773" s="107" t="str">
        <f t="shared" si="158"/>
        <v>Y3</v>
      </c>
      <c r="N773" s="120" t="str">
        <f>Aaron!$A$2</f>
        <v>Middlesex</v>
      </c>
      <c r="O773" s="142" t="s">
        <v>1727</v>
      </c>
      <c r="P773" s="178" t="str">
        <f t="shared" si="159"/>
        <v>Rivero, Felipe* (Y3)</v>
      </c>
      <c r="Q773" s="139">
        <f t="shared" si="155"/>
        <v>400000</v>
      </c>
      <c r="R773" s="231" t="str">
        <f t="shared" si="156"/>
        <v/>
      </c>
      <c r="S773" s="231" t="str">
        <f t="shared" si="157"/>
        <v/>
      </c>
      <c r="T773" s="231" t="str">
        <f t="shared" si="160"/>
        <v/>
      </c>
      <c r="U773" s="107" t="s">
        <v>367</v>
      </c>
      <c r="V773" s="183">
        <v>400000</v>
      </c>
      <c r="W773" s="107" t="s">
        <v>630</v>
      </c>
      <c r="X773" s="183"/>
      <c r="Y773" s="107" t="s">
        <v>943</v>
      </c>
      <c r="Z773" s="183"/>
      <c r="AA773" s="107" t="s">
        <v>944</v>
      </c>
      <c r="AB773" s="107"/>
      <c r="AC773" s="107" t="s">
        <v>945</v>
      </c>
      <c r="AD773" s="107"/>
      <c r="AE773" s="107" t="s">
        <v>326</v>
      </c>
      <c r="AF773" s="107"/>
    </row>
    <row r="774" spans="1:32" ht="12.75" x14ac:dyDescent="0.2">
      <c r="A774" s="107" t="s">
        <v>677</v>
      </c>
      <c r="B774" s="185" t="str">
        <f t="shared" si="151"/>
        <v>Rizzo</v>
      </c>
      <c r="C774" s="190" t="str">
        <f t="shared" si="152"/>
        <v>Anthony</v>
      </c>
      <c r="D774" s="107" t="str">
        <f t="shared" si="153"/>
        <v>A. Rizzo</v>
      </c>
      <c r="E774" s="178" t="str">
        <f t="shared" si="154"/>
        <v>Anthony Rizzo</v>
      </c>
      <c r="F774" s="108"/>
      <c r="G774" s="108"/>
      <c r="H774" s="108"/>
      <c r="I774" s="108"/>
      <c r="J774" s="165"/>
      <c r="K774" s="120"/>
      <c r="L774" s="108" t="s">
        <v>7</v>
      </c>
      <c r="M774" s="107" t="str">
        <f t="shared" si="158"/>
        <v>4,L5-14M</v>
      </c>
      <c r="N774" s="120" t="str">
        <f>Ruth!$S$2</f>
        <v>New York</v>
      </c>
      <c r="O774" s="142" t="s">
        <v>161</v>
      </c>
      <c r="P774" s="178" t="str">
        <f t="shared" si="159"/>
        <v>Rizzo, Anthony (4,L5-14M)</v>
      </c>
      <c r="Q774" s="139">
        <f t="shared" si="155"/>
        <v>2800000</v>
      </c>
      <c r="R774" s="231">
        <f t="shared" si="156"/>
        <v>2800000</v>
      </c>
      <c r="S774" s="231" t="str">
        <f t="shared" si="157"/>
        <v/>
      </c>
      <c r="T774" s="231" t="str">
        <f t="shared" si="160"/>
        <v/>
      </c>
      <c r="U774" s="107" t="s">
        <v>309</v>
      </c>
      <c r="V774" s="183">
        <v>2800000</v>
      </c>
      <c r="W774" s="107" t="s">
        <v>593</v>
      </c>
      <c r="X774" s="183">
        <v>2800000</v>
      </c>
      <c r="Y774" s="120" t="s">
        <v>326</v>
      </c>
      <c r="Z774" s="183"/>
      <c r="AA774" s="107"/>
      <c r="AB774" s="509"/>
      <c r="AC774" s="107"/>
      <c r="AD774" s="107"/>
      <c r="AE774" s="107"/>
      <c r="AF774" s="107"/>
    </row>
    <row r="775" spans="1:32" ht="15" x14ac:dyDescent="0.2">
      <c r="A775" s="186" t="s">
        <v>1158</v>
      </c>
      <c r="B775" s="185" t="str">
        <f t="shared" si="151"/>
        <v>Roark</v>
      </c>
      <c r="C775" s="190" t="str">
        <f t="shared" si="152"/>
        <v>Tanner</v>
      </c>
      <c r="D775" s="107" t="str">
        <f t="shared" si="153"/>
        <v>T. Roark</v>
      </c>
      <c r="E775" s="178" t="str">
        <f t="shared" si="154"/>
        <v>Tanner Roark</v>
      </c>
      <c r="F775" s="189" t="s">
        <v>971</v>
      </c>
      <c r="G775" s="189"/>
      <c r="H775" s="189"/>
      <c r="I775" s="189"/>
      <c r="J775" s="193">
        <v>31690</v>
      </c>
      <c r="K775" s="192" t="s">
        <v>130</v>
      </c>
      <c r="L775" s="108" t="s">
        <v>130</v>
      </c>
      <c r="M775" s="107" t="str">
        <f t="shared" si="158"/>
        <v>ARB-Y5</v>
      </c>
      <c r="N775" s="120" t="s">
        <v>226</v>
      </c>
      <c r="O775" s="184" t="s">
        <v>3211</v>
      </c>
      <c r="P775" s="178" t="str">
        <f t="shared" si="159"/>
        <v>Roark, Tanner (ARB-Y5)</v>
      </c>
      <c r="Q775" s="139">
        <f t="shared" si="155"/>
        <v>1944000</v>
      </c>
      <c r="R775" s="231" t="str">
        <f t="shared" si="156"/>
        <v/>
      </c>
      <c r="S775" s="231" t="str">
        <f t="shared" si="157"/>
        <v/>
      </c>
      <c r="T775" s="231" t="str">
        <f t="shared" si="160"/>
        <v/>
      </c>
      <c r="U775" s="107" t="s">
        <v>943</v>
      </c>
      <c r="V775" s="179">
        <v>1944000</v>
      </c>
      <c r="W775" s="107" t="s">
        <v>944</v>
      </c>
      <c r="X775" s="183"/>
      <c r="Y775" s="107" t="s">
        <v>945</v>
      </c>
      <c r="Z775" s="183"/>
      <c r="AA775" s="107" t="s">
        <v>326</v>
      </c>
      <c r="AB775" s="107"/>
      <c r="AC775" s="107"/>
      <c r="AD775" s="107"/>
    </row>
    <row r="776" spans="1:32" ht="12.75" x14ac:dyDescent="0.2">
      <c r="A776" s="185" t="s">
        <v>1217</v>
      </c>
      <c r="B776" s="185" t="str">
        <f t="shared" si="151"/>
        <v>Robertson</v>
      </c>
      <c r="C776" s="190" t="str">
        <f t="shared" si="152"/>
        <v>Daniel Ray</v>
      </c>
      <c r="D776" s="107" t="str">
        <f t="shared" si="153"/>
        <v>D. Robertson</v>
      </c>
      <c r="E776" s="178" t="str">
        <f t="shared" si="154"/>
        <v>Daniel Ray Robertson</v>
      </c>
      <c r="F776" s="184" t="s">
        <v>971</v>
      </c>
      <c r="G776" s="184"/>
      <c r="H776" s="184"/>
      <c r="I776" s="184"/>
      <c r="J776" s="194">
        <v>34415</v>
      </c>
      <c r="K776" s="195" t="s">
        <v>975</v>
      </c>
      <c r="L776" s="108" t="s">
        <v>7</v>
      </c>
      <c r="M776" s="107" t="str">
        <f t="shared" si="158"/>
        <v>Y1</v>
      </c>
      <c r="N776" s="120" t="s">
        <v>640</v>
      </c>
      <c r="O776" s="184" t="s">
        <v>1076</v>
      </c>
      <c r="P776" s="178" t="str">
        <f t="shared" si="159"/>
        <v>Robertson, Daniel Ray (Y1)</v>
      </c>
      <c r="Q776" s="139">
        <f t="shared" si="155"/>
        <v>200000</v>
      </c>
      <c r="R776" s="231">
        <f t="shared" si="156"/>
        <v>300000</v>
      </c>
      <c r="S776" s="231">
        <f t="shared" si="157"/>
        <v>400000</v>
      </c>
      <c r="T776" s="231" t="str">
        <f t="shared" si="160"/>
        <v/>
      </c>
      <c r="U776" s="107" t="s">
        <v>510</v>
      </c>
      <c r="V776" s="140">
        <v>200000</v>
      </c>
      <c r="W776" s="107" t="s">
        <v>511</v>
      </c>
      <c r="X776" s="183">
        <v>300000</v>
      </c>
      <c r="Y776" s="107" t="s">
        <v>367</v>
      </c>
      <c r="Z776" s="183">
        <v>400000</v>
      </c>
      <c r="AA776" s="107" t="s">
        <v>630</v>
      </c>
      <c r="AB776" s="107"/>
      <c r="AC776" s="107"/>
      <c r="AD776" s="107"/>
      <c r="AE776" s="107"/>
      <c r="AF776" s="107"/>
    </row>
    <row r="777" spans="1:32" ht="12.75" x14ac:dyDescent="0.2">
      <c r="A777" s="107" t="s">
        <v>498</v>
      </c>
      <c r="B777" s="185" t="str">
        <f t="shared" si="151"/>
        <v>Robertson</v>
      </c>
      <c r="C777" s="190" t="str">
        <f t="shared" si="152"/>
        <v>David</v>
      </c>
      <c r="D777" s="107" t="str">
        <f t="shared" si="153"/>
        <v>D. Robertson</v>
      </c>
      <c r="E777" s="178" t="str">
        <f t="shared" si="154"/>
        <v>David Robertson</v>
      </c>
      <c r="F777" s="108" t="s">
        <v>971</v>
      </c>
      <c r="G777" s="108"/>
      <c r="H777" s="108"/>
      <c r="I777" s="108"/>
      <c r="J777" s="165">
        <v>31146</v>
      </c>
      <c r="K777" s="120" t="s">
        <v>968</v>
      </c>
      <c r="L777" s="108" t="s">
        <v>130</v>
      </c>
      <c r="M777" s="107" t="str">
        <f t="shared" si="158"/>
        <v>1,F2-$7.326316M</v>
      </c>
      <c r="N777" s="147" t="s">
        <v>395</v>
      </c>
      <c r="O777" s="142" t="s">
        <v>3237</v>
      </c>
      <c r="P777" s="178" t="str">
        <f t="shared" si="159"/>
        <v>Robertson, David (1,F2-$7.326316M)</v>
      </c>
      <c r="Q777" s="139">
        <f t="shared" si="155"/>
        <v>3664000</v>
      </c>
      <c r="R777" s="231">
        <f t="shared" si="156"/>
        <v>3664000</v>
      </c>
      <c r="S777" s="231" t="str">
        <f t="shared" si="157"/>
        <v/>
      </c>
      <c r="T777" s="231" t="str">
        <f t="shared" si="160"/>
        <v/>
      </c>
      <c r="U777" s="165" t="s">
        <v>3317</v>
      </c>
      <c r="V777" s="140">
        <v>3664000</v>
      </c>
      <c r="W777" s="165" t="s">
        <v>3317</v>
      </c>
      <c r="X777" s="140">
        <v>3664000</v>
      </c>
      <c r="Y777" s="201" t="s">
        <v>326</v>
      </c>
      <c r="Z777" s="139"/>
      <c r="AA777" s="182"/>
      <c r="AB777" s="488"/>
      <c r="AC777" s="214"/>
      <c r="AD777" s="107"/>
      <c r="AE777" s="107"/>
      <c r="AF777" s="107"/>
    </row>
    <row r="778" spans="1:32" ht="12.75" x14ac:dyDescent="0.2">
      <c r="A778" s="107" t="s">
        <v>1796</v>
      </c>
      <c r="B778" s="185" t="str">
        <f t="shared" si="151"/>
        <v>Robles</v>
      </c>
      <c r="C778" s="190" t="str">
        <f t="shared" si="152"/>
        <v>Victor</v>
      </c>
      <c r="D778" s="107" t="str">
        <f t="shared" si="153"/>
        <v>V. Robles</v>
      </c>
      <c r="E778" s="178" t="str">
        <f t="shared" si="154"/>
        <v>Victor Robles</v>
      </c>
      <c r="F778" s="217"/>
      <c r="G778" s="509">
        <v>19</v>
      </c>
      <c r="H778" s="509">
        <v>1</v>
      </c>
      <c r="I778" s="509">
        <v>19</v>
      </c>
      <c r="J778" s="298">
        <v>35569</v>
      </c>
      <c r="K778" s="167" t="s">
        <v>973</v>
      </c>
      <c r="L778" s="108" t="s">
        <v>7</v>
      </c>
      <c r="M778" s="107" t="str">
        <f t="shared" si="158"/>
        <v>MM</v>
      </c>
      <c r="N778" s="509" t="s">
        <v>1071</v>
      </c>
      <c r="O778" s="142" t="s">
        <v>2119</v>
      </c>
      <c r="P778" s="178" t="str">
        <f t="shared" si="159"/>
        <v>Robles, Victor (MM)</v>
      </c>
      <c r="Q778" s="139">
        <f t="shared" si="155"/>
        <v>100000</v>
      </c>
      <c r="R778" s="231" t="str">
        <f t="shared" si="156"/>
        <v/>
      </c>
      <c r="S778" s="231" t="str">
        <f t="shared" si="157"/>
        <v/>
      </c>
      <c r="T778" s="231" t="str">
        <f t="shared" si="160"/>
        <v/>
      </c>
      <c r="U778" s="107" t="s">
        <v>507</v>
      </c>
      <c r="V778" s="179">
        <v>100000</v>
      </c>
      <c r="W778" s="107"/>
      <c r="X778" s="183"/>
      <c r="Y778" s="107"/>
      <c r="Z778" s="183"/>
      <c r="AA778" s="107"/>
      <c r="AB778" s="107"/>
      <c r="AC778" s="107"/>
      <c r="AD778" s="107"/>
      <c r="AE778" s="107"/>
      <c r="AF778" s="107"/>
    </row>
    <row r="779" spans="1:32" ht="12.75" x14ac:dyDescent="0.2">
      <c r="A779" s="107" t="s">
        <v>1797</v>
      </c>
      <c r="B779" s="185" t="str">
        <f t="shared" si="151"/>
        <v>Rodgers</v>
      </c>
      <c r="C779" s="190" t="str">
        <f t="shared" si="152"/>
        <v>Brendan</v>
      </c>
      <c r="D779" s="107" t="str">
        <f t="shared" si="153"/>
        <v>B. Rodgers</v>
      </c>
      <c r="E779" s="178" t="str">
        <f t="shared" si="154"/>
        <v>Brendan Rodgers</v>
      </c>
      <c r="F779" s="217"/>
      <c r="G779" s="509">
        <v>3</v>
      </c>
      <c r="H779" s="509">
        <v>1</v>
      </c>
      <c r="I779" s="509">
        <v>3</v>
      </c>
      <c r="J779" s="298">
        <v>35286</v>
      </c>
      <c r="K779" s="167" t="s">
        <v>975</v>
      </c>
      <c r="L779" s="108" t="s">
        <v>509</v>
      </c>
      <c r="M779" s="107" t="str">
        <f t="shared" si="158"/>
        <v>min</v>
      </c>
      <c r="N779" s="509" t="s">
        <v>642</v>
      </c>
      <c r="O779" s="142" t="s">
        <v>1727</v>
      </c>
      <c r="P779" s="178" t="str">
        <f t="shared" si="159"/>
        <v>Rodgers, Brendan (min)</v>
      </c>
      <c r="Q779" s="139" t="str">
        <f t="shared" si="155"/>
        <v/>
      </c>
      <c r="R779" s="231" t="str">
        <f t="shared" si="156"/>
        <v/>
      </c>
      <c r="S779" s="231" t="str">
        <f t="shared" si="157"/>
        <v/>
      </c>
      <c r="T779" s="231" t="str">
        <f t="shared" si="160"/>
        <v/>
      </c>
      <c r="U779" s="107" t="s">
        <v>643</v>
      </c>
      <c r="V779" s="183"/>
      <c r="W779" s="107"/>
      <c r="X779" s="183"/>
      <c r="Y779" s="107"/>
      <c r="Z779" s="183"/>
      <c r="AA779" s="107"/>
      <c r="AB779" s="509"/>
      <c r="AC779" s="107"/>
      <c r="AD779" s="107"/>
      <c r="AE779" s="107"/>
      <c r="AF779" s="107"/>
    </row>
    <row r="780" spans="1:32" ht="12.75" x14ac:dyDescent="0.2">
      <c r="A780" s="121" t="s">
        <v>990</v>
      </c>
      <c r="B780" s="185" t="str">
        <f t="shared" ref="B780:B843" si="161">LEFT(A780,FIND(", ",A780,1)-1)</f>
        <v>Rodney</v>
      </c>
      <c r="C780" s="190" t="str">
        <f t="shared" ref="C780:C843" si="162">RIGHT(A780,LEN(A780)-FIND(", ",A780,1)-1)</f>
        <v>Fernando</v>
      </c>
      <c r="D780" s="107" t="str">
        <f t="shared" ref="D780:D843" si="163">CONCATENATE(MID(C780,1,1),". ",B780)</f>
        <v>F. Rodney</v>
      </c>
      <c r="E780" s="178" t="str">
        <f t="shared" ref="E780:E843" si="164">CONCATENATE(C780," ",B780)</f>
        <v>Fernando Rodney</v>
      </c>
      <c r="F780" s="343" t="s">
        <v>971</v>
      </c>
      <c r="G780" s="171"/>
      <c r="H780" s="171"/>
      <c r="I780" s="171"/>
      <c r="J780" s="350">
        <v>28202</v>
      </c>
      <c r="K780" s="358" t="s">
        <v>968</v>
      </c>
      <c r="L780" s="108" t="s">
        <v>130</v>
      </c>
      <c r="M780" s="107" t="str">
        <f t="shared" si="158"/>
        <v>1,F1-$3.5175M</v>
      </c>
      <c r="N780" s="147" t="s">
        <v>395</v>
      </c>
      <c r="O780" s="142" t="s">
        <v>3237</v>
      </c>
      <c r="P780" s="178" t="str">
        <f t="shared" si="159"/>
        <v>Rodney, Fernando (1,F1-$3.5175M)</v>
      </c>
      <c r="Q780" s="139">
        <f t="shared" si="155"/>
        <v>3518000</v>
      </c>
      <c r="R780" s="231" t="str">
        <f t="shared" si="156"/>
        <v/>
      </c>
      <c r="S780" s="231" t="str">
        <f t="shared" si="157"/>
        <v/>
      </c>
      <c r="T780" s="231" t="str">
        <f t="shared" si="160"/>
        <v/>
      </c>
      <c r="U780" s="165" t="s">
        <v>3318</v>
      </c>
      <c r="V780" s="140">
        <v>3518000</v>
      </c>
      <c r="W780" s="182" t="s">
        <v>326</v>
      </c>
      <c r="X780" s="201"/>
      <c r="Y780" s="509"/>
      <c r="Z780" s="183"/>
      <c r="AA780" s="107"/>
      <c r="AB780" s="183"/>
      <c r="AC780" s="107"/>
      <c r="AD780" s="107"/>
      <c r="AE780" s="107"/>
      <c r="AF780" s="107"/>
    </row>
    <row r="781" spans="1:32" ht="12.75" x14ac:dyDescent="0.2">
      <c r="A781" s="119" t="s">
        <v>926</v>
      </c>
      <c r="B781" s="185" t="str">
        <f t="shared" si="161"/>
        <v>Rodon</v>
      </c>
      <c r="C781" s="190" t="str">
        <f t="shared" si="162"/>
        <v>Carlos</v>
      </c>
      <c r="D781" s="107" t="str">
        <f t="shared" si="163"/>
        <v>C. Rodon</v>
      </c>
      <c r="E781" s="178" t="str">
        <f t="shared" si="164"/>
        <v>Carlos Rodon</v>
      </c>
      <c r="F781" s="108" t="s">
        <v>404</v>
      </c>
      <c r="G781" s="108"/>
      <c r="H781" s="108"/>
      <c r="I781" s="108"/>
      <c r="J781" s="165"/>
      <c r="K781" s="120" t="s">
        <v>730</v>
      </c>
      <c r="L781" s="108" t="s">
        <v>130</v>
      </c>
      <c r="M781" s="107" t="str">
        <f t="shared" si="158"/>
        <v>Y3</v>
      </c>
      <c r="N781" s="120" t="str">
        <f>Cobb!$A$2</f>
        <v>Greenville</v>
      </c>
      <c r="O781" s="108" t="s">
        <v>846</v>
      </c>
      <c r="P781" s="178" t="str">
        <f t="shared" si="159"/>
        <v>Rodon, Carlos (Y3)</v>
      </c>
      <c r="Q781" s="139">
        <f t="shared" si="155"/>
        <v>400000</v>
      </c>
      <c r="R781" s="231" t="str">
        <f t="shared" si="156"/>
        <v/>
      </c>
      <c r="S781" s="231" t="str">
        <f t="shared" si="157"/>
        <v/>
      </c>
      <c r="T781" s="231" t="str">
        <f t="shared" si="160"/>
        <v/>
      </c>
      <c r="U781" s="107" t="s">
        <v>367</v>
      </c>
      <c r="V781" s="323">
        <v>400000</v>
      </c>
      <c r="W781" s="107" t="s">
        <v>630</v>
      </c>
      <c r="X781" s="183"/>
      <c r="Y781" s="107" t="s">
        <v>943</v>
      </c>
      <c r="Z781" s="183"/>
      <c r="AA781" s="107" t="s">
        <v>944</v>
      </c>
      <c r="AB781" s="107"/>
      <c r="AC781" s="107" t="s">
        <v>945</v>
      </c>
      <c r="AD781" s="107"/>
      <c r="AE781" s="107" t="s">
        <v>326</v>
      </c>
      <c r="AF781" s="107"/>
    </row>
    <row r="782" spans="1:32" ht="12.75" x14ac:dyDescent="0.2">
      <c r="A782" s="185" t="s">
        <v>1132</v>
      </c>
      <c r="B782" s="185" t="str">
        <f t="shared" si="161"/>
        <v>Rodriguez</v>
      </c>
      <c r="C782" s="190" t="str">
        <f t="shared" si="162"/>
        <v>Eduardo</v>
      </c>
      <c r="D782" s="107" t="str">
        <f t="shared" si="163"/>
        <v>E. Rodriguez</v>
      </c>
      <c r="E782" s="178" t="str">
        <f t="shared" si="164"/>
        <v>Eduardo Rodriguez</v>
      </c>
      <c r="F782" s="184" t="s">
        <v>404</v>
      </c>
      <c r="G782" s="184"/>
      <c r="H782" s="184"/>
      <c r="I782" s="184"/>
      <c r="J782" s="194">
        <v>34066</v>
      </c>
      <c r="K782" s="195" t="s">
        <v>730</v>
      </c>
      <c r="L782" s="108" t="s">
        <v>130</v>
      </c>
      <c r="M782" s="107" t="str">
        <f t="shared" si="158"/>
        <v>Y3</v>
      </c>
      <c r="N782" s="120" t="str">
        <f>Cobb!$S$2</f>
        <v>Waikiki</v>
      </c>
      <c r="O782" s="184" t="s">
        <v>1076</v>
      </c>
      <c r="P782" s="178" t="str">
        <f t="shared" si="159"/>
        <v>Rodriguez, Eduardo (Y3)</v>
      </c>
      <c r="Q782" s="139">
        <f t="shared" si="155"/>
        <v>400000</v>
      </c>
      <c r="R782" s="231" t="str">
        <f t="shared" si="156"/>
        <v/>
      </c>
      <c r="S782" s="231" t="str">
        <f t="shared" si="157"/>
        <v/>
      </c>
      <c r="T782" s="231" t="str">
        <f t="shared" si="160"/>
        <v/>
      </c>
      <c r="U782" s="107" t="s">
        <v>367</v>
      </c>
      <c r="V782" s="323">
        <v>400000</v>
      </c>
      <c r="W782" s="107" t="s">
        <v>630</v>
      </c>
      <c r="X782" s="183"/>
      <c r="Y782" s="107" t="s">
        <v>943</v>
      </c>
      <c r="Z782" s="183"/>
      <c r="AA782" s="107" t="s">
        <v>944</v>
      </c>
      <c r="AB782" s="107"/>
      <c r="AC782" s="107" t="s">
        <v>945</v>
      </c>
      <c r="AD782" s="107"/>
      <c r="AE782" s="107" t="s">
        <v>326</v>
      </c>
      <c r="AF782" s="107"/>
    </row>
    <row r="783" spans="1:32" ht="12.75" x14ac:dyDescent="0.2">
      <c r="A783" s="121" t="s">
        <v>1614</v>
      </c>
      <c r="B783" s="185" t="str">
        <f t="shared" si="161"/>
        <v>Rodriguez</v>
      </c>
      <c r="C783" s="190" t="str">
        <f t="shared" si="162"/>
        <v>Fernando</v>
      </c>
      <c r="D783" s="107" t="str">
        <f t="shared" si="163"/>
        <v>F. Rodriguez</v>
      </c>
      <c r="E783" s="178" t="str">
        <f t="shared" si="164"/>
        <v>Fernando Rodriguez</v>
      </c>
      <c r="F783" s="108" t="s">
        <v>971</v>
      </c>
      <c r="G783" s="120"/>
      <c r="H783" s="120"/>
      <c r="I783" s="120"/>
      <c r="J783" s="332">
        <v>30851</v>
      </c>
      <c r="K783" s="107" t="s">
        <v>968</v>
      </c>
      <c r="L783" s="108" t="s">
        <v>130</v>
      </c>
      <c r="M783" s="107" t="str">
        <f t="shared" si="158"/>
        <v>3,F3-$2.097M</v>
      </c>
      <c r="N783" s="120" t="str">
        <f>Aaron!$S$2</f>
        <v>San Jose</v>
      </c>
      <c r="O783" s="284" t="s">
        <v>1497</v>
      </c>
      <c r="P783" s="178" t="str">
        <f t="shared" si="159"/>
        <v>Rodriguez, Fernando (3,F3-$2.097M)</v>
      </c>
      <c r="Q783" s="139">
        <f t="shared" si="155"/>
        <v>699000</v>
      </c>
      <c r="R783" s="231" t="str">
        <f t="shared" si="156"/>
        <v/>
      </c>
      <c r="S783" s="231" t="str">
        <f t="shared" si="157"/>
        <v/>
      </c>
      <c r="T783" s="231" t="str">
        <f t="shared" si="160"/>
        <v/>
      </c>
      <c r="U783" s="121" t="s">
        <v>1564</v>
      </c>
      <c r="V783" s="323">
        <v>699000</v>
      </c>
      <c r="W783" s="107" t="s">
        <v>326</v>
      </c>
      <c r="X783" s="183"/>
      <c r="Y783" s="107"/>
      <c r="Z783" s="183"/>
      <c r="AA783" s="107"/>
      <c r="AB783" s="107"/>
      <c r="AC783" s="107"/>
      <c r="AD783" s="107"/>
      <c r="AE783" s="107"/>
      <c r="AF783" s="107"/>
    </row>
    <row r="784" spans="1:32" ht="12.75" x14ac:dyDescent="0.2">
      <c r="A784" s="222" t="s">
        <v>1009</v>
      </c>
      <c r="B784" s="185" t="str">
        <f t="shared" si="161"/>
        <v>Rodriguez</v>
      </c>
      <c r="C784" s="190" t="str">
        <f t="shared" si="162"/>
        <v>Francisco</v>
      </c>
      <c r="D784" s="107" t="str">
        <f t="shared" si="163"/>
        <v>F. Rodriguez</v>
      </c>
      <c r="E784" s="178" t="str">
        <f t="shared" si="164"/>
        <v>Francisco Rodriguez</v>
      </c>
      <c r="F784" s="343" t="s">
        <v>971</v>
      </c>
      <c r="G784" s="171"/>
      <c r="H784" s="171"/>
      <c r="I784" s="171"/>
      <c r="J784" s="350">
        <v>29958</v>
      </c>
      <c r="K784" s="358" t="s">
        <v>968</v>
      </c>
      <c r="L784" s="108" t="s">
        <v>130</v>
      </c>
      <c r="M784" s="107" t="str">
        <f t="shared" si="158"/>
        <v>2,F3-$3.995M</v>
      </c>
      <c r="N784" s="340" t="s">
        <v>640</v>
      </c>
      <c r="O784" s="370" t="s">
        <v>2122</v>
      </c>
      <c r="P784" s="178" t="str">
        <f t="shared" si="159"/>
        <v>Rodriguez, Francisco (2,F3-$3.995M)</v>
      </c>
      <c r="Q784" s="139">
        <f t="shared" si="155"/>
        <v>1331723</v>
      </c>
      <c r="R784" s="231">
        <f t="shared" si="156"/>
        <v>1331723</v>
      </c>
      <c r="S784" s="231" t="str">
        <f t="shared" si="157"/>
        <v/>
      </c>
      <c r="T784" s="231" t="str">
        <f t="shared" si="160"/>
        <v/>
      </c>
      <c r="U784" s="340" t="s">
        <v>2005</v>
      </c>
      <c r="V784" s="338">
        <v>1331723</v>
      </c>
      <c r="W784" s="340" t="s">
        <v>2007</v>
      </c>
      <c r="X784" s="486">
        <v>1331723</v>
      </c>
      <c r="Y784" s="107" t="s">
        <v>326</v>
      </c>
      <c r="Z784" s="183"/>
      <c r="AA784" s="107"/>
      <c r="AB784" s="107"/>
      <c r="AC784" s="107"/>
      <c r="AD784" s="107"/>
      <c r="AE784" s="107"/>
      <c r="AF784" s="107"/>
    </row>
    <row r="785" spans="1:32" ht="12.75" x14ac:dyDescent="0.2">
      <c r="A785" s="107" t="s">
        <v>314</v>
      </c>
      <c r="B785" s="185" t="str">
        <f t="shared" si="161"/>
        <v>Rodriguez</v>
      </c>
      <c r="C785" s="190" t="str">
        <f t="shared" si="162"/>
        <v>Sean</v>
      </c>
      <c r="D785" s="107" t="str">
        <f t="shared" si="163"/>
        <v>S. Rodriguez</v>
      </c>
      <c r="E785" s="178" t="str">
        <f t="shared" si="164"/>
        <v>Sean Rodriguez</v>
      </c>
      <c r="F785" s="108" t="s">
        <v>971</v>
      </c>
      <c r="G785" s="108"/>
      <c r="H785" s="108"/>
      <c r="I785" s="108"/>
      <c r="J785" s="165">
        <v>31163</v>
      </c>
      <c r="K785" s="120"/>
      <c r="L785" s="108" t="s">
        <v>7</v>
      </c>
      <c r="M785" s="107" t="str">
        <f t="shared" si="158"/>
        <v>1,F2-$500k</v>
      </c>
      <c r="N785" s="147" t="s">
        <v>640</v>
      </c>
      <c r="O785" s="142" t="s">
        <v>3237</v>
      </c>
      <c r="P785" s="178" t="str">
        <f t="shared" si="159"/>
        <v>Rodriguez, Sean (1,F2-$500k)</v>
      </c>
      <c r="Q785" s="139">
        <f t="shared" si="155"/>
        <v>250000</v>
      </c>
      <c r="R785" s="231">
        <f t="shared" si="156"/>
        <v>250000</v>
      </c>
      <c r="S785" s="231" t="str">
        <f t="shared" si="157"/>
        <v/>
      </c>
      <c r="T785" s="231" t="str">
        <f t="shared" si="160"/>
        <v/>
      </c>
      <c r="U785" s="165" t="s">
        <v>1495</v>
      </c>
      <c r="V785" s="140">
        <v>250000</v>
      </c>
      <c r="W785" s="165" t="s">
        <v>1495</v>
      </c>
      <c r="X785" s="140">
        <v>250000</v>
      </c>
      <c r="Y785" s="201" t="s">
        <v>326</v>
      </c>
      <c r="Z785" s="139"/>
      <c r="AA785" s="182"/>
      <c r="AB785" s="140"/>
      <c r="AC785" s="240"/>
      <c r="AD785" s="107"/>
      <c r="AE785" s="107"/>
      <c r="AF785" s="107"/>
    </row>
    <row r="786" spans="1:32" ht="12.75" x14ac:dyDescent="0.2">
      <c r="A786" s="107" t="s">
        <v>2322</v>
      </c>
      <c r="B786" s="185" t="str">
        <f t="shared" si="161"/>
        <v>Rogers</v>
      </c>
      <c r="C786" s="190" t="str">
        <f t="shared" si="162"/>
        <v>Taylor</v>
      </c>
      <c r="D786" s="107" t="str">
        <f t="shared" si="163"/>
        <v>T. Rogers</v>
      </c>
      <c r="E786" s="178" t="str">
        <f t="shared" si="164"/>
        <v>Taylor Rogers</v>
      </c>
      <c r="F786" s="184" t="s">
        <v>404</v>
      </c>
      <c r="G786" s="107">
        <f>G784+1</f>
        <v>1</v>
      </c>
      <c r="H786" s="107" t="s">
        <v>613</v>
      </c>
      <c r="I786" s="107">
        <v>8</v>
      </c>
      <c r="J786" s="398">
        <v>33224</v>
      </c>
      <c r="K786" s="107" t="s">
        <v>968</v>
      </c>
      <c r="L786" s="108" t="s">
        <v>130</v>
      </c>
      <c r="M786" s="107" t="str">
        <f t="shared" si="158"/>
        <v>Y2</v>
      </c>
      <c r="N786" s="107" t="s">
        <v>352</v>
      </c>
      <c r="O786" s="108" t="s">
        <v>2127</v>
      </c>
      <c r="P786" s="178" t="str">
        <f t="shared" si="159"/>
        <v>Rogers, Taylor (Y2)</v>
      </c>
      <c r="Q786" s="139">
        <f t="shared" si="155"/>
        <v>300000</v>
      </c>
      <c r="R786" s="231">
        <f t="shared" si="156"/>
        <v>400000</v>
      </c>
      <c r="S786" s="231" t="str">
        <f t="shared" si="157"/>
        <v/>
      </c>
      <c r="T786" s="231" t="str">
        <f t="shared" si="160"/>
        <v/>
      </c>
      <c r="U786" s="107" t="s">
        <v>511</v>
      </c>
      <c r="V786" s="183">
        <v>300000</v>
      </c>
      <c r="W786" s="107" t="s">
        <v>367</v>
      </c>
      <c r="X786" s="183">
        <v>400000</v>
      </c>
      <c r="Y786" s="107" t="s">
        <v>630</v>
      </c>
      <c r="Z786" s="140"/>
      <c r="AA786" s="107" t="s">
        <v>943</v>
      </c>
      <c r="AB786" s="107"/>
      <c r="AC786" s="107" t="s">
        <v>944</v>
      </c>
      <c r="AD786" s="107"/>
      <c r="AE786" s="107" t="s">
        <v>945</v>
      </c>
      <c r="AF786" s="107"/>
    </row>
    <row r="787" spans="1:32" ht="12.75" x14ac:dyDescent="0.2">
      <c r="A787" s="509" t="s">
        <v>1326</v>
      </c>
      <c r="B787" s="185" t="str">
        <f t="shared" si="161"/>
        <v>Rojas</v>
      </c>
      <c r="C787" s="190" t="str">
        <f t="shared" si="162"/>
        <v>Miguel</v>
      </c>
      <c r="D787" s="107" t="str">
        <f t="shared" si="163"/>
        <v>M. Rojas</v>
      </c>
      <c r="E787" s="178" t="str">
        <f t="shared" si="164"/>
        <v>Miguel Rojas</v>
      </c>
      <c r="F787" s="108" t="s">
        <v>971</v>
      </c>
      <c r="G787" s="108"/>
      <c r="H787" s="108"/>
      <c r="I787" s="108"/>
      <c r="J787" s="298">
        <v>32563</v>
      </c>
      <c r="K787" s="107" t="s">
        <v>975</v>
      </c>
      <c r="L787" s="108" t="s">
        <v>7</v>
      </c>
      <c r="M787" s="107" t="str">
        <f t="shared" si="158"/>
        <v>ARB-Y4</v>
      </c>
      <c r="N787" s="120" t="s">
        <v>614</v>
      </c>
      <c r="O787" s="108" t="s">
        <v>1642</v>
      </c>
      <c r="P787" s="178" t="str">
        <f t="shared" si="159"/>
        <v>Rojas, Miguel (ARB-Y4)</v>
      </c>
      <c r="Q787" s="139">
        <f t="shared" si="155"/>
        <v>600000</v>
      </c>
      <c r="R787" s="231" t="str">
        <f t="shared" si="156"/>
        <v/>
      </c>
      <c r="S787" s="231" t="str">
        <f t="shared" si="157"/>
        <v/>
      </c>
      <c r="T787" s="231" t="str">
        <f t="shared" si="160"/>
        <v/>
      </c>
      <c r="U787" s="107" t="s">
        <v>630</v>
      </c>
      <c r="V787" s="323">
        <v>600000</v>
      </c>
      <c r="W787" s="107" t="s">
        <v>943</v>
      </c>
      <c r="X787" s="321"/>
      <c r="Y787" s="107" t="s">
        <v>944</v>
      </c>
      <c r="Z787" s="183"/>
      <c r="AA787" s="107" t="s">
        <v>945</v>
      </c>
      <c r="AB787" s="107"/>
      <c r="AC787" s="107" t="s">
        <v>326</v>
      </c>
      <c r="AD787" s="107"/>
      <c r="AE787" s="107"/>
      <c r="AF787" s="107"/>
    </row>
    <row r="788" spans="1:32" ht="12.75" x14ac:dyDescent="0.2">
      <c r="A788" s="107" t="s">
        <v>785</v>
      </c>
      <c r="B788" s="185" t="str">
        <f t="shared" si="161"/>
        <v>Romero</v>
      </c>
      <c r="C788" s="190" t="str">
        <f t="shared" si="162"/>
        <v>Enny</v>
      </c>
      <c r="D788" s="107" t="str">
        <f t="shared" si="163"/>
        <v>E. Romero</v>
      </c>
      <c r="E788" s="178" t="str">
        <f t="shared" si="164"/>
        <v>Enny Romero</v>
      </c>
      <c r="F788" s="108" t="s">
        <v>404</v>
      </c>
      <c r="G788" s="108"/>
      <c r="H788" s="108"/>
      <c r="I788" s="108"/>
      <c r="J788" s="165"/>
      <c r="K788" s="120" t="s">
        <v>968</v>
      </c>
      <c r="L788" s="108" t="s">
        <v>130</v>
      </c>
      <c r="M788" s="107" t="str">
        <f t="shared" si="158"/>
        <v>Y3</v>
      </c>
      <c r="N788" s="120" t="str">
        <f>Mays!$M$2</f>
        <v>Mudville</v>
      </c>
      <c r="O788" s="142" t="s">
        <v>1366</v>
      </c>
      <c r="P788" s="178" t="str">
        <f t="shared" si="159"/>
        <v>Romero, Enny (Y3)</v>
      </c>
      <c r="Q788" s="139">
        <f t="shared" si="155"/>
        <v>400000</v>
      </c>
      <c r="R788" s="231" t="str">
        <f t="shared" si="156"/>
        <v/>
      </c>
      <c r="S788" s="231" t="str">
        <f t="shared" si="157"/>
        <v/>
      </c>
      <c r="T788" s="231" t="str">
        <f t="shared" si="160"/>
        <v/>
      </c>
      <c r="U788" s="107" t="s">
        <v>367</v>
      </c>
      <c r="V788" s="323">
        <v>400000</v>
      </c>
      <c r="W788" s="107" t="s">
        <v>630</v>
      </c>
      <c r="X788" s="181"/>
      <c r="Y788" s="107" t="s">
        <v>943</v>
      </c>
      <c r="Z788" s="183"/>
      <c r="AA788" s="107" t="s">
        <v>944</v>
      </c>
      <c r="AB788" s="107"/>
      <c r="AC788" s="107" t="s">
        <v>945</v>
      </c>
      <c r="AD788" s="107"/>
      <c r="AE788" s="107" t="s">
        <v>326</v>
      </c>
      <c r="AF788" s="107"/>
    </row>
    <row r="789" spans="1:32" ht="12.75" x14ac:dyDescent="0.2">
      <c r="A789" s="107" t="s">
        <v>2166</v>
      </c>
      <c r="B789" s="185" t="str">
        <f t="shared" si="161"/>
        <v>Romero</v>
      </c>
      <c r="C789" s="190" t="str">
        <f t="shared" si="162"/>
        <v>Fernando</v>
      </c>
      <c r="D789" s="107" t="str">
        <f t="shared" si="163"/>
        <v>F. Romero</v>
      </c>
      <c r="E789" s="178" t="str">
        <f t="shared" si="164"/>
        <v>Fernando Romero</v>
      </c>
      <c r="F789" s="184" t="s">
        <v>971</v>
      </c>
      <c r="G789" s="107">
        <f>G788+1</f>
        <v>1</v>
      </c>
      <c r="H789" s="107" t="s">
        <v>613</v>
      </c>
      <c r="I789" s="107">
        <v>15</v>
      </c>
      <c r="J789" s="398">
        <v>34692</v>
      </c>
      <c r="K789" s="107" t="s">
        <v>730</v>
      </c>
      <c r="L789" s="108" t="s">
        <v>509</v>
      </c>
      <c r="M789" s="107" t="str">
        <f t="shared" si="158"/>
        <v>min</v>
      </c>
      <c r="N789" s="107" t="s">
        <v>614</v>
      </c>
      <c r="O789" s="108" t="s">
        <v>2127</v>
      </c>
      <c r="P789" s="178" t="str">
        <f t="shared" si="159"/>
        <v>Romero, Fernando (min)</v>
      </c>
      <c r="Q789" s="139" t="str">
        <f t="shared" si="155"/>
        <v/>
      </c>
      <c r="R789" s="231" t="str">
        <f t="shared" si="156"/>
        <v/>
      </c>
      <c r="S789" s="231" t="str">
        <f t="shared" si="157"/>
        <v/>
      </c>
      <c r="T789" s="231" t="str">
        <f t="shared" si="160"/>
        <v/>
      </c>
      <c r="U789" s="107" t="s">
        <v>643</v>
      </c>
      <c r="V789" s="107"/>
      <c r="W789" s="107"/>
      <c r="X789" s="140"/>
      <c r="Y789" s="107"/>
      <c r="Z789" s="140"/>
      <c r="AA789" s="107"/>
      <c r="AB789" s="107"/>
      <c r="AC789" s="107"/>
      <c r="AD789" s="107"/>
      <c r="AE789" s="107"/>
      <c r="AF789" s="107"/>
    </row>
    <row r="790" spans="1:32" ht="15" x14ac:dyDescent="0.2">
      <c r="A790" s="186" t="s">
        <v>1154</v>
      </c>
      <c r="B790" s="185" t="str">
        <f t="shared" si="161"/>
        <v>Romine</v>
      </c>
      <c r="C790" s="190" t="str">
        <f t="shared" si="162"/>
        <v>Andrew</v>
      </c>
      <c r="D790" s="107" t="str">
        <f t="shared" si="163"/>
        <v>A. Romine</v>
      </c>
      <c r="E790" s="178" t="str">
        <f t="shared" si="164"/>
        <v>Andrew Romine</v>
      </c>
      <c r="F790" s="189" t="s">
        <v>978</v>
      </c>
      <c r="G790" s="189"/>
      <c r="H790" s="189"/>
      <c r="I790" s="189"/>
      <c r="J790" s="196">
        <v>31405</v>
      </c>
      <c r="K790" s="192" t="s">
        <v>7</v>
      </c>
      <c r="L790" s="108" t="s">
        <v>7</v>
      </c>
      <c r="M790" s="107" t="str">
        <f t="shared" si="158"/>
        <v>ARB-Y5</v>
      </c>
      <c r="N790" s="120" t="str">
        <f>Ruth!$M$2</f>
        <v>Hoboken</v>
      </c>
      <c r="O790" s="184" t="s">
        <v>1280</v>
      </c>
      <c r="P790" s="178" t="str">
        <f t="shared" si="159"/>
        <v>Romine, Andrew (ARB-Y5)</v>
      </c>
      <c r="Q790" s="139">
        <f t="shared" si="155"/>
        <v>900000</v>
      </c>
      <c r="R790" s="231" t="str">
        <f t="shared" si="156"/>
        <v/>
      </c>
      <c r="S790" s="231" t="str">
        <f t="shared" si="157"/>
        <v/>
      </c>
      <c r="T790" s="231" t="str">
        <f t="shared" si="160"/>
        <v/>
      </c>
      <c r="U790" s="107" t="s">
        <v>943</v>
      </c>
      <c r="V790" s="179">
        <v>900000</v>
      </c>
      <c r="W790" s="107" t="s">
        <v>944</v>
      </c>
      <c r="X790" s="183"/>
      <c r="Y790" s="107" t="s">
        <v>945</v>
      </c>
      <c r="Z790" s="183"/>
      <c r="AA790" s="107" t="s">
        <v>326</v>
      </c>
      <c r="AB790" s="107"/>
      <c r="AC790" s="107"/>
      <c r="AD790" s="107"/>
      <c r="AE790" s="107"/>
      <c r="AF790" s="107"/>
    </row>
    <row r="791" spans="1:32" ht="15" x14ac:dyDescent="0.2">
      <c r="A791" s="373" t="s">
        <v>2118</v>
      </c>
      <c r="B791" s="185" t="str">
        <f t="shared" si="161"/>
        <v>Romine</v>
      </c>
      <c r="C791" s="190" t="str">
        <f t="shared" si="162"/>
        <v>Austin</v>
      </c>
      <c r="D791" s="107" t="str">
        <f t="shared" si="163"/>
        <v>A. Romine</v>
      </c>
      <c r="E791" s="178" t="str">
        <f t="shared" si="164"/>
        <v>Austin Romine</v>
      </c>
      <c r="F791" s="344" t="s">
        <v>978</v>
      </c>
      <c r="G791" s="189"/>
      <c r="H791" s="189"/>
      <c r="I791" s="189"/>
      <c r="J791" s="351">
        <v>31405</v>
      </c>
      <c r="K791" s="359" t="s">
        <v>7</v>
      </c>
      <c r="L791" s="108" t="s">
        <v>7</v>
      </c>
      <c r="M791" s="107" t="str">
        <f t="shared" si="158"/>
        <v>2,F2-$550k</v>
      </c>
      <c r="N791" s="339" t="s">
        <v>1894</v>
      </c>
      <c r="O791" s="370" t="s">
        <v>1922</v>
      </c>
      <c r="P791" s="178" t="str">
        <f t="shared" si="159"/>
        <v>Romine, Austin (2,F2-$550k)</v>
      </c>
      <c r="Q791" s="139">
        <f t="shared" si="155"/>
        <v>275000</v>
      </c>
      <c r="R791" s="231" t="str">
        <f t="shared" si="156"/>
        <v/>
      </c>
      <c r="S791" s="231" t="str">
        <f t="shared" si="157"/>
        <v/>
      </c>
      <c r="T791" s="231" t="str">
        <f t="shared" si="160"/>
        <v/>
      </c>
      <c r="U791" s="340" t="s">
        <v>1586</v>
      </c>
      <c r="V791" s="338">
        <v>275000</v>
      </c>
      <c r="W791" s="107" t="s">
        <v>326</v>
      </c>
      <c r="X791" s="183"/>
      <c r="Y791" s="107"/>
      <c r="Z791" s="183"/>
      <c r="AA791" s="107"/>
      <c r="AB791" s="107"/>
      <c r="AC791" s="107"/>
      <c r="AD791" s="107"/>
      <c r="AE791" s="107"/>
      <c r="AF791" s="107"/>
    </row>
    <row r="792" spans="1:32" ht="12.75" x14ac:dyDescent="0.2">
      <c r="A792" s="107" t="s">
        <v>46</v>
      </c>
      <c r="B792" s="185" t="str">
        <f t="shared" si="161"/>
        <v>Romo</v>
      </c>
      <c r="C792" s="190" t="str">
        <f t="shared" si="162"/>
        <v>Sergio</v>
      </c>
      <c r="D792" s="107" t="str">
        <f t="shared" si="163"/>
        <v>S. Romo</v>
      </c>
      <c r="E792" s="178" t="str">
        <f t="shared" si="164"/>
        <v>Sergio Romo</v>
      </c>
      <c r="F792" s="108" t="s">
        <v>971</v>
      </c>
      <c r="G792" s="108"/>
      <c r="H792" s="108"/>
      <c r="I792" s="108"/>
      <c r="J792" s="165">
        <v>30379</v>
      </c>
      <c r="K792" s="120"/>
      <c r="L792" s="108" t="s">
        <v>130</v>
      </c>
      <c r="M792" s="107" t="str">
        <f t="shared" si="158"/>
        <v>1,F1-$710k</v>
      </c>
      <c r="N792" s="147" t="s">
        <v>226</v>
      </c>
      <c r="O792" s="142" t="s">
        <v>3237</v>
      </c>
      <c r="P792" s="178" t="str">
        <f t="shared" si="159"/>
        <v>Romo, Sergio (1,F1-$710k)</v>
      </c>
      <c r="Q792" s="139">
        <f t="shared" si="155"/>
        <v>710000</v>
      </c>
      <c r="R792" s="231" t="str">
        <f t="shared" si="156"/>
        <v/>
      </c>
      <c r="S792" s="231" t="str">
        <f t="shared" si="157"/>
        <v/>
      </c>
      <c r="T792" s="231" t="str">
        <f t="shared" si="160"/>
        <v/>
      </c>
      <c r="U792" s="165" t="s">
        <v>3319</v>
      </c>
      <c r="V792" s="140">
        <v>710000</v>
      </c>
      <c r="W792" s="182" t="s">
        <v>326</v>
      </c>
      <c r="X792" s="120"/>
      <c r="Y792" s="183"/>
      <c r="Z792" s="140"/>
      <c r="AA792" s="183"/>
      <c r="AB792" s="140"/>
      <c r="AC792" s="240"/>
      <c r="AD792" s="107"/>
      <c r="AE792" s="107"/>
      <c r="AF792" s="107"/>
    </row>
    <row r="793" spans="1:32" ht="12.75" x14ac:dyDescent="0.2">
      <c r="A793" s="509" t="s">
        <v>1403</v>
      </c>
      <c r="B793" s="185" t="str">
        <f t="shared" si="161"/>
        <v>Rondon</v>
      </c>
      <c r="C793" s="190" t="str">
        <f t="shared" si="162"/>
        <v>Adrian</v>
      </c>
      <c r="D793" s="107" t="str">
        <f t="shared" si="163"/>
        <v>A. Rondon</v>
      </c>
      <c r="E793" s="178" t="str">
        <f t="shared" si="164"/>
        <v>Adrian Rondon</v>
      </c>
      <c r="F793" s="508"/>
      <c r="G793" s="508"/>
      <c r="H793" s="508"/>
      <c r="I793" s="508"/>
      <c r="J793" s="298"/>
      <c r="K793" s="509" t="s">
        <v>975</v>
      </c>
      <c r="L793" s="108" t="s">
        <v>509</v>
      </c>
      <c r="M793" s="107" t="str">
        <f t="shared" si="158"/>
        <v>min</v>
      </c>
      <c r="N793" s="120" t="str">
        <f>Cobb!$A$2</f>
        <v>Greenville</v>
      </c>
      <c r="O793" s="108" t="s">
        <v>1349</v>
      </c>
      <c r="P793" s="178" t="str">
        <f t="shared" si="159"/>
        <v>Rondon, Adrian (min)</v>
      </c>
      <c r="Q793" s="139" t="str">
        <f t="shared" si="155"/>
        <v/>
      </c>
      <c r="R793" s="231" t="str">
        <f t="shared" si="156"/>
        <v/>
      </c>
      <c r="S793" s="231" t="str">
        <f t="shared" si="157"/>
        <v/>
      </c>
      <c r="T793" s="231" t="str">
        <f t="shared" si="160"/>
        <v/>
      </c>
      <c r="U793" s="509" t="s">
        <v>643</v>
      </c>
      <c r="V793" s="323"/>
      <c r="W793" s="509"/>
      <c r="X793" s="321"/>
      <c r="Y793" s="107"/>
      <c r="Z793" s="183"/>
      <c r="AA793" s="509"/>
      <c r="AB793" s="107"/>
      <c r="AC793" s="107"/>
      <c r="AD793" s="107"/>
      <c r="AE793" s="107"/>
      <c r="AF793" s="107"/>
    </row>
    <row r="794" spans="1:32" ht="12.75" x14ac:dyDescent="0.2">
      <c r="A794" s="339" t="s">
        <v>903</v>
      </c>
      <c r="B794" s="185" t="str">
        <f t="shared" si="161"/>
        <v>Rondon</v>
      </c>
      <c r="C794" s="190" t="str">
        <f t="shared" si="162"/>
        <v>Bruce</v>
      </c>
      <c r="D794" s="107" t="str">
        <f t="shared" si="163"/>
        <v>B. Rondon</v>
      </c>
      <c r="E794" s="178" t="str">
        <f t="shared" si="164"/>
        <v>Bruce Rondon</v>
      </c>
      <c r="F794" s="367" t="s">
        <v>971</v>
      </c>
      <c r="G794" s="339"/>
      <c r="H794" s="339"/>
      <c r="I794" s="339"/>
      <c r="J794" s="368">
        <v>33216</v>
      </c>
      <c r="K794" s="369" t="s">
        <v>968</v>
      </c>
      <c r="L794" s="337" t="s">
        <v>130</v>
      </c>
      <c r="M794" s="107" t="str">
        <f t="shared" si="158"/>
        <v>2,F3-$2.524M</v>
      </c>
      <c r="N794" s="339" t="s">
        <v>1904</v>
      </c>
      <c r="O794" s="370" t="s">
        <v>1922</v>
      </c>
      <c r="P794" s="178" t="str">
        <f t="shared" si="159"/>
        <v>Rondon, Bruce (2,F3-$2.524M)</v>
      </c>
      <c r="Q794" s="139">
        <f t="shared" si="155"/>
        <v>841266</v>
      </c>
      <c r="R794" s="231">
        <f t="shared" si="156"/>
        <v>841266</v>
      </c>
      <c r="S794" s="231" t="str">
        <f t="shared" si="157"/>
        <v/>
      </c>
      <c r="T794" s="231" t="str">
        <f t="shared" si="160"/>
        <v/>
      </c>
      <c r="U794" s="340" t="s">
        <v>1979</v>
      </c>
      <c r="V794" s="338">
        <v>841266</v>
      </c>
      <c r="W794" s="340" t="s">
        <v>1984</v>
      </c>
      <c r="X794" s="486">
        <v>841266</v>
      </c>
      <c r="Y794" s="107" t="s">
        <v>326</v>
      </c>
      <c r="Z794" s="183"/>
      <c r="AA794" s="107"/>
      <c r="AB794" s="107"/>
      <c r="AC794" s="107"/>
      <c r="AD794" s="107"/>
      <c r="AE794" s="107"/>
      <c r="AF794" s="107"/>
    </row>
    <row r="795" spans="1:32" ht="15" x14ac:dyDescent="0.2">
      <c r="A795" s="186" t="s">
        <v>1160</v>
      </c>
      <c r="B795" s="185" t="str">
        <f t="shared" si="161"/>
        <v>Rondon</v>
      </c>
      <c r="C795" s="190" t="str">
        <f t="shared" si="162"/>
        <v>Hector</v>
      </c>
      <c r="D795" s="107" t="str">
        <f t="shared" si="163"/>
        <v>H. Rondon</v>
      </c>
      <c r="E795" s="178" t="str">
        <f t="shared" si="164"/>
        <v>Hector Rondon</v>
      </c>
      <c r="F795" s="189" t="s">
        <v>971</v>
      </c>
      <c r="G795" s="189"/>
      <c r="H795" s="189"/>
      <c r="I795" s="189"/>
      <c r="J795" s="193">
        <v>32199</v>
      </c>
      <c r="K795" s="192" t="s">
        <v>130</v>
      </c>
      <c r="L795" s="108" t="s">
        <v>130</v>
      </c>
      <c r="M795" s="107" t="str">
        <f t="shared" si="158"/>
        <v>ARB-Y5</v>
      </c>
      <c r="N795" s="120" t="str">
        <f>Cobb!$Y$2</f>
        <v>Gateway</v>
      </c>
      <c r="O795" s="184" t="s">
        <v>1076</v>
      </c>
      <c r="P795" s="178" t="str">
        <f t="shared" si="159"/>
        <v>Rondon, Hector (ARB-Y5)</v>
      </c>
      <c r="Q795" s="139">
        <f t="shared" si="155"/>
        <v>780000</v>
      </c>
      <c r="R795" s="231" t="str">
        <f t="shared" si="156"/>
        <v/>
      </c>
      <c r="S795" s="231" t="str">
        <f t="shared" si="157"/>
        <v/>
      </c>
      <c r="T795" s="231" t="str">
        <f t="shared" si="160"/>
        <v/>
      </c>
      <c r="U795" s="107" t="s">
        <v>943</v>
      </c>
      <c r="V795" s="179">
        <v>780000</v>
      </c>
      <c r="W795" s="107" t="s">
        <v>944</v>
      </c>
      <c r="X795" s="183"/>
      <c r="Y795" s="107" t="s">
        <v>945</v>
      </c>
      <c r="Z795" s="183"/>
      <c r="AA795" s="107" t="s">
        <v>326</v>
      </c>
      <c r="AB795" s="107"/>
      <c r="AC795" s="107"/>
      <c r="AD795" s="107"/>
      <c r="AE795" s="107"/>
      <c r="AF795" s="107"/>
    </row>
    <row r="796" spans="1:32" ht="12.75" x14ac:dyDescent="0.2">
      <c r="A796" s="509" t="s">
        <v>1407</v>
      </c>
      <c r="B796" s="185" t="str">
        <f t="shared" si="161"/>
        <v>Rosario</v>
      </c>
      <c r="C796" s="190" t="str">
        <f t="shared" si="162"/>
        <v>Amed</v>
      </c>
      <c r="D796" s="107" t="str">
        <f t="shared" si="163"/>
        <v>A. Rosario</v>
      </c>
      <c r="E796" s="178" t="str">
        <f t="shared" si="164"/>
        <v>Amed Rosario</v>
      </c>
      <c r="F796" s="108" t="s">
        <v>971</v>
      </c>
      <c r="G796" s="108"/>
      <c r="H796" s="108"/>
      <c r="I796" s="108"/>
      <c r="J796" s="298">
        <v>35023</v>
      </c>
      <c r="K796" s="107" t="s">
        <v>975</v>
      </c>
      <c r="L796" s="108" t="s">
        <v>7</v>
      </c>
      <c r="M796" s="107" t="str">
        <f t="shared" si="158"/>
        <v>Y1</v>
      </c>
      <c r="N796" s="222" t="str">
        <f>Ruth!$AE$2</f>
        <v>Williamsburg</v>
      </c>
      <c r="O796" s="108" t="s">
        <v>1349</v>
      </c>
      <c r="P796" s="178" t="str">
        <f t="shared" si="159"/>
        <v>Rosario, Amed (Y1)</v>
      </c>
      <c r="Q796" s="139">
        <f t="shared" si="155"/>
        <v>200000</v>
      </c>
      <c r="R796" s="231">
        <f t="shared" si="156"/>
        <v>300000</v>
      </c>
      <c r="S796" s="231">
        <f t="shared" si="157"/>
        <v>400000</v>
      </c>
      <c r="T796" s="231" t="str">
        <f t="shared" si="160"/>
        <v/>
      </c>
      <c r="U796" s="509" t="s">
        <v>510</v>
      </c>
      <c r="V796" s="140">
        <v>200000</v>
      </c>
      <c r="W796" s="107" t="s">
        <v>511</v>
      </c>
      <c r="X796" s="183">
        <v>300000</v>
      </c>
      <c r="Y796" s="107" t="s">
        <v>367</v>
      </c>
      <c r="Z796" s="183">
        <v>400000</v>
      </c>
      <c r="AA796" s="107" t="s">
        <v>630</v>
      </c>
      <c r="AB796" s="107"/>
      <c r="AC796" s="107"/>
      <c r="AD796" s="107"/>
      <c r="AE796" s="107"/>
      <c r="AF796" s="107"/>
    </row>
    <row r="797" spans="1:32" ht="12.75" x14ac:dyDescent="0.2">
      <c r="A797" s="509" t="s">
        <v>766</v>
      </c>
      <c r="B797" s="185" t="str">
        <f t="shared" si="161"/>
        <v>Rosario</v>
      </c>
      <c r="C797" s="190" t="str">
        <f t="shared" si="162"/>
        <v>Eddie</v>
      </c>
      <c r="D797" s="107" t="str">
        <f t="shared" si="163"/>
        <v>E. Rosario</v>
      </c>
      <c r="E797" s="178" t="str">
        <f t="shared" si="164"/>
        <v>Eddie Rosario</v>
      </c>
      <c r="F797" s="108" t="s">
        <v>404</v>
      </c>
      <c r="G797" s="108"/>
      <c r="H797" s="108"/>
      <c r="I797" s="108"/>
      <c r="J797" s="298">
        <v>33509</v>
      </c>
      <c r="K797" s="107" t="s">
        <v>973</v>
      </c>
      <c r="L797" s="108" t="s">
        <v>7</v>
      </c>
      <c r="M797" s="107" t="str">
        <f t="shared" si="158"/>
        <v>Y3</v>
      </c>
      <c r="N797" s="120" t="str">
        <f>Mays!$M$2</f>
        <v>Mudville</v>
      </c>
      <c r="O797" s="108" t="s">
        <v>1366</v>
      </c>
      <c r="P797" s="178" t="str">
        <f t="shared" si="159"/>
        <v>Rosario, Eddie (Y3)</v>
      </c>
      <c r="Q797" s="139">
        <f t="shared" si="155"/>
        <v>400000</v>
      </c>
      <c r="R797" s="231" t="str">
        <f t="shared" si="156"/>
        <v/>
      </c>
      <c r="S797" s="231" t="str">
        <f t="shared" si="157"/>
        <v/>
      </c>
      <c r="T797" s="231" t="str">
        <f t="shared" si="160"/>
        <v/>
      </c>
      <c r="U797" s="107" t="s">
        <v>367</v>
      </c>
      <c r="V797" s="323">
        <v>400000</v>
      </c>
      <c r="W797" s="107" t="s">
        <v>630</v>
      </c>
      <c r="X797" s="321"/>
      <c r="Y797" s="107" t="s">
        <v>943</v>
      </c>
      <c r="Z797" s="183"/>
      <c r="AA797" s="107" t="s">
        <v>944</v>
      </c>
      <c r="AB797" s="107"/>
      <c r="AC797" s="107" t="s">
        <v>945</v>
      </c>
      <c r="AD797" s="107"/>
      <c r="AE797" s="107" t="s">
        <v>326</v>
      </c>
      <c r="AF797" s="107"/>
    </row>
    <row r="798" spans="1:32" ht="12.75" x14ac:dyDescent="0.2">
      <c r="A798" s="107" t="s">
        <v>2222</v>
      </c>
      <c r="B798" s="185" t="str">
        <f t="shared" si="161"/>
        <v>Rosario</v>
      </c>
      <c r="C798" s="190" t="str">
        <f t="shared" si="162"/>
        <v>Jeisson</v>
      </c>
      <c r="D798" s="107" t="str">
        <f t="shared" si="163"/>
        <v>J. Rosario</v>
      </c>
      <c r="E798" s="178" t="str">
        <f t="shared" si="164"/>
        <v>Jeisson Rosario</v>
      </c>
      <c r="F798" s="184"/>
      <c r="G798" s="107">
        <f>G797+1</f>
        <v>1</v>
      </c>
      <c r="H798" s="107">
        <v>10</v>
      </c>
      <c r="I798" s="107">
        <v>5</v>
      </c>
      <c r="J798" s="107"/>
      <c r="K798" s="107"/>
      <c r="L798" s="108" t="s">
        <v>509</v>
      </c>
      <c r="M798" s="107" t="str">
        <f t="shared" si="158"/>
        <v>min</v>
      </c>
      <c r="N798" s="107" t="s">
        <v>1226</v>
      </c>
      <c r="O798" s="108" t="s">
        <v>2127</v>
      </c>
      <c r="P798" s="178" t="str">
        <f t="shared" si="159"/>
        <v>Rosario, Jeisson (min)</v>
      </c>
      <c r="Q798" s="139" t="str">
        <f t="shared" si="155"/>
        <v/>
      </c>
      <c r="R798" s="231" t="str">
        <f t="shared" si="156"/>
        <v/>
      </c>
      <c r="S798" s="231" t="str">
        <f t="shared" si="157"/>
        <v/>
      </c>
      <c r="T798" s="231" t="str">
        <f t="shared" si="160"/>
        <v/>
      </c>
      <c r="U798" s="107" t="s">
        <v>643</v>
      </c>
      <c r="V798" s="107"/>
      <c r="W798" s="107"/>
      <c r="X798" s="140"/>
      <c r="Y798" s="107"/>
      <c r="Z798" s="140"/>
      <c r="AA798" s="107"/>
      <c r="AB798" s="107"/>
      <c r="AC798" s="107"/>
      <c r="AD798" s="107"/>
      <c r="AE798" s="107"/>
      <c r="AF798" s="107"/>
    </row>
    <row r="799" spans="1:32" ht="15" x14ac:dyDescent="0.25">
      <c r="A799" s="371" t="s">
        <v>871</v>
      </c>
      <c r="B799" s="185" t="str">
        <f t="shared" si="161"/>
        <v>Rosenthal</v>
      </c>
      <c r="C799" s="190" t="str">
        <f t="shared" si="162"/>
        <v>Trevor</v>
      </c>
      <c r="D799" s="107" t="str">
        <f t="shared" si="163"/>
        <v>T. Rosenthal</v>
      </c>
      <c r="E799" s="178" t="str">
        <f t="shared" si="164"/>
        <v>Trevor Rosenthal</v>
      </c>
      <c r="F799" s="334" t="s">
        <v>971</v>
      </c>
      <c r="G799" s="108"/>
      <c r="H799" s="108"/>
      <c r="I799" s="108"/>
      <c r="J799" s="335">
        <v>33022</v>
      </c>
      <c r="K799" s="336" t="s">
        <v>968</v>
      </c>
      <c r="L799" s="108" t="s">
        <v>130</v>
      </c>
      <c r="M799" s="107" t="str">
        <f t="shared" si="158"/>
        <v>2,F4-$4M</v>
      </c>
      <c r="N799" s="120" t="str">
        <f>Cobb!$Y$2</f>
        <v>Gateway</v>
      </c>
      <c r="O799" s="370" t="s">
        <v>1922</v>
      </c>
      <c r="P799" s="178" t="str">
        <f t="shared" si="159"/>
        <v>Rosenthal, Trevor (2,F4-$4M)</v>
      </c>
      <c r="Q799" s="139">
        <f t="shared" si="155"/>
        <v>1000000</v>
      </c>
      <c r="R799" s="231">
        <f t="shared" si="156"/>
        <v>1000000</v>
      </c>
      <c r="S799" s="231">
        <f t="shared" si="157"/>
        <v>1000000</v>
      </c>
      <c r="T799" s="231" t="str">
        <f t="shared" si="160"/>
        <v/>
      </c>
      <c r="U799" s="340" t="s">
        <v>1987</v>
      </c>
      <c r="V799" s="338">
        <v>1000000</v>
      </c>
      <c r="W799" s="340" t="s">
        <v>1995</v>
      </c>
      <c r="X799" s="486">
        <v>1000000</v>
      </c>
      <c r="Y799" s="340" t="s">
        <v>1998</v>
      </c>
      <c r="Z799" s="486">
        <v>1000000</v>
      </c>
      <c r="AA799" s="107" t="s">
        <v>326</v>
      </c>
      <c r="AB799" s="107"/>
      <c r="AC799" s="107"/>
      <c r="AD799" s="107"/>
      <c r="AE799" s="107"/>
      <c r="AF799" s="107"/>
    </row>
    <row r="800" spans="1:32" ht="12.75" x14ac:dyDescent="0.2">
      <c r="A800" s="107" t="s">
        <v>786</v>
      </c>
      <c r="B800" s="185" t="str">
        <f t="shared" si="161"/>
        <v>Ross</v>
      </c>
      <c r="C800" s="190" t="str">
        <f t="shared" si="162"/>
        <v>Joe</v>
      </c>
      <c r="D800" s="107" t="str">
        <f t="shared" si="163"/>
        <v>J. Ross</v>
      </c>
      <c r="E800" s="178" t="str">
        <f t="shared" si="164"/>
        <v>Joe Ross</v>
      </c>
      <c r="F800" s="108" t="s">
        <v>971</v>
      </c>
      <c r="G800" s="108"/>
      <c r="H800" s="108"/>
      <c r="I800" s="108"/>
      <c r="J800" s="165">
        <v>34110</v>
      </c>
      <c r="K800" s="120" t="s">
        <v>730</v>
      </c>
      <c r="L800" s="108" t="s">
        <v>130</v>
      </c>
      <c r="M800" s="107" t="str">
        <f t="shared" si="158"/>
        <v>Y3</v>
      </c>
      <c r="N800" s="120" t="str">
        <f>Aaron!$S$2</f>
        <v>San Jose</v>
      </c>
      <c r="O800" s="142" t="s">
        <v>813</v>
      </c>
      <c r="P800" s="178" t="str">
        <f t="shared" si="159"/>
        <v>Ross, Joe (Y3)</v>
      </c>
      <c r="Q800" s="139">
        <f t="shared" si="155"/>
        <v>400000</v>
      </c>
      <c r="R800" s="231" t="str">
        <f t="shared" si="156"/>
        <v/>
      </c>
      <c r="S800" s="231" t="str">
        <f t="shared" si="157"/>
        <v/>
      </c>
      <c r="T800" s="231" t="str">
        <f t="shared" si="160"/>
        <v/>
      </c>
      <c r="U800" s="107" t="s">
        <v>367</v>
      </c>
      <c r="V800" s="183">
        <v>400000</v>
      </c>
      <c r="W800" s="107" t="s">
        <v>630</v>
      </c>
      <c r="X800" s="183"/>
      <c r="Y800" s="107" t="s">
        <v>943</v>
      </c>
      <c r="Z800" s="321"/>
      <c r="AA800" s="107" t="s">
        <v>944</v>
      </c>
      <c r="AB800" s="107"/>
      <c r="AC800" s="107" t="s">
        <v>945</v>
      </c>
      <c r="AD800" s="107"/>
      <c r="AE800" s="107" t="s">
        <v>326</v>
      </c>
      <c r="AF800" s="107"/>
    </row>
    <row r="801" spans="1:32" ht="15" x14ac:dyDescent="0.25">
      <c r="A801" s="120" t="s">
        <v>811</v>
      </c>
      <c r="B801" s="185" t="str">
        <f t="shared" si="161"/>
        <v>Ross</v>
      </c>
      <c r="C801" s="190" t="str">
        <f t="shared" si="162"/>
        <v>Robbie</v>
      </c>
      <c r="D801" s="107" t="str">
        <f t="shared" si="163"/>
        <v>R. Ross</v>
      </c>
      <c r="E801" s="178" t="str">
        <f t="shared" si="164"/>
        <v>Robbie Ross</v>
      </c>
      <c r="F801" s="334" t="s">
        <v>404</v>
      </c>
      <c r="G801" s="108"/>
      <c r="H801" s="108"/>
      <c r="I801" s="108"/>
      <c r="J801" s="335">
        <v>32683</v>
      </c>
      <c r="K801" s="336" t="s">
        <v>968</v>
      </c>
      <c r="L801" s="108" t="s">
        <v>130</v>
      </c>
      <c r="M801" s="107" t="str">
        <f t="shared" si="158"/>
        <v>2,F2-$1.11M</v>
      </c>
      <c r="N801" s="339" t="s">
        <v>1898</v>
      </c>
      <c r="O801" s="370" t="s">
        <v>1922</v>
      </c>
      <c r="P801" s="178" t="str">
        <f t="shared" si="159"/>
        <v>Ross, Robbie (2,F2-$1.11M)</v>
      </c>
      <c r="Q801" s="139">
        <f t="shared" si="155"/>
        <v>555000</v>
      </c>
      <c r="R801" s="231" t="str">
        <f t="shared" si="156"/>
        <v/>
      </c>
      <c r="S801" s="231" t="str">
        <f t="shared" si="157"/>
        <v/>
      </c>
      <c r="T801" s="231" t="str">
        <f t="shared" si="160"/>
        <v/>
      </c>
      <c r="U801" s="340" t="s">
        <v>1963</v>
      </c>
      <c r="V801" s="338">
        <v>555000</v>
      </c>
      <c r="W801" s="340" t="s">
        <v>326</v>
      </c>
      <c r="X801" s="183"/>
      <c r="Y801" s="107"/>
      <c r="Z801" s="183"/>
      <c r="AA801" s="107"/>
      <c r="AB801" s="107"/>
      <c r="AC801" s="107"/>
      <c r="AD801" s="107"/>
      <c r="AE801" s="107"/>
      <c r="AF801" s="107"/>
    </row>
    <row r="802" spans="1:32" ht="15" x14ac:dyDescent="0.25">
      <c r="A802" s="120" t="s">
        <v>506</v>
      </c>
      <c r="B802" s="185" t="str">
        <f t="shared" si="161"/>
        <v>Ross</v>
      </c>
      <c r="C802" s="190" t="str">
        <f t="shared" si="162"/>
        <v>Tyson</v>
      </c>
      <c r="D802" s="107" t="str">
        <f t="shared" si="163"/>
        <v>T. Ross</v>
      </c>
      <c r="E802" s="178" t="str">
        <f t="shared" si="164"/>
        <v>Tyson Ross</v>
      </c>
      <c r="F802" s="334" t="s">
        <v>971</v>
      </c>
      <c r="G802" s="108"/>
      <c r="H802" s="108"/>
      <c r="I802" s="108"/>
      <c r="J802" s="335">
        <v>31889</v>
      </c>
      <c r="K802" s="336" t="s">
        <v>730</v>
      </c>
      <c r="L802" s="108" t="s">
        <v>130</v>
      </c>
      <c r="M802" s="107" t="str">
        <f t="shared" si="158"/>
        <v>2,F5-$8M</v>
      </c>
      <c r="N802" s="339" t="s">
        <v>1900</v>
      </c>
      <c r="O802" s="370" t="s">
        <v>1922</v>
      </c>
      <c r="P802" s="178" t="str">
        <f t="shared" si="159"/>
        <v>Ross, Tyson (2,F5-$8M)</v>
      </c>
      <c r="Q802" s="139">
        <f t="shared" si="155"/>
        <v>1600000</v>
      </c>
      <c r="R802" s="231">
        <f t="shared" si="156"/>
        <v>1600000</v>
      </c>
      <c r="S802" s="231">
        <f t="shared" si="157"/>
        <v>1600000</v>
      </c>
      <c r="T802" s="231">
        <f t="shared" si="160"/>
        <v>1600000</v>
      </c>
      <c r="U802" s="340" t="s">
        <v>1604</v>
      </c>
      <c r="V802" s="338">
        <v>1600000</v>
      </c>
      <c r="W802" s="340" t="s">
        <v>1533</v>
      </c>
      <c r="X802" s="486">
        <v>1600000</v>
      </c>
      <c r="Y802" s="340" t="s">
        <v>1522</v>
      </c>
      <c r="Z802" s="486">
        <v>1600000</v>
      </c>
      <c r="AA802" s="340" t="s">
        <v>1505</v>
      </c>
      <c r="AB802" s="338">
        <v>1600000</v>
      </c>
      <c r="AC802" s="107" t="s">
        <v>326</v>
      </c>
      <c r="AD802" s="107"/>
      <c r="AE802" s="107"/>
      <c r="AF802" s="107"/>
    </row>
    <row r="803" spans="1:32" ht="12.75" x14ac:dyDescent="0.2">
      <c r="A803" s="339" t="s">
        <v>1327</v>
      </c>
      <c r="B803" s="185" t="str">
        <f t="shared" si="161"/>
        <v>Rua</v>
      </c>
      <c r="C803" s="190" t="str">
        <f t="shared" si="162"/>
        <v>Ryan</v>
      </c>
      <c r="D803" s="107" t="str">
        <f t="shared" si="163"/>
        <v>R. Rua</v>
      </c>
      <c r="E803" s="178" t="str">
        <f t="shared" si="164"/>
        <v>Ryan Rua</v>
      </c>
      <c r="F803" s="367" t="s">
        <v>971</v>
      </c>
      <c r="G803" s="339"/>
      <c r="H803" s="339"/>
      <c r="I803" s="339"/>
      <c r="J803" s="368">
        <v>32943</v>
      </c>
      <c r="K803" s="369" t="s">
        <v>977</v>
      </c>
      <c r="L803" s="337" t="s">
        <v>7</v>
      </c>
      <c r="M803" s="107" t="str">
        <f t="shared" si="158"/>
        <v>2,F2-$500k</v>
      </c>
      <c r="N803" s="339" t="s">
        <v>1903</v>
      </c>
      <c r="O803" s="370" t="s">
        <v>1922</v>
      </c>
      <c r="P803" s="178" t="str">
        <f t="shared" si="159"/>
        <v>Rua, Ryan (2,F2-$500k)</v>
      </c>
      <c r="Q803" s="139">
        <f t="shared" si="155"/>
        <v>250000</v>
      </c>
      <c r="R803" s="231" t="str">
        <f t="shared" si="156"/>
        <v/>
      </c>
      <c r="S803" s="231" t="str">
        <f t="shared" si="157"/>
        <v/>
      </c>
      <c r="T803" s="231" t="str">
        <f t="shared" si="160"/>
        <v/>
      </c>
      <c r="U803" s="340" t="s">
        <v>1585</v>
      </c>
      <c r="V803" s="338">
        <v>250000</v>
      </c>
      <c r="W803" s="107" t="s">
        <v>326</v>
      </c>
      <c r="X803" s="183"/>
      <c r="Y803" s="107"/>
      <c r="Z803" s="183"/>
      <c r="AA803" s="107"/>
      <c r="AB803" s="107"/>
      <c r="AC803" s="107"/>
      <c r="AD803" s="107"/>
      <c r="AE803" s="107"/>
      <c r="AF803" s="107"/>
    </row>
    <row r="804" spans="1:32" ht="12.75" x14ac:dyDescent="0.2">
      <c r="A804" s="170" t="s">
        <v>1021</v>
      </c>
      <c r="B804" s="185" t="str">
        <f t="shared" si="161"/>
        <v>Ruiz</v>
      </c>
      <c r="C804" s="190" t="str">
        <f t="shared" si="162"/>
        <v>Carlos</v>
      </c>
      <c r="D804" s="107" t="str">
        <f t="shared" si="163"/>
        <v>C. Ruiz</v>
      </c>
      <c r="E804" s="178" t="str">
        <f t="shared" si="164"/>
        <v>Carlos Ruiz</v>
      </c>
      <c r="F804" s="171" t="s">
        <v>971</v>
      </c>
      <c r="G804" s="171"/>
      <c r="H804" s="171"/>
      <c r="I804" s="171"/>
      <c r="J804" s="174">
        <v>28877</v>
      </c>
      <c r="K804" s="175" t="s">
        <v>972</v>
      </c>
      <c r="L804" s="108" t="s">
        <v>7</v>
      </c>
      <c r="M804" s="107" t="str">
        <f t="shared" si="158"/>
        <v>1,F1-$200k</v>
      </c>
      <c r="N804" s="147" t="s">
        <v>448</v>
      </c>
      <c r="O804" s="142" t="s">
        <v>3237</v>
      </c>
      <c r="P804" s="178" t="str">
        <f t="shared" si="159"/>
        <v>Ruiz, Carlos (1,F1-$200k)</v>
      </c>
      <c r="Q804" s="139">
        <f t="shared" si="155"/>
        <v>200000</v>
      </c>
      <c r="R804" s="231" t="str">
        <f t="shared" si="156"/>
        <v/>
      </c>
      <c r="S804" s="231" t="str">
        <f t="shared" si="157"/>
        <v/>
      </c>
      <c r="T804" s="231" t="str">
        <f t="shared" si="160"/>
        <v/>
      </c>
      <c r="U804" s="165" t="s">
        <v>1488</v>
      </c>
      <c r="V804" s="140">
        <v>200000</v>
      </c>
      <c r="W804" s="182" t="s">
        <v>326</v>
      </c>
      <c r="X804" s="170"/>
      <c r="Y804" s="182"/>
      <c r="Z804" s="179"/>
      <c r="AA804" s="178"/>
      <c r="AB804" s="140"/>
      <c r="AC804" s="240"/>
      <c r="AD804" s="107"/>
      <c r="AE804" s="107"/>
      <c r="AF804" s="107"/>
    </row>
    <row r="805" spans="1:32" ht="12.75" x14ac:dyDescent="0.2">
      <c r="A805" s="107" t="s">
        <v>2191</v>
      </c>
      <c r="B805" s="185" t="str">
        <f t="shared" si="161"/>
        <v>Ruiz</v>
      </c>
      <c r="C805" s="190" t="str">
        <f t="shared" si="162"/>
        <v>Norge</v>
      </c>
      <c r="D805" s="107" t="str">
        <f t="shared" si="163"/>
        <v>N. Ruiz</v>
      </c>
      <c r="E805" s="178" t="str">
        <f t="shared" si="164"/>
        <v>Norge Ruiz</v>
      </c>
      <c r="F805" s="184" t="s">
        <v>971</v>
      </c>
      <c r="G805" s="107">
        <f>G804+1</f>
        <v>1</v>
      </c>
      <c r="H805" s="107">
        <v>6</v>
      </c>
      <c r="I805" s="107">
        <v>7</v>
      </c>
      <c r="J805" s="398">
        <v>34408</v>
      </c>
      <c r="K805" s="107" t="s">
        <v>730</v>
      </c>
      <c r="L805" s="108" t="s">
        <v>509</v>
      </c>
      <c r="M805" s="107" t="str">
        <f t="shared" si="158"/>
        <v>min</v>
      </c>
      <c r="N805" s="107" t="s">
        <v>395</v>
      </c>
      <c r="O805" s="108" t="s">
        <v>2127</v>
      </c>
      <c r="P805" s="178" t="str">
        <f t="shared" si="159"/>
        <v>Ruiz, Norge (min)</v>
      </c>
      <c r="Q805" s="139" t="str">
        <f t="shared" si="155"/>
        <v/>
      </c>
      <c r="R805" s="231" t="str">
        <f t="shared" si="156"/>
        <v/>
      </c>
      <c r="S805" s="231" t="str">
        <f t="shared" si="157"/>
        <v/>
      </c>
      <c r="T805" s="231" t="str">
        <f t="shared" si="160"/>
        <v/>
      </c>
      <c r="U805" s="107" t="s">
        <v>643</v>
      </c>
      <c r="V805" s="107"/>
      <c r="W805" s="107"/>
      <c r="X805" s="140"/>
      <c r="Y805" s="107"/>
      <c r="Z805" s="140"/>
      <c r="AA805" s="107"/>
      <c r="AB805" s="107"/>
      <c r="AC805" s="107"/>
      <c r="AD805" s="107"/>
      <c r="AE805" s="107"/>
      <c r="AF805" s="107"/>
    </row>
    <row r="806" spans="1:32" ht="12.75" x14ac:dyDescent="0.2">
      <c r="A806" s="509" t="s">
        <v>1143</v>
      </c>
      <c r="B806" s="185" t="str">
        <f t="shared" si="161"/>
        <v>Rupp</v>
      </c>
      <c r="C806" s="190" t="str">
        <f t="shared" si="162"/>
        <v>Cameron</v>
      </c>
      <c r="D806" s="107" t="str">
        <f t="shared" si="163"/>
        <v>C. Rupp</v>
      </c>
      <c r="E806" s="178" t="str">
        <f t="shared" si="164"/>
        <v>Cameron Rupp</v>
      </c>
      <c r="F806" s="108" t="s">
        <v>971</v>
      </c>
      <c r="G806" s="108"/>
      <c r="H806" s="108"/>
      <c r="I806" s="108"/>
      <c r="J806" s="298">
        <v>32414</v>
      </c>
      <c r="K806" s="107" t="s">
        <v>972</v>
      </c>
      <c r="L806" s="108" t="s">
        <v>7</v>
      </c>
      <c r="M806" s="107" t="str">
        <f t="shared" si="158"/>
        <v>Y3</v>
      </c>
      <c r="N806" s="222" t="str">
        <f>Ruth!$AE$2</f>
        <v>Williamsburg</v>
      </c>
      <c r="O806" s="108" t="s">
        <v>1349</v>
      </c>
      <c r="P806" s="178" t="str">
        <f t="shared" si="159"/>
        <v>Rupp, Cameron (Y3)</v>
      </c>
      <c r="Q806" s="139">
        <f t="shared" si="155"/>
        <v>400000</v>
      </c>
      <c r="R806" s="231" t="str">
        <f t="shared" si="156"/>
        <v/>
      </c>
      <c r="S806" s="231" t="str">
        <f t="shared" si="157"/>
        <v/>
      </c>
      <c r="T806" s="231" t="str">
        <f t="shared" si="160"/>
        <v/>
      </c>
      <c r="U806" s="107" t="s">
        <v>367</v>
      </c>
      <c r="V806" s="323">
        <v>400000</v>
      </c>
      <c r="W806" s="107" t="s">
        <v>630</v>
      </c>
      <c r="X806" s="321"/>
      <c r="Y806" s="107" t="s">
        <v>943</v>
      </c>
      <c r="Z806" s="321"/>
      <c r="AA806" s="107" t="s">
        <v>944</v>
      </c>
      <c r="AB806" s="107"/>
      <c r="AC806" s="107" t="s">
        <v>945</v>
      </c>
      <c r="AD806" s="107"/>
      <c r="AE806" s="107" t="s">
        <v>326</v>
      </c>
      <c r="AF806" s="107"/>
    </row>
    <row r="807" spans="1:32" ht="12.75" x14ac:dyDescent="0.2">
      <c r="A807" s="373" t="s">
        <v>1176</v>
      </c>
      <c r="B807" s="185" t="str">
        <f t="shared" si="161"/>
        <v>Rusin</v>
      </c>
      <c r="C807" s="190" t="str">
        <f t="shared" si="162"/>
        <v>Chris</v>
      </c>
      <c r="D807" s="107" t="str">
        <f t="shared" si="163"/>
        <v>C. Rusin</v>
      </c>
      <c r="E807" s="178" t="str">
        <f t="shared" si="164"/>
        <v>Chris Rusin</v>
      </c>
      <c r="F807" s="344" t="s">
        <v>404</v>
      </c>
      <c r="G807" s="189"/>
      <c r="H807" s="189"/>
      <c r="I807" s="189"/>
      <c r="J807" s="353">
        <v>31707</v>
      </c>
      <c r="K807" s="359" t="s">
        <v>130</v>
      </c>
      <c r="L807" s="108" t="s">
        <v>130</v>
      </c>
      <c r="M807" s="107" t="str">
        <f t="shared" si="158"/>
        <v>2,F2-$3.034M</v>
      </c>
      <c r="N807" s="340" t="s">
        <v>1071</v>
      </c>
      <c r="O807" s="370" t="s">
        <v>2436</v>
      </c>
      <c r="P807" s="178" t="str">
        <f t="shared" si="159"/>
        <v>Rusin, Chris (2,F2-$3.034M)</v>
      </c>
      <c r="Q807" s="139">
        <f t="shared" si="155"/>
        <v>1517104</v>
      </c>
      <c r="R807" s="231" t="str">
        <f t="shared" si="156"/>
        <v/>
      </c>
      <c r="S807" s="231" t="str">
        <f t="shared" si="157"/>
        <v/>
      </c>
      <c r="T807" s="231" t="str">
        <f t="shared" si="160"/>
        <v/>
      </c>
      <c r="U807" s="340" t="s">
        <v>2013</v>
      </c>
      <c r="V807" s="338">
        <v>1517104</v>
      </c>
      <c r="W807" s="340" t="s">
        <v>326</v>
      </c>
      <c r="X807" s="183"/>
      <c r="Y807" s="107"/>
      <c r="Z807" s="183"/>
      <c r="AA807" s="107"/>
      <c r="AB807" s="107"/>
      <c r="AC807" s="107"/>
      <c r="AD807" s="107"/>
      <c r="AE807" s="107"/>
      <c r="AF807" s="107"/>
    </row>
    <row r="808" spans="1:32" ht="14.25" customHeight="1" x14ac:dyDescent="0.2">
      <c r="A808" s="119" t="s">
        <v>900</v>
      </c>
      <c r="B808" s="185" t="str">
        <f t="shared" si="161"/>
        <v>Russell</v>
      </c>
      <c r="C808" s="190" t="str">
        <f t="shared" si="162"/>
        <v>Addison</v>
      </c>
      <c r="D808" s="107" t="str">
        <f t="shared" si="163"/>
        <v>A. Russell</v>
      </c>
      <c r="E808" s="178" t="str">
        <f t="shared" si="164"/>
        <v>Addison Russell</v>
      </c>
      <c r="F808" s="108" t="s">
        <v>971</v>
      </c>
      <c r="G808" s="108"/>
      <c r="H808" s="108"/>
      <c r="I808" s="108"/>
      <c r="J808" s="165">
        <v>34357</v>
      </c>
      <c r="K808" s="120" t="s">
        <v>975</v>
      </c>
      <c r="L808" s="108" t="s">
        <v>7</v>
      </c>
      <c r="M808" s="107" t="str">
        <f t="shared" si="158"/>
        <v>Y3</v>
      </c>
      <c r="N808" s="222" t="str">
        <f>Aaron!$Y$2</f>
        <v>Columbus</v>
      </c>
      <c r="O808" s="108" t="s">
        <v>846</v>
      </c>
      <c r="P808" s="178" t="str">
        <f t="shared" si="159"/>
        <v>Russell, Addison (Y3)</v>
      </c>
      <c r="Q808" s="139">
        <f t="shared" ref="Q808:Q871" si="165">IF(ISBLANK($V808),"",$V808)</f>
        <v>400000</v>
      </c>
      <c r="R808" s="231" t="str">
        <f t="shared" ref="R808:R871" si="166">IF(ISBLANK($X808),"",$X808)</f>
        <v/>
      </c>
      <c r="S808" s="231" t="str">
        <f t="shared" ref="S808:S871" si="167">IF(ISBLANK($Z808),"",$Z808)</f>
        <v/>
      </c>
      <c r="T808" s="231" t="str">
        <f t="shared" si="160"/>
        <v/>
      </c>
      <c r="U808" s="107" t="s">
        <v>367</v>
      </c>
      <c r="V808" s="323">
        <v>400000</v>
      </c>
      <c r="W808" s="107" t="s">
        <v>630</v>
      </c>
      <c r="X808" s="183"/>
      <c r="Y808" s="107" t="s">
        <v>943</v>
      </c>
      <c r="Z808" s="321"/>
      <c r="AA808" s="107" t="s">
        <v>944</v>
      </c>
      <c r="AB808" s="107"/>
      <c r="AC808" s="107" t="s">
        <v>945</v>
      </c>
      <c r="AE808" s="141" t="s">
        <v>326</v>
      </c>
    </row>
    <row r="809" spans="1:32" ht="12.75" x14ac:dyDescent="0.2">
      <c r="A809" s="107" t="s">
        <v>2142</v>
      </c>
      <c r="B809" s="185" t="str">
        <f t="shared" si="161"/>
        <v>Rutherford</v>
      </c>
      <c r="C809" s="190" t="str">
        <f t="shared" si="162"/>
        <v>Blake</v>
      </c>
      <c r="D809" s="107" t="str">
        <f t="shared" si="163"/>
        <v>B. Rutherford</v>
      </c>
      <c r="E809" s="178" t="str">
        <f t="shared" si="164"/>
        <v>Blake Rutherford</v>
      </c>
      <c r="F809" s="184" t="s">
        <v>404</v>
      </c>
      <c r="G809" s="107">
        <v>26</v>
      </c>
      <c r="H809" s="107" t="s">
        <v>2141</v>
      </c>
      <c r="I809" s="107">
        <v>2</v>
      </c>
      <c r="J809" s="398">
        <v>35552</v>
      </c>
      <c r="K809" s="107" t="s">
        <v>1075</v>
      </c>
      <c r="L809" s="108" t="s">
        <v>509</v>
      </c>
      <c r="M809" s="107" t="str">
        <f t="shared" si="158"/>
        <v>min</v>
      </c>
      <c r="N809" s="107" t="s">
        <v>224</v>
      </c>
      <c r="O809" s="108" t="s">
        <v>2127</v>
      </c>
      <c r="P809" s="178" t="str">
        <f t="shared" si="159"/>
        <v>Rutherford, Blake (min)</v>
      </c>
      <c r="Q809" s="139" t="str">
        <f t="shared" si="165"/>
        <v/>
      </c>
      <c r="R809" s="231" t="str">
        <f t="shared" si="166"/>
        <v/>
      </c>
      <c r="S809" s="231" t="str">
        <f t="shared" si="167"/>
        <v/>
      </c>
      <c r="T809" s="231" t="str">
        <f t="shared" si="160"/>
        <v/>
      </c>
      <c r="U809" s="107" t="s">
        <v>643</v>
      </c>
      <c r="V809" s="107"/>
      <c r="W809" s="107"/>
      <c r="X809" s="140"/>
      <c r="Y809" s="107"/>
      <c r="Z809" s="140"/>
      <c r="AA809" s="107"/>
      <c r="AB809" s="107"/>
      <c r="AC809" s="107"/>
      <c r="AD809" s="107"/>
      <c r="AE809" s="107"/>
      <c r="AF809" s="107"/>
    </row>
    <row r="810" spans="1:32" ht="12.75" x14ac:dyDescent="0.2">
      <c r="A810" s="121" t="s">
        <v>882</v>
      </c>
      <c r="B810" s="185" t="str">
        <f t="shared" si="161"/>
        <v>Rutledge</v>
      </c>
      <c r="C810" s="190" t="str">
        <f t="shared" si="162"/>
        <v>Josh</v>
      </c>
      <c r="D810" s="107" t="str">
        <f t="shared" si="163"/>
        <v>J. Rutledge</v>
      </c>
      <c r="E810" s="178" t="str">
        <f t="shared" si="164"/>
        <v>Josh Rutledge</v>
      </c>
      <c r="F810" s="108"/>
      <c r="G810" s="120"/>
      <c r="H810" s="120"/>
      <c r="I810" s="120"/>
      <c r="J810" s="332"/>
      <c r="K810" s="107"/>
      <c r="L810" s="108" t="s">
        <v>7</v>
      </c>
      <c r="M810" s="107" t="str">
        <f t="shared" si="158"/>
        <v>3,F3-$1M</v>
      </c>
      <c r="N810" s="120" t="str">
        <f>Cobb!$Y$2</f>
        <v>Gateway</v>
      </c>
      <c r="O810" s="284" t="s">
        <v>1497</v>
      </c>
      <c r="P810" s="178" t="str">
        <f t="shared" si="159"/>
        <v>Rutledge, Josh (3,F3-$1M)</v>
      </c>
      <c r="Q810" s="139">
        <f t="shared" si="165"/>
        <v>334000</v>
      </c>
      <c r="R810" s="231" t="str">
        <f t="shared" si="166"/>
        <v/>
      </c>
      <c r="S810" s="231" t="str">
        <f t="shared" si="167"/>
        <v/>
      </c>
      <c r="T810" s="231" t="str">
        <f t="shared" si="160"/>
        <v/>
      </c>
      <c r="U810" s="121" t="s">
        <v>1563</v>
      </c>
      <c r="V810" s="323">
        <v>334000</v>
      </c>
      <c r="W810" s="107" t="s">
        <v>326</v>
      </c>
      <c r="X810" s="183"/>
      <c r="Y810" s="107"/>
      <c r="Z810" s="183"/>
      <c r="AA810" s="107"/>
      <c r="AB810" s="107"/>
      <c r="AC810" s="107"/>
      <c r="AD810" s="107"/>
      <c r="AE810" s="107"/>
      <c r="AF810" s="107"/>
    </row>
    <row r="811" spans="1:32" ht="12.75" x14ac:dyDescent="0.2">
      <c r="A811" s="119" t="s">
        <v>904</v>
      </c>
      <c r="B811" s="185" t="str">
        <f t="shared" si="161"/>
        <v>Ryu</v>
      </c>
      <c r="C811" s="190" t="str">
        <f t="shared" si="162"/>
        <v>Hyun-Jin</v>
      </c>
      <c r="D811" s="107" t="str">
        <f t="shared" si="163"/>
        <v>H. Ryu</v>
      </c>
      <c r="E811" s="178" t="str">
        <f t="shared" si="164"/>
        <v>Hyun-Jin Ryu</v>
      </c>
      <c r="F811" s="108" t="s">
        <v>404</v>
      </c>
      <c r="G811" s="108"/>
      <c r="H811" s="108"/>
      <c r="I811" s="108"/>
      <c r="J811" s="165"/>
      <c r="K811" s="120" t="s">
        <v>730</v>
      </c>
      <c r="L811" s="108" t="s">
        <v>130</v>
      </c>
      <c r="M811" s="107" t="str">
        <f t="shared" si="158"/>
        <v>Y3</v>
      </c>
      <c r="N811" s="120" t="str">
        <f>Mays!$Y$2</f>
        <v>Los Angeles</v>
      </c>
      <c r="O811" s="108" t="s">
        <v>846</v>
      </c>
      <c r="P811" s="178" t="str">
        <f t="shared" si="159"/>
        <v>Ryu, Hyun-Jin (Y3)</v>
      </c>
      <c r="Q811" s="139">
        <f t="shared" si="165"/>
        <v>400000</v>
      </c>
      <c r="R811" s="231" t="str">
        <f t="shared" si="166"/>
        <v/>
      </c>
      <c r="S811" s="231" t="str">
        <f t="shared" si="167"/>
        <v/>
      </c>
      <c r="T811" s="231" t="str">
        <f t="shared" si="160"/>
        <v/>
      </c>
      <c r="U811" s="107" t="s">
        <v>367</v>
      </c>
      <c r="V811" s="323">
        <v>400000</v>
      </c>
      <c r="W811" s="107" t="s">
        <v>630</v>
      </c>
      <c r="X811" s="183"/>
      <c r="Y811" s="107" t="s">
        <v>943</v>
      </c>
      <c r="Z811" s="321"/>
      <c r="AA811" s="107" t="s">
        <v>944</v>
      </c>
      <c r="AB811" s="107"/>
      <c r="AC811" s="107" t="s">
        <v>945</v>
      </c>
      <c r="AD811" s="107"/>
      <c r="AE811" s="107" t="s">
        <v>326</v>
      </c>
      <c r="AF811" s="107"/>
    </row>
    <row r="812" spans="1:32" ht="12.75" x14ac:dyDescent="0.2">
      <c r="A812" s="339" t="s">
        <v>993</v>
      </c>
      <c r="B812" s="185" t="str">
        <f t="shared" si="161"/>
        <v>Rzepczynski</v>
      </c>
      <c r="C812" s="190" t="str">
        <f t="shared" si="162"/>
        <v>Marc</v>
      </c>
      <c r="D812" s="107" t="str">
        <f t="shared" si="163"/>
        <v>M. Rzepczynski</v>
      </c>
      <c r="E812" s="178" t="str">
        <f t="shared" si="164"/>
        <v>Marc Rzepczynski</v>
      </c>
      <c r="F812" s="367" t="s">
        <v>404</v>
      </c>
      <c r="G812" s="339"/>
      <c r="H812" s="339"/>
      <c r="I812" s="339"/>
      <c r="J812" s="368">
        <v>31288</v>
      </c>
      <c r="K812" s="369" t="s">
        <v>968</v>
      </c>
      <c r="L812" s="337" t="s">
        <v>130</v>
      </c>
      <c r="M812" s="107" t="str">
        <f t="shared" si="158"/>
        <v>2,F2-$830,744</v>
      </c>
      <c r="N812" s="339" t="s">
        <v>1906</v>
      </c>
      <c r="O812" s="370" t="s">
        <v>1922</v>
      </c>
      <c r="P812" s="178" t="str">
        <f t="shared" si="159"/>
        <v>Rzepczynski, Marc (2,F2-$830,744)</v>
      </c>
      <c r="Q812" s="139">
        <f t="shared" si="165"/>
        <v>415372</v>
      </c>
      <c r="R812" s="231" t="str">
        <f t="shared" si="166"/>
        <v/>
      </c>
      <c r="S812" s="231" t="str">
        <f t="shared" si="167"/>
        <v/>
      </c>
      <c r="T812" s="231" t="str">
        <f t="shared" si="160"/>
        <v/>
      </c>
      <c r="U812" s="340" t="s">
        <v>1952</v>
      </c>
      <c r="V812" s="338">
        <v>415372</v>
      </c>
      <c r="W812" s="340" t="s">
        <v>326</v>
      </c>
      <c r="X812" s="183"/>
      <c r="Y812" s="107"/>
      <c r="Z812" s="183"/>
      <c r="AA812" s="107"/>
      <c r="AB812" s="107"/>
      <c r="AC812" s="107"/>
      <c r="AD812" s="107"/>
      <c r="AE812" s="107"/>
      <c r="AF812" s="107"/>
    </row>
    <row r="813" spans="1:32" ht="14.25" customHeight="1" x14ac:dyDescent="0.2">
      <c r="A813" s="170" t="s">
        <v>1014</v>
      </c>
      <c r="B813" s="185" t="str">
        <f t="shared" si="161"/>
        <v>Sabathia</v>
      </c>
      <c r="C813" s="190" t="str">
        <f t="shared" si="162"/>
        <v>CC</v>
      </c>
      <c r="D813" s="107" t="str">
        <f t="shared" si="163"/>
        <v>C. Sabathia</v>
      </c>
      <c r="E813" s="178" t="str">
        <f t="shared" si="164"/>
        <v>CC Sabathia</v>
      </c>
      <c r="F813" s="171" t="s">
        <v>404</v>
      </c>
      <c r="G813" s="171"/>
      <c r="H813" s="171"/>
      <c r="I813" s="171"/>
      <c r="J813" s="172">
        <v>29423</v>
      </c>
      <c r="K813" s="173" t="s">
        <v>730</v>
      </c>
      <c r="L813" s="108" t="s">
        <v>130</v>
      </c>
      <c r="M813" s="107" t="str">
        <f t="shared" si="158"/>
        <v xml:space="preserve">1,F1-$7M </v>
      </c>
      <c r="N813" s="147" t="s">
        <v>556</v>
      </c>
      <c r="O813" s="142" t="s">
        <v>3237</v>
      </c>
      <c r="P813" s="178" t="str">
        <f t="shared" si="159"/>
        <v>Sabathia, CC (1,F1-$7M )</v>
      </c>
      <c r="Q813" s="139">
        <f t="shared" si="165"/>
        <v>7000000</v>
      </c>
      <c r="R813" s="231" t="str">
        <f t="shared" si="166"/>
        <v/>
      </c>
      <c r="S813" s="231" t="str">
        <f t="shared" si="167"/>
        <v/>
      </c>
      <c r="T813" s="231" t="str">
        <f t="shared" si="160"/>
        <v/>
      </c>
      <c r="U813" s="165" t="s">
        <v>3320</v>
      </c>
      <c r="V813" s="140">
        <v>7000000</v>
      </c>
      <c r="W813" s="182" t="s">
        <v>326</v>
      </c>
      <c r="X813" s="170"/>
      <c r="Y813" s="182"/>
      <c r="Z813" s="140"/>
      <c r="AA813" s="183"/>
      <c r="AB813" s="488"/>
      <c r="AC813" s="214"/>
      <c r="AD813" s="203"/>
    </row>
    <row r="814" spans="1:32" ht="12.75" x14ac:dyDescent="0.2">
      <c r="A814" s="509" t="s">
        <v>1717</v>
      </c>
      <c r="B814" s="185" t="str">
        <f t="shared" si="161"/>
        <v>Saladino</v>
      </c>
      <c r="C814" s="190" t="str">
        <f t="shared" si="162"/>
        <v>Tyler</v>
      </c>
      <c r="D814" s="107" t="str">
        <f t="shared" si="163"/>
        <v>T. Saladino</v>
      </c>
      <c r="E814" s="178" t="str">
        <f t="shared" si="164"/>
        <v>Tyler Saladino</v>
      </c>
      <c r="F814" s="217" t="s">
        <v>971</v>
      </c>
      <c r="G814" s="509">
        <v>27</v>
      </c>
      <c r="H814" s="509">
        <v>2</v>
      </c>
      <c r="I814" s="509">
        <v>3</v>
      </c>
      <c r="J814" s="298">
        <v>32709</v>
      </c>
      <c r="K814" s="167" t="s">
        <v>974</v>
      </c>
      <c r="L814" s="108" t="s">
        <v>7</v>
      </c>
      <c r="M814" s="107" t="str">
        <f t="shared" si="158"/>
        <v>Y3</v>
      </c>
      <c r="N814" s="120" t="str">
        <f>Ruth!$Y$2</f>
        <v xml:space="preserve">New Jersey </v>
      </c>
      <c r="O814" s="142" t="s">
        <v>1727</v>
      </c>
      <c r="P814" s="178" t="str">
        <f t="shared" si="159"/>
        <v>Saladino, Tyler (Y3)</v>
      </c>
      <c r="Q814" s="139">
        <f t="shared" si="165"/>
        <v>400000</v>
      </c>
      <c r="R814" s="231" t="str">
        <f t="shared" si="166"/>
        <v/>
      </c>
      <c r="S814" s="231" t="str">
        <f t="shared" si="167"/>
        <v/>
      </c>
      <c r="T814" s="231" t="str">
        <f t="shared" si="160"/>
        <v/>
      </c>
      <c r="U814" s="107" t="s">
        <v>367</v>
      </c>
      <c r="V814" s="183">
        <v>400000</v>
      </c>
      <c r="W814" s="107" t="s">
        <v>630</v>
      </c>
      <c r="X814" s="183"/>
      <c r="Y814" s="107" t="s">
        <v>943</v>
      </c>
      <c r="Z814" s="183"/>
      <c r="AA814" s="107" t="s">
        <v>944</v>
      </c>
      <c r="AB814" s="107"/>
      <c r="AC814" s="107" t="s">
        <v>945</v>
      </c>
      <c r="AD814" s="107"/>
      <c r="AE814" s="107" t="s">
        <v>326</v>
      </c>
      <c r="AF814" s="107"/>
    </row>
    <row r="815" spans="1:32" ht="12.75" x14ac:dyDescent="0.2">
      <c r="A815" s="107" t="s">
        <v>729</v>
      </c>
      <c r="B815" s="185" t="str">
        <f t="shared" si="161"/>
        <v>Salas</v>
      </c>
      <c r="C815" s="190" t="str">
        <f t="shared" si="162"/>
        <v>Fernando</v>
      </c>
      <c r="D815" s="107" t="str">
        <f t="shared" si="163"/>
        <v>F. Salas</v>
      </c>
      <c r="E815" s="178" t="str">
        <f t="shared" si="164"/>
        <v>Fernando Salas</v>
      </c>
      <c r="F815" s="108"/>
      <c r="G815" s="108"/>
      <c r="H815" s="108"/>
      <c r="I815" s="108"/>
      <c r="J815" s="165"/>
      <c r="K815" s="120"/>
      <c r="L815" s="108" t="s">
        <v>130</v>
      </c>
      <c r="M815" s="107" t="str">
        <f t="shared" si="158"/>
        <v>4,F4-4M</v>
      </c>
      <c r="N815" s="120" t="str">
        <f>Ruth!$Y$2</f>
        <v xml:space="preserve">New Jersey </v>
      </c>
      <c r="O815" s="227" t="s">
        <v>1644</v>
      </c>
      <c r="P815" s="178" t="str">
        <f t="shared" si="159"/>
        <v>Salas, Fernando (4,F4-4M)</v>
      </c>
      <c r="Q815" s="139">
        <f t="shared" si="165"/>
        <v>1000000</v>
      </c>
      <c r="R815" s="231" t="str">
        <f t="shared" si="166"/>
        <v/>
      </c>
      <c r="S815" s="231" t="str">
        <f t="shared" si="167"/>
        <v/>
      </c>
      <c r="T815" s="231" t="str">
        <f t="shared" si="160"/>
        <v/>
      </c>
      <c r="U815" s="120" t="s">
        <v>324</v>
      </c>
      <c r="V815" s="182">
        <v>1000000</v>
      </c>
      <c r="W815" s="120" t="s">
        <v>326</v>
      </c>
      <c r="X815" s="182"/>
      <c r="Y815" s="509"/>
      <c r="Z815" s="321"/>
      <c r="AA815" s="509"/>
      <c r="AB815" s="107"/>
      <c r="AC815" s="107"/>
      <c r="AD815" s="107"/>
      <c r="AE815" s="107"/>
      <c r="AF815" s="107"/>
    </row>
    <row r="816" spans="1:32" ht="12.75" x14ac:dyDescent="0.2">
      <c r="A816" s="191" t="s">
        <v>1153</v>
      </c>
      <c r="B816" s="185" t="str">
        <f t="shared" si="161"/>
        <v>Salazar</v>
      </c>
      <c r="C816" s="190" t="str">
        <f t="shared" si="162"/>
        <v>Danny</v>
      </c>
      <c r="D816" s="107" t="str">
        <f t="shared" si="163"/>
        <v>D. Salazar</v>
      </c>
      <c r="E816" s="178" t="str">
        <f t="shared" si="164"/>
        <v>Danny Salazar</v>
      </c>
      <c r="F816" s="197" t="s">
        <v>971</v>
      </c>
      <c r="G816" s="197"/>
      <c r="H816" s="197"/>
      <c r="I816" s="197"/>
      <c r="J816" s="425">
        <v>32884</v>
      </c>
      <c r="K816" s="191" t="s">
        <v>730</v>
      </c>
      <c r="L816" s="108" t="s">
        <v>130</v>
      </c>
      <c r="M816" s="107" t="str">
        <f t="shared" si="158"/>
        <v>ARB-Y5</v>
      </c>
      <c r="N816" s="120" t="str">
        <f>Aaron!$A$2</f>
        <v>Middlesex</v>
      </c>
      <c r="O816" s="184" t="s">
        <v>1076</v>
      </c>
      <c r="P816" s="178" t="str">
        <f t="shared" si="159"/>
        <v>Salazar, Danny (ARB-Y5)</v>
      </c>
      <c r="Q816" s="139">
        <f t="shared" si="165"/>
        <v>2000000</v>
      </c>
      <c r="R816" s="231" t="str">
        <f t="shared" si="166"/>
        <v/>
      </c>
      <c r="S816" s="231" t="str">
        <f t="shared" si="167"/>
        <v/>
      </c>
      <c r="T816" s="231" t="str">
        <f t="shared" si="160"/>
        <v/>
      </c>
      <c r="U816" s="107" t="s">
        <v>943</v>
      </c>
      <c r="V816" s="179">
        <v>2000000</v>
      </c>
      <c r="W816" s="107" t="s">
        <v>944</v>
      </c>
      <c r="X816" s="183"/>
      <c r="Y816" s="107" t="s">
        <v>945</v>
      </c>
      <c r="Z816" s="321"/>
      <c r="AA816" s="107" t="s">
        <v>326</v>
      </c>
      <c r="AB816" s="107"/>
      <c r="AC816" s="107"/>
      <c r="AD816" s="107"/>
      <c r="AE816" s="107"/>
      <c r="AF816" s="107"/>
    </row>
    <row r="817" spans="1:32" ht="12.75" x14ac:dyDescent="0.2">
      <c r="A817" s="107" t="s">
        <v>79</v>
      </c>
      <c r="B817" s="185" t="str">
        <f t="shared" si="161"/>
        <v>Sale</v>
      </c>
      <c r="C817" s="190" t="str">
        <f t="shared" si="162"/>
        <v>Chris</v>
      </c>
      <c r="D817" s="107" t="str">
        <f t="shared" si="163"/>
        <v>C. Sale</v>
      </c>
      <c r="E817" s="178" t="str">
        <f t="shared" si="164"/>
        <v>Chris Sale</v>
      </c>
      <c r="F817" s="108"/>
      <c r="G817" s="108"/>
      <c r="H817" s="108"/>
      <c r="I817" s="108"/>
      <c r="J817" s="165"/>
      <c r="K817" s="120"/>
      <c r="L817" s="108" t="s">
        <v>130</v>
      </c>
      <c r="M817" s="107" t="str">
        <f t="shared" si="158"/>
        <v>5,L5-14M</v>
      </c>
      <c r="N817" s="120" t="str">
        <f>Ruth!$M$2</f>
        <v>Hoboken</v>
      </c>
      <c r="O817" s="142" t="s">
        <v>308</v>
      </c>
      <c r="P817" s="178" t="str">
        <f t="shared" si="159"/>
        <v>Sale, Chris (5,L5-14M)</v>
      </c>
      <c r="Q817" s="139">
        <f t="shared" si="165"/>
        <v>2800000</v>
      </c>
      <c r="R817" s="231" t="str">
        <f t="shared" si="166"/>
        <v/>
      </c>
      <c r="S817" s="231" t="str">
        <f t="shared" si="167"/>
        <v/>
      </c>
      <c r="T817" s="231" t="str">
        <f t="shared" si="160"/>
        <v/>
      </c>
      <c r="U817" s="107" t="s">
        <v>593</v>
      </c>
      <c r="V817" s="183">
        <v>2800000</v>
      </c>
      <c r="W817" s="107" t="s">
        <v>326</v>
      </c>
      <c r="X817" s="183"/>
      <c r="Y817" s="509"/>
      <c r="Z817" s="321"/>
      <c r="AA817" s="509"/>
      <c r="AB817" s="107"/>
      <c r="AC817" s="107"/>
      <c r="AD817" s="107"/>
      <c r="AE817" s="107"/>
      <c r="AF817" s="107"/>
    </row>
    <row r="818" spans="1:32" ht="25.5" x14ac:dyDescent="0.2">
      <c r="A818" s="170" t="s">
        <v>1050</v>
      </c>
      <c r="B818" s="185" t="str">
        <f t="shared" si="161"/>
        <v>Saltalamacchia</v>
      </c>
      <c r="C818" s="190" t="str">
        <f t="shared" si="162"/>
        <v>Jarrod</v>
      </c>
      <c r="D818" s="107" t="str">
        <f t="shared" si="163"/>
        <v>J. Saltalamacchia</v>
      </c>
      <c r="E818" s="178" t="str">
        <f t="shared" si="164"/>
        <v>Jarrod Saltalamacchia</v>
      </c>
      <c r="F818" s="171" t="s">
        <v>978</v>
      </c>
      <c r="G818" s="171"/>
      <c r="H818" s="171"/>
      <c r="I818" s="171"/>
      <c r="J818" s="174">
        <v>31169</v>
      </c>
      <c r="K818" s="175" t="s">
        <v>972</v>
      </c>
      <c r="L818" s="108" t="s">
        <v>7</v>
      </c>
      <c r="M818" s="107" t="str">
        <f t="shared" si="158"/>
        <v>5,F5-18.625M</v>
      </c>
      <c r="N818" s="120" t="str">
        <f>Mays!$G$2</f>
        <v>Palo Alto</v>
      </c>
      <c r="O818" s="171" t="s">
        <v>1062</v>
      </c>
      <c r="P818" s="178" t="str">
        <f t="shared" si="159"/>
        <v>Saltalamacchia, Jarrod (5,F5-18.625M)</v>
      </c>
      <c r="Q818" s="139">
        <f t="shared" si="165"/>
        <v>3725000</v>
      </c>
      <c r="R818" s="231" t="str">
        <f t="shared" si="166"/>
        <v/>
      </c>
      <c r="S818" s="231" t="str">
        <f t="shared" si="167"/>
        <v/>
      </c>
      <c r="T818" s="231" t="str">
        <f t="shared" si="160"/>
        <v/>
      </c>
      <c r="U818" s="170" t="s">
        <v>1051</v>
      </c>
      <c r="V818" s="182">
        <v>3725000</v>
      </c>
      <c r="W818" s="107" t="s">
        <v>326</v>
      </c>
      <c r="X818" s="179"/>
      <c r="Y818" s="509"/>
      <c r="Z818" s="321"/>
      <c r="AA818" s="509"/>
      <c r="AB818" s="107"/>
      <c r="AC818" s="107"/>
      <c r="AD818" s="107"/>
      <c r="AE818" s="107"/>
      <c r="AF818" s="107"/>
    </row>
    <row r="819" spans="1:32" ht="12.75" x14ac:dyDescent="0.2">
      <c r="A819" s="107" t="s">
        <v>55</v>
      </c>
      <c r="B819" s="185" t="str">
        <f t="shared" si="161"/>
        <v>Samardzija</v>
      </c>
      <c r="C819" s="190" t="str">
        <f t="shared" si="162"/>
        <v>Jeff</v>
      </c>
      <c r="D819" s="107" t="str">
        <f t="shared" si="163"/>
        <v>J. Samardzija</v>
      </c>
      <c r="E819" s="178" t="str">
        <f t="shared" si="164"/>
        <v>Jeff Samardzija</v>
      </c>
      <c r="F819" s="108"/>
      <c r="G819" s="108"/>
      <c r="H819" s="108"/>
      <c r="I819" s="108"/>
      <c r="J819" s="165"/>
      <c r="K819" s="120"/>
      <c r="L819" s="108" t="s">
        <v>130</v>
      </c>
      <c r="M819" s="107" t="str">
        <f t="shared" si="158"/>
        <v>5,L5-14M</v>
      </c>
      <c r="N819" s="120" t="str">
        <f>Ruth!$A$2</f>
        <v>Plum Island</v>
      </c>
      <c r="O819" s="142" t="s">
        <v>112</v>
      </c>
      <c r="P819" s="178" t="str">
        <f t="shared" si="159"/>
        <v>Samardzija, Jeff (5,L5-14M)</v>
      </c>
      <c r="Q819" s="139">
        <f t="shared" si="165"/>
        <v>2800000</v>
      </c>
      <c r="R819" s="231" t="str">
        <f t="shared" si="166"/>
        <v/>
      </c>
      <c r="S819" s="231" t="str">
        <f t="shared" si="167"/>
        <v/>
      </c>
      <c r="T819" s="231" t="str">
        <f t="shared" si="160"/>
        <v/>
      </c>
      <c r="U819" s="107" t="s">
        <v>593</v>
      </c>
      <c r="V819" s="183">
        <v>2800000</v>
      </c>
      <c r="W819" s="107" t="s">
        <v>326</v>
      </c>
      <c r="X819" s="183"/>
      <c r="Y819" s="509"/>
      <c r="Z819" s="321"/>
      <c r="AA819" s="509"/>
      <c r="AB819" s="107"/>
      <c r="AC819" s="107"/>
      <c r="AD819" s="107"/>
      <c r="AE819" s="107"/>
      <c r="AF819" s="107"/>
    </row>
    <row r="820" spans="1:32" ht="12.75" x14ac:dyDescent="0.2">
      <c r="A820" s="119" t="s">
        <v>887</v>
      </c>
      <c r="B820" s="185" t="str">
        <f t="shared" si="161"/>
        <v>Sanchez</v>
      </c>
      <c r="C820" s="190" t="str">
        <f t="shared" si="162"/>
        <v>Aaron</v>
      </c>
      <c r="D820" s="107" t="str">
        <f t="shared" si="163"/>
        <v>A. Sanchez</v>
      </c>
      <c r="E820" s="178" t="str">
        <f t="shared" si="164"/>
        <v>Aaron Sanchez</v>
      </c>
      <c r="F820" s="108" t="s">
        <v>971</v>
      </c>
      <c r="G820" s="108"/>
      <c r="H820" s="108"/>
      <c r="I820" s="108"/>
      <c r="J820" s="165">
        <v>33786</v>
      </c>
      <c r="K820" s="120" t="s">
        <v>968</v>
      </c>
      <c r="L820" s="108" t="s">
        <v>130</v>
      </c>
      <c r="M820" s="107" t="str">
        <f t="shared" si="158"/>
        <v>ARB-Y4</v>
      </c>
      <c r="N820" s="222" t="str">
        <f>Mays!$S$2</f>
        <v>Thunder Bay</v>
      </c>
      <c r="O820" s="108" t="s">
        <v>1632</v>
      </c>
      <c r="P820" s="178" t="str">
        <f t="shared" si="159"/>
        <v>Sanchez, Aaron (ARB-Y4)</v>
      </c>
      <c r="Q820" s="139">
        <f t="shared" si="165"/>
        <v>760000</v>
      </c>
      <c r="R820" s="231" t="str">
        <f t="shared" si="166"/>
        <v/>
      </c>
      <c r="S820" s="231" t="str">
        <f t="shared" si="167"/>
        <v/>
      </c>
      <c r="T820" s="231" t="str">
        <f t="shared" si="160"/>
        <v/>
      </c>
      <c r="U820" s="107" t="s">
        <v>630</v>
      </c>
      <c r="V820" s="183">
        <v>760000</v>
      </c>
      <c r="W820" s="107" t="s">
        <v>943</v>
      </c>
      <c r="X820" s="183"/>
      <c r="Y820" s="107" t="s">
        <v>944</v>
      </c>
      <c r="Z820" s="321"/>
      <c r="AA820" s="107" t="s">
        <v>945</v>
      </c>
      <c r="AB820" s="140"/>
      <c r="AC820" s="107" t="s">
        <v>326</v>
      </c>
      <c r="AD820" s="107"/>
      <c r="AE820" s="107"/>
      <c r="AF820" s="107"/>
    </row>
    <row r="821" spans="1:32" ht="12.75" x14ac:dyDescent="0.2">
      <c r="A821" s="107" t="s">
        <v>596</v>
      </c>
      <c r="B821" s="185" t="str">
        <f t="shared" si="161"/>
        <v>Sanchez</v>
      </c>
      <c r="C821" s="190" t="str">
        <f t="shared" si="162"/>
        <v>Anibal</v>
      </c>
      <c r="D821" s="107" t="str">
        <f t="shared" si="163"/>
        <v>A. Sanchez</v>
      </c>
      <c r="E821" s="178" t="str">
        <f t="shared" si="164"/>
        <v>Anibal Sanchez</v>
      </c>
      <c r="F821" s="108"/>
      <c r="G821" s="108"/>
      <c r="H821" s="108"/>
      <c r="I821" s="108"/>
      <c r="J821" s="165"/>
      <c r="K821" s="120"/>
      <c r="L821" s="108" t="s">
        <v>130</v>
      </c>
      <c r="M821" s="107" t="str">
        <f t="shared" si="158"/>
        <v>4,F5-22.45M</v>
      </c>
      <c r="N821" s="120" t="str">
        <f>Cobb!$A$2</f>
        <v>Greenville</v>
      </c>
      <c r="O821" s="227" t="s">
        <v>1229</v>
      </c>
      <c r="P821" s="178" t="str">
        <f t="shared" si="159"/>
        <v>Sanchez, Anibal (4,F5-22.45M)</v>
      </c>
      <c r="Q821" s="139">
        <f t="shared" si="165"/>
        <v>4490000</v>
      </c>
      <c r="R821" s="231">
        <f t="shared" si="166"/>
        <v>4490000</v>
      </c>
      <c r="S821" s="231" t="str">
        <f t="shared" si="167"/>
        <v/>
      </c>
      <c r="T821" s="231" t="str">
        <f t="shared" si="160"/>
        <v/>
      </c>
      <c r="U821" s="120" t="s">
        <v>1250</v>
      </c>
      <c r="V821" s="182">
        <v>4490000</v>
      </c>
      <c r="W821" s="120" t="s">
        <v>1271</v>
      </c>
      <c r="X821" s="182">
        <v>4490000</v>
      </c>
      <c r="Y821" s="120" t="s">
        <v>326</v>
      </c>
      <c r="Z821" s="321"/>
      <c r="AA821" s="509"/>
      <c r="AB821" s="107"/>
      <c r="AC821" s="107"/>
      <c r="AD821" s="107"/>
      <c r="AE821" s="107"/>
      <c r="AF821" s="107"/>
    </row>
    <row r="822" spans="1:32" ht="12.75" x14ac:dyDescent="0.2">
      <c r="A822" s="107" t="s">
        <v>288</v>
      </c>
      <c r="B822" s="185" t="str">
        <f t="shared" si="161"/>
        <v>Sanchez</v>
      </c>
      <c r="C822" s="190" t="str">
        <f t="shared" si="162"/>
        <v>Gary</v>
      </c>
      <c r="D822" s="107" t="str">
        <f t="shared" si="163"/>
        <v>G. Sanchez</v>
      </c>
      <c r="E822" s="178" t="str">
        <f t="shared" si="164"/>
        <v>Gary Sanchez</v>
      </c>
      <c r="F822" s="108" t="s">
        <v>971</v>
      </c>
      <c r="G822" s="108"/>
      <c r="H822" s="108"/>
      <c r="I822" s="108"/>
      <c r="J822" s="165">
        <v>33940</v>
      </c>
      <c r="K822" s="120" t="s">
        <v>972</v>
      </c>
      <c r="L822" s="108" t="s">
        <v>7</v>
      </c>
      <c r="M822" s="107" t="str">
        <f t="shared" si="158"/>
        <v>Y2</v>
      </c>
      <c r="N822" s="120" t="str">
        <f>Ruth!$G$2</f>
        <v>Gotham City</v>
      </c>
      <c r="O822" s="142" t="s">
        <v>308</v>
      </c>
      <c r="P822" s="178" t="str">
        <f t="shared" si="159"/>
        <v>Sanchez, Gary (Y2)</v>
      </c>
      <c r="Q822" s="139">
        <f t="shared" si="165"/>
        <v>300000</v>
      </c>
      <c r="R822" s="231">
        <f t="shared" si="166"/>
        <v>400000</v>
      </c>
      <c r="S822" s="231" t="str">
        <f t="shared" si="167"/>
        <v/>
      </c>
      <c r="T822" s="231" t="str">
        <f t="shared" si="160"/>
        <v/>
      </c>
      <c r="U822" s="107" t="s">
        <v>511</v>
      </c>
      <c r="V822" s="183">
        <v>300000</v>
      </c>
      <c r="W822" s="107" t="s">
        <v>367</v>
      </c>
      <c r="X822" s="183">
        <v>400000</v>
      </c>
      <c r="Y822" s="107" t="s">
        <v>630</v>
      </c>
      <c r="Z822" s="321"/>
      <c r="AA822" s="107" t="s">
        <v>943</v>
      </c>
      <c r="AB822" s="107"/>
      <c r="AC822" s="107" t="s">
        <v>944</v>
      </c>
      <c r="AD822" s="107"/>
      <c r="AE822" s="107" t="s">
        <v>945</v>
      </c>
      <c r="AF822" s="107"/>
    </row>
    <row r="823" spans="1:32" ht="12.75" x14ac:dyDescent="0.2">
      <c r="A823" s="107" t="s">
        <v>3370</v>
      </c>
      <c r="B823" s="185" t="str">
        <f t="shared" si="161"/>
        <v>Sanchez</v>
      </c>
      <c r="C823" s="190" t="str">
        <f t="shared" si="162"/>
        <v>Hector+</v>
      </c>
      <c r="D823" s="107" t="str">
        <f t="shared" si="163"/>
        <v>H. Sanchez</v>
      </c>
      <c r="E823" s="178" t="str">
        <f t="shared" si="164"/>
        <v>Hector+ Sanchez</v>
      </c>
      <c r="F823" s="217" t="s">
        <v>978</v>
      </c>
      <c r="G823" s="217"/>
      <c r="H823" s="217"/>
      <c r="I823" s="217"/>
      <c r="J823" s="165">
        <v>32829</v>
      </c>
      <c r="K823" s="167" t="s">
        <v>972</v>
      </c>
      <c r="L823" s="108" t="s">
        <v>7</v>
      </c>
      <c r="M823" s="107" t="str">
        <f t="shared" si="158"/>
        <v>1,F1-$200k</v>
      </c>
      <c r="N823" s="147" t="s">
        <v>62</v>
      </c>
      <c r="O823" s="142" t="s">
        <v>3237</v>
      </c>
      <c r="P823" s="178" t="str">
        <f t="shared" si="159"/>
        <v>Sanchez, Hector+ (1,F1-$200k)</v>
      </c>
      <c r="Q823" s="139">
        <f t="shared" si="165"/>
        <v>200000</v>
      </c>
      <c r="R823" s="231" t="str">
        <f t="shared" si="166"/>
        <v/>
      </c>
      <c r="S823" s="231" t="str">
        <f t="shared" si="167"/>
        <v/>
      </c>
      <c r="T823" s="231" t="str">
        <f t="shared" si="160"/>
        <v/>
      </c>
      <c r="U823" s="165" t="s">
        <v>1488</v>
      </c>
      <c r="V823" s="140">
        <v>200000</v>
      </c>
      <c r="W823" s="182" t="s">
        <v>326</v>
      </c>
      <c r="X823" s="183"/>
      <c r="Y823" s="107"/>
      <c r="Z823" s="183"/>
      <c r="AA823" s="107"/>
      <c r="AB823" s="183"/>
      <c r="AC823" s="107"/>
      <c r="AD823" s="107"/>
      <c r="AE823" s="107"/>
      <c r="AF823" s="107"/>
    </row>
    <row r="824" spans="1:32" ht="12.75" x14ac:dyDescent="0.2">
      <c r="A824" s="107" t="s">
        <v>2168</v>
      </c>
      <c r="B824" s="185" t="str">
        <f t="shared" si="161"/>
        <v>Sanchez</v>
      </c>
      <c r="C824" s="190" t="str">
        <f t="shared" si="162"/>
        <v>Sixto</v>
      </c>
      <c r="D824" s="107" t="str">
        <f t="shared" si="163"/>
        <v>S. Sanchez</v>
      </c>
      <c r="E824" s="178" t="str">
        <f t="shared" si="164"/>
        <v>Sixto Sanchez</v>
      </c>
      <c r="F824" s="184" t="s">
        <v>971</v>
      </c>
      <c r="G824" s="107">
        <f>G823+1</f>
        <v>1</v>
      </c>
      <c r="H824" s="107" t="s">
        <v>613</v>
      </c>
      <c r="I824" s="107">
        <v>19</v>
      </c>
      <c r="J824" s="398">
        <v>36005</v>
      </c>
      <c r="K824" s="107" t="s">
        <v>730</v>
      </c>
      <c r="L824" s="108" t="s">
        <v>509</v>
      </c>
      <c r="M824" s="107" t="str">
        <f t="shared" si="158"/>
        <v>min</v>
      </c>
      <c r="N824" s="107" t="s">
        <v>929</v>
      </c>
      <c r="O824" s="108" t="s">
        <v>2127</v>
      </c>
      <c r="P824" s="178" t="str">
        <f t="shared" si="159"/>
        <v>Sanchez, Sixto (min)</v>
      </c>
      <c r="Q824" s="139" t="str">
        <f t="shared" si="165"/>
        <v/>
      </c>
      <c r="R824" s="231" t="str">
        <f t="shared" si="166"/>
        <v/>
      </c>
      <c r="S824" s="231" t="str">
        <f t="shared" si="167"/>
        <v/>
      </c>
      <c r="T824" s="231" t="str">
        <f t="shared" si="160"/>
        <v/>
      </c>
      <c r="U824" s="107" t="s">
        <v>643</v>
      </c>
      <c r="V824" s="107"/>
      <c r="W824" s="107"/>
      <c r="X824" s="140"/>
      <c r="Y824" s="107"/>
      <c r="Z824" s="140"/>
      <c r="AA824" s="107"/>
      <c r="AB824" s="107"/>
      <c r="AC824" s="107"/>
      <c r="AD824" s="107"/>
      <c r="AE824" s="107"/>
      <c r="AF824" s="107"/>
    </row>
    <row r="825" spans="1:32" ht="12.75" x14ac:dyDescent="0.2">
      <c r="A825" s="509" t="s">
        <v>2447</v>
      </c>
      <c r="B825" s="185" t="str">
        <f t="shared" si="161"/>
        <v>Sanchez</v>
      </c>
      <c r="C825" s="190" t="str">
        <f t="shared" si="162"/>
        <v>Yolmer</v>
      </c>
      <c r="D825" s="107" t="str">
        <f t="shared" si="163"/>
        <v>Y. Sanchez</v>
      </c>
      <c r="E825" s="178" t="str">
        <f t="shared" si="164"/>
        <v>Yolmer Sanchez</v>
      </c>
      <c r="F825" s="108" t="s">
        <v>978</v>
      </c>
      <c r="G825" s="108"/>
      <c r="H825" s="108"/>
      <c r="I825" s="108"/>
      <c r="J825" s="298">
        <v>33784</v>
      </c>
      <c r="K825" s="107" t="s">
        <v>969</v>
      </c>
      <c r="L825" s="108" t="s">
        <v>7</v>
      </c>
      <c r="M825" s="107" t="str">
        <f t="shared" si="158"/>
        <v>ARB-Y4</v>
      </c>
      <c r="N825" s="120" t="s">
        <v>1226</v>
      </c>
      <c r="O825" s="108" t="s">
        <v>2446</v>
      </c>
      <c r="P825" s="178" t="str">
        <f t="shared" si="159"/>
        <v>Sanchez, Yolmer (ARB-Y4)</v>
      </c>
      <c r="Q825" s="139">
        <f t="shared" si="165"/>
        <v>600000</v>
      </c>
      <c r="R825" s="231" t="str">
        <f t="shared" si="166"/>
        <v/>
      </c>
      <c r="S825" s="231" t="str">
        <f t="shared" si="167"/>
        <v/>
      </c>
      <c r="T825" s="231" t="str">
        <f t="shared" si="160"/>
        <v/>
      </c>
      <c r="U825" s="107" t="s">
        <v>630</v>
      </c>
      <c r="V825" s="323">
        <v>600000</v>
      </c>
      <c r="W825" s="107" t="s">
        <v>943</v>
      </c>
      <c r="X825" s="321"/>
      <c r="Y825" s="107" t="s">
        <v>944</v>
      </c>
      <c r="Z825" s="321"/>
      <c r="AA825" s="107" t="s">
        <v>945</v>
      </c>
      <c r="AB825" s="140"/>
      <c r="AC825" s="107" t="s">
        <v>326</v>
      </c>
      <c r="AD825" s="107"/>
      <c r="AE825" s="107"/>
      <c r="AF825" s="107"/>
    </row>
    <row r="826" spans="1:32" ht="12.75" x14ac:dyDescent="0.2">
      <c r="A826" s="107" t="s">
        <v>675</v>
      </c>
      <c r="B826" s="185" t="str">
        <f t="shared" si="161"/>
        <v>Sano</v>
      </c>
      <c r="C826" s="190" t="str">
        <f t="shared" si="162"/>
        <v>Miguel</v>
      </c>
      <c r="D826" s="107" t="str">
        <f t="shared" si="163"/>
        <v>M. Sano</v>
      </c>
      <c r="E826" s="178" t="str">
        <f t="shared" si="164"/>
        <v>Miguel Sano</v>
      </c>
      <c r="F826" s="108" t="s">
        <v>971</v>
      </c>
      <c r="G826" s="108"/>
      <c r="H826" s="108"/>
      <c r="I826" s="108"/>
      <c r="J826" s="165">
        <v>34100</v>
      </c>
      <c r="K826" s="120" t="s">
        <v>974</v>
      </c>
      <c r="L826" s="108" t="s">
        <v>7</v>
      </c>
      <c r="M826" s="107" t="str">
        <f t="shared" si="158"/>
        <v>Y3</v>
      </c>
      <c r="N826" s="222" t="str">
        <f>Aaron!$Y$2</f>
        <v>Columbus</v>
      </c>
      <c r="O826" s="142" t="s">
        <v>1477</v>
      </c>
      <c r="P826" s="178" t="str">
        <f t="shared" si="159"/>
        <v>Sano, Miguel (Y3)</v>
      </c>
      <c r="Q826" s="139">
        <f t="shared" si="165"/>
        <v>400000</v>
      </c>
      <c r="R826" s="231" t="str">
        <f t="shared" si="166"/>
        <v/>
      </c>
      <c r="S826" s="231" t="str">
        <f t="shared" si="167"/>
        <v/>
      </c>
      <c r="T826" s="231" t="str">
        <f t="shared" si="160"/>
        <v/>
      </c>
      <c r="U826" s="107" t="s">
        <v>367</v>
      </c>
      <c r="V826" s="323">
        <v>400000</v>
      </c>
      <c r="W826" s="107" t="s">
        <v>630</v>
      </c>
      <c r="X826" s="183"/>
      <c r="Y826" s="107" t="s">
        <v>943</v>
      </c>
      <c r="Z826" s="321"/>
      <c r="AA826" s="107" t="s">
        <v>944</v>
      </c>
      <c r="AB826" s="509"/>
      <c r="AC826" s="107" t="s">
        <v>945</v>
      </c>
      <c r="AD826" s="107"/>
      <c r="AE826" s="107" t="s">
        <v>326</v>
      </c>
      <c r="AF826" s="107"/>
    </row>
    <row r="827" spans="1:32" ht="12.75" x14ac:dyDescent="0.2">
      <c r="A827" s="107" t="s">
        <v>441</v>
      </c>
      <c r="B827" s="185" t="str">
        <f t="shared" si="161"/>
        <v>Santana</v>
      </c>
      <c r="C827" s="190" t="str">
        <f t="shared" si="162"/>
        <v>Carlos</v>
      </c>
      <c r="D827" s="107" t="str">
        <f t="shared" si="163"/>
        <v>C. Santana</v>
      </c>
      <c r="E827" s="178" t="str">
        <f t="shared" si="164"/>
        <v>Carlos Santana</v>
      </c>
      <c r="F827" s="108"/>
      <c r="G827" s="108"/>
      <c r="H827" s="108"/>
      <c r="I827" s="108"/>
      <c r="J827" s="165"/>
      <c r="K827" s="120"/>
      <c r="L827" s="108" t="s">
        <v>7</v>
      </c>
      <c r="M827" s="107" t="str">
        <f t="shared" si="158"/>
        <v>5,L5-14M</v>
      </c>
      <c r="N827" s="120" t="str">
        <f>Ruth!$Y$2</f>
        <v xml:space="preserve">New Jersey </v>
      </c>
      <c r="O827" s="142" t="s">
        <v>325</v>
      </c>
      <c r="P827" s="178" t="str">
        <f t="shared" si="159"/>
        <v>Santana, Carlos (5,L5-14M)</v>
      </c>
      <c r="Q827" s="139">
        <f t="shared" si="165"/>
        <v>2800000</v>
      </c>
      <c r="R827" s="231" t="str">
        <f t="shared" si="166"/>
        <v/>
      </c>
      <c r="S827" s="231" t="str">
        <f t="shared" si="167"/>
        <v/>
      </c>
      <c r="T827" s="231" t="str">
        <f t="shared" si="160"/>
        <v/>
      </c>
      <c r="U827" s="107" t="s">
        <v>593</v>
      </c>
      <c r="V827" s="183">
        <v>2800000</v>
      </c>
      <c r="W827" s="107" t="s">
        <v>326</v>
      </c>
      <c r="X827" s="183"/>
      <c r="Y827" s="509"/>
      <c r="Z827" s="321"/>
      <c r="AA827" s="509"/>
      <c r="AB827" s="509"/>
      <c r="AC827" s="178"/>
      <c r="AD827" s="107"/>
      <c r="AE827" s="107"/>
      <c r="AF827" s="107"/>
    </row>
    <row r="828" spans="1:32" ht="12.75" x14ac:dyDescent="0.2">
      <c r="A828" s="509" t="s">
        <v>1336</v>
      </c>
      <c r="B828" s="185" t="str">
        <f t="shared" si="161"/>
        <v>Santana</v>
      </c>
      <c r="C828" s="190" t="str">
        <f t="shared" si="162"/>
        <v>Danny+</v>
      </c>
      <c r="D828" s="107" t="str">
        <f t="shared" si="163"/>
        <v>D. Santana</v>
      </c>
      <c r="E828" s="178" t="str">
        <f t="shared" si="164"/>
        <v>Danny+ Santana</v>
      </c>
      <c r="F828" s="108" t="s">
        <v>978</v>
      </c>
      <c r="G828" s="108"/>
      <c r="H828" s="108"/>
      <c r="I828" s="108"/>
      <c r="J828" s="298">
        <v>33184</v>
      </c>
      <c r="K828" s="107" t="s">
        <v>975</v>
      </c>
      <c r="L828" s="108" t="s">
        <v>7</v>
      </c>
      <c r="M828" s="107" t="str">
        <f t="shared" si="158"/>
        <v>ARB-Y4</v>
      </c>
      <c r="N828" s="120" t="str">
        <f>Aaron!$M$2</f>
        <v>Virginia</v>
      </c>
      <c r="O828" s="108" t="s">
        <v>1349</v>
      </c>
      <c r="P828" s="178" t="str">
        <f t="shared" si="159"/>
        <v>Santana, Danny+ (ARB-Y4)</v>
      </c>
      <c r="Q828" s="139">
        <f t="shared" si="165"/>
        <v>600000</v>
      </c>
      <c r="R828" s="231" t="str">
        <f t="shared" si="166"/>
        <v/>
      </c>
      <c r="S828" s="231" t="str">
        <f t="shared" si="167"/>
        <v/>
      </c>
      <c r="T828" s="231" t="str">
        <f t="shared" si="160"/>
        <v/>
      </c>
      <c r="U828" s="107" t="s">
        <v>630</v>
      </c>
      <c r="V828" s="323">
        <v>600000</v>
      </c>
      <c r="W828" s="107" t="s">
        <v>943</v>
      </c>
      <c r="X828" s="321"/>
      <c r="Y828" s="107" t="s">
        <v>944</v>
      </c>
      <c r="Z828" s="321"/>
      <c r="AA828" s="107" t="s">
        <v>945</v>
      </c>
      <c r="AB828" s="509"/>
      <c r="AC828" s="107" t="s">
        <v>326</v>
      </c>
      <c r="AD828" s="107"/>
      <c r="AE828" s="107"/>
      <c r="AF828" s="107"/>
    </row>
    <row r="829" spans="1:32" ht="12.75" x14ac:dyDescent="0.2">
      <c r="A829" s="185" t="s">
        <v>1123</v>
      </c>
      <c r="B829" s="185" t="str">
        <f t="shared" si="161"/>
        <v>Santana</v>
      </c>
      <c r="C829" s="190" t="str">
        <f t="shared" si="162"/>
        <v>Domingo</v>
      </c>
      <c r="D829" s="107" t="str">
        <f t="shared" si="163"/>
        <v>D. Santana</v>
      </c>
      <c r="E829" s="178" t="str">
        <f t="shared" si="164"/>
        <v>Domingo Santana</v>
      </c>
      <c r="F829" s="184" t="s">
        <v>971</v>
      </c>
      <c r="G829" s="184"/>
      <c r="H829" s="184"/>
      <c r="I829" s="184"/>
      <c r="J829" s="194">
        <v>33821</v>
      </c>
      <c r="K829" s="195" t="s">
        <v>1075</v>
      </c>
      <c r="L829" s="108" t="s">
        <v>7</v>
      </c>
      <c r="M829" s="107" t="str">
        <f t="shared" si="158"/>
        <v>Y3</v>
      </c>
      <c r="N829" s="222" t="str">
        <f>Mays!$S$2</f>
        <v>Thunder Bay</v>
      </c>
      <c r="O829" s="184" t="s">
        <v>1076</v>
      </c>
      <c r="P829" s="178" t="str">
        <f t="shared" si="159"/>
        <v>Santana, Domingo (Y3)</v>
      </c>
      <c r="Q829" s="139">
        <f t="shared" si="165"/>
        <v>400000</v>
      </c>
      <c r="R829" s="231" t="str">
        <f t="shared" si="166"/>
        <v/>
      </c>
      <c r="S829" s="231" t="str">
        <f t="shared" si="167"/>
        <v/>
      </c>
      <c r="T829" s="231" t="str">
        <f t="shared" si="160"/>
        <v/>
      </c>
      <c r="U829" s="107" t="s">
        <v>367</v>
      </c>
      <c r="V829" s="323">
        <v>400000</v>
      </c>
      <c r="W829" s="107" t="s">
        <v>630</v>
      </c>
      <c r="X829" s="183"/>
      <c r="Y829" s="107" t="s">
        <v>943</v>
      </c>
      <c r="Z829" s="321"/>
      <c r="AA829" s="107" t="s">
        <v>944</v>
      </c>
      <c r="AB829" s="509"/>
      <c r="AC829" s="107" t="s">
        <v>945</v>
      </c>
      <c r="AD829" s="107"/>
      <c r="AE829" s="107" t="s">
        <v>326</v>
      </c>
      <c r="AF829" s="107"/>
    </row>
    <row r="830" spans="1:32" ht="12.75" x14ac:dyDescent="0.2">
      <c r="A830" s="494" t="s">
        <v>1048</v>
      </c>
      <c r="B830" s="378" t="str">
        <f t="shared" si="161"/>
        <v>Santana</v>
      </c>
      <c r="C830" s="379" t="str">
        <f t="shared" si="162"/>
        <v>Ervin</v>
      </c>
      <c r="D830" s="316" t="str">
        <f t="shared" si="163"/>
        <v>E. Santana</v>
      </c>
      <c r="E830" s="374" t="str">
        <f t="shared" si="164"/>
        <v>Ervin Santana</v>
      </c>
      <c r="F830" s="493" t="s">
        <v>971</v>
      </c>
      <c r="G830" s="493"/>
      <c r="H830" s="493"/>
      <c r="I830" s="493"/>
      <c r="J830" s="495">
        <v>30297</v>
      </c>
      <c r="K830" s="496" t="s">
        <v>730</v>
      </c>
      <c r="L830" s="317" t="s">
        <v>130</v>
      </c>
      <c r="M830" s="316" t="str">
        <f t="shared" si="158"/>
        <v>5,F5-20.535M</v>
      </c>
      <c r="N830" s="314" t="s">
        <v>398</v>
      </c>
      <c r="O830" s="493" t="s">
        <v>3700</v>
      </c>
      <c r="P830" s="178" t="str">
        <f t="shared" si="159"/>
        <v>Santana, Ervin (5,F5-20.535M)</v>
      </c>
      <c r="Q830" s="139">
        <f t="shared" si="165"/>
        <v>4107000</v>
      </c>
      <c r="R830" s="231" t="str">
        <f t="shared" si="166"/>
        <v/>
      </c>
      <c r="S830" s="231" t="str">
        <f t="shared" si="167"/>
        <v/>
      </c>
      <c r="T830" s="231" t="str">
        <f t="shared" si="160"/>
        <v/>
      </c>
      <c r="U830" s="170" t="s">
        <v>1049</v>
      </c>
      <c r="V830" s="182">
        <v>4107000</v>
      </c>
      <c r="W830" s="107" t="s">
        <v>326</v>
      </c>
      <c r="X830" s="183"/>
      <c r="Y830" s="509"/>
      <c r="Z830" s="321"/>
      <c r="AA830" s="509"/>
      <c r="AB830" s="509"/>
      <c r="AC830" s="107"/>
      <c r="AD830" s="107"/>
      <c r="AE830" s="107"/>
      <c r="AF830" s="107"/>
    </row>
    <row r="831" spans="1:32" ht="12.75" x14ac:dyDescent="0.2">
      <c r="A831" s="119" t="s">
        <v>870</v>
      </c>
      <c r="B831" s="185" t="str">
        <f t="shared" si="161"/>
        <v>Santiago</v>
      </c>
      <c r="C831" s="190" t="str">
        <f t="shared" si="162"/>
        <v>Hector</v>
      </c>
      <c r="D831" s="107" t="str">
        <f t="shared" si="163"/>
        <v>H. Santiago</v>
      </c>
      <c r="E831" s="178" t="str">
        <f t="shared" si="164"/>
        <v>Hector Santiago</v>
      </c>
      <c r="F831" s="108" t="s">
        <v>404</v>
      </c>
      <c r="G831" s="108"/>
      <c r="H831" s="108"/>
      <c r="I831" s="108"/>
      <c r="J831" s="165">
        <v>32127</v>
      </c>
      <c r="K831" s="120"/>
      <c r="L831" s="108" t="s">
        <v>130</v>
      </c>
      <c r="M831" s="107" t="str">
        <f t="shared" si="158"/>
        <v xml:space="preserve">1,F2-$500k </v>
      </c>
      <c r="N831" s="147" t="s">
        <v>226</v>
      </c>
      <c r="O831" s="142" t="s">
        <v>3237</v>
      </c>
      <c r="P831" s="178" t="str">
        <f t="shared" si="159"/>
        <v>Santiago, Hector (1,F2-$500k )</v>
      </c>
      <c r="Q831" s="139">
        <f t="shared" si="165"/>
        <v>250000</v>
      </c>
      <c r="R831" s="231">
        <f t="shared" si="166"/>
        <v>250000</v>
      </c>
      <c r="S831" s="231" t="str">
        <f t="shared" si="167"/>
        <v/>
      </c>
      <c r="T831" s="231" t="str">
        <f t="shared" si="160"/>
        <v/>
      </c>
      <c r="U831" s="165" t="s">
        <v>3321</v>
      </c>
      <c r="V831" s="140">
        <v>250000</v>
      </c>
      <c r="W831" s="165" t="s">
        <v>3321</v>
      </c>
      <c r="X831" s="140">
        <v>250000</v>
      </c>
      <c r="Y831" s="201" t="s">
        <v>326</v>
      </c>
      <c r="Z831" s="183"/>
      <c r="AA831" s="107"/>
      <c r="AB831" s="321"/>
      <c r="AC831" s="509"/>
      <c r="AD831" s="107"/>
      <c r="AE831" s="107"/>
      <c r="AF831" s="107"/>
    </row>
    <row r="832" spans="1:32" ht="12.75" x14ac:dyDescent="0.2">
      <c r="A832" s="339" t="s">
        <v>1109</v>
      </c>
      <c r="B832" s="185" t="str">
        <f t="shared" si="161"/>
        <v>Sardinas</v>
      </c>
      <c r="C832" s="190" t="str">
        <f t="shared" si="162"/>
        <v>Luis</v>
      </c>
      <c r="D832" s="107" t="str">
        <f t="shared" si="163"/>
        <v>L. Sardinas</v>
      </c>
      <c r="E832" s="178" t="str">
        <f t="shared" si="164"/>
        <v>Luis Sardinas</v>
      </c>
      <c r="F832" s="367" t="s">
        <v>978</v>
      </c>
      <c r="G832" s="339"/>
      <c r="H832" s="339"/>
      <c r="I832" s="339"/>
      <c r="J832" s="368">
        <v>34105</v>
      </c>
      <c r="K832" s="369" t="s">
        <v>975</v>
      </c>
      <c r="L832" s="337" t="s">
        <v>7</v>
      </c>
      <c r="M832" s="107" t="str">
        <f t="shared" ref="M832:M896" si="168">$U832</f>
        <v>2,F2-$750k</v>
      </c>
      <c r="N832" s="340" t="s">
        <v>224</v>
      </c>
      <c r="O832" s="370" t="s">
        <v>2387</v>
      </c>
      <c r="P832" s="178" t="str">
        <f t="shared" ref="P832:P895" si="169">CONCATENATE(A832," (",M832,")")</f>
        <v>Sardinas, Luis (2,F2-$750k)</v>
      </c>
      <c r="Q832" s="139">
        <f t="shared" si="165"/>
        <v>375000</v>
      </c>
      <c r="R832" s="231" t="str">
        <f t="shared" si="166"/>
        <v/>
      </c>
      <c r="S832" s="231" t="str">
        <f t="shared" si="167"/>
        <v/>
      </c>
      <c r="T832" s="231" t="str">
        <f t="shared" ref="T832:T896" si="170">IF(ISBLANK($AB832),"",$AB832)</f>
        <v/>
      </c>
      <c r="U832" s="340" t="s">
        <v>1949</v>
      </c>
      <c r="V832" s="338">
        <v>375000</v>
      </c>
      <c r="W832" s="340" t="s">
        <v>326</v>
      </c>
      <c r="X832" s="183"/>
      <c r="Y832" s="107"/>
      <c r="Z832" s="183"/>
      <c r="AA832" s="107"/>
      <c r="AB832" s="107"/>
      <c r="AC832" s="107"/>
      <c r="AD832" s="107"/>
      <c r="AE832" s="107"/>
      <c r="AF832" s="107"/>
    </row>
    <row r="833" spans="1:34" ht="12.75" x14ac:dyDescent="0.2">
      <c r="A833" s="509" t="s">
        <v>1667</v>
      </c>
      <c r="B833" s="185" t="str">
        <f t="shared" si="161"/>
        <v>Schebler</v>
      </c>
      <c r="C833" s="190" t="str">
        <f t="shared" si="162"/>
        <v>Scott*</v>
      </c>
      <c r="D833" s="107" t="str">
        <f t="shared" si="163"/>
        <v>S. Schebler</v>
      </c>
      <c r="E833" s="178" t="str">
        <f t="shared" si="164"/>
        <v>Scott* Schebler</v>
      </c>
      <c r="F833" s="217" t="s">
        <v>404</v>
      </c>
      <c r="G833" s="509">
        <v>90</v>
      </c>
      <c r="H833" s="509" t="s">
        <v>613</v>
      </c>
      <c r="I833" s="509">
        <v>21</v>
      </c>
      <c r="J833" s="298">
        <v>33152</v>
      </c>
      <c r="K833" s="167" t="s">
        <v>1075</v>
      </c>
      <c r="L833" s="108" t="s">
        <v>7</v>
      </c>
      <c r="M833" s="107" t="str">
        <f t="shared" si="168"/>
        <v>Y2</v>
      </c>
      <c r="N833" s="120" t="s">
        <v>1226</v>
      </c>
      <c r="O833" s="142" t="s">
        <v>3204</v>
      </c>
      <c r="P833" s="178" t="str">
        <f t="shared" si="169"/>
        <v>Schebler, Scott* (Y2)</v>
      </c>
      <c r="Q833" s="139">
        <f t="shared" si="165"/>
        <v>300000</v>
      </c>
      <c r="R833" s="231">
        <f t="shared" si="166"/>
        <v>400000</v>
      </c>
      <c r="S833" s="231" t="str">
        <f t="shared" si="167"/>
        <v/>
      </c>
      <c r="T833" s="231" t="str">
        <f>IF(ISBLANK($Z833),"",$Z833)</f>
        <v/>
      </c>
      <c r="U833" s="178" t="s">
        <v>511</v>
      </c>
      <c r="V833" s="183">
        <v>300000</v>
      </c>
      <c r="W833" s="107" t="s">
        <v>367</v>
      </c>
      <c r="X833" s="183">
        <v>400000</v>
      </c>
      <c r="Y833" s="107" t="s">
        <v>630</v>
      </c>
      <c r="Z833" s="183"/>
      <c r="AA833" s="107" t="s">
        <v>943</v>
      </c>
      <c r="AB833" s="509"/>
      <c r="AC833" s="107" t="s">
        <v>944</v>
      </c>
      <c r="AD833" s="107"/>
    </row>
    <row r="834" spans="1:34" ht="15" x14ac:dyDescent="0.25">
      <c r="A834" s="120" t="s">
        <v>157</v>
      </c>
      <c r="B834" s="185" t="str">
        <f t="shared" si="161"/>
        <v>Scherzer</v>
      </c>
      <c r="C834" s="190" t="str">
        <f t="shared" si="162"/>
        <v>Max</v>
      </c>
      <c r="D834" s="107" t="str">
        <f t="shared" si="163"/>
        <v>M. Scherzer</v>
      </c>
      <c r="E834" s="178" t="str">
        <f t="shared" si="164"/>
        <v>Max Scherzer</v>
      </c>
      <c r="F834" s="334" t="s">
        <v>971</v>
      </c>
      <c r="G834" s="108"/>
      <c r="H834" s="108"/>
      <c r="I834" s="108"/>
      <c r="J834" s="335">
        <v>30890</v>
      </c>
      <c r="K834" s="336" t="s">
        <v>730</v>
      </c>
      <c r="L834" s="108" t="s">
        <v>130</v>
      </c>
      <c r="M834" s="107" t="str">
        <f t="shared" si="168"/>
        <v>2,F5-$37.485M</v>
      </c>
      <c r="N834" s="339" t="s">
        <v>1920</v>
      </c>
      <c r="O834" s="370" t="s">
        <v>1922</v>
      </c>
      <c r="P834" s="178" t="str">
        <f t="shared" si="169"/>
        <v>Scherzer, Max (2,F5-$37.485M)</v>
      </c>
      <c r="Q834" s="139">
        <f t="shared" si="165"/>
        <v>7497000</v>
      </c>
      <c r="R834" s="231">
        <f t="shared" si="166"/>
        <v>7497000</v>
      </c>
      <c r="S834" s="231">
        <f t="shared" si="167"/>
        <v>7497000</v>
      </c>
      <c r="T834" s="231">
        <f t="shared" si="170"/>
        <v>7497000</v>
      </c>
      <c r="U834" s="340" t="s">
        <v>2095</v>
      </c>
      <c r="V834" s="338">
        <v>7497000</v>
      </c>
      <c r="W834" s="340" t="s">
        <v>2098</v>
      </c>
      <c r="X834" s="486">
        <v>7497000</v>
      </c>
      <c r="Y834" s="340" t="s">
        <v>2100</v>
      </c>
      <c r="Z834" s="486">
        <v>7497000</v>
      </c>
      <c r="AA834" s="340" t="s">
        <v>2102</v>
      </c>
      <c r="AB834" s="338">
        <v>7497000</v>
      </c>
      <c r="AC834" s="107" t="s">
        <v>326</v>
      </c>
      <c r="AD834" s="107"/>
      <c r="AE834" s="107"/>
      <c r="AF834" s="107"/>
      <c r="AG834" s="107"/>
      <c r="AH834" s="107"/>
    </row>
    <row r="835" spans="1:34" ht="12.75" x14ac:dyDescent="0.2">
      <c r="A835" s="107" t="s">
        <v>2292</v>
      </c>
      <c r="B835" s="185" t="str">
        <f t="shared" si="161"/>
        <v>Schimpf</v>
      </c>
      <c r="C835" s="190" t="str">
        <f t="shared" si="162"/>
        <v>Ryan</v>
      </c>
      <c r="D835" s="107" t="str">
        <f t="shared" si="163"/>
        <v>R. Schimpf</v>
      </c>
      <c r="E835" s="178" t="str">
        <f t="shared" si="164"/>
        <v>Ryan Schimpf</v>
      </c>
      <c r="F835" s="184" t="s">
        <v>404</v>
      </c>
      <c r="G835" s="107">
        <v>30</v>
      </c>
      <c r="H835" s="107">
        <v>2</v>
      </c>
      <c r="I835" s="107">
        <v>1</v>
      </c>
      <c r="J835" s="398">
        <v>32244</v>
      </c>
      <c r="K835" s="107" t="s">
        <v>969</v>
      </c>
      <c r="L835" s="108" t="s">
        <v>7</v>
      </c>
      <c r="M835" s="107" t="str">
        <f t="shared" si="168"/>
        <v>1,F1-$200k</v>
      </c>
      <c r="N835" s="147" t="s">
        <v>1636</v>
      </c>
      <c r="O835" s="142" t="s">
        <v>3237</v>
      </c>
      <c r="P835" s="178" t="str">
        <f t="shared" si="169"/>
        <v>Schimpf, Ryan (1,F1-$200k)</v>
      </c>
      <c r="Q835" s="139">
        <f t="shared" si="165"/>
        <v>200000</v>
      </c>
      <c r="R835" s="231" t="str">
        <f t="shared" si="166"/>
        <v/>
      </c>
      <c r="S835" s="231" t="str">
        <f t="shared" si="167"/>
        <v/>
      </c>
      <c r="T835" s="231" t="str">
        <f t="shared" si="170"/>
        <v/>
      </c>
      <c r="U835" s="165" t="s">
        <v>1488</v>
      </c>
      <c r="V835" s="140">
        <v>200000</v>
      </c>
      <c r="W835" s="182" t="s">
        <v>326</v>
      </c>
      <c r="X835" s="183"/>
      <c r="Y835" s="107"/>
      <c r="Z835" s="183"/>
      <c r="AA835" s="107"/>
      <c r="AB835" s="140"/>
      <c r="AC835" s="107"/>
      <c r="AD835" s="140"/>
      <c r="AE835" s="107"/>
      <c r="AF835" s="107"/>
      <c r="AG835" s="107"/>
      <c r="AH835" s="107"/>
    </row>
    <row r="836" spans="1:34" ht="12.75" x14ac:dyDescent="0.2">
      <c r="A836" s="107" t="s">
        <v>771</v>
      </c>
      <c r="B836" s="185" t="str">
        <f t="shared" si="161"/>
        <v>Schoop</v>
      </c>
      <c r="C836" s="190" t="str">
        <f t="shared" si="162"/>
        <v>Jon</v>
      </c>
      <c r="D836" s="107" t="str">
        <f t="shared" si="163"/>
        <v>J. Schoop</v>
      </c>
      <c r="E836" s="178" t="str">
        <f t="shared" si="164"/>
        <v>Jon Schoop</v>
      </c>
      <c r="F836" s="108" t="s">
        <v>971</v>
      </c>
      <c r="G836" s="108"/>
      <c r="H836" s="108"/>
      <c r="I836" s="108"/>
      <c r="J836" s="165">
        <v>33527</v>
      </c>
      <c r="K836" s="120" t="s">
        <v>969</v>
      </c>
      <c r="L836" s="108" t="s">
        <v>7</v>
      </c>
      <c r="M836" s="107" t="str">
        <f t="shared" si="168"/>
        <v>ARB-Y4</v>
      </c>
      <c r="N836" s="222" t="str">
        <f>Mays!$S$2</f>
        <v>Thunder Bay</v>
      </c>
      <c r="O836" s="142" t="s">
        <v>1065</v>
      </c>
      <c r="P836" s="178" t="str">
        <f t="shared" si="169"/>
        <v>Schoop, Jon (ARB-Y4)</v>
      </c>
      <c r="Q836" s="139">
        <f t="shared" si="165"/>
        <v>1000000</v>
      </c>
      <c r="R836" s="231" t="str">
        <f t="shared" si="166"/>
        <v/>
      </c>
      <c r="S836" s="231" t="str">
        <f t="shared" si="167"/>
        <v/>
      </c>
      <c r="T836" s="231" t="str">
        <f t="shared" si="170"/>
        <v/>
      </c>
      <c r="U836" s="107" t="s">
        <v>630</v>
      </c>
      <c r="V836" s="183">
        <v>1000000</v>
      </c>
      <c r="W836" s="107" t="s">
        <v>943</v>
      </c>
      <c r="X836" s="183"/>
      <c r="Y836" s="107" t="s">
        <v>944</v>
      </c>
      <c r="Z836" s="321"/>
      <c r="AA836" s="107" t="s">
        <v>945</v>
      </c>
      <c r="AB836" s="107"/>
      <c r="AC836" s="107" t="s">
        <v>326</v>
      </c>
      <c r="AD836" s="107"/>
      <c r="AE836" s="107"/>
      <c r="AF836" s="107"/>
      <c r="AG836" s="107"/>
      <c r="AH836" s="107"/>
    </row>
    <row r="837" spans="1:34" ht="12.75" x14ac:dyDescent="0.2">
      <c r="A837" s="107" t="s">
        <v>2307</v>
      </c>
      <c r="B837" s="185" t="str">
        <f t="shared" si="161"/>
        <v>Schugel</v>
      </c>
      <c r="C837" s="190" t="str">
        <f t="shared" si="162"/>
        <v>A.J.</v>
      </c>
      <c r="D837" s="107" t="str">
        <f t="shared" si="163"/>
        <v>A. Schugel</v>
      </c>
      <c r="E837" s="178" t="str">
        <f t="shared" si="164"/>
        <v>A.J. Schugel</v>
      </c>
      <c r="F837" s="184" t="s">
        <v>971</v>
      </c>
      <c r="G837" s="107">
        <f>G836+1</f>
        <v>1</v>
      </c>
      <c r="H837" s="107">
        <v>3</v>
      </c>
      <c r="I837" s="107">
        <v>6</v>
      </c>
      <c r="J837" s="398">
        <v>32686</v>
      </c>
      <c r="K837" s="107" t="s">
        <v>968</v>
      </c>
      <c r="L837" s="108" t="s">
        <v>130</v>
      </c>
      <c r="M837" s="107" t="str">
        <f t="shared" si="168"/>
        <v>Y2</v>
      </c>
      <c r="N837" s="107" t="s">
        <v>640</v>
      </c>
      <c r="O837" s="108" t="s">
        <v>2127</v>
      </c>
      <c r="P837" s="178" t="str">
        <f t="shared" si="169"/>
        <v>Schugel, A.J. (Y2)</v>
      </c>
      <c r="Q837" s="139">
        <f t="shared" si="165"/>
        <v>300000</v>
      </c>
      <c r="R837" s="231">
        <f t="shared" si="166"/>
        <v>400000</v>
      </c>
      <c r="S837" s="231" t="str">
        <f t="shared" si="167"/>
        <v/>
      </c>
      <c r="T837" s="231" t="str">
        <f t="shared" si="170"/>
        <v/>
      </c>
      <c r="U837" s="107" t="s">
        <v>511</v>
      </c>
      <c r="V837" s="183">
        <v>300000</v>
      </c>
      <c r="W837" s="107" t="s">
        <v>367</v>
      </c>
      <c r="X837" s="183">
        <v>400000</v>
      </c>
      <c r="Y837" s="107" t="s">
        <v>630</v>
      </c>
      <c r="Z837" s="140"/>
      <c r="AA837" s="107" t="s">
        <v>943</v>
      </c>
      <c r="AB837" s="107"/>
      <c r="AC837" s="107" t="s">
        <v>944</v>
      </c>
      <c r="AD837" s="107"/>
      <c r="AE837" s="107" t="s">
        <v>945</v>
      </c>
      <c r="AF837" s="107"/>
      <c r="AG837" s="107"/>
      <c r="AH837" s="107"/>
    </row>
    <row r="838" spans="1:34" ht="12.75" x14ac:dyDescent="0.2">
      <c r="A838" s="509" t="s">
        <v>1445</v>
      </c>
      <c r="B838" s="185" t="str">
        <f t="shared" si="161"/>
        <v>Schwarber</v>
      </c>
      <c r="C838" s="190" t="str">
        <f t="shared" si="162"/>
        <v>Kyle</v>
      </c>
      <c r="D838" s="107" t="str">
        <f t="shared" si="163"/>
        <v>K. Schwarber</v>
      </c>
      <c r="E838" s="178" t="str">
        <f t="shared" si="164"/>
        <v>Kyle Schwarber</v>
      </c>
      <c r="F838" s="108" t="s">
        <v>404</v>
      </c>
      <c r="G838" s="108"/>
      <c r="H838" s="108"/>
      <c r="I838" s="108"/>
      <c r="J838" s="298">
        <v>34033</v>
      </c>
      <c r="K838" s="107" t="s">
        <v>977</v>
      </c>
      <c r="L838" s="108" t="s">
        <v>7</v>
      </c>
      <c r="M838" s="107" t="str">
        <f t="shared" si="168"/>
        <v>Y2</v>
      </c>
      <c r="N838" s="222" t="str">
        <f>Aaron!$Y$2</f>
        <v>Columbus</v>
      </c>
      <c r="O838" s="108" t="s">
        <v>1349</v>
      </c>
      <c r="P838" s="178" t="str">
        <f t="shared" si="169"/>
        <v>Schwarber, Kyle (Y2)</v>
      </c>
      <c r="Q838" s="139">
        <f t="shared" si="165"/>
        <v>300000</v>
      </c>
      <c r="R838" s="231">
        <f t="shared" si="166"/>
        <v>400000</v>
      </c>
      <c r="S838" s="231" t="str">
        <f t="shared" si="167"/>
        <v/>
      </c>
      <c r="T838" s="231" t="str">
        <f t="shared" si="170"/>
        <v/>
      </c>
      <c r="U838" s="107" t="s">
        <v>511</v>
      </c>
      <c r="V838" s="183">
        <v>300000</v>
      </c>
      <c r="W838" s="107" t="s">
        <v>367</v>
      </c>
      <c r="X838" s="183">
        <v>400000</v>
      </c>
      <c r="Y838" s="107" t="s">
        <v>630</v>
      </c>
      <c r="Z838" s="321"/>
      <c r="AA838" s="107" t="s">
        <v>943</v>
      </c>
      <c r="AB838" s="107"/>
      <c r="AC838" s="107" t="s">
        <v>944</v>
      </c>
      <c r="AD838" s="107"/>
      <c r="AE838" s="107" t="s">
        <v>945</v>
      </c>
      <c r="AF838" s="107"/>
      <c r="AG838" s="107"/>
      <c r="AH838" s="107"/>
    </row>
    <row r="839" spans="1:34" ht="12.75" x14ac:dyDescent="0.2">
      <c r="A839" s="427" t="s">
        <v>919</v>
      </c>
      <c r="B839" s="185" t="str">
        <f t="shared" si="161"/>
        <v>Seager</v>
      </c>
      <c r="C839" s="190" t="str">
        <f t="shared" si="162"/>
        <v>Corey</v>
      </c>
      <c r="D839" s="107" t="str">
        <f t="shared" si="163"/>
        <v>C. Seager</v>
      </c>
      <c r="E839" s="178" t="str">
        <f t="shared" si="164"/>
        <v>Corey Seager</v>
      </c>
      <c r="F839" s="108" t="s">
        <v>404</v>
      </c>
      <c r="G839" s="108"/>
      <c r="H839" s="108"/>
      <c r="I839" s="108"/>
      <c r="J839" s="165">
        <v>34451</v>
      </c>
      <c r="K839" s="120" t="s">
        <v>975</v>
      </c>
      <c r="L839" s="108" t="s">
        <v>7</v>
      </c>
      <c r="M839" s="107" t="str">
        <f t="shared" si="168"/>
        <v>Y3</v>
      </c>
      <c r="N839" s="120" t="str">
        <f>Mays!$G$2</f>
        <v>Palo Alto</v>
      </c>
      <c r="O839" s="108" t="s">
        <v>846</v>
      </c>
      <c r="P839" s="178" t="str">
        <f t="shared" si="169"/>
        <v>Seager, Corey (Y3)</v>
      </c>
      <c r="Q839" s="139">
        <f t="shared" si="165"/>
        <v>400000</v>
      </c>
      <c r="R839" s="231" t="str">
        <f t="shared" si="166"/>
        <v/>
      </c>
      <c r="S839" s="231" t="str">
        <f t="shared" si="167"/>
        <v/>
      </c>
      <c r="T839" s="231" t="str">
        <f t="shared" si="170"/>
        <v/>
      </c>
      <c r="U839" s="107" t="s">
        <v>367</v>
      </c>
      <c r="V839" s="323">
        <v>400000</v>
      </c>
      <c r="W839" s="107" t="s">
        <v>630</v>
      </c>
      <c r="X839" s="183"/>
      <c r="Y839" s="107" t="s">
        <v>943</v>
      </c>
      <c r="Z839" s="321"/>
      <c r="AA839" s="107" t="s">
        <v>944</v>
      </c>
      <c r="AB839" s="107"/>
      <c r="AC839" s="107" t="s">
        <v>945</v>
      </c>
      <c r="AD839" s="107"/>
      <c r="AE839" s="107" t="s">
        <v>326</v>
      </c>
      <c r="AF839" s="509"/>
      <c r="AG839" s="107"/>
      <c r="AH839" s="107"/>
    </row>
    <row r="840" spans="1:34" ht="12.75" x14ac:dyDescent="0.2">
      <c r="A840" s="107" t="s">
        <v>803</v>
      </c>
      <c r="B840" s="185" t="str">
        <f t="shared" si="161"/>
        <v>Seager</v>
      </c>
      <c r="C840" s="190" t="str">
        <f t="shared" si="162"/>
        <v>Kyle</v>
      </c>
      <c r="D840" s="107" t="str">
        <f t="shared" si="163"/>
        <v>K. Seager</v>
      </c>
      <c r="E840" s="178" t="str">
        <f t="shared" si="164"/>
        <v>Kyle Seager</v>
      </c>
      <c r="F840" s="108"/>
      <c r="G840" s="108"/>
      <c r="H840" s="108"/>
      <c r="I840" s="108"/>
      <c r="J840" s="165"/>
      <c r="K840" s="120"/>
      <c r="L840" s="108" t="s">
        <v>7</v>
      </c>
      <c r="M840" s="107" t="str">
        <f t="shared" si="168"/>
        <v>4,L5-14M</v>
      </c>
      <c r="N840" s="120" t="str">
        <f>Cobb!$S$2</f>
        <v>Waikiki</v>
      </c>
      <c r="O840" s="142" t="s">
        <v>813</v>
      </c>
      <c r="P840" s="178" t="str">
        <f t="shared" si="169"/>
        <v>Seager, Kyle (4,L5-14M)</v>
      </c>
      <c r="Q840" s="139">
        <f t="shared" si="165"/>
        <v>2800000</v>
      </c>
      <c r="R840" s="231">
        <f t="shared" si="166"/>
        <v>2800000</v>
      </c>
      <c r="S840" s="231" t="str">
        <f t="shared" si="167"/>
        <v/>
      </c>
      <c r="T840" s="231" t="str">
        <f t="shared" si="170"/>
        <v/>
      </c>
      <c r="U840" s="107" t="s">
        <v>309</v>
      </c>
      <c r="V840" s="183">
        <v>2800000</v>
      </c>
      <c r="W840" s="107" t="s">
        <v>593</v>
      </c>
      <c r="X840" s="183">
        <v>2800000</v>
      </c>
      <c r="Y840" s="120" t="s">
        <v>326</v>
      </c>
      <c r="Z840" s="321"/>
      <c r="AA840" s="509"/>
      <c r="AB840" s="179"/>
      <c r="AC840" s="107"/>
      <c r="AD840" s="107"/>
      <c r="AE840" s="107"/>
      <c r="AF840" s="107"/>
      <c r="AG840" s="107"/>
      <c r="AH840" s="107"/>
    </row>
    <row r="841" spans="1:34" ht="12.75" x14ac:dyDescent="0.2">
      <c r="A841" s="107" t="s">
        <v>290</v>
      </c>
      <c r="B841" s="185" t="str">
        <f t="shared" si="161"/>
        <v>Segura</v>
      </c>
      <c r="C841" s="190" t="str">
        <f t="shared" si="162"/>
        <v>Jean</v>
      </c>
      <c r="D841" s="107" t="str">
        <f t="shared" si="163"/>
        <v>J. Segura</v>
      </c>
      <c r="E841" s="178" t="str">
        <f t="shared" si="164"/>
        <v>Jean Segura</v>
      </c>
      <c r="F841" s="108"/>
      <c r="G841" s="108"/>
      <c r="H841" s="108"/>
      <c r="I841" s="108"/>
      <c r="J841" s="165"/>
      <c r="K841" s="120"/>
      <c r="L841" s="108" t="s">
        <v>7</v>
      </c>
      <c r="M841" s="107" t="str">
        <f t="shared" si="168"/>
        <v>1,L3-$18M</v>
      </c>
      <c r="N841" s="120" t="s">
        <v>1361</v>
      </c>
      <c r="O841" s="142" t="s">
        <v>2390</v>
      </c>
      <c r="P841" s="178" t="str">
        <f t="shared" si="169"/>
        <v>Segura, Jean (1,L3-$18M)</v>
      </c>
      <c r="Q841" s="139">
        <f t="shared" si="165"/>
        <v>6000000</v>
      </c>
      <c r="R841" s="231">
        <f t="shared" si="166"/>
        <v>6000000</v>
      </c>
      <c r="S841" s="231">
        <f t="shared" si="167"/>
        <v>6000000</v>
      </c>
      <c r="T841" s="231" t="str">
        <f t="shared" si="170"/>
        <v/>
      </c>
      <c r="U841" s="107" t="s">
        <v>3172</v>
      </c>
      <c r="V841" s="183">
        <v>6000000</v>
      </c>
      <c r="W841" s="107" t="s">
        <v>3173</v>
      </c>
      <c r="X841" s="183">
        <v>6000000</v>
      </c>
      <c r="Y841" s="107" t="s">
        <v>3174</v>
      </c>
      <c r="Z841" s="321">
        <v>6000000</v>
      </c>
      <c r="AA841" s="509" t="s">
        <v>326</v>
      </c>
      <c r="AB841" s="140"/>
      <c r="AC841" s="107"/>
      <c r="AD841" s="107"/>
      <c r="AE841" s="107"/>
      <c r="AF841" s="107"/>
      <c r="AG841" s="107"/>
      <c r="AH841" s="107"/>
    </row>
    <row r="842" spans="1:34" ht="12.75" x14ac:dyDescent="0.2">
      <c r="A842" s="185" t="s">
        <v>1141</v>
      </c>
      <c r="B842" s="185" t="str">
        <f t="shared" si="161"/>
        <v>Semien</v>
      </c>
      <c r="C842" s="190" t="str">
        <f t="shared" si="162"/>
        <v>Marcus</v>
      </c>
      <c r="D842" s="107" t="str">
        <f t="shared" si="163"/>
        <v>M. Semien</v>
      </c>
      <c r="E842" s="178" t="str">
        <f t="shared" si="164"/>
        <v>Marcus Semien</v>
      </c>
      <c r="F842" s="184" t="s">
        <v>971</v>
      </c>
      <c r="G842" s="184"/>
      <c r="H842" s="184"/>
      <c r="I842" s="184"/>
      <c r="J842" s="194">
        <v>33133</v>
      </c>
      <c r="K842" s="195" t="s">
        <v>969</v>
      </c>
      <c r="L842" s="108" t="s">
        <v>7</v>
      </c>
      <c r="M842" s="107" t="str">
        <f t="shared" si="168"/>
        <v>ARB-Y4</v>
      </c>
      <c r="N842" s="222" t="str">
        <f>Aaron!$Y$2</f>
        <v>Columbus</v>
      </c>
      <c r="O842" s="184" t="s">
        <v>1227</v>
      </c>
      <c r="P842" s="178" t="str">
        <f t="shared" si="169"/>
        <v>Semien, Marcus (ARB-Y4)</v>
      </c>
      <c r="Q842" s="139">
        <f t="shared" si="165"/>
        <v>760000</v>
      </c>
      <c r="R842" s="231" t="str">
        <f t="shared" si="166"/>
        <v/>
      </c>
      <c r="S842" s="231" t="str">
        <f t="shared" si="167"/>
        <v/>
      </c>
      <c r="T842" s="231" t="str">
        <f t="shared" si="170"/>
        <v/>
      </c>
      <c r="U842" s="107" t="s">
        <v>630</v>
      </c>
      <c r="V842" s="179">
        <v>760000</v>
      </c>
      <c r="W842" s="107" t="s">
        <v>943</v>
      </c>
      <c r="X842" s="183"/>
      <c r="Y842" s="107" t="s">
        <v>944</v>
      </c>
      <c r="Z842" s="321"/>
      <c r="AA842" s="107" t="s">
        <v>945</v>
      </c>
      <c r="AB842" s="140"/>
      <c r="AC842" s="107" t="s">
        <v>326</v>
      </c>
      <c r="AD842" s="107"/>
      <c r="AE842" s="107"/>
      <c r="AF842" s="107"/>
      <c r="AG842" s="107"/>
      <c r="AH842" s="107"/>
    </row>
    <row r="843" spans="1:34" ht="12.75" x14ac:dyDescent="0.2">
      <c r="A843" s="107" t="s">
        <v>2129</v>
      </c>
      <c r="B843" s="185" t="str">
        <f t="shared" si="161"/>
        <v>Senzel</v>
      </c>
      <c r="C843" s="190" t="str">
        <f t="shared" si="162"/>
        <v>Nick</v>
      </c>
      <c r="D843" s="107" t="str">
        <f t="shared" si="163"/>
        <v>N. Senzel</v>
      </c>
      <c r="E843" s="178" t="str">
        <f t="shared" si="164"/>
        <v>Nick Senzel</v>
      </c>
      <c r="F843" s="184" t="s">
        <v>971</v>
      </c>
      <c r="G843" s="107">
        <f>G842+1</f>
        <v>1</v>
      </c>
      <c r="H843" s="107">
        <v>1</v>
      </c>
      <c r="I843" s="107">
        <v>6</v>
      </c>
      <c r="J843" s="398">
        <v>34879</v>
      </c>
      <c r="K843" s="107" t="s">
        <v>974</v>
      </c>
      <c r="L843" s="108" t="s">
        <v>509</v>
      </c>
      <c r="M843" s="107" t="str">
        <f t="shared" si="168"/>
        <v>min</v>
      </c>
      <c r="N843" s="107" t="s">
        <v>224</v>
      </c>
      <c r="O843" s="108" t="s">
        <v>2127</v>
      </c>
      <c r="P843" s="178" t="str">
        <f t="shared" si="169"/>
        <v>Senzel, Nick (min)</v>
      </c>
      <c r="Q843" s="139" t="str">
        <f t="shared" si="165"/>
        <v/>
      </c>
      <c r="R843" s="231" t="str">
        <f t="shared" si="166"/>
        <v/>
      </c>
      <c r="S843" s="231" t="str">
        <f t="shared" si="167"/>
        <v/>
      </c>
      <c r="T843" s="231" t="str">
        <f t="shared" si="170"/>
        <v/>
      </c>
      <c r="U843" s="107" t="s">
        <v>643</v>
      </c>
      <c r="V843" s="107"/>
      <c r="W843" s="107"/>
      <c r="X843" s="140"/>
      <c r="Y843" s="107"/>
      <c r="Z843" s="140"/>
      <c r="AA843" s="107"/>
      <c r="AB843" s="107"/>
      <c r="AC843" s="107"/>
      <c r="AD843" s="107"/>
      <c r="AE843" s="107"/>
      <c r="AF843" s="107"/>
      <c r="AG843" s="107"/>
      <c r="AH843" s="107"/>
    </row>
    <row r="844" spans="1:34" ht="12.75" x14ac:dyDescent="0.2">
      <c r="A844" s="509" t="s">
        <v>1447</v>
      </c>
      <c r="B844" s="185" t="str">
        <f t="shared" ref="B844:B907" si="171">LEFT(A844,FIND(", ",A844,1)-1)</f>
        <v>Severino</v>
      </c>
      <c r="C844" s="190" t="str">
        <f t="shared" ref="C844:C907" si="172">RIGHT(A844,LEN(A844)-FIND(", ",A844,1)-1)</f>
        <v>Luis</v>
      </c>
      <c r="D844" s="107" t="str">
        <f t="shared" ref="D844:D907" si="173">CONCATENATE(MID(C844,1,1),". ",B844)</f>
        <v>L. Severino</v>
      </c>
      <c r="E844" s="178" t="str">
        <f t="shared" ref="E844:E907" si="174">CONCATENATE(C844," ",B844)</f>
        <v>Luis Severino</v>
      </c>
      <c r="F844" s="108" t="s">
        <v>971</v>
      </c>
      <c r="G844" s="108"/>
      <c r="H844" s="108"/>
      <c r="I844" s="108"/>
      <c r="J844" s="298">
        <v>34385</v>
      </c>
      <c r="K844" s="107" t="s">
        <v>730</v>
      </c>
      <c r="L844" s="108" t="s">
        <v>130</v>
      </c>
      <c r="M844" s="107" t="str">
        <f t="shared" si="168"/>
        <v>Y3</v>
      </c>
      <c r="N844" s="120" t="str">
        <f>Mays!$Y$2</f>
        <v>Los Angeles</v>
      </c>
      <c r="O844" s="108" t="s">
        <v>1349</v>
      </c>
      <c r="P844" s="178" t="str">
        <f t="shared" si="169"/>
        <v>Severino, Luis (Y3)</v>
      </c>
      <c r="Q844" s="139">
        <f t="shared" si="165"/>
        <v>400000</v>
      </c>
      <c r="R844" s="231" t="str">
        <f t="shared" si="166"/>
        <v/>
      </c>
      <c r="S844" s="231" t="str">
        <f t="shared" si="167"/>
        <v/>
      </c>
      <c r="T844" s="231" t="str">
        <f t="shared" si="170"/>
        <v/>
      </c>
      <c r="U844" s="107" t="s">
        <v>367</v>
      </c>
      <c r="V844" s="323">
        <v>400000</v>
      </c>
      <c r="W844" s="107" t="s">
        <v>630</v>
      </c>
      <c r="X844" s="321"/>
      <c r="Y844" s="107" t="s">
        <v>943</v>
      </c>
      <c r="Z844" s="321"/>
      <c r="AA844" s="107" t="s">
        <v>944</v>
      </c>
      <c r="AB844" s="140"/>
      <c r="AC844" s="107" t="s">
        <v>945</v>
      </c>
      <c r="AD844" s="107"/>
      <c r="AE844" s="107" t="s">
        <v>326</v>
      </c>
      <c r="AF844" s="107"/>
      <c r="AG844" s="107"/>
      <c r="AH844" s="107"/>
    </row>
    <row r="845" spans="1:34" ht="12.75" x14ac:dyDescent="0.2">
      <c r="A845" s="509" t="s">
        <v>1668</v>
      </c>
      <c r="B845" s="185" t="str">
        <f t="shared" si="171"/>
        <v>Severino</v>
      </c>
      <c r="C845" s="190" t="str">
        <f t="shared" si="172"/>
        <v>Pedro</v>
      </c>
      <c r="D845" s="107" t="str">
        <f t="shared" si="173"/>
        <v>P. Severino</v>
      </c>
      <c r="E845" s="178" t="str">
        <f t="shared" si="174"/>
        <v>Pedro Severino</v>
      </c>
      <c r="F845" s="217" t="s">
        <v>971</v>
      </c>
      <c r="G845" s="509">
        <v>192</v>
      </c>
      <c r="H845" s="509">
        <v>8</v>
      </c>
      <c r="I845" s="509">
        <v>19</v>
      </c>
      <c r="J845" s="298">
        <v>34170</v>
      </c>
      <c r="K845" s="167" t="s">
        <v>972</v>
      </c>
      <c r="L845" s="108" t="s">
        <v>7</v>
      </c>
      <c r="M845" s="107" t="str">
        <f t="shared" si="168"/>
        <v>MM</v>
      </c>
      <c r="N845" s="509" t="s">
        <v>429</v>
      </c>
      <c r="O845" s="142" t="s">
        <v>1727</v>
      </c>
      <c r="P845" s="178" t="str">
        <f t="shared" si="169"/>
        <v>Severino, Pedro (MM)</v>
      </c>
      <c r="Q845" s="139">
        <f t="shared" si="165"/>
        <v>100000</v>
      </c>
      <c r="R845" s="231" t="str">
        <f t="shared" si="166"/>
        <v/>
      </c>
      <c r="S845" s="231" t="str">
        <f t="shared" si="167"/>
        <v/>
      </c>
      <c r="T845" s="231" t="str">
        <f t="shared" si="170"/>
        <v/>
      </c>
      <c r="U845" s="107" t="s">
        <v>507</v>
      </c>
      <c r="V845" s="179">
        <v>100000</v>
      </c>
      <c r="W845" s="107"/>
      <c r="X845" s="183"/>
      <c r="Y845" s="107"/>
      <c r="Z845" s="183"/>
      <c r="AA845" s="107"/>
      <c r="AB845" s="182"/>
      <c r="AC845" s="107"/>
      <c r="AD845" s="107"/>
      <c r="AE845" s="107"/>
      <c r="AF845" s="107"/>
      <c r="AG845" s="140"/>
      <c r="AH845" s="107"/>
    </row>
    <row r="846" spans="1:34" ht="15" x14ac:dyDescent="0.25">
      <c r="A846" s="120" t="s">
        <v>787</v>
      </c>
      <c r="B846" s="185" t="str">
        <f t="shared" si="171"/>
        <v>Shaw</v>
      </c>
      <c r="C846" s="190" t="str">
        <f t="shared" si="172"/>
        <v>Bryan</v>
      </c>
      <c r="D846" s="107" t="str">
        <f t="shared" si="173"/>
        <v>B. Shaw</v>
      </c>
      <c r="E846" s="178" t="str">
        <f t="shared" si="174"/>
        <v>Bryan Shaw</v>
      </c>
      <c r="F846" s="334" t="s">
        <v>971</v>
      </c>
      <c r="G846" s="108"/>
      <c r="H846" s="108"/>
      <c r="I846" s="108"/>
      <c r="J846" s="335">
        <v>32089</v>
      </c>
      <c r="K846" s="336" t="s">
        <v>968</v>
      </c>
      <c r="L846" s="108" t="s">
        <v>130</v>
      </c>
      <c r="M846" s="107" t="str">
        <f t="shared" si="168"/>
        <v>2,F3-$2.025M</v>
      </c>
      <c r="N846" s="339" t="s">
        <v>1904</v>
      </c>
      <c r="O846" s="370" t="s">
        <v>1922</v>
      </c>
      <c r="P846" s="178" t="str">
        <f t="shared" si="169"/>
        <v>Shaw, Bryan (2,F3-$2.025M)</v>
      </c>
      <c r="Q846" s="139">
        <f t="shared" si="165"/>
        <v>675000</v>
      </c>
      <c r="R846" s="231">
        <f t="shared" si="166"/>
        <v>675000</v>
      </c>
      <c r="S846" s="231" t="str">
        <f t="shared" si="167"/>
        <v/>
      </c>
      <c r="T846" s="231" t="str">
        <f t="shared" si="170"/>
        <v/>
      </c>
      <c r="U846" s="340" t="s">
        <v>1968</v>
      </c>
      <c r="V846" s="338">
        <v>675000</v>
      </c>
      <c r="W846" s="340" t="s">
        <v>1971</v>
      </c>
      <c r="X846" s="486">
        <v>675000</v>
      </c>
      <c r="Y846" s="107" t="s">
        <v>326</v>
      </c>
      <c r="Z846" s="183"/>
      <c r="AA846" s="107"/>
      <c r="AB846" s="107"/>
      <c r="AC846" s="107"/>
      <c r="AD846" s="107"/>
      <c r="AE846" s="107"/>
      <c r="AF846" s="107"/>
      <c r="AG846" s="107"/>
      <c r="AH846" s="107"/>
    </row>
    <row r="847" spans="1:34" ht="12.75" x14ac:dyDescent="0.2">
      <c r="A847" s="107" t="s">
        <v>1799</v>
      </c>
      <c r="B847" s="185" t="str">
        <f t="shared" si="171"/>
        <v>Shaw</v>
      </c>
      <c r="C847" s="190" t="str">
        <f t="shared" si="172"/>
        <v>Chris James</v>
      </c>
      <c r="D847" s="107" t="str">
        <f t="shared" si="173"/>
        <v>C. Shaw</v>
      </c>
      <c r="E847" s="178" t="str">
        <f t="shared" si="174"/>
        <v>Chris James Shaw</v>
      </c>
      <c r="F847" s="217"/>
      <c r="G847" s="509">
        <v>119</v>
      </c>
      <c r="H847" s="509">
        <v>5</v>
      </c>
      <c r="I847" s="509">
        <v>3</v>
      </c>
      <c r="J847" s="298">
        <v>34262</v>
      </c>
      <c r="K847" s="167" t="s">
        <v>970</v>
      </c>
      <c r="L847" s="108" t="s">
        <v>509</v>
      </c>
      <c r="M847" s="107" t="str">
        <f t="shared" si="168"/>
        <v>min</v>
      </c>
      <c r="N847" s="509" t="s">
        <v>642</v>
      </c>
      <c r="O847" s="142" t="s">
        <v>1727</v>
      </c>
      <c r="P847" s="178" t="str">
        <f t="shared" si="169"/>
        <v>Shaw, Chris James (min)</v>
      </c>
      <c r="Q847" s="139" t="str">
        <f t="shared" si="165"/>
        <v/>
      </c>
      <c r="R847" s="231" t="str">
        <f t="shared" si="166"/>
        <v/>
      </c>
      <c r="S847" s="231" t="str">
        <f t="shared" si="167"/>
        <v/>
      </c>
      <c r="T847" s="231" t="str">
        <f t="shared" si="170"/>
        <v/>
      </c>
      <c r="U847" s="107" t="s">
        <v>643</v>
      </c>
      <c r="V847" s="183"/>
      <c r="W847" s="107"/>
      <c r="X847" s="183"/>
      <c r="Y847" s="107"/>
      <c r="Z847" s="183"/>
      <c r="AA847" s="107"/>
      <c r="AB847" s="107"/>
      <c r="AC847" s="107"/>
      <c r="AD847" s="107"/>
      <c r="AE847" s="107"/>
      <c r="AF847" s="107"/>
      <c r="AG847" s="107"/>
      <c r="AH847" s="107"/>
    </row>
    <row r="848" spans="1:34" ht="12.75" x14ac:dyDescent="0.2">
      <c r="A848" s="509" t="s">
        <v>1719</v>
      </c>
      <c r="B848" s="185" t="str">
        <f t="shared" si="171"/>
        <v>Shaw</v>
      </c>
      <c r="C848" s="190" t="str">
        <f t="shared" si="172"/>
        <v>Travis*</v>
      </c>
      <c r="D848" s="107" t="str">
        <f t="shared" si="173"/>
        <v>T. Shaw</v>
      </c>
      <c r="E848" s="178" t="str">
        <f t="shared" si="174"/>
        <v>Travis* Shaw</v>
      </c>
      <c r="F848" s="217" t="s">
        <v>404</v>
      </c>
      <c r="G848" s="509">
        <v>31</v>
      </c>
      <c r="H848" s="509">
        <v>2</v>
      </c>
      <c r="I848" s="509">
        <v>7</v>
      </c>
      <c r="J848" s="298">
        <v>32979</v>
      </c>
      <c r="K848" s="167" t="s">
        <v>970</v>
      </c>
      <c r="L848" s="108" t="s">
        <v>7</v>
      </c>
      <c r="M848" s="107" t="str">
        <f t="shared" si="168"/>
        <v>Y3</v>
      </c>
      <c r="N848" s="120" t="str">
        <f>Cobb!$M$2</f>
        <v>Mansfield</v>
      </c>
      <c r="O848" s="142" t="s">
        <v>1727</v>
      </c>
      <c r="P848" s="178" t="str">
        <f t="shared" si="169"/>
        <v>Shaw, Travis* (Y3)</v>
      </c>
      <c r="Q848" s="139">
        <f t="shared" si="165"/>
        <v>400000</v>
      </c>
      <c r="R848" s="231" t="str">
        <f t="shared" si="166"/>
        <v/>
      </c>
      <c r="S848" s="231" t="str">
        <f t="shared" si="167"/>
        <v/>
      </c>
      <c r="T848" s="231" t="str">
        <f t="shared" si="170"/>
        <v/>
      </c>
      <c r="U848" s="107" t="s">
        <v>367</v>
      </c>
      <c r="V848" s="183">
        <v>400000</v>
      </c>
      <c r="W848" s="107" t="s">
        <v>630</v>
      </c>
      <c r="X848" s="183"/>
      <c r="Y848" s="107" t="s">
        <v>943</v>
      </c>
      <c r="Z848" s="183"/>
      <c r="AA848" s="107" t="s">
        <v>944</v>
      </c>
      <c r="AB848" s="107"/>
      <c r="AC848" s="107" t="s">
        <v>945</v>
      </c>
      <c r="AD848" s="107"/>
      <c r="AE848" s="107" t="s">
        <v>326</v>
      </c>
      <c r="AF848" s="107"/>
      <c r="AG848" s="107"/>
      <c r="AH848" s="107"/>
    </row>
    <row r="849" spans="1:36" ht="12.75" x14ac:dyDescent="0.2">
      <c r="A849" s="107" t="s">
        <v>1800</v>
      </c>
      <c r="B849" s="185" t="str">
        <f t="shared" si="171"/>
        <v>Sheffield</v>
      </c>
      <c r="C849" s="190" t="str">
        <f t="shared" si="172"/>
        <v>Justus</v>
      </c>
      <c r="D849" s="107" t="str">
        <f t="shared" si="173"/>
        <v>J. Sheffield</v>
      </c>
      <c r="E849" s="178" t="str">
        <f t="shared" si="174"/>
        <v>Justus Sheffield</v>
      </c>
      <c r="F849" s="217"/>
      <c r="G849" s="509">
        <v>157</v>
      </c>
      <c r="H849" s="509">
        <v>6</v>
      </c>
      <c r="I849" s="509">
        <v>19</v>
      </c>
      <c r="J849" s="298">
        <v>35198</v>
      </c>
      <c r="K849" s="167" t="s">
        <v>730</v>
      </c>
      <c r="L849" s="108" t="s">
        <v>509</v>
      </c>
      <c r="M849" s="107" t="str">
        <f t="shared" si="168"/>
        <v>min</v>
      </c>
      <c r="N849" s="509" t="s">
        <v>429</v>
      </c>
      <c r="O849" s="142" t="s">
        <v>1727</v>
      </c>
      <c r="P849" s="178" t="str">
        <f t="shared" si="169"/>
        <v>Sheffield, Justus (min)</v>
      </c>
      <c r="Q849" s="139" t="str">
        <f t="shared" si="165"/>
        <v/>
      </c>
      <c r="R849" s="231" t="str">
        <f t="shared" si="166"/>
        <v/>
      </c>
      <c r="S849" s="231" t="str">
        <f t="shared" si="167"/>
        <v/>
      </c>
      <c r="T849" s="231" t="str">
        <f t="shared" si="170"/>
        <v/>
      </c>
      <c r="U849" s="107" t="s">
        <v>643</v>
      </c>
      <c r="V849" s="183"/>
      <c r="W849" s="107"/>
      <c r="X849" s="183"/>
      <c r="Y849" s="107"/>
      <c r="Z849" s="183"/>
      <c r="AA849" s="107"/>
      <c r="AB849" s="107"/>
      <c r="AC849" s="107"/>
      <c r="AD849" s="107"/>
      <c r="AE849" s="107"/>
      <c r="AF849" s="107"/>
      <c r="AG849" s="107"/>
      <c r="AH849" s="107"/>
    </row>
    <row r="850" spans="1:36" ht="12.75" x14ac:dyDescent="0.2">
      <c r="A850" s="107" t="s">
        <v>494</v>
      </c>
      <c r="B850" s="185" t="str">
        <f t="shared" si="171"/>
        <v>Shields</v>
      </c>
      <c r="C850" s="190" t="str">
        <f t="shared" si="172"/>
        <v>James</v>
      </c>
      <c r="D850" s="107" t="str">
        <f t="shared" si="173"/>
        <v>J. Shields</v>
      </c>
      <c r="E850" s="178" t="str">
        <f t="shared" si="174"/>
        <v>James Shields</v>
      </c>
      <c r="F850" s="108" t="s">
        <v>971</v>
      </c>
      <c r="G850" s="108"/>
      <c r="H850" s="108"/>
      <c r="I850" s="108"/>
      <c r="J850" s="165">
        <v>29940</v>
      </c>
      <c r="K850" s="120" t="s">
        <v>730</v>
      </c>
      <c r="L850" s="108" t="s">
        <v>130</v>
      </c>
      <c r="M850" s="107" t="str">
        <f t="shared" si="168"/>
        <v>1,F2-$1.5435M</v>
      </c>
      <c r="N850" s="147" t="s">
        <v>460</v>
      </c>
      <c r="O850" s="142" t="s">
        <v>3237</v>
      </c>
      <c r="P850" s="178" t="str">
        <f t="shared" si="169"/>
        <v>Shields, James (1,F2-$1.5435M)</v>
      </c>
      <c r="Q850" s="139">
        <f t="shared" si="165"/>
        <v>772000</v>
      </c>
      <c r="R850" s="231">
        <f t="shared" si="166"/>
        <v>772000</v>
      </c>
      <c r="S850" s="231" t="str">
        <f t="shared" si="167"/>
        <v/>
      </c>
      <c r="T850" s="231" t="str">
        <f t="shared" si="170"/>
        <v/>
      </c>
      <c r="U850" s="165" t="s">
        <v>3322</v>
      </c>
      <c r="V850" s="140">
        <v>772000</v>
      </c>
      <c r="W850" s="165" t="s">
        <v>3322</v>
      </c>
      <c r="X850" s="140">
        <v>772000</v>
      </c>
      <c r="Y850" s="201" t="s">
        <v>326</v>
      </c>
      <c r="Z850" s="140"/>
      <c r="AA850" s="183"/>
      <c r="AB850" s="140"/>
      <c r="AC850" s="240"/>
      <c r="AD850" s="509"/>
      <c r="AE850" s="107"/>
      <c r="AF850" s="107"/>
      <c r="AG850" s="107"/>
      <c r="AH850" s="107"/>
    </row>
    <row r="851" spans="1:36" ht="12.75" x14ac:dyDescent="0.2">
      <c r="A851" s="509" t="s">
        <v>1313</v>
      </c>
      <c r="B851" s="185" t="str">
        <f t="shared" si="171"/>
        <v>Shoemaker</v>
      </c>
      <c r="C851" s="190" t="str">
        <f t="shared" si="172"/>
        <v>Matt</v>
      </c>
      <c r="D851" s="107" t="str">
        <f t="shared" si="173"/>
        <v>M. Shoemaker</v>
      </c>
      <c r="E851" s="178" t="str">
        <f t="shared" si="174"/>
        <v>Matt Shoemaker</v>
      </c>
      <c r="F851" s="108" t="s">
        <v>971</v>
      </c>
      <c r="G851" s="108"/>
      <c r="H851" s="108"/>
      <c r="I851" s="108"/>
      <c r="J851" s="298">
        <v>31682</v>
      </c>
      <c r="K851" s="107" t="s">
        <v>730</v>
      </c>
      <c r="L851" s="108" t="s">
        <v>130</v>
      </c>
      <c r="M851" s="107" t="str">
        <f t="shared" si="168"/>
        <v>1,F3-$2.98M</v>
      </c>
      <c r="N851" s="147" t="s">
        <v>614</v>
      </c>
      <c r="O851" s="142" t="s">
        <v>3237</v>
      </c>
      <c r="P851" s="178" t="str">
        <f t="shared" si="169"/>
        <v>Shoemaker, Matt (1,F3-$2.98M)</v>
      </c>
      <c r="Q851" s="139">
        <f t="shared" si="165"/>
        <v>996000</v>
      </c>
      <c r="R851" s="231">
        <f t="shared" si="166"/>
        <v>996000</v>
      </c>
      <c r="S851" s="231">
        <f t="shared" si="167"/>
        <v>996000</v>
      </c>
      <c r="T851" s="231" t="str">
        <f t="shared" si="170"/>
        <v/>
      </c>
      <c r="U851" s="165" t="s">
        <v>3323</v>
      </c>
      <c r="V851" s="140">
        <v>996000</v>
      </c>
      <c r="W851" s="165" t="s">
        <v>3323</v>
      </c>
      <c r="X851" s="140">
        <v>996000</v>
      </c>
      <c r="Y851" s="165" t="s">
        <v>3323</v>
      </c>
      <c r="Z851" s="140">
        <v>996000</v>
      </c>
      <c r="AA851" s="140" t="s">
        <v>326</v>
      </c>
      <c r="AB851" s="321"/>
      <c r="AC851" s="107"/>
      <c r="AD851" s="107"/>
      <c r="AE851" s="107"/>
      <c r="AF851" s="180"/>
      <c r="AG851" s="107"/>
      <c r="AH851" s="107"/>
    </row>
    <row r="852" spans="1:36" ht="12.75" x14ac:dyDescent="0.2">
      <c r="A852" s="107" t="s">
        <v>3371</v>
      </c>
      <c r="B852" s="185" t="str">
        <f t="shared" si="171"/>
        <v>Shreve</v>
      </c>
      <c r="C852" s="190" t="str">
        <f t="shared" si="172"/>
        <v>Chasen*</v>
      </c>
      <c r="D852" s="107" t="str">
        <f t="shared" si="173"/>
        <v>C. Shreve</v>
      </c>
      <c r="E852" s="178" t="str">
        <f t="shared" si="174"/>
        <v>Chasen* Shreve</v>
      </c>
      <c r="F852" s="217" t="s">
        <v>404</v>
      </c>
      <c r="G852" s="217"/>
      <c r="H852" s="217"/>
      <c r="I852" s="217"/>
      <c r="J852" s="165">
        <v>33066</v>
      </c>
      <c r="K852" s="167" t="s">
        <v>968</v>
      </c>
      <c r="L852" s="108" t="s">
        <v>130</v>
      </c>
      <c r="M852" s="107" t="str">
        <f t="shared" si="168"/>
        <v>1,F2-$1.155M</v>
      </c>
      <c r="N852" s="147" t="s">
        <v>398</v>
      </c>
      <c r="O852" s="142" t="s">
        <v>3237</v>
      </c>
      <c r="P852" s="178" t="str">
        <f t="shared" si="169"/>
        <v>Shreve, Chasen* (1,F2-$1.155M)</v>
      </c>
      <c r="Q852" s="139">
        <f t="shared" si="165"/>
        <v>578000</v>
      </c>
      <c r="R852" s="231">
        <f t="shared" si="166"/>
        <v>578000</v>
      </c>
      <c r="S852" s="231" t="str">
        <f t="shared" si="167"/>
        <v/>
      </c>
      <c r="T852" s="231" t="str">
        <f t="shared" si="170"/>
        <v/>
      </c>
      <c r="U852" s="165" t="s">
        <v>3324</v>
      </c>
      <c r="V852" s="140">
        <v>578000</v>
      </c>
      <c r="W852" s="165" t="s">
        <v>3324</v>
      </c>
      <c r="X852" s="140">
        <v>578000</v>
      </c>
      <c r="Y852" s="201" t="s">
        <v>326</v>
      </c>
      <c r="Z852" s="183"/>
      <c r="AA852" s="107"/>
      <c r="AB852" s="183"/>
      <c r="AC852" s="107"/>
      <c r="AD852" s="140"/>
      <c r="AE852" s="107"/>
      <c r="AF852" s="107"/>
      <c r="AG852" s="107"/>
      <c r="AH852" s="107"/>
    </row>
    <row r="853" spans="1:36" ht="15" x14ac:dyDescent="0.2">
      <c r="A853" s="186" t="s">
        <v>1181</v>
      </c>
      <c r="B853" s="185" t="str">
        <f t="shared" si="171"/>
        <v>Siegrist</v>
      </c>
      <c r="C853" s="190" t="str">
        <f t="shared" si="172"/>
        <v>Kevin</v>
      </c>
      <c r="D853" s="107" t="str">
        <f t="shared" si="173"/>
        <v>K. Siegrist</v>
      </c>
      <c r="E853" s="178" t="str">
        <f t="shared" si="174"/>
        <v>Kevin Siegrist</v>
      </c>
      <c r="F853" s="189" t="s">
        <v>404</v>
      </c>
      <c r="G853" s="189"/>
      <c r="H853" s="189"/>
      <c r="I853" s="189"/>
      <c r="J853" s="193">
        <v>32709</v>
      </c>
      <c r="K853" s="192" t="s">
        <v>130</v>
      </c>
      <c r="L853" s="108" t="s">
        <v>130</v>
      </c>
      <c r="M853" s="107" t="str">
        <f t="shared" si="168"/>
        <v>1,F2-$500k</v>
      </c>
      <c r="N853" s="147" t="s">
        <v>642</v>
      </c>
      <c r="O853" s="142" t="s">
        <v>3237</v>
      </c>
      <c r="P853" s="178" t="str">
        <f t="shared" si="169"/>
        <v>Siegrist, Kevin (1,F2-$500k)</v>
      </c>
      <c r="Q853" s="139">
        <f t="shared" si="165"/>
        <v>250000</v>
      </c>
      <c r="R853" s="231">
        <f t="shared" si="166"/>
        <v>250000</v>
      </c>
      <c r="S853" s="231" t="str">
        <f t="shared" si="167"/>
        <v/>
      </c>
      <c r="T853" s="231" t="str">
        <f t="shared" si="170"/>
        <v/>
      </c>
      <c r="U853" s="165" t="s">
        <v>1495</v>
      </c>
      <c r="V853" s="140">
        <v>250000</v>
      </c>
      <c r="W853" s="165" t="s">
        <v>1495</v>
      </c>
      <c r="X853" s="140">
        <v>250000</v>
      </c>
      <c r="Y853" s="201" t="s">
        <v>326</v>
      </c>
      <c r="Z853" s="183"/>
      <c r="AA853" s="107"/>
      <c r="AB853" s="321"/>
      <c r="AC853" s="107"/>
      <c r="AD853" s="107"/>
      <c r="AE853" s="107"/>
      <c r="AF853" s="107"/>
      <c r="AG853" s="107"/>
      <c r="AH853" s="107"/>
    </row>
    <row r="854" spans="1:36" ht="14.25" customHeight="1" x14ac:dyDescent="0.2">
      <c r="A854" s="509" t="s">
        <v>1449</v>
      </c>
      <c r="B854" s="185" t="str">
        <f t="shared" si="171"/>
        <v>Sierra</v>
      </c>
      <c r="C854" s="190" t="str">
        <f t="shared" si="172"/>
        <v>Magneuris</v>
      </c>
      <c r="D854" s="107" t="str">
        <f t="shared" si="173"/>
        <v>M. Sierra</v>
      </c>
      <c r="E854" s="178" t="str">
        <f t="shared" si="174"/>
        <v>Magneuris Sierra</v>
      </c>
      <c r="F854" s="108" t="s">
        <v>404</v>
      </c>
      <c r="G854" s="108"/>
      <c r="H854" s="108"/>
      <c r="I854" s="108"/>
      <c r="J854" s="298">
        <v>35162</v>
      </c>
      <c r="K854" s="107" t="s">
        <v>973</v>
      </c>
      <c r="L854" s="108" t="s">
        <v>7</v>
      </c>
      <c r="M854" s="107" t="str">
        <f t="shared" si="168"/>
        <v>MM</v>
      </c>
      <c r="N854" s="120" t="str">
        <f>Aaron!$AE$2</f>
        <v>Pismo Beach</v>
      </c>
      <c r="O854" s="108" t="s">
        <v>1349</v>
      </c>
      <c r="P854" s="178" t="str">
        <f t="shared" si="169"/>
        <v>Sierra, Magneuris (MM)</v>
      </c>
      <c r="Q854" s="139">
        <f t="shared" si="165"/>
        <v>100000</v>
      </c>
      <c r="R854" s="231" t="str">
        <f t="shared" si="166"/>
        <v/>
      </c>
      <c r="S854" s="231" t="str">
        <f t="shared" si="167"/>
        <v/>
      </c>
      <c r="T854" s="231" t="str">
        <f t="shared" si="170"/>
        <v/>
      </c>
      <c r="U854" s="509" t="s">
        <v>507</v>
      </c>
      <c r="V854" s="179">
        <v>100000</v>
      </c>
      <c r="W854" s="509"/>
      <c r="X854" s="321"/>
      <c r="Y854" s="509"/>
      <c r="Z854" s="321"/>
      <c r="AA854" s="509"/>
      <c r="AB854" s="107"/>
      <c r="AC854" s="107"/>
      <c r="AD854" s="107"/>
      <c r="AE854" s="107"/>
      <c r="AF854" s="107"/>
      <c r="AG854" s="107"/>
      <c r="AH854" s="107"/>
    </row>
    <row r="855" spans="1:36" ht="14.25" customHeight="1" x14ac:dyDescent="0.2">
      <c r="A855" s="107" t="s">
        <v>770</v>
      </c>
      <c r="B855" s="185" t="str">
        <f t="shared" si="171"/>
        <v>Simmons</v>
      </c>
      <c r="C855" s="190" t="str">
        <f t="shared" si="172"/>
        <v>Andrelton</v>
      </c>
      <c r="D855" s="107" t="str">
        <f t="shared" si="173"/>
        <v>A. Simmons</v>
      </c>
      <c r="E855" s="178" t="str">
        <f t="shared" si="174"/>
        <v>Andrelton Simmons</v>
      </c>
      <c r="F855" s="108" t="s">
        <v>971</v>
      </c>
      <c r="G855" s="108"/>
      <c r="H855" s="108"/>
      <c r="I855" s="108"/>
      <c r="J855" s="165">
        <v>32755</v>
      </c>
      <c r="K855" s="120" t="s">
        <v>975</v>
      </c>
      <c r="L855" s="108" t="s">
        <v>7</v>
      </c>
      <c r="M855" s="107" t="str">
        <f t="shared" si="168"/>
        <v>ARB-Y6</v>
      </c>
      <c r="N855" s="120" t="s">
        <v>1633</v>
      </c>
      <c r="O855" s="142" t="s">
        <v>3211</v>
      </c>
      <c r="P855" s="178" t="str">
        <f t="shared" si="169"/>
        <v>Simmons, Andrelton (ARB-Y6)</v>
      </c>
      <c r="Q855" s="139">
        <f t="shared" si="165"/>
        <v>1729000</v>
      </c>
      <c r="R855" s="231" t="str">
        <f t="shared" si="166"/>
        <v/>
      </c>
      <c r="S855" s="231" t="str">
        <f>IF(ISBLANK($X855),"",$X855)</f>
        <v/>
      </c>
      <c r="T855" s="231" t="str">
        <f>IF(ISBLANK($Z855),"",$Z855)</f>
        <v/>
      </c>
      <c r="U855" s="107" t="s">
        <v>944</v>
      </c>
      <c r="V855" s="183">
        <v>1729000</v>
      </c>
      <c r="W855" s="107" t="s">
        <v>945</v>
      </c>
      <c r="X855" s="183"/>
      <c r="Y855" s="107" t="s">
        <v>326</v>
      </c>
      <c r="Z855" s="321"/>
      <c r="AA855" s="509"/>
      <c r="AB855" s="107"/>
      <c r="AC855" s="107"/>
      <c r="AD855" s="107"/>
      <c r="AE855" s="107"/>
      <c r="AF855" s="107"/>
    </row>
    <row r="856" spans="1:36" ht="14.25" customHeight="1" x14ac:dyDescent="0.2">
      <c r="A856" s="339" t="s">
        <v>1908</v>
      </c>
      <c r="B856" s="185" t="str">
        <f t="shared" si="171"/>
        <v>Simmons</v>
      </c>
      <c r="C856" s="190" t="str">
        <f t="shared" si="172"/>
        <v xml:space="preserve">Shae </v>
      </c>
      <c r="D856" s="107" t="str">
        <f t="shared" si="173"/>
        <v>S. Simmons</v>
      </c>
      <c r="E856" s="178" t="str">
        <f t="shared" si="174"/>
        <v>Shae  Simmons</v>
      </c>
      <c r="F856" s="367" t="s">
        <v>971</v>
      </c>
      <c r="G856" s="339"/>
      <c r="H856" s="339"/>
      <c r="I856" s="339"/>
      <c r="J856" s="368">
        <v>33119</v>
      </c>
      <c r="K856" s="369" t="s">
        <v>968</v>
      </c>
      <c r="L856" s="337" t="s">
        <v>130</v>
      </c>
      <c r="M856" s="107" t="str">
        <f t="shared" si="168"/>
        <v>2,F3-$1.05M</v>
      </c>
      <c r="N856" s="339" t="s">
        <v>1909</v>
      </c>
      <c r="O856" s="370" t="s">
        <v>1922</v>
      </c>
      <c r="P856" s="178" t="str">
        <f t="shared" si="169"/>
        <v>Simmons, Shae  (2,F3-$1.05M)</v>
      </c>
      <c r="Q856" s="139">
        <f t="shared" si="165"/>
        <v>350000</v>
      </c>
      <c r="R856" s="231">
        <f t="shared" si="166"/>
        <v>350000</v>
      </c>
      <c r="S856" s="231" t="str">
        <f t="shared" si="167"/>
        <v/>
      </c>
      <c r="T856" s="231" t="str">
        <f t="shared" si="170"/>
        <v/>
      </c>
      <c r="U856" s="340" t="s">
        <v>1593</v>
      </c>
      <c r="V856" s="338">
        <v>350000</v>
      </c>
      <c r="W856" s="340" t="s">
        <v>1525</v>
      </c>
      <c r="X856" s="486">
        <v>350000</v>
      </c>
      <c r="Y856" s="107" t="s">
        <v>326</v>
      </c>
      <c r="Z856" s="183"/>
      <c r="AA856" s="107"/>
      <c r="AB856" s="107"/>
      <c r="AC856" s="107"/>
      <c r="AD856" s="107"/>
      <c r="AE856" s="107"/>
      <c r="AF856" s="107"/>
      <c r="AG856" s="107"/>
      <c r="AH856" s="107"/>
    </row>
    <row r="857" spans="1:36" ht="14.25" customHeight="1" x14ac:dyDescent="0.2">
      <c r="A857" s="185" t="s">
        <v>1104</v>
      </c>
      <c r="B857" s="185" t="str">
        <f t="shared" si="171"/>
        <v>Sims</v>
      </c>
      <c r="C857" s="190" t="str">
        <f t="shared" si="172"/>
        <v>Lucas</v>
      </c>
      <c r="D857" s="107" t="str">
        <f t="shared" si="173"/>
        <v>L. Sims</v>
      </c>
      <c r="E857" s="178" t="str">
        <f t="shared" si="174"/>
        <v>Lucas Sims</v>
      </c>
      <c r="F857" s="184" t="s">
        <v>971</v>
      </c>
      <c r="G857" s="184"/>
      <c r="H857" s="184"/>
      <c r="I857" s="184"/>
      <c r="J857" s="194">
        <v>34464</v>
      </c>
      <c r="K857" s="195" t="s">
        <v>730</v>
      </c>
      <c r="L857" s="108" t="s">
        <v>130</v>
      </c>
      <c r="M857" s="107" t="str">
        <f t="shared" si="168"/>
        <v>Y1</v>
      </c>
      <c r="N857" s="120" t="s">
        <v>429</v>
      </c>
      <c r="O857" s="184" t="s">
        <v>1076</v>
      </c>
      <c r="P857" s="178" t="str">
        <f t="shared" si="169"/>
        <v>Sims, Lucas (Y1)</v>
      </c>
      <c r="Q857" s="139">
        <f t="shared" si="165"/>
        <v>200000</v>
      </c>
      <c r="R857" s="231">
        <f t="shared" si="166"/>
        <v>300000</v>
      </c>
      <c r="S857" s="231">
        <f t="shared" si="167"/>
        <v>400000</v>
      </c>
      <c r="T857" s="231" t="str">
        <f t="shared" si="170"/>
        <v/>
      </c>
      <c r="U857" s="178" t="s">
        <v>510</v>
      </c>
      <c r="V857" s="140">
        <v>200000</v>
      </c>
      <c r="W857" s="107" t="s">
        <v>511</v>
      </c>
      <c r="X857" s="183">
        <v>300000</v>
      </c>
      <c r="Y857" s="107" t="s">
        <v>367</v>
      </c>
      <c r="Z857" s="183">
        <v>400000</v>
      </c>
      <c r="AA857" s="107" t="s">
        <v>630</v>
      </c>
      <c r="AB857" s="107"/>
      <c r="AC857" s="107"/>
      <c r="AD857" s="107"/>
      <c r="AE857" s="107"/>
      <c r="AF857" s="107"/>
      <c r="AG857" s="107"/>
      <c r="AH857" s="107"/>
    </row>
    <row r="858" spans="1:36" ht="14.25" customHeight="1" x14ac:dyDescent="0.2">
      <c r="A858" s="509" t="s">
        <v>1418</v>
      </c>
      <c r="B858" s="185" t="str">
        <f t="shared" si="171"/>
        <v>Sisco</v>
      </c>
      <c r="C858" s="190" t="str">
        <f t="shared" si="172"/>
        <v>Chance</v>
      </c>
      <c r="D858" s="107" t="str">
        <f t="shared" si="173"/>
        <v>C. Sisco</v>
      </c>
      <c r="E858" s="178" t="str">
        <f t="shared" si="174"/>
        <v>Chance Sisco</v>
      </c>
      <c r="F858" s="508"/>
      <c r="G858" s="508"/>
      <c r="H858" s="508"/>
      <c r="I858" s="508"/>
      <c r="J858" s="298"/>
      <c r="K858" s="509" t="s">
        <v>972</v>
      </c>
      <c r="L858" s="108" t="s">
        <v>7</v>
      </c>
      <c r="M858" s="107" t="str">
        <f t="shared" si="168"/>
        <v>MM</v>
      </c>
      <c r="N858" s="120" t="str">
        <f>Mays!$G$2</f>
        <v>Palo Alto</v>
      </c>
      <c r="O858" s="108" t="s">
        <v>1349</v>
      </c>
      <c r="P858" s="178" t="str">
        <f t="shared" si="169"/>
        <v>Sisco, Chance (MM)</v>
      </c>
      <c r="Q858" s="139">
        <f t="shared" si="165"/>
        <v>100000</v>
      </c>
      <c r="R858" s="231" t="str">
        <f t="shared" si="166"/>
        <v/>
      </c>
      <c r="S858" s="231" t="str">
        <f t="shared" si="167"/>
        <v/>
      </c>
      <c r="T858" s="231" t="str">
        <f t="shared" si="170"/>
        <v/>
      </c>
      <c r="U858" s="509" t="s">
        <v>507</v>
      </c>
      <c r="V858" s="179">
        <v>100000</v>
      </c>
      <c r="W858" s="509"/>
      <c r="X858" s="321"/>
      <c r="Y858" s="509"/>
      <c r="Z858" s="321"/>
      <c r="AA858" s="509"/>
      <c r="AB858" s="107"/>
      <c r="AC858" s="107"/>
      <c r="AD858" s="107"/>
      <c r="AE858" s="107"/>
      <c r="AF858" s="107"/>
      <c r="AG858" s="107"/>
      <c r="AH858" s="107"/>
      <c r="AI858" s="107"/>
      <c r="AJ858" s="107"/>
    </row>
    <row r="859" spans="1:36" ht="14.25" customHeight="1" x14ac:dyDescent="0.25">
      <c r="A859" s="120" t="s">
        <v>291</v>
      </c>
      <c r="B859" s="185" t="str">
        <f t="shared" si="171"/>
        <v>Skaggs</v>
      </c>
      <c r="C859" s="190" t="str">
        <f t="shared" si="172"/>
        <v>Tyler</v>
      </c>
      <c r="D859" s="107" t="str">
        <f t="shared" si="173"/>
        <v>T. Skaggs</v>
      </c>
      <c r="E859" s="178" t="str">
        <f t="shared" si="174"/>
        <v>Tyler Skaggs</v>
      </c>
      <c r="F859" s="334" t="s">
        <v>404</v>
      </c>
      <c r="G859" s="108"/>
      <c r="H859" s="108"/>
      <c r="I859" s="108"/>
      <c r="J859" s="335">
        <v>33432</v>
      </c>
      <c r="K859" s="336" t="s">
        <v>730</v>
      </c>
      <c r="L859" s="108" t="s">
        <v>130</v>
      </c>
      <c r="M859" s="107" t="str">
        <f t="shared" si="168"/>
        <v>2,F4-$4.2M</v>
      </c>
      <c r="N859" s="339" t="s">
        <v>1914</v>
      </c>
      <c r="O859" s="370" t="s">
        <v>1922</v>
      </c>
      <c r="P859" s="178" t="str">
        <f t="shared" si="169"/>
        <v>Skaggs, Tyler (2,F4-$4.2M)</v>
      </c>
      <c r="Q859" s="139">
        <f t="shared" si="165"/>
        <v>1050000</v>
      </c>
      <c r="R859" s="231">
        <f t="shared" si="166"/>
        <v>1050000</v>
      </c>
      <c r="S859" s="231">
        <f t="shared" si="167"/>
        <v>1050000</v>
      </c>
      <c r="T859" s="231" t="str">
        <f t="shared" si="170"/>
        <v/>
      </c>
      <c r="U859" s="340" t="s">
        <v>1988</v>
      </c>
      <c r="V859" s="338">
        <v>1050000</v>
      </c>
      <c r="W859" s="340" t="s">
        <v>1996</v>
      </c>
      <c r="X859" s="486">
        <v>1050000</v>
      </c>
      <c r="Y859" s="340" t="s">
        <v>1999</v>
      </c>
      <c r="Z859" s="486">
        <v>1050000</v>
      </c>
      <c r="AA859" s="107" t="s">
        <v>326</v>
      </c>
      <c r="AB859" s="107"/>
      <c r="AC859" s="107"/>
      <c r="AD859" s="107"/>
      <c r="AE859" s="107"/>
      <c r="AF859" s="107"/>
      <c r="AG859" s="107"/>
      <c r="AH859" s="107"/>
      <c r="AI859" s="107"/>
      <c r="AJ859" s="107"/>
    </row>
    <row r="860" spans="1:36" ht="14.25" customHeight="1" x14ac:dyDescent="0.2">
      <c r="A860" s="509" t="s">
        <v>1320</v>
      </c>
      <c r="B860" s="185" t="str">
        <f t="shared" si="171"/>
        <v>Smith</v>
      </c>
      <c r="C860" s="190" t="str">
        <f t="shared" si="172"/>
        <v>Carson</v>
      </c>
      <c r="D860" s="107" t="str">
        <f t="shared" si="173"/>
        <v>C. Smith</v>
      </c>
      <c r="E860" s="178" t="str">
        <f t="shared" si="174"/>
        <v>Carson Smith</v>
      </c>
      <c r="F860" s="108" t="s">
        <v>971</v>
      </c>
      <c r="G860" s="108"/>
      <c r="H860" s="108"/>
      <c r="I860" s="108"/>
      <c r="J860" s="298">
        <v>32800</v>
      </c>
      <c r="K860" s="107" t="s">
        <v>968</v>
      </c>
      <c r="L860" s="108" t="s">
        <v>130</v>
      </c>
      <c r="M860" s="107" t="str">
        <f t="shared" si="168"/>
        <v>Y1*</v>
      </c>
      <c r="N860" s="120" t="str">
        <f>Ruth!$A$2</f>
        <v>Plum Island</v>
      </c>
      <c r="O860" s="108" t="s">
        <v>1349</v>
      </c>
      <c r="P860" s="178" t="str">
        <f t="shared" si="169"/>
        <v>Smith, Carson (Y1*)</v>
      </c>
      <c r="Q860" s="139">
        <f t="shared" si="165"/>
        <v>200000</v>
      </c>
      <c r="R860" s="231">
        <f t="shared" si="166"/>
        <v>300000</v>
      </c>
      <c r="S860" s="231">
        <f t="shared" si="167"/>
        <v>400000</v>
      </c>
      <c r="T860" s="231" t="str">
        <f t="shared" si="170"/>
        <v/>
      </c>
      <c r="U860" s="178" t="s">
        <v>251</v>
      </c>
      <c r="V860" s="140">
        <v>200000</v>
      </c>
      <c r="W860" s="107" t="s">
        <v>511</v>
      </c>
      <c r="X860" s="183">
        <v>300000</v>
      </c>
      <c r="Y860" s="107" t="s">
        <v>367</v>
      </c>
      <c r="Z860" s="183">
        <v>400000</v>
      </c>
      <c r="AA860" s="107" t="s">
        <v>630</v>
      </c>
      <c r="AB860" s="107"/>
      <c r="AC860" s="107"/>
      <c r="AD860" s="107"/>
      <c r="AE860" s="107"/>
      <c r="AF860" s="107"/>
      <c r="AG860" s="107"/>
      <c r="AH860" s="107"/>
      <c r="AI860" s="107"/>
      <c r="AJ860" s="107"/>
    </row>
    <row r="861" spans="1:36" ht="14.25" customHeight="1" x14ac:dyDescent="0.2">
      <c r="A861" s="185" t="s">
        <v>1090</v>
      </c>
      <c r="B861" s="185" t="str">
        <f t="shared" si="171"/>
        <v>Smith</v>
      </c>
      <c r="C861" s="190" t="str">
        <f t="shared" si="172"/>
        <v>Dominic</v>
      </c>
      <c r="D861" s="107" t="str">
        <f t="shared" si="173"/>
        <v>D. Smith</v>
      </c>
      <c r="E861" s="178" t="str">
        <f t="shared" si="174"/>
        <v>Dominic Smith</v>
      </c>
      <c r="F861" s="184" t="s">
        <v>404</v>
      </c>
      <c r="G861" s="184"/>
      <c r="H861" s="184"/>
      <c r="I861" s="184"/>
      <c r="J861" s="194">
        <v>34865</v>
      </c>
      <c r="K861" s="220" t="s">
        <v>970</v>
      </c>
      <c r="L861" s="108" t="s">
        <v>7</v>
      </c>
      <c r="M861" s="107" t="str">
        <f t="shared" si="168"/>
        <v>Y1</v>
      </c>
      <c r="N861" s="120" t="s">
        <v>460</v>
      </c>
      <c r="O861" s="184" t="s">
        <v>2120</v>
      </c>
      <c r="P861" s="178" t="str">
        <f t="shared" si="169"/>
        <v>Smith, Dominic (Y1)</v>
      </c>
      <c r="Q861" s="139">
        <f t="shared" si="165"/>
        <v>200000</v>
      </c>
      <c r="R861" s="231">
        <f t="shared" si="166"/>
        <v>300000</v>
      </c>
      <c r="S861" s="231">
        <f t="shared" si="167"/>
        <v>400000</v>
      </c>
      <c r="T861" s="231" t="str">
        <f t="shared" si="170"/>
        <v/>
      </c>
      <c r="U861" s="178" t="s">
        <v>510</v>
      </c>
      <c r="V861" s="140">
        <v>200000</v>
      </c>
      <c r="W861" s="107" t="s">
        <v>511</v>
      </c>
      <c r="X861" s="183">
        <v>300000</v>
      </c>
      <c r="Y861" s="107" t="s">
        <v>367</v>
      </c>
      <c r="Z861" s="183">
        <v>400000</v>
      </c>
      <c r="AA861" s="107" t="s">
        <v>630</v>
      </c>
      <c r="AB861" s="107"/>
      <c r="AC861" s="107"/>
      <c r="AD861" s="107"/>
      <c r="AE861" s="107"/>
      <c r="AF861" s="107"/>
      <c r="AG861" s="107"/>
      <c r="AH861" s="107"/>
      <c r="AI861" s="107"/>
      <c r="AJ861" s="107"/>
    </row>
    <row r="862" spans="1:36" ht="14.25" customHeight="1" x14ac:dyDescent="0.2">
      <c r="A862" s="107" t="s">
        <v>213</v>
      </c>
      <c r="B862" s="185" t="str">
        <f t="shared" si="171"/>
        <v>Smith</v>
      </c>
      <c r="C862" s="190" t="str">
        <f t="shared" si="172"/>
        <v>Joe</v>
      </c>
      <c r="D862" s="107" t="str">
        <f t="shared" si="173"/>
        <v>J. Smith</v>
      </c>
      <c r="E862" s="178" t="str">
        <f t="shared" si="174"/>
        <v>Joe Smith</v>
      </c>
      <c r="F862" s="108" t="s">
        <v>971</v>
      </c>
      <c r="G862" s="108"/>
      <c r="H862" s="108"/>
      <c r="I862" s="108"/>
      <c r="J862" s="165">
        <v>30763</v>
      </c>
      <c r="K862" s="120" t="s">
        <v>968</v>
      </c>
      <c r="L862" s="108" t="s">
        <v>130</v>
      </c>
      <c r="M862" s="107" t="str">
        <f t="shared" si="168"/>
        <v>1,F3-$5.4M</v>
      </c>
      <c r="N862" s="147" t="s">
        <v>429</v>
      </c>
      <c r="O862" s="142" t="s">
        <v>3237</v>
      </c>
      <c r="P862" s="178" t="str">
        <f t="shared" si="169"/>
        <v>Smith, Joe (1,F3-$5.4M)</v>
      </c>
      <c r="Q862" s="139">
        <f t="shared" si="165"/>
        <v>1800000</v>
      </c>
      <c r="R862" s="231">
        <f t="shared" si="166"/>
        <v>1800000</v>
      </c>
      <c r="S862" s="231">
        <f t="shared" si="167"/>
        <v>1800000</v>
      </c>
      <c r="T862" s="231" t="str">
        <f t="shared" si="170"/>
        <v/>
      </c>
      <c r="U862" s="165" t="s">
        <v>3325</v>
      </c>
      <c r="V862" s="140">
        <v>1800000</v>
      </c>
      <c r="W862" s="165" t="s">
        <v>3325</v>
      </c>
      <c r="X862" s="140">
        <v>1800000</v>
      </c>
      <c r="Y862" s="165" t="s">
        <v>3325</v>
      </c>
      <c r="Z862" s="140">
        <v>1800000</v>
      </c>
      <c r="AA862" s="140" t="s">
        <v>326</v>
      </c>
      <c r="AB862" s="140"/>
      <c r="AC862" s="240"/>
      <c r="AD862" s="107"/>
      <c r="AE862" s="107"/>
      <c r="AF862" s="107"/>
      <c r="AG862" s="107"/>
      <c r="AH862" s="107"/>
      <c r="AI862" s="107"/>
      <c r="AJ862" s="107"/>
    </row>
    <row r="863" spans="1:36" ht="14.25" customHeight="1" x14ac:dyDescent="0.2">
      <c r="A863" s="107" t="s">
        <v>1801</v>
      </c>
      <c r="B863" s="185" t="str">
        <f t="shared" si="171"/>
        <v>Smith</v>
      </c>
      <c r="C863" s="190" t="str">
        <f t="shared" si="172"/>
        <v>Mallex</v>
      </c>
      <c r="D863" s="107" t="str">
        <f t="shared" si="173"/>
        <v>M. Smith</v>
      </c>
      <c r="E863" s="178" t="str">
        <f t="shared" si="174"/>
        <v>Mallex Smith</v>
      </c>
      <c r="F863" s="217"/>
      <c r="G863" s="509">
        <v>88</v>
      </c>
      <c r="H863" s="509" t="s">
        <v>613</v>
      </c>
      <c r="I863" s="509">
        <v>18</v>
      </c>
      <c r="J863" s="298">
        <v>34095</v>
      </c>
      <c r="K863" s="167" t="s">
        <v>973</v>
      </c>
      <c r="L863" s="108" t="s">
        <v>7</v>
      </c>
      <c r="M863" s="107" t="str">
        <f t="shared" si="168"/>
        <v>Y2</v>
      </c>
      <c r="N863" s="120" t="str">
        <f>Ruth!$S$2</f>
        <v>New York</v>
      </c>
      <c r="O863" s="142" t="s">
        <v>1727</v>
      </c>
      <c r="P863" s="178" t="str">
        <f t="shared" si="169"/>
        <v>Smith, Mallex (Y2)</v>
      </c>
      <c r="Q863" s="139">
        <f t="shared" si="165"/>
        <v>300000</v>
      </c>
      <c r="R863" s="231">
        <f t="shared" si="166"/>
        <v>400000</v>
      </c>
      <c r="S863" s="231" t="str">
        <f t="shared" si="167"/>
        <v/>
      </c>
      <c r="T863" s="231" t="str">
        <f t="shared" si="170"/>
        <v/>
      </c>
      <c r="U863" s="178" t="s">
        <v>511</v>
      </c>
      <c r="V863" s="183">
        <v>300000</v>
      </c>
      <c r="W863" s="107" t="s">
        <v>367</v>
      </c>
      <c r="X863" s="183">
        <v>400000</v>
      </c>
      <c r="Y863" s="107" t="s">
        <v>630</v>
      </c>
      <c r="Z863" s="183"/>
      <c r="AA863" s="107" t="s">
        <v>943</v>
      </c>
      <c r="AB863" s="509"/>
      <c r="AC863" s="107" t="s">
        <v>944</v>
      </c>
      <c r="AD863" s="107"/>
      <c r="AE863" s="107" t="s">
        <v>945</v>
      </c>
      <c r="AF863" s="107"/>
      <c r="AG863" s="107"/>
      <c r="AH863" s="107"/>
      <c r="AI863" s="107"/>
      <c r="AJ863" s="107"/>
    </row>
    <row r="864" spans="1:36" ht="14.25" customHeight="1" x14ac:dyDescent="0.25">
      <c r="A864" s="222" t="s">
        <v>1002</v>
      </c>
      <c r="B864" s="185" t="str">
        <f t="shared" si="171"/>
        <v>Smith</v>
      </c>
      <c r="C864" s="190" t="str">
        <f t="shared" si="172"/>
        <v>Seth</v>
      </c>
      <c r="D864" s="107" t="str">
        <f t="shared" si="173"/>
        <v>S. Smith</v>
      </c>
      <c r="E864" s="178" t="str">
        <f t="shared" si="174"/>
        <v>Seth Smith</v>
      </c>
      <c r="F864" s="343" t="s">
        <v>404</v>
      </c>
      <c r="G864" s="171"/>
      <c r="H864" s="171"/>
      <c r="I864" s="171"/>
      <c r="J864" s="349">
        <v>30224</v>
      </c>
      <c r="K864" s="357" t="s">
        <v>977</v>
      </c>
      <c r="L864" s="108" t="s">
        <v>7</v>
      </c>
      <c r="M864" s="107" t="str">
        <f t="shared" si="168"/>
        <v>2,F2-$2.205M</v>
      </c>
      <c r="N864" s="339" t="s">
        <v>1909</v>
      </c>
      <c r="O864" s="370" t="s">
        <v>1922</v>
      </c>
      <c r="P864" s="178" t="str">
        <f t="shared" si="169"/>
        <v>Smith, Seth (2,F2-$2.205M)</v>
      </c>
      <c r="Q864" s="139">
        <f t="shared" si="165"/>
        <v>1102500</v>
      </c>
      <c r="R864" s="231" t="str">
        <f t="shared" si="166"/>
        <v/>
      </c>
      <c r="S864" s="231" t="str">
        <f t="shared" si="167"/>
        <v/>
      </c>
      <c r="T864" s="231" t="str">
        <f t="shared" si="170"/>
        <v/>
      </c>
      <c r="U864" s="340" t="s">
        <v>1993</v>
      </c>
      <c r="V864" s="338">
        <v>1102500</v>
      </c>
      <c r="W864" s="340" t="s">
        <v>326</v>
      </c>
      <c r="X864" s="183"/>
      <c r="Y864" s="107"/>
      <c r="Z864" s="183"/>
      <c r="AA864" s="107"/>
      <c r="AB864" s="107"/>
      <c r="AC864" s="107"/>
      <c r="AD864" s="107"/>
      <c r="AE864" s="107"/>
      <c r="AF864" s="107"/>
      <c r="AG864" s="107"/>
      <c r="AH864" s="107"/>
      <c r="AI864" s="107"/>
      <c r="AJ864" s="107"/>
    </row>
    <row r="865" spans="1:36" ht="14.25" customHeight="1" x14ac:dyDescent="0.25">
      <c r="A865" s="120" t="s">
        <v>257</v>
      </c>
      <c r="B865" s="185" t="str">
        <f t="shared" si="171"/>
        <v>Smoak</v>
      </c>
      <c r="C865" s="190" t="str">
        <f t="shared" si="172"/>
        <v>Justin</v>
      </c>
      <c r="D865" s="107" t="str">
        <f t="shared" si="173"/>
        <v>J. Smoak</v>
      </c>
      <c r="E865" s="178" t="str">
        <f t="shared" si="174"/>
        <v>Justin Smoak</v>
      </c>
      <c r="F865" s="334" t="s">
        <v>978</v>
      </c>
      <c r="G865" s="108"/>
      <c r="H865" s="108"/>
      <c r="I865" s="108"/>
      <c r="J865" s="335">
        <v>31751</v>
      </c>
      <c r="K865" s="363" t="s">
        <v>970</v>
      </c>
      <c r="L865" s="108" t="s">
        <v>7</v>
      </c>
      <c r="M865" s="107" t="str">
        <f t="shared" si="168"/>
        <v>2,F2-$500k</v>
      </c>
      <c r="N865" s="339" t="s">
        <v>1904</v>
      </c>
      <c r="O865" s="370" t="s">
        <v>1922</v>
      </c>
      <c r="P865" s="178" t="str">
        <f t="shared" si="169"/>
        <v>Smoak, Justin (2,F2-$500k)</v>
      </c>
      <c r="Q865" s="139">
        <f t="shared" si="165"/>
        <v>250000</v>
      </c>
      <c r="R865" s="231" t="str">
        <f t="shared" si="166"/>
        <v/>
      </c>
      <c r="S865" s="231" t="str">
        <f t="shared" si="167"/>
        <v/>
      </c>
      <c r="T865" s="231" t="str">
        <f t="shared" si="170"/>
        <v/>
      </c>
      <c r="U865" s="340" t="s">
        <v>1585</v>
      </c>
      <c r="V865" s="338">
        <v>250000</v>
      </c>
      <c r="W865" s="107" t="s">
        <v>326</v>
      </c>
      <c r="X865" s="183"/>
      <c r="Y865" s="107"/>
      <c r="Z865" s="183"/>
      <c r="AA865" s="107"/>
      <c r="AB865" s="107"/>
      <c r="AC865" s="107"/>
      <c r="AD865" s="107"/>
      <c r="AE865" s="107"/>
      <c r="AF865" s="140"/>
      <c r="AG865" s="107"/>
      <c r="AH865" s="107"/>
      <c r="AI865" s="107"/>
      <c r="AJ865" s="107"/>
    </row>
    <row r="866" spans="1:36" ht="14.25" customHeight="1" x14ac:dyDescent="0.2">
      <c r="A866" s="509" t="s">
        <v>1410</v>
      </c>
      <c r="B866" s="185" t="str">
        <f t="shared" si="171"/>
        <v>Snell</v>
      </c>
      <c r="C866" s="190" t="str">
        <f t="shared" si="172"/>
        <v>Blake</v>
      </c>
      <c r="D866" s="107" t="str">
        <f t="shared" si="173"/>
        <v>B. Snell</v>
      </c>
      <c r="E866" s="178" t="str">
        <f t="shared" si="174"/>
        <v>Blake Snell</v>
      </c>
      <c r="F866" s="108" t="s">
        <v>404</v>
      </c>
      <c r="G866" s="108"/>
      <c r="H866" s="108"/>
      <c r="I866" s="108"/>
      <c r="J866" s="298">
        <v>33942</v>
      </c>
      <c r="K866" s="107" t="s">
        <v>730</v>
      </c>
      <c r="L866" s="108" t="s">
        <v>130</v>
      </c>
      <c r="M866" s="107" t="str">
        <f t="shared" si="168"/>
        <v>Y2</v>
      </c>
      <c r="N866" s="120" t="s">
        <v>226</v>
      </c>
      <c r="O866" s="108" t="s">
        <v>3204</v>
      </c>
      <c r="P866" s="178" t="str">
        <f t="shared" si="169"/>
        <v>Snell, Blake (Y2)</v>
      </c>
      <c r="Q866" s="139">
        <f t="shared" si="165"/>
        <v>300000</v>
      </c>
      <c r="R866" s="231">
        <f t="shared" si="166"/>
        <v>400000</v>
      </c>
      <c r="S866" s="231" t="str">
        <f t="shared" si="167"/>
        <v/>
      </c>
      <c r="T866" s="231" t="str">
        <f t="shared" si="170"/>
        <v/>
      </c>
      <c r="U866" s="107" t="s">
        <v>511</v>
      </c>
      <c r="V866" s="183">
        <v>300000</v>
      </c>
      <c r="W866" s="107" t="s">
        <v>367</v>
      </c>
      <c r="X866" s="183">
        <v>400000</v>
      </c>
      <c r="Y866" s="107" t="s">
        <v>630</v>
      </c>
      <c r="Z866" s="321"/>
      <c r="AA866" s="107" t="s">
        <v>943</v>
      </c>
      <c r="AB866" s="509"/>
      <c r="AC866" s="107" t="s">
        <v>944</v>
      </c>
      <c r="AD866" s="107"/>
      <c r="AE866" s="107"/>
      <c r="AF866" s="107"/>
      <c r="AG866" s="107"/>
      <c r="AH866" s="107"/>
    </row>
    <row r="867" spans="1:36" ht="14.25" customHeight="1" x14ac:dyDescent="0.2">
      <c r="A867" s="107" t="s">
        <v>3372</v>
      </c>
      <c r="B867" s="185" t="str">
        <f t="shared" si="171"/>
        <v>Sogard</v>
      </c>
      <c r="C867" s="190" t="str">
        <f t="shared" si="172"/>
        <v>Eric</v>
      </c>
      <c r="D867" s="107" t="str">
        <f t="shared" si="173"/>
        <v>E. Sogard</v>
      </c>
      <c r="E867" s="178" t="str">
        <f t="shared" si="174"/>
        <v>Eric Sogard</v>
      </c>
      <c r="F867" s="217" t="s">
        <v>404</v>
      </c>
      <c r="G867" s="217"/>
      <c r="H867" s="217"/>
      <c r="I867" s="217"/>
      <c r="J867" s="165">
        <v>31554</v>
      </c>
      <c r="K867" s="167" t="s">
        <v>969</v>
      </c>
      <c r="L867" s="108" t="s">
        <v>7</v>
      </c>
      <c r="M867" s="107" t="str">
        <f t="shared" si="168"/>
        <v>1,F1-$1.3M</v>
      </c>
      <c r="N867" s="147" t="s">
        <v>388</v>
      </c>
      <c r="O867" s="142" t="s">
        <v>3237</v>
      </c>
      <c r="P867" s="178" t="str">
        <f t="shared" si="169"/>
        <v>Sogard, Eric (1,F1-$1.3M)</v>
      </c>
      <c r="Q867" s="139">
        <f t="shared" si="165"/>
        <v>1300000</v>
      </c>
      <c r="R867" s="231" t="str">
        <f t="shared" si="166"/>
        <v/>
      </c>
      <c r="S867" s="231" t="str">
        <f t="shared" si="167"/>
        <v/>
      </c>
      <c r="T867" s="231" t="str">
        <f t="shared" si="170"/>
        <v/>
      </c>
      <c r="U867" s="165" t="s">
        <v>3326</v>
      </c>
      <c r="V867" s="140">
        <v>1300000</v>
      </c>
      <c r="W867" s="182" t="s">
        <v>326</v>
      </c>
      <c r="X867" s="183"/>
      <c r="Y867" s="107"/>
      <c r="Z867" s="183"/>
      <c r="AA867" s="107"/>
      <c r="AB867" s="183"/>
      <c r="AC867" s="107"/>
      <c r="AD867" s="107"/>
      <c r="AE867" s="107"/>
      <c r="AF867" s="107"/>
      <c r="AG867" s="107"/>
      <c r="AH867" s="107"/>
      <c r="AI867" s="107"/>
      <c r="AJ867" s="107"/>
    </row>
    <row r="868" spans="1:36" ht="14.25" customHeight="1" x14ac:dyDescent="0.2">
      <c r="A868" s="509" t="s">
        <v>1328</v>
      </c>
      <c r="B868" s="185" t="str">
        <f t="shared" si="171"/>
        <v>Solarte</v>
      </c>
      <c r="C868" s="190" t="str">
        <f t="shared" si="172"/>
        <v>Yangervis+</v>
      </c>
      <c r="D868" s="107" t="str">
        <f t="shared" si="173"/>
        <v>Y. Solarte</v>
      </c>
      <c r="E868" s="178" t="str">
        <f t="shared" si="174"/>
        <v>Yangervis+ Solarte</v>
      </c>
      <c r="F868" s="108" t="s">
        <v>978</v>
      </c>
      <c r="G868" s="108"/>
      <c r="H868" s="108"/>
      <c r="I868" s="108"/>
      <c r="J868" s="298">
        <v>31965</v>
      </c>
      <c r="K868" s="107" t="s">
        <v>974</v>
      </c>
      <c r="L868" s="108" t="s">
        <v>7</v>
      </c>
      <c r="M868" s="107" t="str">
        <f t="shared" si="168"/>
        <v>ARB-Y4</v>
      </c>
      <c r="N868" s="120" t="str">
        <f>Cobb!$AE$2</f>
        <v>Chicago</v>
      </c>
      <c r="O868" s="108" t="s">
        <v>1349</v>
      </c>
      <c r="P868" s="178" t="str">
        <f t="shared" si="169"/>
        <v>Solarte, Yangervis+ (ARB-Y4)</v>
      </c>
      <c r="Q868" s="139">
        <f t="shared" si="165"/>
        <v>600000</v>
      </c>
      <c r="R868" s="231" t="str">
        <f t="shared" si="166"/>
        <v/>
      </c>
      <c r="S868" s="231" t="str">
        <f t="shared" si="167"/>
        <v/>
      </c>
      <c r="T868" s="231" t="str">
        <f t="shared" si="170"/>
        <v/>
      </c>
      <c r="U868" s="107" t="s">
        <v>630</v>
      </c>
      <c r="V868" s="323">
        <v>600000</v>
      </c>
      <c r="W868" s="107" t="s">
        <v>943</v>
      </c>
      <c r="X868" s="321"/>
      <c r="Y868" s="107" t="s">
        <v>944</v>
      </c>
      <c r="Z868" s="321"/>
      <c r="AA868" s="107" t="s">
        <v>945</v>
      </c>
      <c r="AB868" s="107"/>
      <c r="AC868" s="107" t="s">
        <v>326</v>
      </c>
      <c r="AD868" s="107"/>
      <c r="AE868" s="107"/>
      <c r="AF868" s="107"/>
      <c r="AG868" s="107"/>
      <c r="AH868" s="107"/>
      <c r="AI868" s="107"/>
      <c r="AJ868" s="107"/>
    </row>
    <row r="869" spans="1:36" ht="14.25" customHeight="1" x14ac:dyDescent="0.2">
      <c r="A869" s="107" t="s">
        <v>783</v>
      </c>
      <c r="B869" s="185" t="str">
        <f t="shared" si="171"/>
        <v>Soler</v>
      </c>
      <c r="C869" s="190" t="str">
        <f t="shared" si="172"/>
        <v>Jorge</v>
      </c>
      <c r="D869" s="107" t="str">
        <f t="shared" si="173"/>
        <v>J. Soler</v>
      </c>
      <c r="E869" s="178" t="str">
        <f t="shared" si="174"/>
        <v>Jorge Soler</v>
      </c>
      <c r="F869" s="108" t="s">
        <v>971</v>
      </c>
      <c r="G869" s="108"/>
      <c r="H869" s="108"/>
      <c r="I869" s="108"/>
      <c r="J869" s="165">
        <v>33659</v>
      </c>
      <c r="K869" s="120" t="s">
        <v>976</v>
      </c>
      <c r="L869" s="108" t="s">
        <v>7</v>
      </c>
      <c r="M869" s="107" t="str">
        <f t="shared" si="168"/>
        <v>Y3</v>
      </c>
      <c r="N869" s="120" t="str">
        <f>Ruth!$A$2</f>
        <v>Plum Island</v>
      </c>
      <c r="O869" s="142" t="s">
        <v>813</v>
      </c>
      <c r="P869" s="178" t="str">
        <f t="shared" si="169"/>
        <v>Soler, Jorge (Y3)</v>
      </c>
      <c r="Q869" s="139">
        <f t="shared" si="165"/>
        <v>400000</v>
      </c>
      <c r="R869" s="231" t="str">
        <f t="shared" si="166"/>
        <v/>
      </c>
      <c r="S869" s="231" t="str">
        <f t="shared" si="167"/>
        <v/>
      </c>
      <c r="T869" s="231" t="str">
        <f t="shared" si="170"/>
        <v/>
      </c>
      <c r="U869" s="107" t="s">
        <v>367</v>
      </c>
      <c r="V869" s="323">
        <v>400000</v>
      </c>
      <c r="W869" s="107" t="s">
        <v>630</v>
      </c>
      <c r="X869" s="183"/>
      <c r="Y869" s="107" t="s">
        <v>943</v>
      </c>
      <c r="Z869" s="321"/>
      <c r="AA869" s="107" t="s">
        <v>944</v>
      </c>
      <c r="AB869" s="107"/>
      <c r="AC869" s="107" t="s">
        <v>945</v>
      </c>
      <c r="AD869" s="107"/>
      <c r="AE869" s="107" t="s">
        <v>326</v>
      </c>
      <c r="AF869" s="107"/>
      <c r="AG869" s="107"/>
      <c r="AH869" s="107"/>
      <c r="AI869" s="107"/>
      <c r="AJ869" s="107"/>
    </row>
    <row r="870" spans="1:36" ht="14.25" customHeight="1" x14ac:dyDescent="0.2">
      <c r="A870" s="509" t="s">
        <v>1721</v>
      </c>
      <c r="B870" s="185" t="str">
        <f t="shared" si="171"/>
        <v>Solis</v>
      </c>
      <c r="C870" s="190" t="str">
        <f t="shared" si="172"/>
        <v>Sammy*</v>
      </c>
      <c r="D870" s="107" t="str">
        <f t="shared" si="173"/>
        <v>S. Solis</v>
      </c>
      <c r="E870" s="178" t="str">
        <f t="shared" si="174"/>
        <v>Sammy* Solis</v>
      </c>
      <c r="F870" s="217" t="s">
        <v>404</v>
      </c>
      <c r="G870" s="509">
        <v>191</v>
      </c>
      <c r="H870" s="509">
        <v>8</v>
      </c>
      <c r="I870" s="509">
        <v>17</v>
      </c>
      <c r="J870" s="298">
        <v>32365</v>
      </c>
      <c r="K870" s="167" t="s">
        <v>968</v>
      </c>
      <c r="L870" s="108" t="s">
        <v>130</v>
      </c>
      <c r="M870" s="107" t="str">
        <f t="shared" si="168"/>
        <v>Y3</v>
      </c>
      <c r="N870" s="509" t="s">
        <v>640</v>
      </c>
      <c r="O870" s="142" t="s">
        <v>1727</v>
      </c>
      <c r="P870" s="178" t="str">
        <f t="shared" si="169"/>
        <v>Solis, Sammy* (Y3)</v>
      </c>
      <c r="Q870" s="139">
        <f t="shared" si="165"/>
        <v>400000</v>
      </c>
      <c r="R870" s="231" t="str">
        <f t="shared" si="166"/>
        <v/>
      </c>
      <c r="S870" s="231" t="str">
        <f t="shared" si="167"/>
        <v/>
      </c>
      <c r="T870" s="231" t="str">
        <f t="shared" si="170"/>
        <v/>
      </c>
      <c r="U870" s="107" t="s">
        <v>367</v>
      </c>
      <c r="V870" s="183">
        <v>400000</v>
      </c>
      <c r="W870" s="107" t="s">
        <v>630</v>
      </c>
      <c r="X870" s="183"/>
      <c r="Y870" s="107" t="s">
        <v>943</v>
      </c>
      <c r="Z870" s="183"/>
      <c r="AA870" s="107" t="s">
        <v>944</v>
      </c>
      <c r="AB870" s="107"/>
      <c r="AC870" s="107" t="s">
        <v>945</v>
      </c>
      <c r="AD870" s="107"/>
      <c r="AE870" s="107" t="s">
        <v>326</v>
      </c>
      <c r="AF870" s="107"/>
      <c r="AG870" s="107"/>
      <c r="AH870" s="107"/>
      <c r="AI870" s="107"/>
      <c r="AJ870" s="107"/>
    </row>
    <row r="871" spans="1:36" ht="14.25" customHeight="1" x14ac:dyDescent="0.2">
      <c r="A871" s="121" t="s">
        <v>1623</v>
      </c>
      <c r="B871" s="185" t="str">
        <f t="shared" si="171"/>
        <v>Soria</v>
      </c>
      <c r="C871" s="190" t="str">
        <f t="shared" si="172"/>
        <v>Joakim</v>
      </c>
      <c r="D871" s="107" t="str">
        <f t="shared" si="173"/>
        <v>J. Soria</v>
      </c>
      <c r="E871" s="178" t="str">
        <f t="shared" si="174"/>
        <v>Joakim Soria</v>
      </c>
      <c r="F871" s="108"/>
      <c r="G871" s="120"/>
      <c r="H871" s="120"/>
      <c r="I871" s="120"/>
      <c r="J871" s="332"/>
      <c r="K871" s="107"/>
      <c r="L871" s="108" t="s">
        <v>130</v>
      </c>
      <c r="M871" s="107" t="str">
        <f t="shared" si="168"/>
        <v>3,F4-$7.2M</v>
      </c>
      <c r="N871" s="120" t="str">
        <f>Aaron!$A$2</f>
        <v>Middlesex</v>
      </c>
      <c r="O871" s="284" t="s">
        <v>1497</v>
      </c>
      <c r="P871" s="178" t="str">
        <f t="shared" si="169"/>
        <v>Soria, Joakim (3,F4-$7.2M)</v>
      </c>
      <c r="Q871" s="139">
        <f t="shared" si="165"/>
        <v>1800000</v>
      </c>
      <c r="R871" s="231">
        <f t="shared" si="166"/>
        <v>1800000</v>
      </c>
      <c r="S871" s="231" t="str">
        <f t="shared" si="167"/>
        <v/>
      </c>
      <c r="T871" s="231" t="str">
        <f t="shared" si="170"/>
        <v/>
      </c>
      <c r="U871" s="121" t="s">
        <v>1541</v>
      </c>
      <c r="V871" s="323">
        <v>1800000</v>
      </c>
      <c r="W871" s="121" t="s">
        <v>1514</v>
      </c>
      <c r="X871" s="321">
        <v>1800000</v>
      </c>
      <c r="Y871" s="107" t="s">
        <v>326</v>
      </c>
      <c r="Z871" s="183"/>
      <c r="AA871" s="107"/>
      <c r="AB871" s="107"/>
      <c r="AC871" s="107"/>
      <c r="AD871" s="107"/>
      <c r="AE871" s="107"/>
      <c r="AF871" s="182"/>
      <c r="AG871" s="107"/>
      <c r="AH871" s="107"/>
      <c r="AI871" s="107"/>
      <c r="AJ871" s="107"/>
    </row>
    <row r="872" spans="1:36" ht="14.25" customHeight="1" x14ac:dyDescent="0.2">
      <c r="A872" s="107" t="s">
        <v>2150</v>
      </c>
      <c r="B872" s="185" t="str">
        <f t="shared" si="171"/>
        <v>Soroka</v>
      </c>
      <c r="C872" s="190" t="str">
        <f t="shared" si="172"/>
        <v>Mike</v>
      </c>
      <c r="D872" s="107" t="str">
        <f t="shared" si="173"/>
        <v>M. Soroka</v>
      </c>
      <c r="E872" s="178" t="str">
        <f t="shared" si="174"/>
        <v>Mike Soroka</v>
      </c>
      <c r="F872" s="184" t="s">
        <v>971</v>
      </c>
      <c r="G872" s="107">
        <f>G871+1</f>
        <v>1</v>
      </c>
      <c r="H872" s="107">
        <v>2</v>
      </c>
      <c r="I872" s="107">
        <v>14</v>
      </c>
      <c r="J872" s="398">
        <v>35646</v>
      </c>
      <c r="K872" s="107" t="s">
        <v>730</v>
      </c>
      <c r="L872" s="108" t="s">
        <v>509</v>
      </c>
      <c r="M872" s="107" t="str">
        <f t="shared" si="168"/>
        <v>min</v>
      </c>
      <c r="N872" s="107" t="s">
        <v>520</v>
      </c>
      <c r="O872" s="108" t="s">
        <v>2127</v>
      </c>
      <c r="P872" s="178" t="str">
        <f t="shared" si="169"/>
        <v>Soroka, Mike (min)</v>
      </c>
      <c r="Q872" s="139" t="str">
        <f t="shared" ref="Q872:Q935" si="175">IF(ISBLANK($V872),"",$V872)</f>
        <v/>
      </c>
      <c r="R872" s="231" t="str">
        <f t="shared" ref="R872:R935" si="176">IF(ISBLANK($X872),"",$X872)</f>
        <v/>
      </c>
      <c r="S872" s="231" t="str">
        <f t="shared" ref="S872:S935" si="177">IF(ISBLANK($Z872),"",$Z872)</f>
        <v/>
      </c>
      <c r="T872" s="231" t="str">
        <f t="shared" si="170"/>
        <v/>
      </c>
      <c r="U872" s="107" t="s">
        <v>643</v>
      </c>
      <c r="V872" s="107"/>
      <c r="W872" s="107"/>
      <c r="X872" s="140"/>
      <c r="Y872" s="107"/>
      <c r="Z872" s="140"/>
      <c r="AA872" s="107"/>
      <c r="AB872" s="107"/>
      <c r="AC872" s="107"/>
      <c r="AD872" s="107"/>
      <c r="AE872" s="107"/>
      <c r="AF872" s="107"/>
      <c r="AG872" s="107"/>
      <c r="AH872" s="107"/>
      <c r="AI872" s="107"/>
      <c r="AJ872" s="107"/>
    </row>
    <row r="873" spans="1:36" ht="14.25" customHeight="1" x14ac:dyDescent="0.2">
      <c r="A873" s="170" t="s">
        <v>1059</v>
      </c>
      <c r="B873" s="185" t="str">
        <f t="shared" si="171"/>
        <v>Soto</v>
      </c>
      <c r="C873" s="190" t="str">
        <f t="shared" si="172"/>
        <v>Geovanni</v>
      </c>
      <c r="D873" s="107" t="str">
        <f t="shared" si="173"/>
        <v>G. Soto</v>
      </c>
      <c r="E873" s="178" t="str">
        <f t="shared" si="174"/>
        <v>Geovanni Soto</v>
      </c>
      <c r="F873" s="171" t="s">
        <v>971</v>
      </c>
      <c r="G873" s="171"/>
      <c r="H873" s="171"/>
      <c r="I873" s="171"/>
      <c r="J873" s="176">
        <v>30336</v>
      </c>
      <c r="K873" s="177" t="s">
        <v>972</v>
      </c>
      <c r="L873" s="108" t="s">
        <v>7</v>
      </c>
      <c r="M873" s="107" t="str">
        <f t="shared" si="168"/>
        <v>5,F5-9.54M</v>
      </c>
      <c r="N873" s="222" t="s">
        <v>429</v>
      </c>
      <c r="O873" s="171" t="s">
        <v>1062</v>
      </c>
      <c r="P873" s="178" t="str">
        <f t="shared" si="169"/>
        <v>Soto, Geovanni (5,F5-9.54M)</v>
      </c>
      <c r="Q873" s="139">
        <f t="shared" si="175"/>
        <v>1908000</v>
      </c>
      <c r="R873" s="231" t="str">
        <f t="shared" si="176"/>
        <v/>
      </c>
      <c r="S873" s="231" t="str">
        <f t="shared" si="177"/>
        <v/>
      </c>
      <c r="T873" s="231" t="str">
        <f t="shared" si="170"/>
        <v/>
      </c>
      <c r="U873" s="170" t="s">
        <v>1060</v>
      </c>
      <c r="V873" s="182">
        <v>1908000</v>
      </c>
      <c r="W873" s="107" t="s">
        <v>326</v>
      </c>
      <c r="X873" s="183"/>
      <c r="Y873" s="509"/>
      <c r="Z873" s="321"/>
      <c r="AA873" s="509"/>
      <c r="AB873" s="509"/>
      <c r="AC873" s="107"/>
      <c r="AD873" s="107"/>
      <c r="AE873" s="107"/>
      <c r="AF873" s="107"/>
      <c r="AG873" s="107"/>
      <c r="AH873" s="107"/>
      <c r="AI873" s="107"/>
      <c r="AJ873" s="107"/>
    </row>
    <row r="874" spans="1:36" ht="14.25" customHeight="1" x14ac:dyDescent="0.2">
      <c r="A874" s="107" t="s">
        <v>2193</v>
      </c>
      <c r="B874" s="185" t="str">
        <f t="shared" si="171"/>
        <v>Soto</v>
      </c>
      <c r="C874" s="190" t="str">
        <f t="shared" si="172"/>
        <v>Juan</v>
      </c>
      <c r="D874" s="107" t="str">
        <f t="shared" si="173"/>
        <v>J. Soto</v>
      </c>
      <c r="E874" s="178" t="str">
        <f t="shared" si="174"/>
        <v>Juan Soto</v>
      </c>
      <c r="F874" s="184" t="s">
        <v>404</v>
      </c>
      <c r="G874" s="107">
        <f>G873+1</f>
        <v>1</v>
      </c>
      <c r="H874" s="107">
        <v>6</v>
      </c>
      <c r="I874" s="107">
        <v>9</v>
      </c>
      <c r="J874" s="398">
        <v>36093</v>
      </c>
      <c r="K874" s="107" t="s">
        <v>1075</v>
      </c>
      <c r="L874" s="108" t="s">
        <v>509</v>
      </c>
      <c r="M874" s="107" t="str">
        <f t="shared" si="168"/>
        <v>min</v>
      </c>
      <c r="N874" s="107" t="s">
        <v>460</v>
      </c>
      <c r="O874" s="108" t="s">
        <v>2127</v>
      </c>
      <c r="P874" s="178" t="str">
        <f t="shared" si="169"/>
        <v>Soto, Juan (min)</v>
      </c>
      <c r="Q874" s="139" t="str">
        <f t="shared" si="175"/>
        <v/>
      </c>
      <c r="R874" s="231" t="str">
        <f t="shared" si="176"/>
        <v/>
      </c>
      <c r="S874" s="231" t="str">
        <f t="shared" si="177"/>
        <v/>
      </c>
      <c r="T874" s="231" t="str">
        <f t="shared" si="170"/>
        <v/>
      </c>
      <c r="U874" s="107" t="s">
        <v>643</v>
      </c>
      <c r="V874" s="107"/>
      <c r="W874" s="107"/>
      <c r="X874" s="140"/>
      <c r="Y874" s="107"/>
      <c r="Z874" s="140"/>
      <c r="AA874" s="107"/>
      <c r="AB874" s="107"/>
      <c r="AC874" s="107"/>
      <c r="AD874" s="107"/>
      <c r="AE874" s="107"/>
      <c r="AF874" s="107"/>
      <c r="AG874" s="107"/>
      <c r="AH874" s="107"/>
      <c r="AI874" s="107"/>
      <c r="AJ874" s="107"/>
    </row>
    <row r="875" spans="1:36" ht="14.25" customHeight="1" x14ac:dyDescent="0.2">
      <c r="A875" s="509" t="s">
        <v>1319</v>
      </c>
      <c r="B875" s="185" t="str">
        <f t="shared" si="171"/>
        <v>Souza</v>
      </c>
      <c r="C875" s="190" t="str">
        <f t="shared" si="172"/>
        <v>Steven</v>
      </c>
      <c r="D875" s="107" t="str">
        <f t="shared" si="173"/>
        <v>S. Souza</v>
      </c>
      <c r="E875" s="178" t="str">
        <f t="shared" si="174"/>
        <v>Steven Souza</v>
      </c>
      <c r="F875" s="108" t="s">
        <v>971</v>
      </c>
      <c r="G875" s="108"/>
      <c r="H875" s="108"/>
      <c r="I875" s="108"/>
      <c r="J875" s="298">
        <v>32622</v>
      </c>
      <c r="K875" s="107" t="s">
        <v>976</v>
      </c>
      <c r="L875" s="108" t="s">
        <v>7</v>
      </c>
      <c r="M875" s="107" t="str">
        <f t="shared" si="168"/>
        <v>Y3</v>
      </c>
      <c r="N875" s="120" t="str">
        <f>Aaron!$AE$2</f>
        <v>Pismo Beach</v>
      </c>
      <c r="O875" s="108" t="s">
        <v>1349</v>
      </c>
      <c r="P875" s="178" t="str">
        <f t="shared" si="169"/>
        <v>Souza, Steven (Y3)</v>
      </c>
      <c r="Q875" s="139">
        <f t="shared" si="175"/>
        <v>400000</v>
      </c>
      <c r="R875" s="231" t="str">
        <f t="shared" si="176"/>
        <v/>
      </c>
      <c r="S875" s="231" t="str">
        <f t="shared" si="177"/>
        <v/>
      </c>
      <c r="T875" s="231" t="str">
        <f t="shared" si="170"/>
        <v/>
      </c>
      <c r="U875" s="107" t="s">
        <v>367</v>
      </c>
      <c r="V875" s="323">
        <v>400000</v>
      </c>
      <c r="W875" s="107" t="s">
        <v>630</v>
      </c>
      <c r="X875" s="321"/>
      <c r="Y875" s="107" t="s">
        <v>943</v>
      </c>
      <c r="Z875" s="321"/>
      <c r="AA875" s="107" t="s">
        <v>944</v>
      </c>
      <c r="AB875" s="107"/>
      <c r="AC875" s="107" t="s">
        <v>945</v>
      </c>
      <c r="AD875" s="107"/>
      <c r="AE875" s="107" t="s">
        <v>326</v>
      </c>
      <c r="AF875" s="107"/>
      <c r="AG875" s="107"/>
      <c r="AH875" s="107"/>
      <c r="AI875" s="107"/>
      <c r="AJ875" s="107"/>
    </row>
    <row r="876" spans="1:36" ht="14.25" customHeight="1" x14ac:dyDescent="0.2">
      <c r="A876" s="121" t="s">
        <v>2</v>
      </c>
      <c r="B876" s="185" t="str">
        <f t="shared" si="171"/>
        <v>Span</v>
      </c>
      <c r="C876" s="190" t="str">
        <f t="shared" si="172"/>
        <v>Denard</v>
      </c>
      <c r="D876" s="107" t="str">
        <f t="shared" si="173"/>
        <v>D. Span</v>
      </c>
      <c r="E876" s="178" t="str">
        <f t="shared" si="174"/>
        <v>Denard Span</v>
      </c>
      <c r="F876" s="108"/>
      <c r="G876" s="120"/>
      <c r="H876" s="120"/>
      <c r="I876" s="120"/>
      <c r="J876" s="332"/>
      <c r="K876" s="107"/>
      <c r="L876" s="108" t="s">
        <v>7</v>
      </c>
      <c r="M876" s="107" t="str">
        <f t="shared" si="168"/>
        <v>3,F3-$9.48M</v>
      </c>
      <c r="N876" s="121" t="s">
        <v>1485</v>
      </c>
      <c r="O876" s="284" t="s">
        <v>1497</v>
      </c>
      <c r="P876" s="178" t="str">
        <f t="shared" si="169"/>
        <v>Span, Denard (3,F3-$9.48M)</v>
      </c>
      <c r="Q876" s="139">
        <f t="shared" si="175"/>
        <v>3160000</v>
      </c>
      <c r="R876" s="231" t="str">
        <f t="shared" si="176"/>
        <v/>
      </c>
      <c r="S876" s="231" t="str">
        <f t="shared" si="177"/>
        <v/>
      </c>
      <c r="T876" s="231" t="str">
        <f t="shared" si="170"/>
        <v/>
      </c>
      <c r="U876" s="121" t="s">
        <v>1550</v>
      </c>
      <c r="V876" s="323">
        <v>3160000</v>
      </c>
      <c r="W876" s="107" t="s">
        <v>326</v>
      </c>
      <c r="X876" s="183"/>
      <c r="Y876" s="107"/>
      <c r="Z876" s="183"/>
      <c r="AA876" s="107"/>
      <c r="AB876" s="107"/>
      <c r="AC876" s="107"/>
      <c r="AD876" s="107"/>
      <c r="AE876" s="107"/>
      <c r="AF876" s="107"/>
      <c r="AG876" s="107"/>
      <c r="AH876" s="107"/>
      <c r="AI876" s="107"/>
      <c r="AJ876" s="107"/>
    </row>
    <row r="877" spans="1:36" ht="14.25" customHeight="1" x14ac:dyDescent="0.2">
      <c r="A877" s="509" t="s">
        <v>1311</v>
      </c>
      <c r="B877" s="185" t="str">
        <f t="shared" si="171"/>
        <v>Spangenberg</v>
      </c>
      <c r="C877" s="190" t="str">
        <f t="shared" si="172"/>
        <v>Cory*</v>
      </c>
      <c r="D877" s="107" t="str">
        <f t="shared" si="173"/>
        <v>C. Spangenberg</v>
      </c>
      <c r="E877" s="178" t="str">
        <f t="shared" si="174"/>
        <v>Cory* Spangenberg</v>
      </c>
      <c r="F877" s="108" t="s">
        <v>404</v>
      </c>
      <c r="G877" s="108"/>
      <c r="H877" s="108"/>
      <c r="I877" s="108"/>
      <c r="J877" s="298">
        <v>33313</v>
      </c>
      <c r="K877" s="107" t="s">
        <v>974</v>
      </c>
      <c r="L877" s="108" t="s">
        <v>7</v>
      </c>
      <c r="M877" s="107" t="str">
        <f t="shared" si="168"/>
        <v>Y2</v>
      </c>
      <c r="N877" s="120" t="str">
        <f>Ruth!$Y$2</f>
        <v xml:space="preserve">New Jersey </v>
      </c>
      <c r="O877" s="108" t="s">
        <v>1349</v>
      </c>
      <c r="P877" s="178" t="str">
        <f t="shared" si="169"/>
        <v>Spangenberg, Cory* (Y2)</v>
      </c>
      <c r="Q877" s="139">
        <f t="shared" si="175"/>
        <v>300000</v>
      </c>
      <c r="R877" s="231">
        <f t="shared" si="176"/>
        <v>400000</v>
      </c>
      <c r="S877" s="231" t="str">
        <f t="shared" si="177"/>
        <v/>
      </c>
      <c r="T877" s="231" t="str">
        <f t="shared" si="170"/>
        <v/>
      </c>
      <c r="U877" s="107" t="s">
        <v>511</v>
      </c>
      <c r="V877" s="183">
        <v>300000</v>
      </c>
      <c r="W877" s="107" t="s">
        <v>367</v>
      </c>
      <c r="X877" s="183">
        <v>400000</v>
      </c>
      <c r="Y877" s="107" t="s">
        <v>630</v>
      </c>
      <c r="Z877" s="321"/>
      <c r="AA877" s="107" t="s">
        <v>943</v>
      </c>
      <c r="AB877" s="509"/>
      <c r="AC877" s="107" t="s">
        <v>944</v>
      </c>
      <c r="AD877" s="107"/>
      <c r="AE877" s="107" t="s">
        <v>945</v>
      </c>
      <c r="AF877" s="140"/>
      <c r="AG877" s="107"/>
      <c r="AH877" s="107"/>
      <c r="AI877" s="107"/>
      <c r="AJ877" s="107"/>
    </row>
    <row r="878" spans="1:36" ht="14.25" customHeight="1" x14ac:dyDescent="0.2">
      <c r="A878" s="107" t="s">
        <v>301</v>
      </c>
      <c r="B878" s="185" t="str">
        <f t="shared" si="171"/>
        <v>Springer</v>
      </c>
      <c r="C878" s="190" t="str">
        <f t="shared" si="172"/>
        <v>George</v>
      </c>
      <c r="D878" s="107" t="str">
        <f t="shared" si="173"/>
        <v>G. Springer</v>
      </c>
      <c r="E878" s="178" t="str">
        <f t="shared" si="174"/>
        <v>George Springer</v>
      </c>
      <c r="F878" s="108" t="s">
        <v>971</v>
      </c>
      <c r="G878" s="108"/>
      <c r="H878" s="108"/>
      <c r="I878" s="108"/>
      <c r="J878" s="165">
        <v>32770</v>
      </c>
      <c r="K878" s="120" t="s">
        <v>976</v>
      </c>
      <c r="L878" s="108" t="s">
        <v>7</v>
      </c>
      <c r="M878" s="107" t="str">
        <f t="shared" si="168"/>
        <v>1,L5-$14M</v>
      </c>
      <c r="N878" s="120" t="str">
        <f>Ruth!$M$2</f>
        <v>Hoboken</v>
      </c>
      <c r="O878" s="142" t="s">
        <v>308</v>
      </c>
      <c r="P878" s="178" t="str">
        <f t="shared" si="169"/>
        <v>Springer, George (1,L5-$14M)</v>
      </c>
      <c r="Q878" s="139">
        <f t="shared" si="175"/>
        <v>2800000</v>
      </c>
      <c r="R878" s="231">
        <f t="shared" si="176"/>
        <v>2800000</v>
      </c>
      <c r="S878" s="231">
        <f t="shared" si="177"/>
        <v>2800000</v>
      </c>
      <c r="T878" s="231">
        <f t="shared" si="170"/>
        <v>2800000</v>
      </c>
      <c r="U878" s="107" t="s">
        <v>3170</v>
      </c>
      <c r="V878" s="179">
        <v>2800000</v>
      </c>
      <c r="W878" s="107" t="s">
        <v>3178</v>
      </c>
      <c r="X878" s="179">
        <v>2800000</v>
      </c>
      <c r="Y878" s="107" t="s">
        <v>3179</v>
      </c>
      <c r="Z878" s="183">
        <v>2800000</v>
      </c>
      <c r="AA878" s="107" t="s">
        <v>3180</v>
      </c>
      <c r="AB878" s="140">
        <v>2800000</v>
      </c>
      <c r="AC878" s="107" t="s">
        <v>3181</v>
      </c>
      <c r="AD878" s="140">
        <v>2800000</v>
      </c>
      <c r="AE878" s="107" t="s">
        <v>326</v>
      </c>
      <c r="AF878" s="107"/>
      <c r="AG878" s="107"/>
      <c r="AH878" s="107"/>
      <c r="AI878" s="107"/>
      <c r="AJ878" s="107"/>
    </row>
    <row r="879" spans="1:36" ht="14.25" customHeight="1" x14ac:dyDescent="0.2">
      <c r="A879" s="107" t="s">
        <v>3373</v>
      </c>
      <c r="B879" s="185" t="str">
        <f t="shared" si="171"/>
        <v>Stammen</v>
      </c>
      <c r="C879" s="190" t="str">
        <f t="shared" si="172"/>
        <v>Craig</v>
      </c>
      <c r="D879" s="107" t="str">
        <f t="shared" si="173"/>
        <v>C. Stammen</v>
      </c>
      <c r="E879" s="178" t="str">
        <f t="shared" si="174"/>
        <v>Craig Stammen</v>
      </c>
      <c r="F879" s="217" t="s">
        <v>971</v>
      </c>
      <c r="G879" s="217"/>
      <c r="H879" s="217"/>
      <c r="I879" s="217"/>
      <c r="J879" s="165">
        <v>30750</v>
      </c>
      <c r="K879" s="167" t="s">
        <v>968</v>
      </c>
      <c r="L879" s="108" t="s">
        <v>130</v>
      </c>
      <c r="M879" s="107" t="str">
        <f t="shared" si="168"/>
        <v>1,F1-$1.2323M</v>
      </c>
      <c r="N879" s="147" t="s">
        <v>556</v>
      </c>
      <c r="O879" s="142" t="s">
        <v>3237</v>
      </c>
      <c r="P879" s="178" t="str">
        <f t="shared" si="169"/>
        <v>Stammen, Craig (1,F1-$1.2323M)</v>
      </c>
      <c r="Q879" s="139">
        <f t="shared" si="175"/>
        <v>1233000</v>
      </c>
      <c r="R879" s="231" t="str">
        <f t="shared" si="176"/>
        <v/>
      </c>
      <c r="S879" s="231" t="str">
        <f t="shared" si="177"/>
        <v/>
      </c>
      <c r="T879" s="231" t="str">
        <f t="shared" si="170"/>
        <v/>
      </c>
      <c r="U879" s="165" t="s">
        <v>3327</v>
      </c>
      <c r="V879" s="140">
        <v>1233000</v>
      </c>
      <c r="W879" s="182" t="s">
        <v>326</v>
      </c>
      <c r="X879" s="183"/>
      <c r="Y879" s="107"/>
      <c r="Z879" s="183"/>
      <c r="AA879" s="107"/>
      <c r="AB879" s="183"/>
      <c r="AC879" s="107"/>
      <c r="AD879" s="107"/>
      <c r="AE879" s="107"/>
      <c r="AF879" s="107"/>
      <c r="AG879" s="107"/>
      <c r="AH879" s="107"/>
      <c r="AI879" s="107"/>
      <c r="AJ879" s="107"/>
    </row>
    <row r="880" spans="1:36" ht="14.25" customHeight="1" x14ac:dyDescent="0.2">
      <c r="A880" s="119" t="s">
        <v>897</v>
      </c>
      <c r="B880" s="185" t="str">
        <f t="shared" si="171"/>
        <v>Stanek</v>
      </c>
      <c r="C880" s="190" t="str">
        <f t="shared" si="172"/>
        <v>Ryne</v>
      </c>
      <c r="D880" s="107" t="str">
        <f t="shared" si="173"/>
        <v>R. Stanek</v>
      </c>
      <c r="E880" s="178" t="str">
        <f t="shared" si="174"/>
        <v>Ryne Stanek</v>
      </c>
      <c r="F880" s="108" t="s">
        <v>971</v>
      </c>
      <c r="G880" s="108"/>
      <c r="H880" s="108"/>
      <c r="I880" s="108"/>
      <c r="J880" s="165">
        <v>33445</v>
      </c>
      <c r="K880" s="120" t="s">
        <v>968</v>
      </c>
      <c r="L880" s="108" t="s">
        <v>130</v>
      </c>
      <c r="M880" s="107" t="str">
        <f t="shared" si="168"/>
        <v>Y1</v>
      </c>
      <c r="N880" s="120" t="str">
        <f>Aaron!$G$2</f>
        <v>Exeter</v>
      </c>
      <c r="O880" s="108" t="s">
        <v>846</v>
      </c>
      <c r="P880" s="178" t="str">
        <f t="shared" si="169"/>
        <v>Stanek, Ryne (Y1)</v>
      </c>
      <c r="Q880" s="139">
        <f t="shared" si="175"/>
        <v>200000</v>
      </c>
      <c r="R880" s="231">
        <f t="shared" si="176"/>
        <v>300000</v>
      </c>
      <c r="S880" s="231">
        <f t="shared" si="177"/>
        <v>400000</v>
      </c>
      <c r="T880" s="231" t="str">
        <f t="shared" si="170"/>
        <v/>
      </c>
      <c r="U880" s="107" t="s">
        <v>510</v>
      </c>
      <c r="V880" s="140">
        <v>200000</v>
      </c>
      <c r="W880" s="107" t="s">
        <v>511</v>
      </c>
      <c r="X880" s="183">
        <v>300000</v>
      </c>
      <c r="Y880" s="107" t="s">
        <v>367</v>
      </c>
      <c r="Z880" s="183">
        <v>400000</v>
      </c>
      <c r="AA880" s="107" t="s">
        <v>630</v>
      </c>
      <c r="AB880" s="509"/>
      <c r="AC880" s="107"/>
      <c r="AD880" s="107"/>
      <c r="AE880" s="107"/>
      <c r="AF880" s="107"/>
      <c r="AG880" s="107"/>
      <c r="AH880" s="107"/>
      <c r="AI880" s="107"/>
      <c r="AJ880" s="107"/>
    </row>
    <row r="881" spans="1:36" ht="14.25" customHeight="1" x14ac:dyDescent="0.2">
      <c r="A881" s="107" t="s">
        <v>814</v>
      </c>
      <c r="B881" s="185" t="str">
        <f t="shared" si="171"/>
        <v>Stanton</v>
      </c>
      <c r="C881" s="190" t="str">
        <f t="shared" si="172"/>
        <v>Giancarlo</v>
      </c>
      <c r="D881" s="107" t="str">
        <f t="shared" si="173"/>
        <v>G. Stanton</v>
      </c>
      <c r="E881" s="178" t="str">
        <f t="shared" si="174"/>
        <v>Giancarlo Stanton</v>
      </c>
      <c r="F881" s="108"/>
      <c r="G881" s="108"/>
      <c r="H881" s="108"/>
      <c r="I881" s="108"/>
      <c r="J881" s="165"/>
      <c r="K881" s="120"/>
      <c r="L881" s="108" t="s">
        <v>7</v>
      </c>
      <c r="M881" s="107" t="str">
        <f t="shared" si="168"/>
        <v>5,L5-14M</v>
      </c>
      <c r="N881" s="120" t="str">
        <f>Ruth!$S$2</f>
        <v>New York</v>
      </c>
      <c r="O881" s="142" t="s">
        <v>325</v>
      </c>
      <c r="P881" s="178" t="str">
        <f t="shared" si="169"/>
        <v>Stanton, Giancarlo (5,L5-14M)</v>
      </c>
      <c r="Q881" s="139">
        <f t="shared" si="175"/>
        <v>2800000</v>
      </c>
      <c r="R881" s="231" t="str">
        <f t="shared" si="176"/>
        <v/>
      </c>
      <c r="S881" s="231" t="str">
        <f t="shared" si="177"/>
        <v/>
      </c>
      <c r="T881" s="231" t="str">
        <f t="shared" si="170"/>
        <v/>
      </c>
      <c r="U881" s="107" t="s">
        <v>593</v>
      </c>
      <c r="V881" s="183">
        <v>2800000</v>
      </c>
      <c r="W881" s="107" t="s">
        <v>326</v>
      </c>
      <c r="X881" s="183"/>
      <c r="Y881" s="509"/>
      <c r="Z881" s="321"/>
      <c r="AA881" s="509"/>
      <c r="AB881" s="107"/>
      <c r="AC881" s="107"/>
      <c r="AD881" s="107"/>
      <c r="AE881" s="107"/>
      <c r="AF881" s="107"/>
      <c r="AG881" s="107"/>
      <c r="AH881" s="107"/>
      <c r="AI881" s="107"/>
      <c r="AJ881" s="107"/>
    </row>
    <row r="882" spans="1:36" ht="14.25" customHeight="1" x14ac:dyDescent="0.2">
      <c r="A882" s="427" t="s">
        <v>913</v>
      </c>
      <c r="B882" s="185" t="str">
        <f t="shared" si="171"/>
        <v>Stephenson</v>
      </c>
      <c r="C882" s="190" t="str">
        <f t="shared" si="172"/>
        <v>Robert</v>
      </c>
      <c r="D882" s="107" t="str">
        <f t="shared" si="173"/>
        <v>R. Stephenson</v>
      </c>
      <c r="E882" s="178" t="str">
        <f t="shared" si="174"/>
        <v>Robert Stephenson</v>
      </c>
      <c r="F882" s="108" t="s">
        <v>971</v>
      </c>
      <c r="G882" s="108"/>
      <c r="H882" s="108"/>
      <c r="I882" s="108"/>
      <c r="J882" s="165">
        <v>34024</v>
      </c>
      <c r="K882" s="120" t="s">
        <v>730</v>
      </c>
      <c r="L882" s="108" t="s">
        <v>130</v>
      </c>
      <c r="M882" s="107" t="str">
        <f t="shared" si="168"/>
        <v>Y2</v>
      </c>
      <c r="N882" s="120" t="str">
        <f>Ruth!$S$2</f>
        <v>New York</v>
      </c>
      <c r="O882" s="108" t="s">
        <v>846</v>
      </c>
      <c r="P882" s="178" t="str">
        <f t="shared" si="169"/>
        <v>Stephenson, Robert (Y2)</v>
      </c>
      <c r="Q882" s="139">
        <f t="shared" si="175"/>
        <v>300000</v>
      </c>
      <c r="R882" s="231">
        <f t="shared" si="176"/>
        <v>400000</v>
      </c>
      <c r="S882" s="231" t="str">
        <f t="shared" si="177"/>
        <v/>
      </c>
      <c r="T882" s="231" t="str">
        <f t="shared" si="170"/>
        <v/>
      </c>
      <c r="U882" s="107" t="s">
        <v>511</v>
      </c>
      <c r="V882" s="183">
        <v>300000</v>
      </c>
      <c r="W882" s="107" t="s">
        <v>367</v>
      </c>
      <c r="X882" s="183">
        <v>400000</v>
      </c>
      <c r="Y882" s="107" t="s">
        <v>630</v>
      </c>
      <c r="Z882" s="321"/>
      <c r="AA882" s="107" t="s">
        <v>943</v>
      </c>
      <c r="AB882" s="107"/>
      <c r="AC882" s="107" t="s">
        <v>944</v>
      </c>
      <c r="AD882" s="107"/>
      <c r="AE882" s="107" t="s">
        <v>945</v>
      </c>
      <c r="AF882" s="107"/>
      <c r="AG882" s="107"/>
      <c r="AH882" s="107"/>
      <c r="AI882" s="107"/>
      <c r="AJ882" s="107"/>
    </row>
    <row r="883" spans="1:36" ht="14.25" customHeight="1" x14ac:dyDescent="0.2">
      <c r="A883" s="107" t="s">
        <v>2249</v>
      </c>
      <c r="B883" s="185" t="str">
        <f t="shared" si="171"/>
        <v>Stewart</v>
      </c>
      <c r="C883" s="190" t="str">
        <f t="shared" si="172"/>
        <v>Brock</v>
      </c>
      <c r="D883" s="107" t="str">
        <f t="shared" si="173"/>
        <v>B. Stewart</v>
      </c>
      <c r="E883" s="178" t="str">
        <f t="shared" si="174"/>
        <v>Brock Stewart</v>
      </c>
      <c r="F883" s="184" t="s">
        <v>971</v>
      </c>
      <c r="G883" s="107">
        <f>G882+1</f>
        <v>1</v>
      </c>
      <c r="H883" s="107" t="s">
        <v>613</v>
      </c>
      <c r="I883" s="107">
        <v>20</v>
      </c>
      <c r="J883" s="398">
        <v>33514</v>
      </c>
      <c r="K883" s="107" t="s">
        <v>730</v>
      </c>
      <c r="L883" s="108" t="s">
        <v>130</v>
      </c>
      <c r="M883" s="107" t="str">
        <f t="shared" si="168"/>
        <v>Y1</v>
      </c>
      <c r="N883" s="107" t="s">
        <v>388</v>
      </c>
      <c r="O883" s="108" t="s">
        <v>2127</v>
      </c>
      <c r="P883" s="178" t="str">
        <f t="shared" si="169"/>
        <v>Stewart, Brock (Y1)</v>
      </c>
      <c r="Q883" s="139">
        <f t="shared" si="175"/>
        <v>200000</v>
      </c>
      <c r="R883" s="231">
        <f t="shared" si="176"/>
        <v>300000</v>
      </c>
      <c r="S883" s="231">
        <f t="shared" si="177"/>
        <v>400000</v>
      </c>
      <c r="T883" s="231" t="str">
        <f t="shared" si="170"/>
        <v/>
      </c>
      <c r="U883" s="107" t="s">
        <v>510</v>
      </c>
      <c r="V883" s="140">
        <v>200000</v>
      </c>
      <c r="W883" s="107" t="s">
        <v>511</v>
      </c>
      <c r="X883" s="183">
        <v>300000</v>
      </c>
      <c r="Y883" s="107" t="s">
        <v>367</v>
      </c>
      <c r="Z883" s="183">
        <v>400000</v>
      </c>
      <c r="AA883" s="107" t="s">
        <v>630</v>
      </c>
      <c r="AB883" s="107"/>
      <c r="AC883" s="107"/>
      <c r="AD883" s="107"/>
      <c r="AE883" s="107"/>
      <c r="AF883" s="107"/>
      <c r="AG883" s="107"/>
      <c r="AH883" s="107"/>
      <c r="AI883" s="107"/>
      <c r="AJ883" s="107"/>
    </row>
    <row r="884" spans="1:36" ht="14.25" customHeight="1" x14ac:dyDescent="0.2">
      <c r="A884" s="107" t="s">
        <v>1803</v>
      </c>
      <c r="B884" s="185" t="str">
        <f t="shared" si="171"/>
        <v>Stewart</v>
      </c>
      <c r="C884" s="190" t="str">
        <f t="shared" si="172"/>
        <v>Christin</v>
      </c>
      <c r="D884" s="107" t="str">
        <f t="shared" si="173"/>
        <v>C. Stewart</v>
      </c>
      <c r="E884" s="178" t="str">
        <f t="shared" si="174"/>
        <v>Christin Stewart</v>
      </c>
      <c r="F884" s="217"/>
      <c r="G884" s="509">
        <v>156</v>
      </c>
      <c r="H884" s="509">
        <v>6</v>
      </c>
      <c r="I884" s="509">
        <v>18</v>
      </c>
      <c r="J884" s="298">
        <v>34313</v>
      </c>
      <c r="K884" s="167" t="s">
        <v>977</v>
      </c>
      <c r="L884" s="108" t="s">
        <v>509</v>
      </c>
      <c r="M884" s="107" t="str">
        <f t="shared" si="168"/>
        <v>min</v>
      </c>
      <c r="N884" s="120" t="str">
        <f>Ruth!$S$2</f>
        <v>New York</v>
      </c>
      <c r="O884" s="142" t="s">
        <v>1727</v>
      </c>
      <c r="P884" s="178" t="str">
        <f t="shared" si="169"/>
        <v>Stewart, Christin (min)</v>
      </c>
      <c r="Q884" s="139" t="str">
        <f t="shared" si="175"/>
        <v/>
      </c>
      <c r="R884" s="231" t="str">
        <f t="shared" si="176"/>
        <v/>
      </c>
      <c r="S884" s="231" t="str">
        <f t="shared" si="177"/>
        <v/>
      </c>
      <c r="T884" s="231" t="str">
        <f t="shared" si="170"/>
        <v/>
      </c>
      <c r="U884" s="107" t="s">
        <v>643</v>
      </c>
      <c r="V884" s="183"/>
      <c r="W884" s="107"/>
      <c r="X884" s="183"/>
      <c r="Y884" s="107"/>
      <c r="Z884" s="183"/>
      <c r="AA884" s="107"/>
      <c r="AB884" s="107"/>
      <c r="AC884" s="107"/>
      <c r="AD884" s="107"/>
      <c r="AE884" s="107"/>
      <c r="AF884" s="107"/>
      <c r="AG884" s="107"/>
      <c r="AH884" s="107"/>
      <c r="AI884" s="107"/>
      <c r="AJ884" s="107"/>
    </row>
    <row r="885" spans="1:36" ht="14.25" customHeight="1" x14ac:dyDescent="0.2">
      <c r="A885" s="339" t="s">
        <v>1007</v>
      </c>
      <c r="B885" s="185" t="str">
        <f t="shared" si="171"/>
        <v>Storen</v>
      </c>
      <c r="C885" s="190" t="str">
        <f t="shared" si="172"/>
        <v>Drew</v>
      </c>
      <c r="D885" s="107" t="str">
        <f t="shared" si="173"/>
        <v>D. Storen</v>
      </c>
      <c r="E885" s="178" t="str">
        <f t="shared" si="174"/>
        <v>Drew Storen</v>
      </c>
      <c r="F885" s="367" t="s">
        <v>971</v>
      </c>
      <c r="G885" s="339"/>
      <c r="H885" s="339"/>
      <c r="I885" s="339"/>
      <c r="J885" s="368">
        <v>32000</v>
      </c>
      <c r="K885" s="369" t="s">
        <v>968</v>
      </c>
      <c r="L885" s="337" t="s">
        <v>130</v>
      </c>
      <c r="M885" s="107" t="str">
        <f t="shared" si="168"/>
        <v>2,F3-$1.05M</v>
      </c>
      <c r="N885" s="339" t="s">
        <v>1909</v>
      </c>
      <c r="O885" s="370" t="s">
        <v>1922</v>
      </c>
      <c r="P885" s="178" t="str">
        <f t="shared" si="169"/>
        <v>Storen, Drew (2,F3-$1.05M)</v>
      </c>
      <c r="Q885" s="139">
        <f t="shared" si="175"/>
        <v>350000</v>
      </c>
      <c r="R885" s="231">
        <f t="shared" si="176"/>
        <v>350000</v>
      </c>
      <c r="S885" s="231" t="str">
        <f t="shared" si="177"/>
        <v/>
      </c>
      <c r="T885" s="231" t="str">
        <f t="shared" si="170"/>
        <v/>
      </c>
      <c r="U885" s="340" t="s">
        <v>1593</v>
      </c>
      <c r="V885" s="338">
        <v>350000</v>
      </c>
      <c r="W885" s="340" t="s">
        <v>1525</v>
      </c>
      <c r="X885" s="486">
        <v>350000</v>
      </c>
      <c r="Y885" s="107" t="s">
        <v>326</v>
      </c>
      <c r="Z885" s="183"/>
      <c r="AA885" s="107"/>
      <c r="AB885" s="107"/>
      <c r="AC885" s="107"/>
      <c r="AD885" s="107"/>
      <c r="AE885" s="107"/>
      <c r="AF885" s="107"/>
      <c r="AG885" s="107"/>
      <c r="AH885" s="107"/>
      <c r="AI885" s="107"/>
      <c r="AJ885" s="107"/>
    </row>
    <row r="886" spans="1:36" ht="14.25" customHeight="1" x14ac:dyDescent="0.2">
      <c r="A886" s="107" t="s">
        <v>772</v>
      </c>
      <c r="B886" s="185" t="str">
        <f t="shared" si="171"/>
        <v>Story</v>
      </c>
      <c r="C886" s="190" t="str">
        <f t="shared" si="172"/>
        <v>Trevor</v>
      </c>
      <c r="D886" s="107" t="str">
        <f t="shared" si="173"/>
        <v>T. Story</v>
      </c>
      <c r="E886" s="178" t="str">
        <f t="shared" si="174"/>
        <v>Trevor Story</v>
      </c>
      <c r="F886" s="108" t="s">
        <v>971</v>
      </c>
      <c r="G886" s="108"/>
      <c r="H886" s="108"/>
      <c r="I886" s="108"/>
      <c r="J886" s="165">
        <v>33923</v>
      </c>
      <c r="K886" s="120" t="s">
        <v>975</v>
      </c>
      <c r="L886" s="108" t="s">
        <v>7</v>
      </c>
      <c r="M886" s="107" t="str">
        <f t="shared" si="168"/>
        <v>Y2</v>
      </c>
      <c r="N886" s="120" t="str">
        <f>Aaron!$G$2</f>
        <v>Exeter</v>
      </c>
      <c r="O886" s="142" t="s">
        <v>1197</v>
      </c>
      <c r="P886" s="178" t="str">
        <f t="shared" si="169"/>
        <v>Story, Trevor (Y2)</v>
      </c>
      <c r="Q886" s="139">
        <f t="shared" si="175"/>
        <v>300000</v>
      </c>
      <c r="R886" s="231">
        <f t="shared" si="176"/>
        <v>400000</v>
      </c>
      <c r="S886" s="231" t="str">
        <f t="shared" si="177"/>
        <v/>
      </c>
      <c r="T886" s="231" t="str">
        <f t="shared" si="170"/>
        <v/>
      </c>
      <c r="U886" s="178" t="s">
        <v>511</v>
      </c>
      <c r="V886" s="183">
        <v>300000</v>
      </c>
      <c r="W886" s="107" t="s">
        <v>367</v>
      </c>
      <c r="X886" s="183">
        <v>400000</v>
      </c>
      <c r="Y886" s="107" t="s">
        <v>630</v>
      </c>
      <c r="Z886" s="321"/>
      <c r="AA886" s="107" t="s">
        <v>943</v>
      </c>
      <c r="AB886" s="107"/>
      <c r="AC886" s="107" t="s">
        <v>944</v>
      </c>
      <c r="AD886" s="107"/>
      <c r="AE886" s="107" t="s">
        <v>945</v>
      </c>
      <c r="AF886" s="107"/>
      <c r="AG886" s="107"/>
      <c r="AH886" s="107"/>
      <c r="AI886" s="107"/>
      <c r="AJ886" s="107"/>
    </row>
    <row r="887" spans="1:36" s="203" customFormat="1" ht="14.25" customHeight="1" x14ac:dyDescent="0.2">
      <c r="A887" s="107" t="s">
        <v>2303</v>
      </c>
      <c r="B887" s="185" t="str">
        <f t="shared" si="171"/>
        <v>Strahm</v>
      </c>
      <c r="C887" s="190" t="str">
        <f t="shared" si="172"/>
        <v>Matt</v>
      </c>
      <c r="D887" s="107" t="str">
        <f t="shared" si="173"/>
        <v>M. Strahm</v>
      </c>
      <c r="E887" s="178" t="str">
        <f t="shared" si="174"/>
        <v>Matt Strahm</v>
      </c>
      <c r="F887" s="184" t="s">
        <v>404</v>
      </c>
      <c r="G887" s="107">
        <f>G886+1</f>
        <v>1</v>
      </c>
      <c r="H887" s="107">
        <v>3</v>
      </c>
      <c r="I887" s="107">
        <v>2</v>
      </c>
      <c r="J887" s="398">
        <v>33554</v>
      </c>
      <c r="K887" s="107" t="s">
        <v>968</v>
      </c>
      <c r="L887" s="108" t="s">
        <v>130</v>
      </c>
      <c r="M887" s="107" t="str">
        <f t="shared" si="168"/>
        <v>Y2</v>
      </c>
      <c r="N887" s="107" t="s">
        <v>1220</v>
      </c>
      <c r="O887" s="108" t="s">
        <v>2127</v>
      </c>
      <c r="P887" s="178" t="str">
        <f t="shared" si="169"/>
        <v>Strahm, Matt (Y2)</v>
      </c>
      <c r="Q887" s="139">
        <f t="shared" si="175"/>
        <v>300000</v>
      </c>
      <c r="R887" s="231">
        <f t="shared" si="176"/>
        <v>400000</v>
      </c>
      <c r="S887" s="231" t="str">
        <f t="shared" si="177"/>
        <v/>
      </c>
      <c r="T887" s="231" t="str">
        <f t="shared" si="170"/>
        <v/>
      </c>
      <c r="U887" s="107" t="s">
        <v>511</v>
      </c>
      <c r="V887" s="183">
        <v>300000</v>
      </c>
      <c r="W887" s="107" t="s">
        <v>367</v>
      </c>
      <c r="X887" s="183">
        <v>400000</v>
      </c>
      <c r="Y887" s="107" t="s">
        <v>630</v>
      </c>
      <c r="Z887" s="140"/>
      <c r="AA887" s="107" t="s">
        <v>943</v>
      </c>
      <c r="AB887" s="107"/>
      <c r="AC887" s="107" t="s">
        <v>944</v>
      </c>
      <c r="AD887" s="107"/>
      <c r="AE887" s="107" t="s">
        <v>945</v>
      </c>
      <c r="AF887" s="107"/>
      <c r="AG887" s="107"/>
      <c r="AH887" s="509"/>
      <c r="AI887" s="509"/>
      <c r="AJ887" s="509"/>
    </row>
    <row r="888" spans="1:36" ht="14.25" customHeight="1" x14ac:dyDescent="0.2">
      <c r="A888" s="107" t="s">
        <v>858</v>
      </c>
      <c r="B888" s="185" t="str">
        <f t="shared" si="171"/>
        <v>Straily</v>
      </c>
      <c r="C888" s="190" t="str">
        <f t="shared" si="172"/>
        <v>Dan</v>
      </c>
      <c r="D888" s="107" t="str">
        <f t="shared" si="173"/>
        <v>D. Straily</v>
      </c>
      <c r="E888" s="178" t="str">
        <f t="shared" si="174"/>
        <v>Dan Straily</v>
      </c>
      <c r="F888" s="108" t="s">
        <v>971</v>
      </c>
      <c r="G888" s="108"/>
      <c r="H888" s="108"/>
      <c r="I888" s="108"/>
      <c r="J888" s="165">
        <v>32478</v>
      </c>
      <c r="K888" s="107" t="s">
        <v>730</v>
      </c>
      <c r="L888" s="108" t="s">
        <v>130</v>
      </c>
      <c r="M888" s="107" t="str">
        <f t="shared" si="168"/>
        <v>1,F5-$18.375M</v>
      </c>
      <c r="N888" s="147" t="s">
        <v>929</v>
      </c>
      <c r="O888" s="142" t="s">
        <v>3237</v>
      </c>
      <c r="P888" s="178" t="str">
        <f t="shared" si="169"/>
        <v>Straily, Dan (1,F5-$18.375M)</v>
      </c>
      <c r="Q888" s="139">
        <f t="shared" si="175"/>
        <v>3675000</v>
      </c>
      <c r="R888" s="231">
        <f t="shared" si="176"/>
        <v>3675000</v>
      </c>
      <c r="S888" s="231">
        <f t="shared" si="177"/>
        <v>3675000</v>
      </c>
      <c r="T888" s="231">
        <f t="shared" si="170"/>
        <v>3675000</v>
      </c>
      <c r="U888" s="165" t="s">
        <v>3328</v>
      </c>
      <c r="V888" s="140">
        <v>3675000</v>
      </c>
      <c r="W888" s="165" t="s">
        <v>3328</v>
      </c>
      <c r="X888" s="140">
        <v>3675000</v>
      </c>
      <c r="Y888" s="165" t="s">
        <v>3328</v>
      </c>
      <c r="Z888" s="140">
        <v>3675000</v>
      </c>
      <c r="AA888" s="165" t="s">
        <v>3328</v>
      </c>
      <c r="AB888" s="140">
        <v>3675000</v>
      </c>
      <c r="AC888" s="165" t="s">
        <v>3328</v>
      </c>
      <c r="AD888" s="140">
        <v>3675000</v>
      </c>
      <c r="AE888" s="107" t="s">
        <v>326</v>
      </c>
      <c r="AF888" s="107"/>
      <c r="AG888" s="107"/>
      <c r="AH888" s="107"/>
      <c r="AI888" s="107"/>
      <c r="AJ888" s="107"/>
    </row>
    <row r="889" spans="1:36" ht="14.25" customHeight="1" x14ac:dyDescent="0.2">
      <c r="A889" s="107" t="s">
        <v>392</v>
      </c>
      <c r="B889" s="185" t="str">
        <f t="shared" si="171"/>
        <v>Strasburg</v>
      </c>
      <c r="C889" s="190" t="str">
        <f t="shared" si="172"/>
        <v>Stephen</v>
      </c>
      <c r="D889" s="107" t="str">
        <f t="shared" si="173"/>
        <v>S. Strasburg</v>
      </c>
      <c r="E889" s="178" t="str">
        <f t="shared" si="174"/>
        <v>Stephen Strasburg</v>
      </c>
      <c r="F889" s="108"/>
      <c r="G889" s="108"/>
      <c r="H889" s="108"/>
      <c r="I889" s="108"/>
      <c r="J889" s="165"/>
      <c r="K889" s="120"/>
      <c r="L889" s="108" t="s">
        <v>130</v>
      </c>
      <c r="M889" s="107" t="str">
        <f t="shared" si="168"/>
        <v>4,L5-14M</v>
      </c>
      <c r="N889" s="120" t="str">
        <f>Ruth!$S$2</f>
        <v>New York</v>
      </c>
      <c r="O889" s="142" t="s">
        <v>325</v>
      </c>
      <c r="P889" s="178" t="str">
        <f t="shared" si="169"/>
        <v>Strasburg, Stephen (4,L5-14M)</v>
      </c>
      <c r="Q889" s="139">
        <f t="shared" si="175"/>
        <v>2800000</v>
      </c>
      <c r="R889" s="231">
        <f t="shared" si="176"/>
        <v>2800000</v>
      </c>
      <c r="S889" s="231" t="str">
        <f t="shared" si="177"/>
        <v/>
      </c>
      <c r="T889" s="231" t="str">
        <f t="shared" si="170"/>
        <v/>
      </c>
      <c r="U889" s="107" t="s">
        <v>309</v>
      </c>
      <c r="V889" s="183">
        <v>2800000</v>
      </c>
      <c r="W889" s="107" t="s">
        <v>593</v>
      </c>
      <c r="X889" s="183">
        <v>2800000</v>
      </c>
      <c r="Y889" s="120" t="s">
        <v>326</v>
      </c>
      <c r="Z889" s="321"/>
      <c r="AA889" s="509"/>
      <c r="AB889" s="107"/>
      <c r="AC889" s="107"/>
      <c r="AD889" s="107"/>
      <c r="AE889" s="107"/>
      <c r="AF889" s="107"/>
      <c r="AG889" s="107"/>
      <c r="AH889" s="107"/>
      <c r="AI889" s="107"/>
      <c r="AJ889" s="107"/>
    </row>
    <row r="890" spans="1:36" ht="14.25" customHeight="1" x14ac:dyDescent="0.2">
      <c r="A890" s="509" t="s">
        <v>1282</v>
      </c>
      <c r="B890" s="185" t="str">
        <f t="shared" si="171"/>
        <v>Strickland</v>
      </c>
      <c r="C890" s="190" t="str">
        <f t="shared" si="172"/>
        <v>Hunter</v>
      </c>
      <c r="D890" s="107" t="str">
        <f t="shared" si="173"/>
        <v>H. Strickland</v>
      </c>
      <c r="E890" s="178" t="str">
        <f t="shared" si="174"/>
        <v>Hunter Strickland</v>
      </c>
      <c r="F890" s="108" t="s">
        <v>971</v>
      </c>
      <c r="G890" s="108"/>
      <c r="H890" s="108"/>
      <c r="I890" s="108"/>
      <c r="J890" s="298">
        <v>32410</v>
      </c>
      <c r="K890" s="107" t="s">
        <v>968</v>
      </c>
      <c r="L890" s="108" t="s">
        <v>130</v>
      </c>
      <c r="M890" s="107" t="str">
        <f t="shared" si="168"/>
        <v>Y3</v>
      </c>
      <c r="N890" s="120" t="str">
        <f>Cobb!$G$2</f>
        <v>Alaska</v>
      </c>
      <c r="O890" s="108" t="s">
        <v>1349</v>
      </c>
      <c r="P890" s="178" t="str">
        <f t="shared" si="169"/>
        <v>Strickland, Hunter (Y3)</v>
      </c>
      <c r="Q890" s="139">
        <f t="shared" si="175"/>
        <v>400000</v>
      </c>
      <c r="R890" s="231" t="str">
        <f t="shared" si="176"/>
        <v/>
      </c>
      <c r="S890" s="231" t="str">
        <f t="shared" si="177"/>
        <v/>
      </c>
      <c r="T890" s="231" t="str">
        <f t="shared" si="170"/>
        <v/>
      </c>
      <c r="U890" s="107" t="s">
        <v>367</v>
      </c>
      <c r="V890" s="323">
        <v>400000</v>
      </c>
      <c r="W890" s="107" t="s">
        <v>630</v>
      </c>
      <c r="X890" s="321"/>
      <c r="Y890" s="107" t="s">
        <v>943</v>
      </c>
      <c r="Z890" s="321"/>
      <c r="AA890" s="107" t="s">
        <v>944</v>
      </c>
      <c r="AB890" s="107"/>
      <c r="AC890" s="107" t="s">
        <v>945</v>
      </c>
      <c r="AD890" s="107"/>
      <c r="AE890" s="107" t="s">
        <v>326</v>
      </c>
      <c r="AF890" s="107"/>
      <c r="AG890" s="107"/>
      <c r="AH890" s="107"/>
      <c r="AI890" s="107"/>
      <c r="AJ890" s="107"/>
    </row>
    <row r="891" spans="1:36" ht="14.25" customHeight="1" x14ac:dyDescent="0.2">
      <c r="A891" s="107" t="s">
        <v>2316</v>
      </c>
      <c r="B891" s="185" t="str">
        <f t="shared" si="171"/>
        <v>Stripling</v>
      </c>
      <c r="C891" s="190" t="str">
        <f t="shared" si="172"/>
        <v>Ross</v>
      </c>
      <c r="D891" s="107" t="str">
        <f t="shared" si="173"/>
        <v>R. Stripling</v>
      </c>
      <c r="E891" s="178" t="str">
        <f t="shared" si="174"/>
        <v>Ross Stripling</v>
      </c>
      <c r="F891" s="184" t="s">
        <v>971</v>
      </c>
      <c r="G891" s="107">
        <f>G890+1</f>
        <v>1</v>
      </c>
      <c r="H891" s="107">
        <v>3</v>
      </c>
      <c r="I891" s="107">
        <v>21</v>
      </c>
      <c r="J891" s="398">
        <v>32835</v>
      </c>
      <c r="K891" s="107" t="s">
        <v>730</v>
      </c>
      <c r="L891" s="108" t="s">
        <v>130</v>
      </c>
      <c r="M891" s="107" t="str">
        <f t="shared" si="168"/>
        <v>Y2</v>
      </c>
      <c r="N891" s="107" t="s">
        <v>929</v>
      </c>
      <c r="O891" s="108" t="s">
        <v>2127</v>
      </c>
      <c r="P891" s="178" t="str">
        <f t="shared" si="169"/>
        <v>Stripling, Ross (Y2)</v>
      </c>
      <c r="Q891" s="139">
        <f t="shared" si="175"/>
        <v>300000</v>
      </c>
      <c r="R891" s="231">
        <f t="shared" si="176"/>
        <v>400000</v>
      </c>
      <c r="S891" s="231" t="str">
        <f t="shared" si="177"/>
        <v/>
      </c>
      <c r="T891" s="231" t="str">
        <f t="shared" si="170"/>
        <v/>
      </c>
      <c r="U891" s="107" t="s">
        <v>511</v>
      </c>
      <c r="V891" s="183">
        <v>300000</v>
      </c>
      <c r="W891" s="107" t="s">
        <v>367</v>
      </c>
      <c r="X891" s="183">
        <v>400000</v>
      </c>
      <c r="Y891" s="107" t="s">
        <v>630</v>
      </c>
      <c r="Z891" s="140"/>
      <c r="AA891" s="107" t="s">
        <v>943</v>
      </c>
      <c r="AB891" s="107"/>
      <c r="AC891" s="107" t="s">
        <v>944</v>
      </c>
      <c r="AD891" s="107"/>
      <c r="AE891" s="107" t="s">
        <v>945</v>
      </c>
      <c r="AF891" s="140"/>
      <c r="AG891" s="107"/>
      <c r="AH891" s="107"/>
      <c r="AI891" s="107"/>
      <c r="AJ891" s="107"/>
    </row>
    <row r="892" spans="1:36" ht="14.25" customHeight="1" x14ac:dyDescent="0.2">
      <c r="A892" s="107" t="s">
        <v>738</v>
      </c>
      <c r="B892" s="185" t="str">
        <f t="shared" si="171"/>
        <v>Stroman</v>
      </c>
      <c r="C892" s="190" t="str">
        <f t="shared" si="172"/>
        <v>Marcus</v>
      </c>
      <c r="D892" s="107" t="str">
        <f t="shared" si="173"/>
        <v>M. Stroman</v>
      </c>
      <c r="E892" s="178" t="str">
        <f t="shared" si="174"/>
        <v>Marcus Stroman</v>
      </c>
      <c r="F892" s="108" t="s">
        <v>971</v>
      </c>
      <c r="G892" s="108"/>
      <c r="H892" s="108"/>
      <c r="I892" s="108"/>
      <c r="J892" s="165">
        <v>33359</v>
      </c>
      <c r="K892" s="120" t="s">
        <v>730</v>
      </c>
      <c r="L892" s="108" t="s">
        <v>130</v>
      </c>
      <c r="M892" s="107" t="str">
        <f t="shared" si="168"/>
        <v>Y3</v>
      </c>
      <c r="N892" s="120" t="str">
        <f>Mays!$M$2</f>
        <v>Mudville</v>
      </c>
      <c r="O892" s="142" t="s">
        <v>813</v>
      </c>
      <c r="P892" s="178" t="str">
        <f t="shared" si="169"/>
        <v>Stroman, Marcus (Y3)</v>
      </c>
      <c r="Q892" s="139">
        <f t="shared" si="175"/>
        <v>400000</v>
      </c>
      <c r="R892" s="231" t="str">
        <f t="shared" si="176"/>
        <v/>
      </c>
      <c r="S892" s="231" t="str">
        <f t="shared" si="177"/>
        <v/>
      </c>
      <c r="T892" s="231" t="str">
        <f t="shared" si="170"/>
        <v/>
      </c>
      <c r="U892" s="107" t="s">
        <v>367</v>
      </c>
      <c r="V892" s="323">
        <v>400000</v>
      </c>
      <c r="W892" s="107" t="s">
        <v>630</v>
      </c>
      <c r="X892" s="183"/>
      <c r="Y892" s="107" t="s">
        <v>943</v>
      </c>
      <c r="Z892" s="321"/>
      <c r="AA892" s="107" t="s">
        <v>944</v>
      </c>
      <c r="AB892" s="107"/>
      <c r="AC892" s="107" t="s">
        <v>945</v>
      </c>
      <c r="AD892" s="107"/>
      <c r="AE892" s="107" t="s">
        <v>326</v>
      </c>
      <c r="AF892" s="107"/>
      <c r="AG892" s="107"/>
      <c r="AH892" s="107"/>
      <c r="AI892" s="107"/>
      <c r="AJ892" s="107"/>
    </row>
    <row r="893" spans="1:36" ht="14.25" customHeight="1" x14ac:dyDescent="0.2">
      <c r="A893" s="121" t="s">
        <v>825</v>
      </c>
      <c r="B893" s="185" t="str">
        <f t="shared" si="171"/>
        <v>Strop</v>
      </c>
      <c r="C893" s="190" t="str">
        <f t="shared" si="172"/>
        <v>Pedro</v>
      </c>
      <c r="D893" s="107" t="str">
        <f t="shared" si="173"/>
        <v>P. Strop</v>
      </c>
      <c r="E893" s="178" t="str">
        <f t="shared" si="174"/>
        <v>Pedro Strop</v>
      </c>
      <c r="F893" s="108"/>
      <c r="G893" s="120"/>
      <c r="H893" s="120"/>
      <c r="I893" s="120"/>
      <c r="J893" s="332"/>
      <c r="K893" s="107"/>
      <c r="L893" s="108" t="s">
        <v>130</v>
      </c>
      <c r="M893" s="107" t="str">
        <f t="shared" si="168"/>
        <v>3,F3-$10.5M</v>
      </c>
      <c r="N893" s="120" t="s">
        <v>556</v>
      </c>
      <c r="O893" s="284" t="s">
        <v>1883</v>
      </c>
      <c r="P893" s="178" t="str">
        <f t="shared" si="169"/>
        <v>Strop, Pedro (3,F3-$10.5M)</v>
      </c>
      <c r="Q893" s="139">
        <f t="shared" si="175"/>
        <v>3500000</v>
      </c>
      <c r="R893" s="231" t="str">
        <f t="shared" si="176"/>
        <v/>
      </c>
      <c r="S893" s="231" t="str">
        <f t="shared" si="177"/>
        <v/>
      </c>
      <c r="T893" s="231" t="str">
        <f t="shared" si="170"/>
        <v/>
      </c>
      <c r="U893" s="121" t="s">
        <v>1560</v>
      </c>
      <c r="V893" s="323">
        <v>3500000</v>
      </c>
      <c r="W893" s="107" t="s">
        <v>326</v>
      </c>
      <c r="X893" s="183"/>
      <c r="Y893" s="107"/>
      <c r="Z893" s="183"/>
      <c r="AA893" s="107"/>
      <c r="AB893" s="107"/>
      <c r="AC893" s="107"/>
      <c r="AD893" s="107"/>
      <c r="AE893" s="107"/>
      <c r="AF893" s="107"/>
      <c r="AG893" s="107"/>
      <c r="AH893" s="107"/>
      <c r="AI893" s="107"/>
      <c r="AJ893" s="107"/>
    </row>
    <row r="894" spans="1:36" ht="14.25" customHeight="1" x14ac:dyDescent="0.2">
      <c r="A894" s="107" t="s">
        <v>2206</v>
      </c>
      <c r="B894" s="185" t="str">
        <f t="shared" si="171"/>
        <v>Stubbs</v>
      </c>
      <c r="C894" s="190" t="str">
        <f t="shared" si="172"/>
        <v>Garrett</v>
      </c>
      <c r="D894" s="107" t="str">
        <f t="shared" si="173"/>
        <v>G. Stubbs</v>
      </c>
      <c r="E894" s="178" t="str">
        <f t="shared" si="174"/>
        <v>Garrett Stubbs</v>
      </c>
      <c r="F894" s="184" t="s">
        <v>404</v>
      </c>
      <c r="G894" s="107">
        <f>G893+1</f>
        <v>1</v>
      </c>
      <c r="H894" s="107">
        <v>7</v>
      </c>
      <c r="I894" s="107">
        <v>17</v>
      </c>
      <c r="J894" s="398">
        <v>34115</v>
      </c>
      <c r="K894" s="107" t="s">
        <v>1350</v>
      </c>
      <c r="L894" s="108" t="s">
        <v>509</v>
      </c>
      <c r="M894" s="107" t="str">
        <f t="shared" si="168"/>
        <v>min</v>
      </c>
      <c r="N894" s="107" t="s">
        <v>340</v>
      </c>
      <c r="O894" s="108" t="s">
        <v>2127</v>
      </c>
      <c r="P894" s="178" t="str">
        <f t="shared" si="169"/>
        <v>Stubbs, Garrett (min)</v>
      </c>
      <c r="Q894" s="139" t="str">
        <f t="shared" si="175"/>
        <v/>
      </c>
      <c r="R894" s="231" t="str">
        <f t="shared" si="176"/>
        <v/>
      </c>
      <c r="S894" s="231" t="str">
        <f t="shared" si="177"/>
        <v/>
      </c>
      <c r="T894" s="231" t="str">
        <f t="shared" si="170"/>
        <v/>
      </c>
      <c r="U894" s="107" t="s">
        <v>643</v>
      </c>
      <c r="V894" s="107"/>
      <c r="W894" s="107"/>
      <c r="X894" s="140"/>
      <c r="Y894" s="107"/>
      <c r="Z894" s="140"/>
      <c r="AA894" s="107"/>
      <c r="AB894" s="107"/>
      <c r="AC894" s="107"/>
      <c r="AD894" s="107"/>
      <c r="AE894" s="107"/>
      <c r="AF894" s="107"/>
      <c r="AG894" s="107"/>
      <c r="AH894" s="107"/>
      <c r="AI894" s="107"/>
      <c r="AJ894" s="107"/>
    </row>
    <row r="895" spans="1:36" ht="14.25" customHeight="1" x14ac:dyDescent="0.2">
      <c r="A895" s="107" t="s">
        <v>2325</v>
      </c>
      <c r="B895" s="185" t="str">
        <f t="shared" si="171"/>
        <v>Suarez</v>
      </c>
      <c r="C895" s="190" t="str">
        <f t="shared" si="172"/>
        <v>Albert</v>
      </c>
      <c r="D895" s="107" t="str">
        <f t="shared" si="173"/>
        <v>A. Suarez</v>
      </c>
      <c r="E895" s="178" t="str">
        <f t="shared" si="174"/>
        <v>Albert Suarez</v>
      </c>
      <c r="F895" s="184" t="s">
        <v>971</v>
      </c>
      <c r="G895" s="107">
        <f>Players!G761+1</f>
        <v>1</v>
      </c>
      <c r="H895" s="107" t="s">
        <v>613</v>
      </c>
      <c r="I895" s="107">
        <v>13</v>
      </c>
      <c r="J895" s="398">
        <v>32789</v>
      </c>
      <c r="K895" s="107" t="s">
        <v>968</v>
      </c>
      <c r="L895" s="108" t="s">
        <v>130</v>
      </c>
      <c r="M895" s="107" t="str">
        <f t="shared" si="168"/>
        <v>1,F2-$577.5k</v>
      </c>
      <c r="N895" s="147" t="s">
        <v>640</v>
      </c>
      <c r="O895" s="142" t="s">
        <v>3237</v>
      </c>
      <c r="P895" s="178" t="str">
        <f t="shared" si="169"/>
        <v>Suarez, Albert (1,F2-$577.5k)</v>
      </c>
      <c r="Q895" s="139">
        <f t="shared" si="175"/>
        <v>289000</v>
      </c>
      <c r="R895" s="231">
        <f t="shared" si="176"/>
        <v>289000</v>
      </c>
      <c r="S895" s="231" t="str">
        <f t="shared" si="177"/>
        <v/>
      </c>
      <c r="T895" s="231" t="str">
        <f t="shared" si="170"/>
        <v/>
      </c>
      <c r="U895" s="165" t="s">
        <v>3329</v>
      </c>
      <c r="V895" s="140">
        <v>289000</v>
      </c>
      <c r="W895" s="165" t="s">
        <v>3329</v>
      </c>
      <c r="X895" s="140">
        <v>289000</v>
      </c>
      <c r="Y895" s="201" t="s">
        <v>326</v>
      </c>
      <c r="Z895" s="183"/>
      <c r="AA895" s="107"/>
      <c r="AB895" s="140"/>
      <c r="AC895" s="107"/>
      <c r="AD895" s="107"/>
      <c r="AE895" s="107"/>
      <c r="AF895" s="107"/>
      <c r="AG895" s="107"/>
      <c r="AH895" s="107"/>
      <c r="AI895" s="107"/>
      <c r="AJ895" s="107"/>
    </row>
    <row r="896" spans="1:36" ht="14.25" customHeight="1" x14ac:dyDescent="0.2">
      <c r="A896" s="121" t="s">
        <v>1309</v>
      </c>
      <c r="B896" s="185" t="str">
        <f t="shared" si="171"/>
        <v>Suarez</v>
      </c>
      <c r="C896" s="190" t="str">
        <f t="shared" si="172"/>
        <v>Eugenio</v>
      </c>
      <c r="D896" s="107" t="str">
        <f t="shared" si="173"/>
        <v>E. Suarez</v>
      </c>
      <c r="E896" s="178" t="str">
        <f t="shared" si="174"/>
        <v>Eugenio Suarez</v>
      </c>
      <c r="F896" s="108" t="s">
        <v>971</v>
      </c>
      <c r="G896" s="108"/>
      <c r="H896" s="108"/>
      <c r="I896" s="108"/>
      <c r="J896" s="298">
        <v>33437</v>
      </c>
      <c r="K896" s="107" t="s">
        <v>975</v>
      </c>
      <c r="L896" s="108" t="s">
        <v>7</v>
      </c>
      <c r="M896" s="107" t="str">
        <f t="shared" si="168"/>
        <v>3,F3-$2.775M</v>
      </c>
      <c r="N896" s="120" t="s">
        <v>556</v>
      </c>
      <c r="O896" s="284" t="s">
        <v>3230</v>
      </c>
      <c r="P896" s="178" t="str">
        <f t="shared" ref="P896:P959" si="178">CONCATENATE(A896," (",M896,")")</f>
        <v>Suarez, Eugenio (3,F3-$2.775M)</v>
      </c>
      <c r="Q896" s="139">
        <f t="shared" si="175"/>
        <v>925000</v>
      </c>
      <c r="R896" s="231" t="str">
        <f t="shared" si="176"/>
        <v/>
      </c>
      <c r="S896" s="231" t="str">
        <f t="shared" si="177"/>
        <v/>
      </c>
      <c r="T896" s="231" t="str">
        <f t="shared" si="170"/>
        <v/>
      </c>
      <c r="U896" s="121" t="s">
        <v>1573</v>
      </c>
      <c r="V896" s="323">
        <v>925000</v>
      </c>
      <c r="W896" s="107" t="s">
        <v>326</v>
      </c>
      <c r="X896" s="183"/>
      <c r="Y896" s="107"/>
      <c r="Z896" s="183"/>
      <c r="AA896" s="107"/>
      <c r="AB896" s="107"/>
      <c r="AC896" s="107"/>
      <c r="AD896" s="107"/>
      <c r="AE896" s="107"/>
      <c r="AF896" s="107"/>
      <c r="AG896" s="107"/>
      <c r="AH896" s="107"/>
    </row>
    <row r="897" spans="1:36" ht="14.25" customHeight="1" x14ac:dyDescent="0.2">
      <c r="A897" s="107" t="s">
        <v>3374</v>
      </c>
      <c r="B897" s="185" t="str">
        <f t="shared" si="171"/>
        <v>Sucre</v>
      </c>
      <c r="C897" s="190" t="str">
        <f t="shared" si="172"/>
        <v>Jesus</v>
      </c>
      <c r="D897" s="107" t="str">
        <f t="shared" si="173"/>
        <v>J. Sucre</v>
      </c>
      <c r="E897" s="178" t="str">
        <f t="shared" si="174"/>
        <v>Jesus Sucre</v>
      </c>
      <c r="F897" s="217" t="s">
        <v>971</v>
      </c>
      <c r="G897" s="217"/>
      <c r="H897" s="217"/>
      <c r="I897" s="217"/>
      <c r="J897" s="165">
        <v>32263</v>
      </c>
      <c r="K897" s="167" t="s">
        <v>972</v>
      </c>
      <c r="L897" s="108" t="s">
        <v>7</v>
      </c>
      <c r="M897" s="107" t="str">
        <f t="shared" ref="M897:M959" si="179">$U897</f>
        <v>1,F3-$2.25M</v>
      </c>
      <c r="N897" s="147" t="s">
        <v>1226</v>
      </c>
      <c r="O897" s="142" t="s">
        <v>3237</v>
      </c>
      <c r="P897" s="178" t="str">
        <f t="shared" si="178"/>
        <v>Sucre, Jesus (1,F3-$2.25M)</v>
      </c>
      <c r="Q897" s="139">
        <f t="shared" si="175"/>
        <v>750000</v>
      </c>
      <c r="R897" s="231">
        <f t="shared" si="176"/>
        <v>750000</v>
      </c>
      <c r="S897" s="231">
        <f t="shared" si="177"/>
        <v>750000</v>
      </c>
      <c r="T897" s="231" t="str">
        <f t="shared" ref="T897:T953" si="180">IF(ISBLANK($AB897),"",$AB897)</f>
        <v/>
      </c>
      <c r="U897" s="165" t="s">
        <v>1490</v>
      </c>
      <c r="V897" s="140">
        <v>750000</v>
      </c>
      <c r="W897" s="165" t="s">
        <v>1490</v>
      </c>
      <c r="X897" s="140">
        <v>750000</v>
      </c>
      <c r="Y897" s="165" t="s">
        <v>1490</v>
      </c>
      <c r="Z897" s="140">
        <v>750000</v>
      </c>
      <c r="AA897" s="140" t="s">
        <v>326</v>
      </c>
      <c r="AB897" s="183"/>
      <c r="AC897" s="107"/>
      <c r="AD897" s="107"/>
      <c r="AE897" s="107"/>
      <c r="AF897" s="107"/>
      <c r="AG897" s="107"/>
      <c r="AH897" s="107"/>
      <c r="AI897" s="107"/>
      <c r="AJ897" s="107"/>
    </row>
    <row r="898" spans="1:36" ht="14.25" customHeight="1" x14ac:dyDescent="0.2">
      <c r="A898" s="107" t="s">
        <v>2260</v>
      </c>
      <c r="B898" s="185" t="str">
        <f t="shared" si="171"/>
        <v>Suter</v>
      </c>
      <c r="C898" s="190" t="str">
        <f t="shared" si="172"/>
        <v>Brent</v>
      </c>
      <c r="D898" s="107" t="str">
        <f t="shared" si="173"/>
        <v>B. Suter</v>
      </c>
      <c r="E898" s="178" t="str">
        <f t="shared" si="174"/>
        <v>Brent Suter</v>
      </c>
      <c r="F898" s="184" t="s">
        <v>404</v>
      </c>
      <c r="G898" s="107">
        <f>'Free Agents'!G181+1</f>
        <v>72</v>
      </c>
      <c r="H898" s="107">
        <v>7</v>
      </c>
      <c r="I898" s="107">
        <v>3</v>
      </c>
      <c r="J898" s="398">
        <v>32749</v>
      </c>
      <c r="K898" s="107" t="s">
        <v>968</v>
      </c>
      <c r="L898" s="108" t="s">
        <v>130</v>
      </c>
      <c r="M898" s="107" t="str">
        <f t="shared" si="179"/>
        <v>Y1</v>
      </c>
      <c r="N898" s="107" t="s">
        <v>62</v>
      </c>
      <c r="O898" s="108" t="s">
        <v>2127</v>
      </c>
      <c r="P898" s="178" t="str">
        <f t="shared" si="178"/>
        <v>Suter, Brent (Y1)</v>
      </c>
      <c r="Q898" s="139">
        <f t="shared" si="175"/>
        <v>200000</v>
      </c>
      <c r="R898" s="231">
        <f t="shared" si="176"/>
        <v>300000</v>
      </c>
      <c r="S898" s="231">
        <f t="shared" si="177"/>
        <v>400000</v>
      </c>
      <c r="T898" s="231" t="str">
        <f t="shared" si="180"/>
        <v/>
      </c>
      <c r="U898" s="107" t="s">
        <v>510</v>
      </c>
      <c r="V898" s="140">
        <v>200000</v>
      </c>
      <c r="W898" s="107" t="s">
        <v>511</v>
      </c>
      <c r="X898" s="183">
        <v>300000</v>
      </c>
      <c r="Y898" s="107" t="s">
        <v>367</v>
      </c>
      <c r="Z898" s="183">
        <v>400000</v>
      </c>
      <c r="AA898" s="107" t="s">
        <v>630</v>
      </c>
      <c r="AB898" s="107"/>
      <c r="AC898" s="107"/>
      <c r="AD898" s="107"/>
      <c r="AE898" s="107"/>
      <c r="AF898" s="107"/>
      <c r="AG898" s="107"/>
      <c r="AH898" s="107"/>
      <c r="AI898" s="107"/>
      <c r="AJ898" s="107"/>
    </row>
    <row r="899" spans="1:36" ht="14.25" customHeight="1" x14ac:dyDescent="0.25">
      <c r="A899" s="121" t="s">
        <v>317</v>
      </c>
      <c r="B899" s="185" t="str">
        <f t="shared" si="171"/>
        <v>Suzuki</v>
      </c>
      <c r="C899" s="190" t="str">
        <f t="shared" si="172"/>
        <v>Ichiro</v>
      </c>
      <c r="D899" s="107" t="str">
        <f t="shared" si="173"/>
        <v>I. Suzuki</v>
      </c>
      <c r="E899" s="178" t="str">
        <f t="shared" si="174"/>
        <v>Ichiro Suzuki</v>
      </c>
      <c r="F899" s="334" t="s">
        <v>404</v>
      </c>
      <c r="G899" s="120"/>
      <c r="H899" s="120"/>
      <c r="I899" s="120"/>
      <c r="J899" s="335">
        <v>26959</v>
      </c>
      <c r="K899" s="363" t="s">
        <v>976</v>
      </c>
      <c r="L899" s="108" t="s">
        <v>7</v>
      </c>
      <c r="M899" s="107" t="str">
        <f t="shared" si="179"/>
        <v xml:space="preserve">1,F1-$200k </v>
      </c>
      <c r="N899" s="339" t="s">
        <v>1913</v>
      </c>
      <c r="O899" s="142" t="s">
        <v>3237</v>
      </c>
      <c r="P899" s="178" t="str">
        <f t="shared" si="178"/>
        <v>Suzuki, Ichiro (1,F1-$200k )</v>
      </c>
      <c r="Q899" s="139">
        <f t="shared" si="175"/>
        <v>200000</v>
      </c>
      <c r="R899" s="231" t="str">
        <f t="shared" si="176"/>
        <v/>
      </c>
      <c r="S899" s="231" t="str">
        <f t="shared" si="177"/>
        <v/>
      </c>
      <c r="T899" s="231" t="str">
        <f t="shared" si="180"/>
        <v/>
      </c>
      <c r="U899" s="165" t="s">
        <v>3330</v>
      </c>
      <c r="V899" s="140">
        <v>200000</v>
      </c>
      <c r="W899" s="182" t="s">
        <v>326</v>
      </c>
      <c r="X899" s="340"/>
      <c r="Y899" s="183"/>
      <c r="Z899" s="140"/>
      <c r="AA899" s="183"/>
      <c r="AB899" s="488"/>
      <c r="AC899" s="214"/>
      <c r="AD899" s="107"/>
      <c r="AE899" s="107"/>
      <c r="AF899" s="107"/>
      <c r="AG899" s="107"/>
      <c r="AH899" s="107"/>
      <c r="AI899" s="107"/>
      <c r="AJ899" s="107"/>
    </row>
    <row r="900" spans="1:36" ht="14.25" customHeight="1" x14ac:dyDescent="0.2">
      <c r="A900" s="170" t="s">
        <v>1031</v>
      </c>
      <c r="B900" s="185" t="str">
        <f t="shared" si="171"/>
        <v>Suzuki</v>
      </c>
      <c r="C900" s="190" t="str">
        <f t="shared" si="172"/>
        <v>Kurt</v>
      </c>
      <c r="D900" s="107" t="str">
        <f t="shared" si="173"/>
        <v>K. Suzuki</v>
      </c>
      <c r="E900" s="178" t="str">
        <f t="shared" si="174"/>
        <v>Kurt Suzuki</v>
      </c>
      <c r="F900" s="171" t="s">
        <v>971</v>
      </c>
      <c r="G900" s="171"/>
      <c r="H900" s="171"/>
      <c r="I900" s="171"/>
      <c r="J900" s="174">
        <v>30593</v>
      </c>
      <c r="K900" s="175" t="s">
        <v>972</v>
      </c>
      <c r="L900" s="108" t="s">
        <v>7</v>
      </c>
      <c r="M900" s="107" t="str">
        <f t="shared" si="179"/>
        <v xml:space="preserve">1,F2-$5.6M </v>
      </c>
      <c r="N900" s="147" t="s">
        <v>388</v>
      </c>
      <c r="O900" s="142" t="s">
        <v>3237</v>
      </c>
      <c r="P900" s="178" t="str">
        <f t="shared" si="178"/>
        <v>Suzuki, Kurt (1,F2-$5.6M )</v>
      </c>
      <c r="Q900" s="139">
        <f t="shared" si="175"/>
        <v>2800000</v>
      </c>
      <c r="R900" s="231">
        <f t="shared" si="176"/>
        <v>2800000</v>
      </c>
      <c r="S900" s="231" t="str">
        <f t="shared" si="177"/>
        <v/>
      </c>
      <c r="T900" s="231" t="str">
        <f t="shared" si="180"/>
        <v/>
      </c>
      <c r="U900" s="165" t="s">
        <v>3331</v>
      </c>
      <c r="V900" s="140">
        <v>2800000</v>
      </c>
      <c r="W900" s="165" t="s">
        <v>3331</v>
      </c>
      <c r="X900" s="140">
        <v>2800000</v>
      </c>
      <c r="Y900" s="201" t="s">
        <v>326</v>
      </c>
      <c r="Z900" s="140"/>
      <c r="AA900" s="183"/>
      <c r="AB900" s="140"/>
      <c r="AC900" s="240"/>
      <c r="AD900" s="107"/>
      <c r="AE900" s="107"/>
      <c r="AF900" s="107"/>
      <c r="AG900" s="107"/>
      <c r="AH900" s="107"/>
      <c r="AI900" s="107"/>
      <c r="AJ900" s="107"/>
    </row>
    <row r="901" spans="1:36" ht="14.25" customHeight="1" x14ac:dyDescent="0.2">
      <c r="A901" s="107" t="s">
        <v>1804</v>
      </c>
      <c r="B901" s="185" t="str">
        <f t="shared" si="171"/>
        <v>Swanson</v>
      </c>
      <c r="C901" s="190" t="str">
        <f t="shared" si="172"/>
        <v>Dansby</v>
      </c>
      <c r="D901" s="107" t="str">
        <f t="shared" si="173"/>
        <v>D. Swanson</v>
      </c>
      <c r="E901" s="178" t="str">
        <f t="shared" si="174"/>
        <v>Dansby Swanson</v>
      </c>
      <c r="F901" s="217"/>
      <c r="G901" s="509">
        <v>2</v>
      </c>
      <c r="H901" s="509">
        <v>1</v>
      </c>
      <c r="I901" s="509">
        <v>2</v>
      </c>
      <c r="J901" s="298">
        <v>34376</v>
      </c>
      <c r="K901" s="167" t="s">
        <v>975</v>
      </c>
      <c r="L901" s="108" t="s">
        <v>7</v>
      </c>
      <c r="M901" s="107" t="str">
        <f t="shared" si="179"/>
        <v>Y2</v>
      </c>
      <c r="N901" s="222" t="str">
        <f>Ruth!$AE$2</f>
        <v>Williamsburg</v>
      </c>
      <c r="O901" s="142" t="s">
        <v>1727</v>
      </c>
      <c r="P901" s="178" t="str">
        <f t="shared" si="178"/>
        <v>Swanson, Dansby (Y2)</v>
      </c>
      <c r="Q901" s="139">
        <f t="shared" si="175"/>
        <v>300000</v>
      </c>
      <c r="R901" s="231">
        <f t="shared" si="176"/>
        <v>400000</v>
      </c>
      <c r="S901" s="231" t="str">
        <f t="shared" si="177"/>
        <v/>
      </c>
      <c r="T901" s="231" t="str">
        <f t="shared" si="180"/>
        <v/>
      </c>
      <c r="U901" s="107" t="s">
        <v>511</v>
      </c>
      <c r="V901" s="183">
        <v>300000</v>
      </c>
      <c r="W901" s="107" t="s">
        <v>367</v>
      </c>
      <c r="X901" s="183">
        <v>400000</v>
      </c>
      <c r="Y901" s="107" t="s">
        <v>630</v>
      </c>
      <c r="Z901" s="183"/>
      <c r="AA901" s="107" t="s">
        <v>943</v>
      </c>
      <c r="AB901" s="107"/>
      <c r="AC901" s="107" t="s">
        <v>944</v>
      </c>
      <c r="AD901" s="107"/>
      <c r="AE901" s="107" t="s">
        <v>945</v>
      </c>
      <c r="AF901" s="107"/>
      <c r="AG901" s="107"/>
      <c r="AH901" s="107"/>
      <c r="AI901" s="107"/>
      <c r="AJ901" s="107"/>
    </row>
    <row r="902" spans="1:36" ht="14.25" customHeight="1" x14ac:dyDescent="0.2">
      <c r="A902" s="107" t="s">
        <v>3375</v>
      </c>
      <c r="B902" s="185" t="str">
        <f t="shared" si="171"/>
        <v>Swarzak</v>
      </c>
      <c r="C902" s="190" t="str">
        <f t="shared" si="172"/>
        <v>Anthony</v>
      </c>
      <c r="D902" s="107" t="str">
        <f t="shared" si="173"/>
        <v>A. Swarzak</v>
      </c>
      <c r="E902" s="178" t="str">
        <f t="shared" si="174"/>
        <v>Anthony Swarzak</v>
      </c>
      <c r="F902" s="217" t="s">
        <v>971</v>
      </c>
      <c r="G902" s="217"/>
      <c r="H902" s="217"/>
      <c r="I902" s="217"/>
      <c r="J902" s="165">
        <v>31300</v>
      </c>
      <c r="K902" s="167" t="s">
        <v>968</v>
      </c>
      <c r="L902" s="108" t="s">
        <v>130</v>
      </c>
      <c r="M902" s="107" t="str">
        <f t="shared" si="179"/>
        <v>1,F1-$2.5137M</v>
      </c>
      <c r="N902" s="147" t="s">
        <v>520</v>
      </c>
      <c r="O902" s="142" t="s">
        <v>3237</v>
      </c>
      <c r="P902" s="178" t="str">
        <f t="shared" si="178"/>
        <v>Swarzak, Anthony (1,F1-$2.5137M)</v>
      </c>
      <c r="Q902" s="139">
        <f t="shared" si="175"/>
        <v>2514000</v>
      </c>
      <c r="R902" s="231" t="str">
        <f t="shared" si="176"/>
        <v/>
      </c>
      <c r="S902" s="231" t="str">
        <f t="shared" si="177"/>
        <v/>
      </c>
      <c r="T902" s="231" t="str">
        <f t="shared" si="180"/>
        <v/>
      </c>
      <c r="U902" s="165" t="s">
        <v>3332</v>
      </c>
      <c r="V902" s="140">
        <v>2514000</v>
      </c>
      <c r="W902" s="182" t="s">
        <v>326</v>
      </c>
      <c r="X902" s="183"/>
      <c r="Y902" s="107"/>
      <c r="Z902" s="183"/>
      <c r="AA902" s="107"/>
      <c r="AB902" s="183"/>
      <c r="AC902" s="107"/>
      <c r="AD902" s="107"/>
      <c r="AE902" s="140"/>
      <c r="AF902" s="107"/>
      <c r="AG902" s="107"/>
      <c r="AH902" s="107"/>
      <c r="AI902" s="107"/>
      <c r="AJ902" s="107"/>
    </row>
    <row r="903" spans="1:36" ht="14.25" customHeight="1" x14ac:dyDescent="0.2">
      <c r="A903" s="107" t="s">
        <v>764</v>
      </c>
      <c r="B903" s="185" t="str">
        <f t="shared" si="171"/>
        <v>Swihart</v>
      </c>
      <c r="C903" s="190" t="str">
        <f t="shared" si="172"/>
        <v>Blake</v>
      </c>
      <c r="D903" s="107" t="str">
        <f t="shared" si="173"/>
        <v>B. Swihart</v>
      </c>
      <c r="E903" s="178" t="str">
        <f t="shared" si="174"/>
        <v>Blake Swihart</v>
      </c>
      <c r="F903" s="108" t="s">
        <v>978</v>
      </c>
      <c r="G903" s="108"/>
      <c r="H903" s="108"/>
      <c r="I903" s="108"/>
      <c r="J903" s="165">
        <v>33697</v>
      </c>
      <c r="K903" s="120" t="s">
        <v>972</v>
      </c>
      <c r="L903" s="108" t="s">
        <v>7</v>
      </c>
      <c r="M903" s="107" t="str">
        <f t="shared" si="179"/>
        <v>Y1*</v>
      </c>
      <c r="N903" s="120" t="str">
        <f>Mays!$Y$2</f>
        <v>Los Angeles</v>
      </c>
      <c r="O903" s="142" t="s">
        <v>813</v>
      </c>
      <c r="P903" s="178" t="str">
        <f t="shared" si="178"/>
        <v>Swihart, Blake (Y1*)</v>
      </c>
      <c r="Q903" s="139">
        <f t="shared" si="175"/>
        <v>200000</v>
      </c>
      <c r="R903" s="231">
        <f t="shared" si="176"/>
        <v>300000</v>
      </c>
      <c r="S903" s="231">
        <f t="shared" si="177"/>
        <v>400000</v>
      </c>
      <c r="T903" s="231" t="str">
        <f t="shared" si="180"/>
        <v/>
      </c>
      <c r="U903" s="107" t="s">
        <v>251</v>
      </c>
      <c r="V903" s="140">
        <v>200000</v>
      </c>
      <c r="W903" s="107" t="s">
        <v>511</v>
      </c>
      <c r="X903" s="183">
        <v>300000</v>
      </c>
      <c r="Y903" s="107" t="s">
        <v>367</v>
      </c>
      <c r="Z903" s="183">
        <v>400000</v>
      </c>
      <c r="AA903" s="107" t="s">
        <v>630</v>
      </c>
      <c r="AB903" s="107"/>
      <c r="AC903" s="107"/>
      <c r="AD903" s="107"/>
      <c r="AE903" s="107"/>
      <c r="AF903" s="509"/>
      <c r="AG903" s="107"/>
      <c r="AH903" s="107"/>
      <c r="AI903" s="107"/>
      <c r="AJ903" s="107"/>
    </row>
    <row r="904" spans="1:36" ht="14.25" customHeight="1" x14ac:dyDescent="0.2">
      <c r="A904" s="107" t="s">
        <v>747</v>
      </c>
      <c r="B904" s="185" t="str">
        <f t="shared" si="171"/>
        <v>Syndergaard</v>
      </c>
      <c r="C904" s="190" t="str">
        <f t="shared" si="172"/>
        <v>Noah</v>
      </c>
      <c r="D904" s="107" t="str">
        <f t="shared" si="173"/>
        <v>N. Syndergaard</v>
      </c>
      <c r="E904" s="178" t="str">
        <f t="shared" si="174"/>
        <v>Noah Syndergaard</v>
      </c>
      <c r="F904" s="108" t="s">
        <v>971</v>
      </c>
      <c r="G904" s="108"/>
      <c r="H904" s="108"/>
      <c r="I904" s="108"/>
      <c r="J904" s="165">
        <v>33845</v>
      </c>
      <c r="K904" s="120" t="s">
        <v>730</v>
      </c>
      <c r="L904" s="108" t="s">
        <v>130</v>
      </c>
      <c r="M904" s="107" t="str">
        <f t="shared" si="179"/>
        <v>Y3</v>
      </c>
      <c r="N904" s="120" t="str">
        <f>Cobb!$Y$2</f>
        <v>Gateway</v>
      </c>
      <c r="O904" s="142" t="s">
        <v>813</v>
      </c>
      <c r="P904" s="178" t="str">
        <f t="shared" si="178"/>
        <v>Syndergaard, Noah (Y3)</v>
      </c>
      <c r="Q904" s="139">
        <f t="shared" si="175"/>
        <v>400000</v>
      </c>
      <c r="R904" s="231" t="str">
        <f t="shared" si="176"/>
        <v/>
      </c>
      <c r="S904" s="231" t="str">
        <f t="shared" si="177"/>
        <v/>
      </c>
      <c r="T904" s="231" t="str">
        <f t="shared" si="180"/>
        <v/>
      </c>
      <c r="U904" s="107" t="s">
        <v>367</v>
      </c>
      <c r="V904" s="323">
        <v>400000</v>
      </c>
      <c r="W904" s="107" t="s">
        <v>630</v>
      </c>
      <c r="X904" s="179"/>
      <c r="Y904" s="107" t="s">
        <v>943</v>
      </c>
      <c r="Z904" s="321"/>
      <c r="AA904" s="107" t="s">
        <v>944</v>
      </c>
      <c r="AB904" s="107"/>
      <c r="AC904" s="107" t="s">
        <v>945</v>
      </c>
      <c r="AD904" s="107"/>
      <c r="AE904" s="107" t="s">
        <v>326</v>
      </c>
      <c r="AF904" s="107"/>
      <c r="AG904" s="107"/>
      <c r="AH904" s="107"/>
      <c r="AI904" s="107"/>
      <c r="AJ904" s="107"/>
    </row>
    <row r="905" spans="1:36" ht="14.25" customHeight="1" x14ac:dyDescent="0.2">
      <c r="A905" s="107" t="s">
        <v>2324</v>
      </c>
      <c r="B905" s="185" t="str">
        <f t="shared" si="171"/>
        <v>Szczur</v>
      </c>
      <c r="C905" s="190" t="str">
        <f t="shared" si="172"/>
        <v>Matt</v>
      </c>
      <c r="D905" s="107" t="str">
        <f t="shared" si="173"/>
        <v>M. Szczur</v>
      </c>
      <c r="E905" s="178" t="str">
        <f t="shared" si="174"/>
        <v>Matt Szczur</v>
      </c>
      <c r="F905" s="184" t="s">
        <v>971</v>
      </c>
      <c r="G905" s="107">
        <f>Players!G983+1</f>
        <v>45</v>
      </c>
      <c r="H905" s="107" t="s">
        <v>613</v>
      </c>
      <c r="I905" s="107">
        <v>11</v>
      </c>
      <c r="J905" s="398">
        <v>32709</v>
      </c>
      <c r="K905" s="107" t="s">
        <v>1075</v>
      </c>
      <c r="L905" s="108" t="s">
        <v>7</v>
      </c>
      <c r="M905" s="107" t="str">
        <f t="shared" si="179"/>
        <v>Y2</v>
      </c>
      <c r="N905" s="107" t="s">
        <v>1636</v>
      </c>
      <c r="O905" s="108" t="s">
        <v>2127</v>
      </c>
      <c r="P905" s="178" t="str">
        <f t="shared" si="178"/>
        <v>Szczur, Matt (Y2)</v>
      </c>
      <c r="Q905" s="139">
        <f t="shared" si="175"/>
        <v>300000</v>
      </c>
      <c r="R905" s="231">
        <f t="shared" si="176"/>
        <v>400000</v>
      </c>
      <c r="S905" s="231" t="str">
        <f t="shared" si="177"/>
        <v/>
      </c>
      <c r="T905" s="231" t="str">
        <f t="shared" si="180"/>
        <v/>
      </c>
      <c r="U905" s="107" t="s">
        <v>511</v>
      </c>
      <c r="V905" s="183">
        <v>300000</v>
      </c>
      <c r="W905" s="107" t="s">
        <v>367</v>
      </c>
      <c r="X905" s="183">
        <v>400000</v>
      </c>
      <c r="Y905" s="107" t="s">
        <v>630</v>
      </c>
      <c r="Z905" s="140"/>
      <c r="AA905" s="107" t="s">
        <v>943</v>
      </c>
      <c r="AB905" s="107"/>
      <c r="AC905" s="107" t="s">
        <v>944</v>
      </c>
      <c r="AD905" s="107"/>
      <c r="AE905" s="107" t="s">
        <v>945</v>
      </c>
      <c r="AF905" s="107"/>
      <c r="AG905" s="107"/>
      <c r="AH905" s="107"/>
      <c r="AI905" s="107"/>
      <c r="AJ905" s="107"/>
    </row>
    <row r="906" spans="1:36" ht="14.25" customHeight="1" x14ac:dyDescent="0.2">
      <c r="A906" s="107" t="s">
        <v>279</v>
      </c>
      <c r="B906" s="185" t="str">
        <f t="shared" si="171"/>
        <v>Taillon</v>
      </c>
      <c r="C906" s="190" t="str">
        <f t="shared" si="172"/>
        <v>Jameson</v>
      </c>
      <c r="D906" s="107" t="str">
        <f t="shared" si="173"/>
        <v>J. Taillon</v>
      </c>
      <c r="E906" s="178" t="str">
        <f t="shared" si="174"/>
        <v>Jameson Taillon</v>
      </c>
      <c r="F906" s="108" t="s">
        <v>971</v>
      </c>
      <c r="G906" s="108"/>
      <c r="H906" s="108"/>
      <c r="I906" s="108"/>
      <c r="J906" s="165">
        <v>33560</v>
      </c>
      <c r="K906" s="120" t="s">
        <v>730</v>
      </c>
      <c r="L906" s="108" t="s">
        <v>130</v>
      </c>
      <c r="M906" s="107" t="str">
        <f t="shared" si="179"/>
        <v>Y2</v>
      </c>
      <c r="N906" s="120" t="str">
        <f>Aaron!$A$2</f>
        <v>Middlesex</v>
      </c>
      <c r="O906" s="142" t="s">
        <v>308</v>
      </c>
      <c r="P906" s="178" t="str">
        <f t="shared" si="178"/>
        <v>Taillon, Jameson (Y2)</v>
      </c>
      <c r="Q906" s="139">
        <f t="shared" si="175"/>
        <v>300000</v>
      </c>
      <c r="R906" s="231">
        <f t="shared" si="176"/>
        <v>400000</v>
      </c>
      <c r="S906" s="231" t="str">
        <f t="shared" si="177"/>
        <v/>
      </c>
      <c r="T906" s="231" t="str">
        <f t="shared" si="180"/>
        <v/>
      </c>
      <c r="U906" s="178" t="s">
        <v>511</v>
      </c>
      <c r="V906" s="183">
        <v>300000</v>
      </c>
      <c r="W906" s="107" t="s">
        <v>367</v>
      </c>
      <c r="X906" s="183">
        <v>400000</v>
      </c>
      <c r="Y906" s="107" t="s">
        <v>630</v>
      </c>
      <c r="Z906" s="321"/>
      <c r="AA906" s="107" t="s">
        <v>943</v>
      </c>
      <c r="AB906" s="107"/>
      <c r="AC906" s="107" t="s">
        <v>944</v>
      </c>
      <c r="AD906" s="107"/>
      <c r="AE906" s="107" t="s">
        <v>945</v>
      </c>
      <c r="AF906" s="178"/>
      <c r="AG906" s="107"/>
      <c r="AH906" s="107"/>
      <c r="AI906" s="107"/>
      <c r="AJ906" s="107"/>
    </row>
    <row r="907" spans="1:36" ht="14.25" customHeight="1" x14ac:dyDescent="0.2">
      <c r="A907" s="187" t="s">
        <v>1096</v>
      </c>
      <c r="B907" s="185" t="str">
        <f t="shared" si="171"/>
        <v>Tanaka</v>
      </c>
      <c r="C907" s="190" t="str">
        <f t="shared" si="172"/>
        <v>Masahiro</v>
      </c>
      <c r="D907" s="107" t="str">
        <f t="shared" si="173"/>
        <v>M. Tanaka</v>
      </c>
      <c r="E907" s="178" t="str">
        <f t="shared" si="174"/>
        <v>Masahiro Tanaka</v>
      </c>
      <c r="F907" s="199" t="s">
        <v>971</v>
      </c>
      <c r="G907" s="199"/>
      <c r="H907" s="199"/>
      <c r="I907" s="199"/>
      <c r="J907" s="194">
        <v>32448</v>
      </c>
      <c r="K907" s="178" t="s">
        <v>730</v>
      </c>
      <c r="L907" s="108" t="s">
        <v>130</v>
      </c>
      <c r="M907" s="107" t="str">
        <f t="shared" si="179"/>
        <v>1,L5-$14M</v>
      </c>
      <c r="N907" s="222" t="str">
        <f>Aaron!$G$2</f>
        <v>Exeter</v>
      </c>
      <c r="O907" s="184" t="s">
        <v>1076</v>
      </c>
      <c r="P907" s="178" t="str">
        <f t="shared" si="178"/>
        <v>Tanaka, Masahiro (1,L5-$14M)</v>
      </c>
      <c r="Q907" s="139">
        <f t="shared" si="175"/>
        <v>2800000</v>
      </c>
      <c r="R907" s="231">
        <f t="shared" si="176"/>
        <v>2800000</v>
      </c>
      <c r="S907" s="231">
        <f t="shared" si="177"/>
        <v>2800000</v>
      </c>
      <c r="T907" s="231">
        <f t="shared" si="180"/>
        <v>2800000</v>
      </c>
      <c r="U907" s="107" t="s">
        <v>3170</v>
      </c>
      <c r="V907" s="179">
        <v>2800000</v>
      </c>
      <c r="W907" s="107" t="s">
        <v>3178</v>
      </c>
      <c r="X907" s="179">
        <v>2800000</v>
      </c>
      <c r="Y907" s="107" t="s">
        <v>3179</v>
      </c>
      <c r="Z907" s="183">
        <v>2800000</v>
      </c>
      <c r="AA907" s="107" t="s">
        <v>3180</v>
      </c>
      <c r="AB907" s="140">
        <v>2800000</v>
      </c>
      <c r="AC907" s="107" t="s">
        <v>3181</v>
      </c>
      <c r="AD907" s="140">
        <v>2800000</v>
      </c>
      <c r="AE907" s="107" t="s">
        <v>326</v>
      </c>
      <c r="AF907" s="107"/>
      <c r="AG907" s="107"/>
      <c r="AH907" s="107"/>
      <c r="AI907" s="107"/>
      <c r="AJ907" s="107"/>
    </row>
    <row r="908" spans="1:36" ht="14.25" customHeight="1" x14ac:dyDescent="0.2">
      <c r="A908" s="185" t="s">
        <v>1136</v>
      </c>
      <c r="B908" s="185" t="str">
        <f t="shared" ref="B908:B971" si="181">LEFT(A908,FIND(", ",A908,1)-1)</f>
        <v>Tapia</v>
      </c>
      <c r="C908" s="190" t="str">
        <f t="shared" ref="C908:C971" si="182">RIGHT(A908,LEN(A908)-FIND(", ",A908,1)-1)</f>
        <v>Raimel</v>
      </c>
      <c r="D908" s="107" t="str">
        <f t="shared" ref="D908:D971" si="183">CONCATENATE(MID(C908,1,1),". ",B908)</f>
        <v>R. Tapia</v>
      </c>
      <c r="E908" s="178" t="str">
        <f t="shared" ref="E908:E971" si="184">CONCATENATE(C908," ",B908)</f>
        <v>Raimel Tapia</v>
      </c>
      <c r="F908" s="184" t="s">
        <v>404</v>
      </c>
      <c r="G908" s="184"/>
      <c r="H908" s="184"/>
      <c r="I908" s="184"/>
      <c r="J908" s="194">
        <v>34369</v>
      </c>
      <c r="K908" s="195" t="s">
        <v>1075</v>
      </c>
      <c r="L908" s="108" t="s">
        <v>7</v>
      </c>
      <c r="M908" s="107" t="str">
        <f t="shared" si="179"/>
        <v>Y1</v>
      </c>
      <c r="N908" s="120" t="str">
        <f>Mays!$AE$2</f>
        <v>West Oakland</v>
      </c>
      <c r="O908" s="184" t="s">
        <v>1076</v>
      </c>
      <c r="P908" s="178" t="str">
        <f t="shared" si="178"/>
        <v>Tapia, Raimel (Y1)</v>
      </c>
      <c r="Q908" s="139">
        <f t="shared" si="175"/>
        <v>200000</v>
      </c>
      <c r="R908" s="231">
        <f t="shared" si="176"/>
        <v>300000</v>
      </c>
      <c r="S908" s="231">
        <f t="shared" si="177"/>
        <v>400000</v>
      </c>
      <c r="T908" s="231" t="str">
        <f t="shared" si="180"/>
        <v/>
      </c>
      <c r="U908" s="178" t="s">
        <v>510</v>
      </c>
      <c r="V908" s="140">
        <v>200000</v>
      </c>
      <c r="W908" s="107" t="s">
        <v>511</v>
      </c>
      <c r="X908" s="183">
        <v>300000</v>
      </c>
      <c r="Y908" s="107" t="s">
        <v>367</v>
      </c>
      <c r="Z908" s="183">
        <v>400000</v>
      </c>
      <c r="AA908" s="107" t="s">
        <v>630</v>
      </c>
      <c r="AB908" s="107"/>
      <c r="AC908" s="107"/>
      <c r="AD908" s="107"/>
      <c r="AE908" s="107"/>
      <c r="AF908" s="107"/>
      <c r="AG908" s="107"/>
      <c r="AH908" s="107"/>
      <c r="AI908" s="107"/>
      <c r="AJ908" s="107"/>
    </row>
    <row r="909" spans="1:36" ht="14.25" customHeight="1" x14ac:dyDescent="0.2">
      <c r="A909" s="107" t="s">
        <v>2205</v>
      </c>
      <c r="B909" s="185" t="str">
        <f t="shared" si="181"/>
        <v>Tatis Jr.</v>
      </c>
      <c r="C909" s="190" t="str">
        <f t="shared" si="182"/>
        <v>Fernando</v>
      </c>
      <c r="D909" s="107" t="str">
        <f t="shared" si="183"/>
        <v>F. Tatis Jr.</v>
      </c>
      <c r="E909" s="178" t="str">
        <f t="shared" si="184"/>
        <v>Fernando Tatis Jr.</v>
      </c>
      <c r="F909" s="184" t="s">
        <v>971</v>
      </c>
      <c r="G909" s="107">
        <f>Cuts!G42+1</f>
        <v>1</v>
      </c>
      <c r="H909" s="107">
        <v>7</v>
      </c>
      <c r="I909" s="107">
        <v>11</v>
      </c>
      <c r="J909" s="398">
        <v>36162</v>
      </c>
      <c r="K909" s="107" t="s">
        <v>975</v>
      </c>
      <c r="L909" s="108" t="s">
        <v>509</v>
      </c>
      <c r="M909" s="107" t="str">
        <f t="shared" si="179"/>
        <v>min</v>
      </c>
      <c r="N909" s="107" t="s">
        <v>226</v>
      </c>
      <c r="O909" s="108" t="s">
        <v>2121</v>
      </c>
      <c r="P909" s="178" t="str">
        <f t="shared" si="178"/>
        <v>Tatis Jr., Fernando (min)</v>
      </c>
      <c r="Q909" s="139" t="str">
        <f t="shared" si="175"/>
        <v/>
      </c>
      <c r="R909" s="231" t="str">
        <f t="shared" si="176"/>
        <v/>
      </c>
      <c r="S909" s="231" t="str">
        <f t="shared" si="177"/>
        <v/>
      </c>
      <c r="T909" s="231" t="str">
        <f t="shared" si="180"/>
        <v/>
      </c>
      <c r="U909" s="107" t="s">
        <v>643</v>
      </c>
      <c r="V909" s="107"/>
      <c r="W909" s="107"/>
      <c r="X909" s="140"/>
      <c r="Y909" s="107"/>
      <c r="Z909" s="140"/>
      <c r="AA909" s="107"/>
      <c r="AB909" s="107"/>
      <c r="AC909" s="107"/>
      <c r="AD909" s="107"/>
      <c r="AE909" s="107"/>
      <c r="AF909" s="107"/>
      <c r="AG909" s="107"/>
      <c r="AH909" s="107"/>
      <c r="AI909" s="107"/>
      <c r="AJ909" s="107"/>
    </row>
    <row r="910" spans="1:36" ht="14.25" customHeight="1" x14ac:dyDescent="0.2">
      <c r="A910" s="107" t="s">
        <v>2140</v>
      </c>
      <c r="B910" s="185" t="str">
        <f t="shared" si="181"/>
        <v>Taveras</v>
      </c>
      <c r="C910" s="190" t="str">
        <f t="shared" si="182"/>
        <v>Leody</v>
      </c>
      <c r="D910" s="107" t="str">
        <f t="shared" si="183"/>
        <v>L. Taveras</v>
      </c>
      <c r="E910" s="178" t="str">
        <f t="shared" si="184"/>
        <v>Leody Taveras</v>
      </c>
      <c r="F910" s="184" t="s">
        <v>978</v>
      </c>
      <c r="G910" s="107">
        <v>25</v>
      </c>
      <c r="H910" s="107" t="s">
        <v>2141</v>
      </c>
      <c r="I910" s="107">
        <v>1</v>
      </c>
      <c r="J910" s="398">
        <v>36046</v>
      </c>
      <c r="K910" s="107" t="s">
        <v>1075</v>
      </c>
      <c r="L910" s="108" t="s">
        <v>509</v>
      </c>
      <c r="M910" s="107" t="str">
        <f t="shared" si="179"/>
        <v>min</v>
      </c>
      <c r="N910" s="107" t="s">
        <v>388</v>
      </c>
      <c r="O910" s="108" t="s">
        <v>2127</v>
      </c>
      <c r="P910" s="178" t="str">
        <f t="shared" si="178"/>
        <v>Taveras, Leody (min)</v>
      </c>
      <c r="Q910" s="139" t="str">
        <f t="shared" si="175"/>
        <v/>
      </c>
      <c r="R910" s="231" t="str">
        <f t="shared" si="176"/>
        <v/>
      </c>
      <c r="S910" s="231" t="str">
        <f t="shared" si="177"/>
        <v/>
      </c>
      <c r="T910" s="231" t="str">
        <f t="shared" si="180"/>
        <v/>
      </c>
      <c r="U910" s="107" t="s">
        <v>643</v>
      </c>
      <c r="V910" s="107"/>
      <c r="W910" s="107"/>
      <c r="X910" s="140"/>
      <c r="Y910" s="107"/>
      <c r="Z910" s="140"/>
      <c r="AA910" s="107"/>
      <c r="AB910" s="107"/>
      <c r="AC910" s="107"/>
      <c r="AD910" s="107"/>
      <c r="AE910" s="107"/>
      <c r="AF910" s="107"/>
      <c r="AG910" s="107"/>
      <c r="AH910" s="107"/>
      <c r="AI910" s="107"/>
      <c r="AJ910" s="107"/>
    </row>
    <row r="911" spans="1:36" ht="14.25" customHeight="1" x14ac:dyDescent="0.2">
      <c r="A911" s="121" t="s">
        <v>1131</v>
      </c>
      <c r="B911" s="185" t="str">
        <f t="shared" si="181"/>
        <v>Taylor</v>
      </c>
      <c r="C911" s="190" t="str">
        <f t="shared" si="182"/>
        <v>Chris</v>
      </c>
      <c r="D911" s="107" t="str">
        <f t="shared" si="183"/>
        <v>C. Taylor</v>
      </c>
      <c r="E911" s="178" t="str">
        <f t="shared" si="184"/>
        <v>Chris Taylor</v>
      </c>
      <c r="F911" s="184" t="s">
        <v>971</v>
      </c>
      <c r="G911" s="184"/>
      <c r="H911" s="184"/>
      <c r="I911" s="184"/>
      <c r="J911" s="194">
        <v>33114</v>
      </c>
      <c r="K911" s="195" t="s">
        <v>1077</v>
      </c>
      <c r="L911" s="108" t="s">
        <v>7</v>
      </c>
      <c r="M911" s="107" t="str">
        <f t="shared" si="179"/>
        <v>3,F3-$1.05M</v>
      </c>
      <c r="N911" s="120" t="str">
        <f>Mays!$G$2</f>
        <v>Palo Alto</v>
      </c>
      <c r="O911" s="284" t="s">
        <v>1497</v>
      </c>
      <c r="P911" s="178" t="str">
        <f t="shared" si="178"/>
        <v>Taylor, Chris (3,F3-$1.05M)</v>
      </c>
      <c r="Q911" s="139">
        <f t="shared" si="175"/>
        <v>350000</v>
      </c>
      <c r="R911" s="231" t="str">
        <f t="shared" si="176"/>
        <v/>
      </c>
      <c r="S911" s="231" t="str">
        <f t="shared" si="177"/>
        <v/>
      </c>
      <c r="T911" s="231" t="str">
        <f t="shared" si="180"/>
        <v/>
      </c>
      <c r="U911" s="121" t="s">
        <v>1525</v>
      </c>
      <c r="V911" s="323">
        <v>350000</v>
      </c>
      <c r="W911" s="107" t="s">
        <v>326</v>
      </c>
      <c r="X911" s="183"/>
      <c r="Y911" s="107"/>
      <c r="Z911" s="183"/>
      <c r="AA911" s="107"/>
      <c r="AB911" s="107"/>
      <c r="AC911" s="107"/>
      <c r="AD911" s="107"/>
      <c r="AE911" s="107"/>
      <c r="AF911" s="107"/>
      <c r="AG911" s="107"/>
      <c r="AH911" s="107"/>
      <c r="AI911" s="107"/>
      <c r="AJ911" s="107"/>
    </row>
    <row r="912" spans="1:36" ht="14.25" customHeight="1" x14ac:dyDescent="0.2">
      <c r="A912" s="107" t="s">
        <v>1352</v>
      </c>
      <c r="B912" s="185" t="str">
        <f t="shared" si="181"/>
        <v>Taylor</v>
      </c>
      <c r="C912" s="190" t="str">
        <f t="shared" si="182"/>
        <v>Michael Anthony</v>
      </c>
      <c r="D912" s="107" t="str">
        <f t="shared" si="183"/>
        <v>M. Taylor</v>
      </c>
      <c r="E912" s="178" t="str">
        <f t="shared" si="184"/>
        <v>Michael Anthony Taylor</v>
      </c>
      <c r="F912" s="108" t="s">
        <v>971</v>
      </c>
      <c r="G912" s="108"/>
      <c r="H912" s="108"/>
      <c r="I912" s="108"/>
      <c r="J912" s="298">
        <v>33323</v>
      </c>
      <c r="K912" s="107" t="s">
        <v>973</v>
      </c>
      <c r="L912" s="108" t="s">
        <v>7</v>
      </c>
      <c r="M912" s="107" t="str">
        <f t="shared" si="179"/>
        <v>Y3</v>
      </c>
      <c r="N912" s="222" t="s">
        <v>1361</v>
      </c>
      <c r="O912" s="108" t="s">
        <v>1850</v>
      </c>
      <c r="P912" s="178" t="str">
        <f t="shared" si="178"/>
        <v>Taylor, Michael Anthony (Y3)</v>
      </c>
      <c r="Q912" s="139">
        <f t="shared" si="175"/>
        <v>400000</v>
      </c>
      <c r="R912" s="231" t="str">
        <f t="shared" si="176"/>
        <v/>
      </c>
      <c r="S912" s="231" t="str">
        <f t="shared" si="177"/>
        <v/>
      </c>
      <c r="T912" s="231" t="str">
        <f t="shared" si="180"/>
        <v/>
      </c>
      <c r="U912" s="107" t="s">
        <v>367</v>
      </c>
      <c r="V912" s="323">
        <v>400000</v>
      </c>
      <c r="W912" s="107" t="s">
        <v>630</v>
      </c>
      <c r="X912" s="321"/>
      <c r="Y912" s="107" t="s">
        <v>943</v>
      </c>
      <c r="Z912" s="321"/>
      <c r="AA912" s="107" t="s">
        <v>944</v>
      </c>
      <c r="AB912" s="107"/>
      <c r="AC912" s="107" t="s">
        <v>945</v>
      </c>
      <c r="AD912" s="107"/>
      <c r="AE912" s="107" t="s">
        <v>326</v>
      </c>
      <c r="AF912" s="107"/>
      <c r="AG912" s="107"/>
      <c r="AH912" s="107"/>
      <c r="AI912" s="107"/>
      <c r="AJ912" s="107"/>
    </row>
    <row r="913" spans="1:36" ht="14.25" customHeight="1" x14ac:dyDescent="0.2">
      <c r="A913" s="121" t="s">
        <v>119</v>
      </c>
      <c r="B913" s="185" t="str">
        <f t="shared" si="181"/>
        <v>Tazawa</v>
      </c>
      <c r="C913" s="190" t="str">
        <f t="shared" si="182"/>
        <v>Junichi</v>
      </c>
      <c r="D913" s="107" t="str">
        <f t="shared" si="183"/>
        <v>J. Tazawa</v>
      </c>
      <c r="E913" s="178" t="str">
        <f t="shared" si="184"/>
        <v>Junichi Tazawa</v>
      </c>
      <c r="F913" s="108"/>
      <c r="G913" s="120"/>
      <c r="H913" s="120"/>
      <c r="I913" s="120"/>
      <c r="J913" s="332"/>
      <c r="K913" s="107"/>
      <c r="L913" s="108" t="s">
        <v>130</v>
      </c>
      <c r="M913" s="107" t="str">
        <f t="shared" si="179"/>
        <v>3,F3-$2.127M</v>
      </c>
      <c r="N913" s="120" t="str">
        <f>Aaron!$S$2</f>
        <v>San Jose</v>
      </c>
      <c r="O913" s="284" t="s">
        <v>1497</v>
      </c>
      <c r="P913" s="178" t="str">
        <f t="shared" si="178"/>
        <v>Tazawa, Junichi (3,F3-$2.127M)</v>
      </c>
      <c r="Q913" s="139">
        <f t="shared" si="175"/>
        <v>709000</v>
      </c>
      <c r="R913" s="231" t="str">
        <f t="shared" si="176"/>
        <v/>
      </c>
      <c r="S913" s="231" t="str">
        <f t="shared" si="177"/>
        <v/>
      </c>
      <c r="T913" s="231" t="str">
        <f t="shared" si="180"/>
        <v/>
      </c>
      <c r="U913" s="121" t="s">
        <v>1565</v>
      </c>
      <c r="V913" s="323">
        <v>709000</v>
      </c>
      <c r="W913" s="107" t="s">
        <v>326</v>
      </c>
      <c r="X913" s="183"/>
      <c r="Y913" s="107"/>
      <c r="Z913" s="183"/>
      <c r="AA913" s="107"/>
      <c r="AB913" s="107"/>
      <c r="AC913" s="107"/>
      <c r="AD913" s="107"/>
      <c r="AE913" s="107"/>
      <c r="AF913" s="107"/>
      <c r="AG913" s="107"/>
      <c r="AH913" s="107"/>
      <c r="AI913" s="107"/>
      <c r="AJ913" s="107"/>
    </row>
    <row r="914" spans="1:36" ht="14.25" customHeight="1" x14ac:dyDescent="0.2">
      <c r="A914" s="107" t="s">
        <v>664</v>
      </c>
      <c r="B914" s="185" t="str">
        <f t="shared" si="181"/>
        <v>Teheran</v>
      </c>
      <c r="C914" s="190" t="str">
        <f t="shared" si="182"/>
        <v>Julio</v>
      </c>
      <c r="D914" s="107" t="str">
        <f t="shared" si="183"/>
        <v>J. Teheran</v>
      </c>
      <c r="E914" s="178" t="str">
        <f t="shared" si="184"/>
        <v>Julio Teheran</v>
      </c>
      <c r="F914" s="108"/>
      <c r="G914" s="108"/>
      <c r="H914" s="108"/>
      <c r="I914" s="108"/>
      <c r="J914" s="165"/>
      <c r="K914" s="120"/>
      <c r="L914" s="108" t="s">
        <v>130</v>
      </c>
      <c r="M914" s="107" t="str">
        <f t="shared" si="179"/>
        <v>1,L4-$16M</v>
      </c>
      <c r="N914" s="120" t="str">
        <f>Mays!$Y$2</f>
        <v>Los Angeles</v>
      </c>
      <c r="O914" s="142" t="s">
        <v>710</v>
      </c>
      <c r="P914" s="178" t="str">
        <f t="shared" si="178"/>
        <v>Teheran, Julio (1,L4-$16M)</v>
      </c>
      <c r="Q914" s="139">
        <f t="shared" si="175"/>
        <v>4000000</v>
      </c>
      <c r="R914" s="231">
        <f t="shared" si="176"/>
        <v>4000000</v>
      </c>
      <c r="S914" s="231">
        <f t="shared" si="177"/>
        <v>4000000</v>
      </c>
      <c r="T914" s="231">
        <f t="shared" si="180"/>
        <v>4000000</v>
      </c>
      <c r="U914" s="107" t="s">
        <v>3171</v>
      </c>
      <c r="V914" s="183">
        <v>4000000</v>
      </c>
      <c r="W914" s="107" t="s">
        <v>944</v>
      </c>
      <c r="X914" s="183">
        <v>4000000</v>
      </c>
      <c r="Y914" s="107" t="s">
        <v>945</v>
      </c>
      <c r="Z914" s="183">
        <v>4000000</v>
      </c>
      <c r="AA914" s="107" t="s">
        <v>326</v>
      </c>
      <c r="AB914" s="140">
        <v>4000000</v>
      </c>
      <c r="AC914" s="107"/>
      <c r="AD914" s="107"/>
      <c r="AE914" s="107"/>
      <c r="AF914" s="107"/>
      <c r="AG914" s="107"/>
      <c r="AH914" s="107"/>
      <c r="AI914" s="107"/>
      <c r="AJ914" s="107"/>
    </row>
    <row r="915" spans="1:36" ht="14.25" customHeight="1" x14ac:dyDescent="0.2">
      <c r="A915" s="107" t="s">
        <v>3376</v>
      </c>
      <c r="B915" s="185" t="str">
        <f t="shared" si="181"/>
        <v>Tepera</v>
      </c>
      <c r="C915" s="190" t="str">
        <f t="shared" si="182"/>
        <v>Ryan</v>
      </c>
      <c r="D915" s="107" t="str">
        <f t="shared" si="183"/>
        <v>R. Tepera</v>
      </c>
      <c r="E915" s="178" t="str">
        <f t="shared" si="184"/>
        <v>Ryan Tepera</v>
      </c>
      <c r="F915" s="217" t="s">
        <v>971</v>
      </c>
      <c r="G915" s="217"/>
      <c r="H915" s="217"/>
      <c r="I915" s="217"/>
      <c r="J915" s="165">
        <v>32084</v>
      </c>
      <c r="K915" s="167" t="s">
        <v>968</v>
      </c>
      <c r="L915" s="108" t="s">
        <v>130</v>
      </c>
      <c r="M915" s="107" t="str">
        <f t="shared" si="179"/>
        <v>1,F2-$1.75M</v>
      </c>
      <c r="N915" s="147" t="s">
        <v>614</v>
      </c>
      <c r="O915" s="142" t="s">
        <v>3237</v>
      </c>
      <c r="P915" s="178" t="str">
        <f t="shared" si="178"/>
        <v>Tepera, Ryan (1,F2-$1.75M)</v>
      </c>
      <c r="Q915" s="139">
        <f t="shared" si="175"/>
        <v>875000</v>
      </c>
      <c r="R915" s="231">
        <f t="shared" si="176"/>
        <v>875000</v>
      </c>
      <c r="S915" s="231" t="str">
        <f t="shared" si="177"/>
        <v/>
      </c>
      <c r="T915" s="231" t="str">
        <f t="shared" si="180"/>
        <v/>
      </c>
      <c r="U915" s="165" t="s">
        <v>3333</v>
      </c>
      <c r="V915" s="140">
        <v>875000</v>
      </c>
      <c r="W915" s="165" t="s">
        <v>3333</v>
      </c>
      <c r="X915" s="140">
        <v>875000</v>
      </c>
      <c r="Y915" s="201" t="s">
        <v>326</v>
      </c>
      <c r="Z915" s="183"/>
      <c r="AA915" s="107"/>
      <c r="AB915" s="183"/>
      <c r="AC915" s="107"/>
      <c r="AD915" s="107"/>
      <c r="AE915" s="107"/>
      <c r="AF915" s="107"/>
      <c r="AG915" s="107"/>
      <c r="AH915" s="107"/>
      <c r="AI915" s="107"/>
      <c r="AJ915" s="107"/>
    </row>
    <row r="916" spans="1:36" ht="14.25" customHeight="1" x14ac:dyDescent="0.2">
      <c r="A916" s="107" t="s">
        <v>2145</v>
      </c>
      <c r="B916" s="185" t="str">
        <f t="shared" si="181"/>
        <v>Thaiss</v>
      </c>
      <c r="C916" s="190" t="str">
        <f t="shared" si="182"/>
        <v>Matt</v>
      </c>
      <c r="D916" s="107" t="str">
        <f t="shared" si="183"/>
        <v>M. Thaiss</v>
      </c>
      <c r="E916" s="178" t="str">
        <f t="shared" si="184"/>
        <v>Matt Thaiss</v>
      </c>
      <c r="F916" s="184" t="s">
        <v>404</v>
      </c>
      <c r="G916" s="107">
        <f>Players!G984+1</f>
        <v>1</v>
      </c>
      <c r="H916" s="107">
        <v>2</v>
      </c>
      <c r="I916" s="107">
        <v>3</v>
      </c>
      <c r="J916" s="398">
        <v>34825</v>
      </c>
      <c r="K916" s="107" t="s">
        <v>970</v>
      </c>
      <c r="L916" s="108" t="s">
        <v>509</v>
      </c>
      <c r="M916" s="107" t="str">
        <f t="shared" si="179"/>
        <v>min</v>
      </c>
      <c r="N916" s="107" t="s">
        <v>62</v>
      </c>
      <c r="O916" s="108" t="s">
        <v>2127</v>
      </c>
      <c r="P916" s="178" t="str">
        <f t="shared" si="178"/>
        <v>Thaiss, Matt (min)</v>
      </c>
      <c r="Q916" s="139" t="str">
        <f t="shared" si="175"/>
        <v/>
      </c>
      <c r="R916" s="231" t="str">
        <f t="shared" si="176"/>
        <v/>
      </c>
      <c r="S916" s="231" t="str">
        <f t="shared" si="177"/>
        <v/>
      </c>
      <c r="T916" s="231" t="str">
        <f t="shared" si="180"/>
        <v/>
      </c>
      <c r="U916" s="107" t="s">
        <v>643</v>
      </c>
      <c r="V916" s="107"/>
      <c r="W916" s="107"/>
      <c r="X916" s="140"/>
      <c r="Y916" s="107"/>
      <c r="Z916" s="140"/>
      <c r="AA916" s="107"/>
      <c r="AB916" s="107"/>
      <c r="AC916" s="107"/>
      <c r="AD916" s="107"/>
      <c r="AE916" s="107"/>
      <c r="AF916" s="107"/>
      <c r="AG916" s="107"/>
      <c r="AH916" s="107"/>
      <c r="AI916" s="107"/>
      <c r="AJ916" s="107"/>
    </row>
    <row r="917" spans="1:36" ht="14.25" customHeight="1" x14ac:dyDescent="0.2">
      <c r="A917" s="107" t="s">
        <v>3377</v>
      </c>
      <c r="B917" s="185" t="str">
        <f t="shared" si="181"/>
        <v>Thames</v>
      </c>
      <c r="C917" s="190" t="str">
        <f t="shared" si="182"/>
        <v>Eric</v>
      </c>
      <c r="D917" s="107" t="str">
        <f t="shared" si="183"/>
        <v>E. Thames</v>
      </c>
      <c r="E917" s="178" t="str">
        <f t="shared" si="184"/>
        <v>Eric Thames</v>
      </c>
      <c r="F917" s="217" t="s">
        <v>404</v>
      </c>
      <c r="G917" s="217"/>
      <c r="H917" s="217"/>
      <c r="I917" s="217"/>
      <c r="J917" s="165">
        <v>31726</v>
      </c>
      <c r="K917" s="167" t="s">
        <v>976</v>
      </c>
      <c r="L917" s="108" t="s">
        <v>7</v>
      </c>
      <c r="M917" s="107" t="str">
        <f t="shared" si="179"/>
        <v>1,F4-$10M</v>
      </c>
      <c r="N917" s="147" t="s">
        <v>340</v>
      </c>
      <c r="O917" s="142" t="s">
        <v>3237</v>
      </c>
      <c r="P917" s="178" t="str">
        <f t="shared" si="178"/>
        <v>Thames, Eric (1,F4-$10M)</v>
      </c>
      <c r="Q917" s="139">
        <f t="shared" si="175"/>
        <v>2500000</v>
      </c>
      <c r="R917" s="231">
        <f t="shared" si="176"/>
        <v>2500000</v>
      </c>
      <c r="S917" s="231">
        <f t="shared" si="177"/>
        <v>2500000</v>
      </c>
      <c r="T917" s="231">
        <f t="shared" si="180"/>
        <v>2500000</v>
      </c>
      <c r="U917" s="165" t="s">
        <v>3334</v>
      </c>
      <c r="V917" s="140">
        <v>2500000</v>
      </c>
      <c r="W917" s="165" t="s">
        <v>3334</v>
      </c>
      <c r="X917" s="140">
        <v>2500000</v>
      </c>
      <c r="Y917" s="165" t="s">
        <v>3334</v>
      </c>
      <c r="Z917" s="140">
        <v>2500000</v>
      </c>
      <c r="AA917" s="165" t="s">
        <v>3334</v>
      </c>
      <c r="AB917" s="140">
        <v>2500000</v>
      </c>
      <c r="AC917" s="107" t="s">
        <v>326</v>
      </c>
      <c r="AD917" s="107"/>
      <c r="AE917" s="107"/>
      <c r="AF917" s="107"/>
      <c r="AG917" s="107"/>
      <c r="AH917" s="107"/>
      <c r="AI917" s="107"/>
      <c r="AJ917" s="107"/>
    </row>
    <row r="918" spans="1:36" ht="14.25" customHeight="1" x14ac:dyDescent="0.2">
      <c r="A918" s="107" t="s">
        <v>1432</v>
      </c>
      <c r="B918" s="185" t="str">
        <f t="shared" si="181"/>
        <v>Thompson</v>
      </c>
      <c r="C918" s="190" t="str">
        <f t="shared" si="182"/>
        <v>Jake Keith</v>
      </c>
      <c r="D918" s="107" t="str">
        <f t="shared" si="183"/>
        <v>J. Thompson</v>
      </c>
      <c r="E918" s="178" t="str">
        <f t="shared" si="184"/>
        <v>Jake Keith Thompson</v>
      </c>
      <c r="F918" s="108" t="s">
        <v>971</v>
      </c>
      <c r="G918" s="108"/>
      <c r="H918" s="108"/>
      <c r="I918" s="108"/>
      <c r="J918" s="298">
        <v>34365</v>
      </c>
      <c r="K918" s="107" t="s">
        <v>730</v>
      </c>
      <c r="L918" s="108" t="s">
        <v>130</v>
      </c>
      <c r="M918" s="107" t="str">
        <f t="shared" si="179"/>
        <v>Y2</v>
      </c>
      <c r="N918" s="120" t="str">
        <f>Mays!$G$2</f>
        <v>Palo Alto</v>
      </c>
      <c r="O918" s="108" t="s">
        <v>1349</v>
      </c>
      <c r="P918" s="178" t="str">
        <f t="shared" si="178"/>
        <v>Thompson, Jake Keith (Y2)</v>
      </c>
      <c r="Q918" s="139">
        <f t="shared" si="175"/>
        <v>300000</v>
      </c>
      <c r="R918" s="231">
        <f t="shared" si="176"/>
        <v>400000</v>
      </c>
      <c r="S918" s="231" t="str">
        <f t="shared" si="177"/>
        <v/>
      </c>
      <c r="T918" s="231" t="str">
        <f t="shared" si="180"/>
        <v/>
      </c>
      <c r="U918" s="107" t="s">
        <v>511</v>
      </c>
      <c r="V918" s="183">
        <v>300000</v>
      </c>
      <c r="W918" s="107" t="s">
        <v>367</v>
      </c>
      <c r="X918" s="183">
        <v>400000</v>
      </c>
      <c r="Y918" s="107" t="s">
        <v>630</v>
      </c>
      <c r="Z918" s="321"/>
      <c r="AA918" s="107" t="s">
        <v>943</v>
      </c>
      <c r="AB918" s="140"/>
      <c r="AC918" s="107" t="s">
        <v>944</v>
      </c>
      <c r="AD918" s="107"/>
      <c r="AE918" s="107" t="s">
        <v>945</v>
      </c>
      <c r="AF918" s="107"/>
      <c r="AG918" s="107"/>
      <c r="AH918" s="107"/>
      <c r="AI918" s="107"/>
      <c r="AJ918" s="107"/>
    </row>
    <row r="919" spans="1:36" ht="14.25" customHeight="1" x14ac:dyDescent="0.25">
      <c r="A919" s="121" t="s">
        <v>850</v>
      </c>
      <c r="B919" s="185" t="str">
        <f t="shared" si="181"/>
        <v>Thornburg</v>
      </c>
      <c r="C919" s="190" t="str">
        <f t="shared" si="182"/>
        <v>Tyler</v>
      </c>
      <c r="D919" s="107" t="str">
        <f t="shared" si="183"/>
        <v>T. Thornburg</v>
      </c>
      <c r="E919" s="178" t="str">
        <f t="shared" si="184"/>
        <v>Tyler Thornburg</v>
      </c>
      <c r="F919" s="334" t="s">
        <v>971</v>
      </c>
      <c r="G919" s="120"/>
      <c r="H919" s="120"/>
      <c r="I919" s="120"/>
      <c r="J919" s="335">
        <v>32415</v>
      </c>
      <c r="K919" s="363" t="s">
        <v>968</v>
      </c>
      <c r="L919" s="108" t="s">
        <v>130</v>
      </c>
      <c r="M919" s="107" t="str">
        <f t="shared" si="179"/>
        <v>2,F5-$8.75M</v>
      </c>
      <c r="N919" s="339" t="s">
        <v>1900</v>
      </c>
      <c r="O919" s="370" t="s">
        <v>1922</v>
      </c>
      <c r="P919" s="178" t="str">
        <f t="shared" si="178"/>
        <v>Thornburg, Tyler (2,F5-$8.75M)</v>
      </c>
      <c r="Q919" s="139">
        <f t="shared" si="175"/>
        <v>1750000</v>
      </c>
      <c r="R919" s="231">
        <f t="shared" si="176"/>
        <v>1750000</v>
      </c>
      <c r="S919" s="231">
        <f t="shared" si="177"/>
        <v>1750000</v>
      </c>
      <c r="T919" s="231">
        <f t="shared" si="180"/>
        <v>1750000</v>
      </c>
      <c r="U919" s="340" t="s">
        <v>2015</v>
      </c>
      <c r="V919" s="338">
        <v>1750000</v>
      </c>
      <c r="W919" s="340" t="s">
        <v>2030</v>
      </c>
      <c r="X919" s="486">
        <v>1750000</v>
      </c>
      <c r="Y919" s="340" t="s">
        <v>2032</v>
      </c>
      <c r="Z919" s="486">
        <v>1750000</v>
      </c>
      <c r="AA919" s="340" t="s">
        <v>2034</v>
      </c>
      <c r="AB919" s="338">
        <v>1750000</v>
      </c>
      <c r="AC919" s="107" t="s">
        <v>326</v>
      </c>
      <c r="AD919" s="107"/>
      <c r="AE919" s="107"/>
      <c r="AF919" s="107"/>
      <c r="AG919" s="107"/>
      <c r="AH919" s="107"/>
      <c r="AI919" s="107"/>
      <c r="AJ919" s="107"/>
    </row>
    <row r="920" spans="1:36" ht="14.25" customHeight="1" x14ac:dyDescent="0.2">
      <c r="A920" s="121" t="s">
        <v>90</v>
      </c>
      <c r="B920" s="185" t="str">
        <f t="shared" si="181"/>
        <v>Tillman</v>
      </c>
      <c r="C920" s="190" t="str">
        <f t="shared" si="182"/>
        <v>Chris</v>
      </c>
      <c r="D920" s="107" t="str">
        <f t="shared" si="183"/>
        <v>C. Tillman</v>
      </c>
      <c r="E920" s="178" t="str">
        <f t="shared" si="184"/>
        <v>Chris Tillman</v>
      </c>
      <c r="F920" s="108"/>
      <c r="G920" s="120"/>
      <c r="H920" s="120"/>
      <c r="I920" s="120"/>
      <c r="J920" s="332"/>
      <c r="K920" s="107"/>
      <c r="L920" s="108" t="s">
        <v>130</v>
      </c>
      <c r="M920" s="107" t="str">
        <f t="shared" si="179"/>
        <v>3,F3-$11.4M</v>
      </c>
      <c r="N920" s="120" t="str">
        <f>Mays!$G$2</f>
        <v>Palo Alto</v>
      </c>
      <c r="O920" s="284" t="s">
        <v>1497</v>
      </c>
      <c r="P920" s="178" t="str">
        <f t="shared" si="178"/>
        <v>Tillman, Chris (3,F3-$11.4M)</v>
      </c>
      <c r="Q920" s="139">
        <f t="shared" si="175"/>
        <v>3800000</v>
      </c>
      <c r="R920" s="231" t="str">
        <f t="shared" si="176"/>
        <v/>
      </c>
      <c r="S920" s="231" t="str">
        <f t="shared" si="177"/>
        <v/>
      </c>
      <c r="T920" s="231" t="str">
        <f t="shared" si="180"/>
        <v/>
      </c>
      <c r="U920" s="121" t="s">
        <v>1561</v>
      </c>
      <c r="V920" s="323">
        <v>3800000</v>
      </c>
      <c r="W920" s="107" t="s">
        <v>326</v>
      </c>
      <c r="X920" s="183"/>
      <c r="Y920" s="107"/>
      <c r="Z920" s="183"/>
      <c r="AA920" s="107"/>
      <c r="AB920" s="107"/>
      <c r="AC920" s="107"/>
      <c r="AD920" s="107"/>
      <c r="AE920" s="107"/>
      <c r="AF920" s="107"/>
      <c r="AG920" s="107"/>
      <c r="AH920" s="107"/>
      <c r="AI920" s="107"/>
      <c r="AJ920" s="107"/>
    </row>
    <row r="921" spans="1:36" ht="14.25" customHeight="1" x14ac:dyDescent="0.2">
      <c r="A921" s="107" t="s">
        <v>2243</v>
      </c>
      <c r="B921" s="185" t="str">
        <f t="shared" si="181"/>
        <v>Tilson</v>
      </c>
      <c r="C921" s="190" t="str">
        <f t="shared" si="182"/>
        <v>Charlie</v>
      </c>
      <c r="D921" s="107" t="str">
        <f t="shared" si="183"/>
        <v>C. Tilson</v>
      </c>
      <c r="E921" s="178" t="str">
        <f t="shared" si="184"/>
        <v>Charlie Tilson</v>
      </c>
      <c r="F921" s="184" t="s">
        <v>404</v>
      </c>
      <c r="G921" s="107">
        <f>G920+1</f>
        <v>1</v>
      </c>
      <c r="H921" s="107">
        <v>3</v>
      </c>
      <c r="I921" s="107">
        <v>8</v>
      </c>
      <c r="J921" s="398">
        <v>33940</v>
      </c>
      <c r="K921" s="107" t="s">
        <v>973</v>
      </c>
      <c r="L921" s="108" t="s">
        <v>7</v>
      </c>
      <c r="M921" s="107" t="str">
        <f t="shared" si="179"/>
        <v>MM</v>
      </c>
      <c r="N921" s="120" t="str">
        <f>Cobb!$Y$2</f>
        <v>Gateway</v>
      </c>
      <c r="O921" s="108" t="s">
        <v>2127</v>
      </c>
      <c r="P921" s="178" t="str">
        <f t="shared" si="178"/>
        <v>Tilson, Charlie (MM)</v>
      </c>
      <c r="Q921" s="139">
        <f t="shared" si="175"/>
        <v>100000</v>
      </c>
      <c r="R921" s="231" t="str">
        <f t="shared" si="176"/>
        <v/>
      </c>
      <c r="S921" s="231" t="str">
        <f t="shared" si="177"/>
        <v/>
      </c>
      <c r="T921" s="231" t="str">
        <f t="shared" si="180"/>
        <v/>
      </c>
      <c r="U921" s="107" t="s">
        <v>507</v>
      </c>
      <c r="V921" s="179">
        <v>100000</v>
      </c>
      <c r="W921" s="107"/>
      <c r="X921" s="140"/>
      <c r="Y921" s="107"/>
      <c r="Z921" s="140"/>
      <c r="AA921" s="107"/>
      <c r="AB921" s="107"/>
      <c r="AC921" s="107"/>
      <c r="AD921" s="107"/>
      <c r="AE921" s="107"/>
      <c r="AF921" s="107"/>
      <c r="AG921" s="107"/>
      <c r="AH921" s="107"/>
      <c r="AI921" s="107"/>
      <c r="AJ921" s="107"/>
    </row>
    <row r="922" spans="1:36" ht="14.25" customHeight="1" x14ac:dyDescent="0.2">
      <c r="A922" s="107" t="s">
        <v>2282</v>
      </c>
      <c r="B922" s="185" t="str">
        <f t="shared" si="181"/>
        <v>Toles</v>
      </c>
      <c r="C922" s="190" t="str">
        <f t="shared" si="182"/>
        <v>Andrew</v>
      </c>
      <c r="D922" s="107" t="str">
        <f t="shared" si="183"/>
        <v>A. Toles</v>
      </c>
      <c r="E922" s="178" t="str">
        <f t="shared" si="184"/>
        <v>Andrew Toles</v>
      </c>
      <c r="F922" s="184" t="s">
        <v>404</v>
      </c>
      <c r="G922" s="107">
        <f>Players!G986+1</f>
        <v>1</v>
      </c>
      <c r="H922" s="107">
        <v>1</v>
      </c>
      <c r="I922" s="107">
        <v>2</v>
      </c>
      <c r="J922" s="398">
        <v>33748</v>
      </c>
      <c r="K922" s="107" t="s">
        <v>1075</v>
      </c>
      <c r="L922" s="108" t="s">
        <v>7</v>
      </c>
      <c r="M922" s="107" t="str">
        <f t="shared" si="179"/>
        <v>Y2</v>
      </c>
      <c r="N922" s="107" t="s">
        <v>1220</v>
      </c>
      <c r="O922" s="108" t="s">
        <v>2127</v>
      </c>
      <c r="P922" s="178" t="str">
        <f t="shared" si="178"/>
        <v>Toles, Andrew (Y2)</v>
      </c>
      <c r="Q922" s="139">
        <f t="shared" si="175"/>
        <v>300000</v>
      </c>
      <c r="R922" s="231">
        <f t="shared" si="176"/>
        <v>400000</v>
      </c>
      <c r="S922" s="231" t="str">
        <f t="shared" si="177"/>
        <v/>
      </c>
      <c r="T922" s="231" t="str">
        <f t="shared" si="180"/>
        <v/>
      </c>
      <c r="U922" s="107" t="s">
        <v>511</v>
      </c>
      <c r="V922" s="183">
        <v>300000</v>
      </c>
      <c r="W922" s="107" t="s">
        <v>367</v>
      </c>
      <c r="X922" s="183">
        <v>400000</v>
      </c>
      <c r="Y922" s="107" t="s">
        <v>630</v>
      </c>
      <c r="Z922" s="140"/>
      <c r="AA922" s="107" t="s">
        <v>943</v>
      </c>
      <c r="AB922" s="107"/>
      <c r="AC922" s="107" t="s">
        <v>944</v>
      </c>
      <c r="AD922" s="107"/>
      <c r="AE922" s="107" t="s">
        <v>945</v>
      </c>
      <c r="AF922" s="107"/>
      <c r="AG922" s="107"/>
      <c r="AH922" s="107"/>
      <c r="AI922" s="107"/>
      <c r="AJ922" s="107"/>
    </row>
    <row r="923" spans="1:36" ht="12.75" x14ac:dyDescent="0.2">
      <c r="A923" s="509" t="s">
        <v>1382</v>
      </c>
      <c r="B923" s="185" t="str">
        <f t="shared" si="181"/>
        <v>Tomas</v>
      </c>
      <c r="C923" s="190" t="str">
        <f t="shared" si="182"/>
        <v>Yasmany</v>
      </c>
      <c r="D923" s="107" t="str">
        <f t="shared" si="183"/>
        <v>Y. Tomas</v>
      </c>
      <c r="E923" s="178" t="str">
        <f t="shared" si="184"/>
        <v>Yasmany Tomas</v>
      </c>
      <c r="F923" s="108" t="s">
        <v>971</v>
      </c>
      <c r="G923" s="108"/>
      <c r="H923" s="108"/>
      <c r="I923" s="108"/>
      <c r="J923" s="298">
        <v>33191</v>
      </c>
      <c r="K923" s="509" t="s">
        <v>976</v>
      </c>
      <c r="L923" s="108" t="s">
        <v>7</v>
      </c>
      <c r="M923" s="107" t="str">
        <f t="shared" si="179"/>
        <v>Y3</v>
      </c>
      <c r="N923" s="120" t="str">
        <f>Ruth!$A$2</f>
        <v>Plum Island</v>
      </c>
      <c r="O923" s="108" t="s">
        <v>1349</v>
      </c>
      <c r="P923" s="178" t="str">
        <f t="shared" si="178"/>
        <v>Tomas, Yasmany (Y3)</v>
      </c>
      <c r="Q923" s="139">
        <f t="shared" si="175"/>
        <v>400000</v>
      </c>
      <c r="R923" s="231" t="str">
        <f t="shared" si="176"/>
        <v/>
      </c>
      <c r="S923" s="231" t="str">
        <f t="shared" si="177"/>
        <v/>
      </c>
      <c r="T923" s="231" t="str">
        <f t="shared" si="180"/>
        <v/>
      </c>
      <c r="U923" s="107" t="s">
        <v>367</v>
      </c>
      <c r="V923" s="323">
        <v>400000</v>
      </c>
      <c r="W923" s="107" t="s">
        <v>630</v>
      </c>
      <c r="X923" s="321"/>
      <c r="Y923" s="107" t="s">
        <v>943</v>
      </c>
      <c r="Z923" s="321"/>
      <c r="AA923" s="107" t="s">
        <v>944</v>
      </c>
      <c r="AB923" s="107"/>
      <c r="AC923" s="107" t="s">
        <v>945</v>
      </c>
      <c r="AD923" s="107"/>
      <c r="AE923" s="107" t="s">
        <v>326</v>
      </c>
      <c r="AF923" s="107"/>
      <c r="AG923" s="107"/>
      <c r="AH923" s="107"/>
      <c r="AI923" s="107"/>
      <c r="AJ923" s="107"/>
    </row>
    <row r="924" spans="1:36" ht="14.25" customHeight="1" x14ac:dyDescent="0.2">
      <c r="A924" s="107" t="s">
        <v>95</v>
      </c>
      <c r="B924" s="185" t="str">
        <f t="shared" si="181"/>
        <v>Tomlin</v>
      </c>
      <c r="C924" s="190" t="str">
        <f t="shared" si="182"/>
        <v>Josh</v>
      </c>
      <c r="D924" s="107" t="str">
        <f t="shared" si="183"/>
        <v>J. Tomlin</v>
      </c>
      <c r="E924" s="178" t="str">
        <f t="shared" si="184"/>
        <v>Josh Tomlin</v>
      </c>
      <c r="F924" s="108" t="s">
        <v>971</v>
      </c>
      <c r="G924" s="108"/>
      <c r="H924" s="108"/>
      <c r="I924" s="108"/>
      <c r="J924" s="165">
        <v>30974</v>
      </c>
      <c r="K924" s="120"/>
      <c r="L924" s="108" t="s">
        <v>130</v>
      </c>
      <c r="M924" s="107" t="str">
        <f t="shared" si="179"/>
        <v>1,F3-$5.96M</v>
      </c>
      <c r="N924" s="147" t="s">
        <v>614</v>
      </c>
      <c r="O924" s="142" t="s">
        <v>3237</v>
      </c>
      <c r="P924" s="178" t="str">
        <f t="shared" si="178"/>
        <v>Tomlin, Josh (1,F3-$5.96M)</v>
      </c>
      <c r="Q924" s="139">
        <f t="shared" si="175"/>
        <v>1987000</v>
      </c>
      <c r="R924" s="231">
        <f t="shared" si="176"/>
        <v>1987000</v>
      </c>
      <c r="S924" s="231">
        <f t="shared" si="177"/>
        <v>1987000</v>
      </c>
      <c r="T924" s="231" t="str">
        <f t="shared" si="180"/>
        <v/>
      </c>
      <c r="U924" s="165" t="s">
        <v>3335</v>
      </c>
      <c r="V924" s="140">
        <v>1987000</v>
      </c>
      <c r="W924" s="165" t="s">
        <v>3335</v>
      </c>
      <c r="X924" s="140">
        <v>1987000</v>
      </c>
      <c r="Y924" s="165" t="s">
        <v>3335</v>
      </c>
      <c r="Z924" s="140">
        <v>1987000</v>
      </c>
      <c r="AA924" s="140" t="s">
        <v>326</v>
      </c>
      <c r="AB924" s="140"/>
      <c r="AC924" s="240"/>
      <c r="AD924" s="107"/>
      <c r="AE924" s="107"/>
      <c r="AF924" s="107"/>
      <c r="AG924" s="107"/>
      <c r="AH924" s="107"/>
      <c r="AI924" s="107"/>
      <c r="AJ924" s="107"/>
    </row>
    <row r="925" spans="1:36" ht="14.25" customHeight="1" x14ac:dyDescent="0.2">
      <c r="A925" s="509" t="s">
        <v>1722</v>
      </c>
      <c r="B925" s="185" t="str">
        <f t="shared" si="181"/>
        <v>Tomlinson</v>
      </c>
      <c r="C925" s="190" t="str">
        <f t="shared" si="182"/>
        <v>Kelby</v>
      </c>
      <c r="D925" s="107" t="str">
        <f t="shared" si="183"/>
        <v>K. Tomlinson</v>
      </c>
      <c r="E925" s="178" t="str">
        <f t="shared" si="184"/>
        <v>Kelby Tomlinson</v>
      </c>
      <c r="F925" s="217" t="s">
        <v>971</v>
      </c>
      <c r="G925" s="509">
        <v>56</v>
      </c>
      <c r="H925" s="509">
        <v>3</v>
      </c>
      <c r="I925" s="509">
        <v>7</v>
      </c>
      <c r="J925" s="298">
        <v>33040</v>
      </c>
      <c r="K925" s="167" t="s">
        <v>969</v>
      </c>
      <c r="L925" s="108" t="s">
        <v>7</v>
      </c>
      <c r="M925" s="107" t="str">
        <f t="shared" si="179"/>
        <v>Y3</v>
      </c>
      <c r="N925" s="120" t="s">
        <v>556</v>
      </c>
      <c r="O925" s="142" t="s">
        <v>3169</v>
      </c>
      <c r="P925" s="178" t="str">
        <f t="shared" si="178"/>
        <v>Tomlinson, Kelby (Y3)</v>
      </c>
      <c r="Q925" s="139">
        <f t="shared" si="175"/>
        <v>400000</v>
      </c>
      <c r="R925" s="231" t="str">
        <f t="shared" si="176"/>
        <v/>
      </c>
      <c r="S925" s="231" t="str">
        <f t="shared" si="177"/>
        <v/>
      </c>
      <c r="T925" s="231" t="str">
        <f t="shared" si="180"/>
        <v/>
      </c>
      <c r="U925" s="107" t="s">
        <v>367</v>
      </c>
      <c r="V925" s="183">
        <v>400000</v>
      </c>
      <c r="W925" s="107" t="s">
        <v>630</v>
      </c>
      <c r="X925" s="183"/>
      <c r="Y925" s="107" t="s">
        <v>943</v>
      </c>
      <c r="Z925" s="183"/>
      <c r="AA925" s="107" t="s">
        <v>944</v>
      </c>
      <c r="AB925" s="107"/>
      <c r="AC925" s="107" t="s">
        <v>945</v>
      </c>
      <c r="AD925" s="107"/>
      <c r="AE925" s="107" t="s">
        <v>326</v>
      </c>
      <c r="AF925" s="107"/>
      <c r="AG925" s="107"/>
      <c r="AH925" s="107"/>
      <c r="AI925" s="107"/>
      <c r="AJ925" s="107"/>
    </row>
    <row r="926" spans="1:36" s="203" customFormat="1" ht="14.25" customHeight="1" x14ac:dyDescent="0.2">
      <c r="A926" s="121" t="s">
        <v>878</v>
      </c>
      <c r="B926" s="185" t="str">
        <f t="shared" si="181"/>
        <v>Torres</v>
      </c>
      <c r="C926" s="190" t="str">
        <f t="shared" si="182"/>
        <v>Carlos</v>
      </c>
      <c r="D926" s="107" t="str">
        <f t="shared" si="183"/>
        <v>C. Torres</v>
      </c>
      <c r="E926" s="178" t="str">
        <f t="shared" si="184"/>
        <v>Carlos Torres</v>
      </c>
      <c r="F926" s="108" t="s">
        <v>971</v>
      </c>
      <c r="G926" s="120"/>
      <c r="H926" s="120"/>
      <c r="I926" s="120"/>
      <c r="J926" s="332">
        <v>30246</v>
      </c>
      <c r="K926" s="107"/>
      <c r="L926" s="108" t="s">
        <v>130</v>
      </c>
      <c r="M926" s="107" t="str">
        <f t="shared" si="179"/>
        <v>1,F1-$200k</v>
      </c>
      <c r="N926" s="120" t="str">
        <f>Cobb!$M$2</f>
        <v>Mansfield</v>
      </c>
      <c r="O926" s="142" t="s">
        <v>3237</v>
      </c>
      <c r="P926" s="178" t="str">
        <f t="shared" si="178"/>
        <v>Torres, Carlos (1,F1-$200k)</v>
      </c>
      <c r="Q926" s="139">
        <f t="shared" si="175"/>
        <v>200000</v>
      </c>
      <c r="R926" s="231" t="str">
        <f t="shared" si="176"/>
        <v/>
      </c>
      <c r="S926" s="231" t="str">
        <f t="shared" si="177"/>
        <v/>
      </c>
      <c r="T926" s="231" t="str">
        <f t="shared" si="180"/>
        <v/>
      </c>
      <c r="U926" s="165" t="s">
        <v>1488</v>
      </c>
      <c r="V926" s="284">
        <v>200000</v>
      </c>
      <c r="W926" s="182" t="s">
        <v>326</v>
      </c>
      <c r="X926" s="107"/>
      <c r="Y926" s="183"/>
      <c r="Z926" s="140"/>
      <c r="AA926" s="183"/>
      <c r="AB926" s="140"/>
      <c r="AC926" s="240"/>
      <c r="AD926" s="107"/>
      <c r="AE926" s="107"/>
      <c r="AF926" s="107"/>
      <c r="AG926" s="107"/>
      <c r="AH926" s="509"/>
      <c r="AI926" s="509"/>
      <c r="AJ926" s="509"/>
    </row>
    <row r="927" spans="1:36" ht="14.25" customHeight="1" x14ac:dyDescent="0.2">
      <c r="A927" s="509" t="s">
        <v>1427</v>
      </c>
      <c r="B927" s="185" t="str">
        <f t="shared" si="181"/>
        <v>Torres</v>
      </c>
      <c r="C927" s="190" t="str">
        <f t="shared" si="182"/>
        <v>Gleyber</v>
      </c>
      <c r="D927" s="107" t="str">
        <f t="shared" si="183"/>
        <v>G. Torres</v>
      </c>
      <c r="E927" s="178" t="str">
        <f t="shared" si="184"/>
        <v>Gleyber Torres</v>
      </c>
      <c r="F927" s="108" t="s">
        <v>971</v>
      </c>
      <c r="G927" s="108"/>
      <c r="H927" s="108"/>
      <c r="I927" s="108"/>
      <c r="J927" s="298">
        <v>35412</v>
      </c>
      <c r="K927" s="107" t="s">
        <v>975</v>
      </c>
      <c r="L927" s="108" t="s">
        <v>509</v>
      </c>
      <c r="M927" s="107" t="str">
        <f t="shared" si="179"/>
        <v>min</v>
      </c>
      <c r="N927" s="120" t="str">
        <f>Aaron!$AE$2</f>
        <v>Pismo Beach</v>
      </c>
      <c r="O927" s="108" t="s">
        <v>1349</v>
      </c>
      <c r="P927" s="178" t="str">
        <f t="shared" si="178"/>
        <v>Torres, Gleyber (min)</v>
      </c>
      <c r="Q927" s="139" t="str">
        <f t="shared" si="175"/>
        <v/>
      </c>
      <c r="R927" s="231" t="str">
        <f t="shared" si="176"/>
        <v/>
      </c>
      <c r="S927" s="231" t="str">
        <f t="shared" si="177"/>
        <v/>
      </c>
      <c r="T927" s="231" t="str">
        <f t="shared" si="180"/>
        <v/>
      </c>
      <c r="U927" s="509" t="s">
        <v>643</v>
      </c>
      <c r="V927" s="323"/>
      <c r="W927" s="509"/>
      <c r="X927" s="321"/>
      <c r="Y927" s="509"/>
      <c r="Z927" s="321"/>
      <c r="AA927" s="509"/>
      <c r="AB927" s="107"/>
      <c r="AC927" s="107"/>
      <c r="AD927" s="107"/>
      <c r="AE927" s="107"/>
      <c r="AF927" s="140"/>
      <c r="AG927" s="107"/>
      <c r="AH927" s="107"/>
      <c r="AI927" s="107"/>
      <c r="AJ927" s="107"/>
    </row>
    <row r="928" spans="1:36" ht="14.25" customHeight="1" x14ac:dyDescent="0.2">
      <c r="A928" s="107" t="s">
        <v>2311</v>
      </c>
      <c r="B928" s="185" t="str">
        <f t="shared" si="181"/>
        <v>Torreyes</v>
      </c>
      <c r="C928" s="190" t="str">
        <f t="shared" si="182"/>
        <v>Ronald</v>
      </c>
      <c r="D928" s="107" t="str">
        <f t="shared" si="183"/>
        <v>R. Torreyes</v>
      </c>
      <c r="E928" s="178" t="str">
        <f t="shared" si="184"/>
        <v>Ronald Torreyes</v>
      </c>
      <c r="F928" s="184" t="s">
        <v>971</v>
      </c>
      <c r="G928" s="107">
        <f>G927+1</f>
        <v>1</v>
      </c>
      <c r="H928" s="107">
        <v>3</v>
      </c>
      <c r="I928" s="107">
        <v>16</v>
      </c>
      <c r="J928" s="398">
        <v>33849</v>
      </c>
      <c r="K928" s="107" t="s">
        <v>974</v>
      </c>
      <c r="L928" s="108" t="s">
        <v>7</v>
      </c>
      <c r="M928" s="107" t="str">
        <f t="shared" si="179"/>
        <v>Y2</v>
      </c>
      <c r="N928" s="107" t="s">
        <v>1226</v>
      </c>
      <c r="O928" s="108" t="s">
        <v>2127</v>
      </c>
      <c r="P928" s="178" t="str">
        <f t="shared" si="178"/>
        <v>Torreyes, Ronald (Y2)</v>
      </c>
      <c r="Q928" s="139">
        <f t="shared" si="175"/>
        <v>300000</v>
      </c>
      <c r="R928" s="231">
        <f t="shared" si="176"/>
        <v>400000</v>
      </c>
      <c r="S928" s="231" t="str">
        <f t="shared" si="177"/>
        <v/>
      </c>
      <c r="T928" s="231" t="str">
        <f t="shared" si="180"/>
        <v/>
      </c>
      <c r="U928" s="107" t="s">
        <v>511</v>
      </c>
      <c r="V928" s="183">
        <v>300000</v>
      </c>
      <c r="W928" s="107" t="s">
        <v>367</v>
      </c>
      <c r="X928" s="183">
        <v>400000</v>
      </c>
      <c r="Y928" s="107" t="s">
        <v>630</v>
      </c>
      <c r="Z928" s="140"/>
      <c r="AA928" s="107" t="s">
        <v>943</v>
      </c>
      <c r="AB928" s="107"/>
      <c r="AC928" s="107" t="s">
        <v>944</v>
      </c>
      <c r="AD928" s="107"/>
      <c r="AE928" s="107" t="s">
        <v>945</v>
      </c>
      <c r="AF928" s="107"/>
      <c r="AG928" s="107"/>
      <c r="AH928" s="107"/>
      <c r="AI928" s="107"/>
      <c r="AJ928" s="107"/>
    </row>
    <row r="929" spans="1:36" ht="14.25" customHeight="1" x14ac:dyDescent="0.2">
      <c r="A929" s="509" t="s">
        <v>1388</v>
      </c>
      <c r="B929" s="185" t="str">
        <f t="shared" si="181"/>
        <v>Toussaint</v>
      </c>
      <c r="C929" s="190" t="str">
        <f t="shared" si="182"/>
        <v>Touki</v>
      </c>
      <c r="D929" s="107" t="str">
        <f t="shared" si="183"/>
        <v>T. Toussaint</v>
      </c>
      <c r="E929" s="178" t="str">
        <f t="shared" si="184"/>
        <v>Touki Toussaint</v>
      </c>
      <c r="F929" s="108" t="s">
        <v>971</v>
      </c>
      <c r="G929" s="108"/>
      <c r="H929" s="108"/>
      <c r="I929" s="108"/>
      <c r="J929" s="298">
        <v>35236</v>
      </c>
      <c r="K929" s="107" t="s">
        <v>730</v>
      </c>
      <c r="L929" s="108" t="s">
        <v>509</v>
      </c>
      <c r="M929" s="107" t="str">
        <f t="shared" si="179"/>
        <v>min</v>
      </c>
      <c r="N929" s="120" t="s">
        <v>1361</v>
      </c>
      <c r="O929" s="108" t="s">
        <v>2116</v>
      </c>
      <c r="P929" s="178" t="str">
        <f t="shared" si="178"/>
        <v>Toussaint, Touki (min)</v>
      </c>
      <c r="Q929" s="139" t="str">
        <f t="shared" si="175"/>
        <v/>
      </c>
      <c r="R929" s="231" t="str">
        <f t="shared" si="176"/>
        <v/>
      </c>
      <c r="S929" s="231" t="str">
        <f t="shared" si="177"/>
        <v/>
      </c>
      <c r="T929" s="231" t="str">
        <f t="shared" si="180"/>
        <v/>
      </c>
      <c r="U929" s="509" t="s">
        <v>643</v>
      </c>
      <c r="V929" s="323"/>
      <c r="W929" s="509"/>
      <c r="X929" s="321"/>
      <c r="Y929" s="509"/>
      <c r="Z929" s="321"/>
      <c r="AA929" s="509"/>
      <c r="AB929" s="107"/>
      <c r="AC929" s="107"/>
      <c r="AD929" s="107"/>
      <c r="AE929" s="107"/>
      <c r="AF929" s="107"/>
      <c r="AG929" s="107"/>
      <c r="AH929" s="107"/>
      <c r="AI929" s="107"/>
      <c r="AJ929" s="107"/>
    </row>
    <row r="930" spans="1:36" ht="12.75" x14ac:dyDescent="0.2">
      <c r="A930" s="316" t="s">
        <v>2217</v>
      </c>
      <c r="B930" s="378" t="str">
        <f t="shared" si="181"/>
        <v>Trammell</v>
      </c>
      <c r="C930" s="379" t="str">
        <f t="shared" si="182"/>
        <v>Taylor</v>
      </c>
      <c r="D930" s="316" t="str">
        <f t="shared" si="183"/>
        <v>T. Trammell</v>
      </c>
      <c r="E930" s="374" t="str">
        <f t="shared" si="184"/>
        <v>Taylor Trammell</v>
      </c>
      <c r="F930" s="526" t="s">
        <v>404</v>
      </c>
      <c r="G930" s="316">
        <f>G929+1</f>
        <v>1</v>
      </c>
      <c r="H930" s="316">
        <v>9</v>
      </c>
      <c r="I930" s="316">
        <v>5</v>
      </c>
      <c r="J930" s="527">
        <v>35686</v>
      </c>
      <c r="K930" s="316" t="s">
        <v>984</v>
      </c>
      <c r="L930" s="317" t="s">
        <v>509</v>
      </c>
      <c r="M930" s="316" t="str">
        <f t="shared" si="179"/>
        <v>min</v>
      </c>
      <c r="N930" s="316" t="s">
        <v>614</v>
      </c>
      <c r="O930" s="317" t="s">
        <v>3718</v>
      </c>
      <c r="P930" s="178" t="str">
        <f t="shared" si="178"/>
        <v>Trammell, Taylor (min)</v>
      </c>
      <c r="Q930" s="139" t="str">
        <f t="shared" si="175"/>
        <v/>
      </c>
      <c r="R930" s="231" t="str">
        <f t="shared" si="176"/>
        <v/>
      </c>
      <c r="S930" s="231" t="str">
        <f t="shared" si="177"/>
        <v/>
      </c>
      <c r="T930" s="231" t="str">
        <f t="shared" si="180"/>
        <v/>
      </c>
      <c r="U930" s="107" t="s">
        <v>643</v>
      </c>
      <c r="V930" s="107"/>
      <c r="W930" s="107"/>
      <c r="X930" s="140"/>
      <c r="Y930" s="107"/>
      <c r="Z930" s="140"/>
      <c r="AA930" s="107"/>
      <c r="AB930" s="107"/>
      <c r="AC930" s="107"/>
      <c r="AD930" s="107"/>
      <c r="AE930" s="107"/>
      <c r="AF930" s="107"/>
      <c r="AG930" s="107"/>
      <c r="AH930" s="107"/>
      <c r="AI930" s="107"/>
      <c r="AJ930" s="107"/>
    </row>
    <row r="931" spans="1:36" ht="14.25" customHeight="1" x14ac:dyDescent="0.2">
      <c r="A931" s="185" t="s">
        <v>1120</v>
      </c>
      <c r="B931" s="185" t="str">
        <f t="shared" si="181"/>
        <v>Travis</v>
      </c>
      <c r="C931" s="190" t="str">
        <f t="shared" si="182"/>
        <v>Devon</v>
      </c>
      <c r="D931" s="107" t="str">
        <f t="shared" si="183"/>
        <v>D. Travis</v>
      </c>
      <c r="E931" s="178" t="str">
        <f t="shared" si="184"/>
        <v>Devon Travis</v>
      </c>
      <c r="F931" s="184" t="s">
        <v>971</v>
      </c>
      <c r="G931" s="184"/>
      <c r="H931" s="184"/>
      <c r="I931" s="184"/>
      <c r="J931" s="194">
        <v>33290</v>
      </c>
      <c r="K931" s="195" t="s">
        <v>969</v>
      </c>
      <c r="L931" s="108" t="s">
        <v>7</v>
      </c>
      <c r="M931" s="107" t="str">
        <f t="shared" si="179"/>
        <v>Y3</v>
      </c>
      <c r="N931" s="120" t="str">
        <f>Cobb!$AE$2</f>
        <v>Chicago</v>
      </c>
      <c r="O931" s="184" t="s">
        <v>1076</v>
      </c>
      <c r="P931" s="178" t="str">
        <f t="shared" si="178"/>
        <v>Travis, Devon (Y3)</v>
      </c>
      <c r="Q931" s="139">
        <f t="shared" si="175"/>
        <v>400000</v>
      </c>
      <c r="R931" s="231" t="str">
        <f t="shared" si="176"/>
        <v/>
      </c>
      <c r="S931" s="231" t="str">
        <f t="shared" si="177"/>
        <v/>
      </c>
      <c r="T931" s="231" t="str">
        <f t="shared" si="180"/>
        <v/>
      </c>
      <c r="U931" s="107" t="s">
        <v>367</v>
      </c>
      <c r="V931" s="323">
        <v>400000</v>
      </c>
      <c r="W931" s="107" t="s">
        <v>630</v>
      </c>
      <c r="X931" s="183"/>
      <c r="Y931" s="107" t="s">
        <v>943</v>
      </c>
      <c r="Z931" s="321"/>
      <c r="AA931" s="107" t="s">
        <v>944</v>
      </c>
      <c r="AB931" s="107"/>
      <c r="AC931" s="107" t="s">
        <v>945</v>
      </c>
      <c r="AD931" s="107"/>
      <c r="AE931" s="107" t="s">
        <v>326</v>
      </c>
      <c r="AF931" s="107"/>
      <c r="AG931" s="107"/>
      <c r="AH931" s="107"/>
      <c r="AI931" s="107"/>
      <c r="AJ931" s="107"/>
    </row>
    <row r="932" spans="1:36" ht="14.25" customHeight="1" x14ac:dyDescent="0.2">
      <c r="A932" s="509" t="s">
        <v>1392</v>
      </c>
      <c r="B932" s="185" t="str">
        <f t="shared" si="181"/>
        <v>Travis</v>
      </c>
      <c r="C932" s="190" t="str">
        <f t="shared" si="182"/>
        <v>Sam</v>
      </c>
      <c r="D932" s="107" t="str">
        <f t="shared" si="183"/>
        <v>S. Travis</v>
      </c>
      <c r="E932" s="178" t="str">
        <f t="shared" si="184"/>
        <v>Sam Travis</v>
      </c>
      <c r="F932" s="108" t="s">
        <v>971</v>
      </c>
      <c r="G932" s="108"/>
      <c r="H932" s="108"/>
      <c r="I932" s="108"/>
      <c r="J932" s="298">
        <v>34208</v>
      </c>
      <c r="K932" s="107" t="s">
        <v>970</v>
      </c>
      <c r="L932" s="108" t="s">
        <v>7</v>
      </c>
      <c r="M932" s="107" t="str">
        <f t="shared" si="179"/>
        <v>MM</v>
      </c>
      <c r="N932" s="120" t="str">
        <f>Mays!$AE$2</f>
        <v>West Oakland</v>
      </c>
      <c r="O932" s="108" t="s">
        <v>1349</v>
      </c>
      <c r="P932" s="178" t="str">
        <f t="shared" si="178"/>
        <v>Travis, Sam (MM)</v>
      </c>
      <c r="Q932" s="139">
        <f t="shared" si="175"/>
        <v>100000</v>
      </c>
      <c r="R932" s="231" t="str">
        <f t="shared" si="176"/>
        <v/>
      </c>
      <c r="S932" s="231" t="str">
        <f t="shared" si="177"/>
        <v/>
      </c>
      <c r="T932" s="231" t="str">
        <f t="shared" si="180"/>
        <v/>
      </c>
      <c r="U932" s="509" t="s">
        <v>507</v>
      </c>
      <c r="V932" s="179">
        <v>100000</v>
      </c>
      <c r="W932" s="509"/>
      <c r="X932" s="321"/>
      <c r="Y932" s="509"/>
      <c r="Z932" s="321"/>
      <c r="AA932" s="509"/>
      <c r="AB932" s="107"/>
      <c r="AC932" s="107"/>
      <c r="AD932" s="107"/>
      <c r="AE932" s="107"/>
      <c r="AF932" s="107"/>
      <c r="AG932" s="107"/>
      <c r="AH932" s="107"/>
      <c r="AI932" s="107"/>
      <c r="AJ932" s="107"/>
    </row>
    <row r="933" spans="1:36" ht="14.25" customHeight="1" x14ac:dyDescent="0.2">
      <c r="A933" s="509" t="s">
        <v>1293</v>
      </c>
      <c r="B933" s="185" t="str">
        <f t="shared" si="181"/>
        <v>Treinen</v>
      </c>
      <c r="C933" s="190" t="str">
        <f t="shared" si="182"/>
        <v>Blake</v>
      </c>
      <c r="D933" s="107" t="str">
        <f t="shared" si="183"/>
        <v>B. Treinen</v>
      </c>
      <c r="E933" s="178" t="str">
        <f t="shared" si="184"/>
        <v>Blake Treinen</v>
      </c>
      <c r="F933" s="108" t="s">
        <v>971</v>
      </c>
      <c r="G933" s="108"/>
      <c r="H933" s="108"/>
      <c r="I933" s="108"/>
      <c r="J933" s="298">
        <v>32324</v>
      </c>
      <c r="K933" s="107" t="s">
        <v>968</v>
      </c>
      <c r="L933" s="108" t="s">
        <v>130</v>
      </c>
      <c r="M933" s="107" t="str">
        <f t="shared" si="179"/>
        <v>ARB-Y4</v>
      </c>
      <c r="N933" s="222" t="str">
        <f>Aaron!$Y$2</f>
        <v>Columbus</v>
      </c>
      <c r="O933" s="108" t="s">
        <v>1349</v>
      </c>
      <c r="P933" s="178" t="str">
        <f t="shared" si="178"/>
        <v>Treinen, Blake (ARB-Y4)</v>
      </c>
      <c r="Q933" s="139">
        <f t="shared" si="175"/>
        <v>840000</v>
      </c>
      <c r="R933" s="231" t="str">
        <f t="shared" si="176"/>
        <v/>
      </c>
      <c r="S933" s="231" t="str">
        <f t="shared" si="177"/>
        <v/>
      </c>
      <c r="T933" s="231" t="str">
        <f t="shared" si="180"/>
        <v/>
      </c>
      <c r="U933" s="107" t="s">
        <v>630</v>
      </c>
      <c r="V933" s="323">
        <v>840000</v>
      </c>
      <c r="W933" s="107" t="s">
        <v>943</v>
      </c>
      <c r="X933" s="321"/>
      <c r="Y933" s="107" t="s">
        <v>944</v>
      </c>
      <c r="Z933" s="321"/>
      <c r="AA933" s="107" t="s">
        <v>945</v>
      </c>
      <c r="AB933" s="107"/>
      <c r="AC933" s="107" t="s">
        <v>326</v>
      </c>
      <c r="AD933" s="107"/>
      <c r="AE933" s="107"/>
      <c r="AF933" s="107"/>
      <c r="AG933" s="107"/>
      <c r="AH933" s="107"/>
      <c r="AI933" s="107"/>
      <c r="AJ933" s="107"/>
    </row>
    <row r="934" spans="1:36" ht="14.25" customHeight="1" x14ac:dyDescent="0.2">
      <c r="A934" s="107" t="s">
        <v>2302</v>
      </c>
      <c r="B934" s="185" t="str">
        <f t="shared" si="181"/>
        <v>Triggs</v>
      </c>
      <c r="C934" s="190" t="str">
        <f t="shared" si="182"/>
        <v>Andrew</v>
      </c>
      <c r="D934" s="107" t="str">
        <f t="shared" si="183"/>
        <v>A. Triggs</v>
      </c>
      <c r="E934" s="178" t="str">
        <f t="shared" si="184"/>
        <v>Andrew Triggs</v>
      </c>
      <c r="F934" s="184" t="s">
        <v>971</v>
      </c>
      <c r="G934" s="107">
        <v>55</v>
      </c>
      <c r="H934" s="107">
        <v>3</v>
      </c>
      <c r="I934" s="107">
        <v>1</v>
      </c>
      <c r="J934" s="398">
        <v>32583</v>
      </c>
      <c r="K934" s="107" t="s">
        <v>968</v>
      </c>
      <c r="L934" s="108" t="s">
        <v>130</v>
      </c>
      <c r="M934" s="107" t="str">
        <f t="shared" si="179"/>
        <v>Y2</v>
      </c>
      <c r="N934" s="107" t="s">
        <v>1071</v>
      </c>
      <c r="O934" s="108" t="s">
        <v>2127</v>
      </c>
      <c r="P934" s="178" t="str">
        <f t="shared" si="178"/>
        <v>Triggs, Andrew (Y2)</v>
      </c>
      <c r="Q934" s="139">
        <f t="shared" si="175"/>
        <v>300000</v>
      </c>
      <c r="R934" s="231">
        <f t="shared" si="176"/>
        <v>400000</v>
      </c>
      <c r="S934" s="231" t="str">
        <f t="shared" si="177"/>
        <v/>
      </c>
      <c r="T934" s="231" t="str">
        <f t="shared" si="180"/>
        <v/>
      </c>
      <c r="U934" s="107" t="s">
        <v>511</v>
      </c>
      <c r="V934" s="183">
        <v>300000</v>
      </c>
      <c r="W934" s="107" t="s">
        <v>367</v>
      </c>
      <c r="X934" s="183">
        <v>400000</v>
      </c>
      <c r="Y934" s="107" t="s">
        <v>630</v>
      </c>
      <c r="Z934" s="140"/>
      <c r="AA934" s="107" t="s">
        <v>943</v>
      </c>
      <c r="AB934" s="107"/>
      <c r="AC934" s="107" t="s">
        <v>944</v>
      </c>
      <c r="AD934" s="107"/>
      <c r="AE934" s="107" t="s">
        <v>945</v>
      </c>
      <c r="AF934" s="107"/>
      <c r="AG934" s="107"/>
      <c r="AH934" s="107"/>
      <c r="AI934" s="107"/>
      <c r="AJ934" s="107"/>
    </row>
    <row r="935" spans="1:36" ht="14.25" customHeight="1" x14ac:dyDescent="0.2">
      <c r="A935" s="107" t="s">
        <v>702</v>
      </c>
      <c r="B935" s="185" t="str">
        <f t="shared" si="181"/>
        <v>Trout</v>
      </c>
      <c r="C935" s="190" t="str">
        <f t="shared" si="182"/>
        <v>Mike</v>
      </c>
      <c r="D935" s="107" t="str">
        <f t="shared" si="183"/>
        <v>M. Trout</v>
      </c>
      <c r="E935" s="178" t="str">
        <f t="shared" si="184"/>
        <v>Mike Trout</v>
      </c>
      <c r="F935" s="108"/>
      <c r="G935" s="108"/>
      <c r="H935" s="108"/>
      <c r="I935" s="108"/>
      <c r="J935" s="165"/>
      <c r="K935" s="120"/>
      <c r="L935" s="108" t="s">
        <v>7</v>
      </c>
      <c r="M935" s="107" t="str">
        <f t="shared" si="179"/>
        <v>4,L5-14M</v>
      </c>
      <c r="N935" s="120" t="str">
        <f>Mays!$Y$2</f>
        <v>Los Angeles</v>
      </c>
      <c r="O935" s="142" t="s">
        <v>615</v>
      </c>
      <c r="P935" s="178" t="str">
        <f t="shared" si="178"/>
        <v>Trout, Mike (4,L5-14M)</v>
      </c>
      <c r="Q935" s="139">
        <f t="shared" si="175"/>
        <v>2800000</v>
      </c>
      <c r="R935" s="231">
        <f t="shared" si="176"/>
        <v>2800000</v>
      </c>
      <c r="S935" s="231" t="str">
        <f t="shared" si="177"/>
        <v/>
      </c>
      <c r="T935" s="231" t="str">
        <f t="shared" si="180"/>
        <v/>
      </c>
      <c r="U935" s="107" t="s">
        <v>309</v>
      </c>
      <c r="V935" s="183">
        <v>2800000</v>
      </c>
      <c r="W935" s="107" t="s">
        <v>593</v>
      </c>
      <c r="X935" s="183">
        <v>2800000</v>
      </c>
      <c r="Y935" s="120" t="s">
        <v>326</v>
      </c>
      <c r="Z935" s="321"/>
      <c r="AA935" s="509"/>
      <c r="AB935" s="107"/>
      <c r="AC935" s="107"/>
      <c r="AD935" s="107"/>
      <c r="AE935" s="107"/>
      <c r="AF935" s="107"/>
      <c r="AG935" s="107"/>
      <c r="AH935" s="107"/>
      <c r="AI935" s="107"/>
      <c r="AJ935" s="107"/>
    </row>
    <row r="936" spans="1:36" ht="14.25" customHeight="1" x14ac:dyDescent="0.2">
      <c r="A936" s="107" t="s">
        <v>96</v>
      </c>
      <c r="B936" s="185" t="str">
        <f t="shared" si="181"/>
        <v>Trumbo</v>
      </c>
      <c r="C936" s="190" t="str">
        <f t="shared" si="182"/>
        <v>Mark</v>
      </c>
      <c r="D936" s="107" t="str">
        <f t="shared" si="183"/>
        <v>M. Trumbo</v>
      </c>
      <c r="E936" s="178" t="str">
        <f t="shared" si="184"/>
        <v>Mark Trumbo</v>
      </c>
      <c r="F936" s="108" t="s">
        <v>971</v>
      </c>
      <c r="G936" s="108"/>
      <c r="H936" s="108"/>
      <c r="I936" s="108"/>
      <c r="J936" s="165">
        <v>31428</v>
      </c>
      <c r="K936" s="120"/>
      <c r="L936" s="108" t="s">
        <v>7</v>
      </c>
      <c r="M936" s="107" t="str">
        <f t="shared" si="179"/>
        <v>1,F2-$500k</v>
      </c>
      <c r="N936" s="147" t="s">
        <v>1636</v>
      </c>
      <c r="O936" s="142" t="s">
        <v>3237</v>
      </c>
      <c r="P936" s="178" t="str">
        <f t="shared" si="178"/>
        <v>Trumbo, Mark (1,F2-$500k)</v>
      </c>
      <c r="Q936" s="139">
        <f t="shared" ref="Q936:Q999" si="185">IF(ISBLANK($V936),"",$V936)</f>
        <v>250000</v>
      </c>
      <c r="R936" s="231">
        <f t="shared" ref="R936:R999" si="186">IF(ISBLANK($X936),"",$X936)</f>
        <v>250000</v>
      </c>
      <c r="S936" s="231" t="str">
        <f t="shared" ref="S936:S953" si="187">IF(ISBLANK($Z936),"",$Z936)</f>
        <v/>
      </c>
      <c r="T936" s="231" t="str">
        <f t="shared" si="180"/>
        <v/>
      </c>
      <c r="U936" s="165" t="s">
        <v>1495</v>
      </c>
      <c r="V936" s="140">
        <v>250000</v>
      </c>
      <c r="W936" s="165" t="s">
        <v>1495</v>
      </c>
      <c r="X936" s="140">
        <v>250000</v>
      </c>
      <c r="Y936" s="201" t="s">
        <v>326</v>
      </c>
      <c r="Z936" s="183"/>
      <c r="AA936" s="509"/>
      <c r="AB936" s="321"/>
      <c r="AC936" s="509"/>
      <c r="AD936" s="107"/>
      <c r="AE936" s="107"/>
      <c r="AF936" s="107"/>
      <c r="AG936" s="107"/>
      <c r="AH936" s="107"/>
      <c r="AI936" s="107"/>
      <c r="AJ936" s="107"/>
    </row>
    <row r="937" spans="1:36" ht="14.25" customHeight="1" x14ac:dyDescent="0.2">
      <c r="A937" s="107" t="s">
        <v>2224</v>
      </c>
      <c r="B937" s="185" t="str">
        <f t="shared" si="181"/>
        <v>Tucker</v>
      </c>
      <c r="C937" s="190" t="str">
        <f t="shared" si="182"/>
        <v>Cole</v>
      </c>
      <c r="D937" s="107" t="str">
        <f t="shared" si="183"/>
        <v>C. Tucker</v>
      </c>
      <c r="E937" s="178" t="str">
        <f t="shared" si="184"/>
        <v>Cole Tucker</v>
      </c>
      <c r="F937" s="184" t="s">
        <v>978</v>
      </c>
      <c r="G937" s="107">
        <f>'Free Agents'!G224+1</f>
        <v>1</v>
      </c>
      <c r="H937" s="107">
        <v>10</v>
      </c>
      <c r="I937" s="107">
        <v>8</v>
      </c>
      <c r="J937" s="398">
        <v>35249</v>
      </c>
      <c r="K937" s="107" t="s">
        <v>975</v>
      </c>
      <c r="L937" s="108" t="s">
        <v>509</v>
      </c>
      <c r="M937" s="107" t="str">
        <f t="shared" si="179"/>
        <v>min</v>
      </c>
      <c r="N937" s="107" t="s">
        <v>448</v>
      </c>
      <c r="O937" s="108" t="s">
        <v>2127</v>
      </c>
      <c r="P937" s="178" t="str">
        <f t="shared" si="178"/>
        <v>Tucker, Cole (min)</v>
      </c>
      <c r="Q937" s="139" t="str">
        <f t="shared" si="185"/>
        <v/>
      </c>
      <c r="R937" s="231" t="str">
        <f t="shared" si="186"/>
        <v/>
      </c>
      <c r="S937" s="231" t="str">
        <f t="shared" si="187"/>
        <v/>
      </c>
      <c r="T937" s="231" t="str">
        <f t="shared" si="180"/>
        <v/>
      </c>
      <c r="U937" s="107" t="s">
        <v>643</v>
      </c>
      <c r="V937" s="107"/>
      <c r="W937" s="107"/>
      <c r="X937" s="140"/>
      <c r="Y937" s="107"/>
      <c r="Z937" s="140"/>
      <c r="AA937" s="107"/>
      <c r="AB937" s="107"/>
      <c r="AC937" s="107"/>
      <c r="AD937" s="107"/>
      <c r="AE937" s="107"/>
      <c r="AF937" s="107"/>
      <c r="AG937" s="107"/>
      <c r="AH937" s="107"/>
      <c r="AI937" s="107"/>
      <c r="AJ937" s="107"/>
    </row>
    <row r="938" spans="1:36" ht="14.25" customHeight="1" x14ac:dyDescent="0.2">
      <c r="A938" s="107" t="s">
        <v>1806</v>
      </c>
      <c r="B938" s="185" t="str">
        <f t="shared" si="181"/>
        <v>Tucker</v>
      </c>
      <c r="C938" s="190" t="str">
        <f t="shared" si="182"/>
        <v>Kyle</v>
      </c>
      <c r="D938" s="107" t="str">
        <f t="shared" si="183"/>
        <v>K. Tucker</v>
      </c>
      <c r="E938" s="178" t="str">
        <f t="shared" si="184"/>
        <v>Kyle Tucker</v>
      </c>
      <c r="F938" s="217"/>
      <c r="G938" s="509">
        <v>62</v>
      </c>
      <c r="H938" s="509">
        <v>3</v>
      </c>
      <c r="I938" s="509">
        <v>13</v>
      </c>
      <c r="J938" s="298">
        <v>35447</v>
      </c>
      <c r="K938" s="167" t="s">
        <v>1075</v>
      </c>
      <c r="L938" s="108" t="s">
        <v>509</v>
      </c>
      <c r="M938" s="107" t="str">
        <f t="shared" si="179"/>
        <v>min</v>
      </c>
      <c r="N938" s="120" t="str">
        <f>Mays!$M$2</f>
        <v>Mudville</v>
      </c>
      <c r="O938" s="142" t="s">
        <v>1727</v>
      </c>
      <c r="P938" s="178" t="str">
        <f t="shared" si="178"/>
        <v>Tucker, Kyle (min)</v>
      </c>
      <c r="Q938" s="139" t="str">
        <f t="shared" si="185"/>
        <v/>
      </c>
      <c r="R938" s="231" t="str">
        <f t="shared" si="186"/>
        <v/>
      </c>
      <c r="S938" s="231" t="str">
        <f t="shared" si="187"/>
        <v/>
      </c>
      <c r="T938" s="231" t="str">
        <f t="shared" si="180"/>
        <v/>
      </c>
      <c r="U938" s="107" t="s">
        <v>643</v>
      </c>
      <c r="V938" s="183"/>
      <c r="W938" s="107"/>
      <c r="X938" s="183"/>
      <c r="Y938" s="107"/>
      <c r="Z938" s="183"/>
      <c r="AA938" s="107"/>
      <c r="AB938" s="107"/>
      <c r="AC938" s="107"/>
      <c r="AD938" s="107"/>
      <c r="AE938" s="107"/>
      <c r="AF938" s="107"/>
      <c r="AG938" s="107"/>
      <c r="AH938" s="107"/>
      <c r="AI938" s="107"/>
      <c r="AJ938" s="107"/>
    </row>
    <row r="939" spans="1:36" ht="14.25" customHeight="1" x14ac:dyDescent="0.2">
      <c r="A939" s="107" t="s">
        <v>2247</v>
      </c>
      <c r="B939" s="185" t="str">
        <f t="shared" si="181"/>
        <v>Tuivailala</v>
      </c>
      <c r="C939" s="190" t="str">
        <f t="shared" si="182"/>
        <v>Sam</v>
      </c>
      <c r="D939" s="107" t="str">
        <f t="shared" si="183"/>
        <v>S. Tuivailala</v>
      </c>
      <c r="E939" s="178" t="str">
        <f t="shared" si="184"/>
        <v>Sam Tuivailala</v>
      </c>
      <c r="F939" s="184" t="s">
        <v>971</v>
      </c>
      <c r="G939" s="107">
        <f>Players!G987+1</f>
        <v>1</v>
      </c>
      <c r="H939" s="107" t="s">
        <v>613</v>
      </c>
      <c r="I939" s="107">
        <v>5</v>
      </c>
      <c r="J939" s="398">
        <v>33896</v>
      </c>
      <c r="K939" s="107" t="s">
        <v>968</v>
      </c>
      <c r="L939" s="108" t="s">
        <v>130</v>
      </c>
      <c r="M939" s="107" t="str">
        <f t="shared" si="179"/>
        <v>Y1</v>
      </c>
      <c r="N939" s="107" t="s">
        <v>1361</v>
      </c>
      <c r="O939" s="108" t="s">
        <v>2127</v>
      </c>
      <c r="P939" s="178" t="str">
        <f t="shared" si="178"/>
        <v>Tuivailala, Sam (Y1)</v>
      </c>
      <c r="Q939" s="139">
        <f t="shared" si="185"/>
        <v>200000</v>
      </c>
      <c r="R939" s="231">
        <f t="shared" si="186"/>
        <v>300000</v>
      </c>
      <c r="S939" s="231">
        <f t="shared" si="187"/>
        <v>400000</v>
      </c>
      <c r="T939" s="231" t="str">
        <f t="shared" si="180"/>
        <v/>
      </c>
      <c r="U939" s="107" t="s">
        <v>510</v>
      </c>
      <c r="V939" s="140">
        <v>200000</v>
      </c>
      <c r="W939" s="107" t="s">
        <v>511</v>
      </c>
      <c r="X939" s="183">
        <v>300000</v>
      </c>
      <c r="Y939" s="107" t="s">
        <v>367</v>
      </c>
      <c r="Z939" s="183">
        <v>400000</v>
      </c>
      <c r="AA939" s="107" t="s">
        <v>630</v>
      </c>
      <c r="AB939" s="107"/>
      <c r="AC939" s="107"/>
      <c r="AD939" s="107"/>
      <c r="AE939" s="107"/>
      <c r="AF939" s="178"/>
      <c r="AG939" s="107"/>
      <c r="AH939" s="107"/>
      <c r="AI939" s="107"/>
      <c r="AJ939" s="107"/>
    </row>
    <row r="940" spans="1:36" ht="14.25" customHeight="1" x14ac:dyDescent="0.2">
      <c r="A940" s="107" t="s">
        <v>159</v>
      </c>
      <c r="B940" s="185" t="str">
        <f t="shared" si="181"/>
        <v>Tulowitzki</v>
      </c>
      <c r="C940" s="190" t="str">
        <f t="shared" si="182"/>
        <v>Troy</v>
      </c>
      <c r="D940" s="107" t="str">
        <f t="shared" si="183"/>
        <v>T. Tulowitzki</v>
      </c>
      <c r="E940" s="178" t="str">
        <f t="shared" si="184"/>
        <v>Troy Tulowitzki</v>
      </c>
      <c r="F940" s="108"/>
      <c r="G940" s="108"/>
      <c r="H940" s="108"/>
      <c r="I940" s="108"/>
      <c r="J940" s="165"/>
      <c r="K940" s="120"/>
      <c r="L940" s="108" t="s">
        <v>7</v>
      </c>
      <c r="M940" s="107" t="str">
        <f t="shared" si="179"/>
        <v>4,F5-32.75M</v>
      </c>
      <c r="N940" s="222" t="str">
        <f>Mays!$S$2</f>
        <v>Thunder Bay</v>
      </c>
      <c r="O940" s="227" t="s">
        <v>1229</v>
      </c>
      <c r="P940" s="178" t="str">
        <f t="shared" si="178"/>
        <v>Tulowitzki, Troy (4,F5-32.75M)</v>
      </c>
      <c r="Q940" s="139">
        <f t="shared" si="185"/>
        <v>6550000</v>
      </c>
      <c r="R940" s="231">
        <f t="shared" si="186"/>
        <v>6550000</v>
      </c>
      <c r="S940" s="231" t="str">
        <f t="shared" si="187"/>
        <v/>
      </c>
      <c r="T940" s="231" t="str">
        <f t="shared" si="180"/>
        <v/>
      </c>
      <c r="U940" s="120" t="s">
        <v>1245</v>
      </c>
      <c r="V940" s="182">
        <v>6550000</v>
      </c>
      <c r="W940" s="120" t="s">
        <v>1267</v>
      </c>
      <c r="X940" s="182">
        <v>6550000</v>
      </c>
      <c r="Y940" s="120" t="s">
        <v>326</v>
      </c>
      <c r="Z940" s="321"/>
      <c r="AA940" s="509"/>
      <c r="AB940" s="107"/>
      <c r="AC940" s="107"/>
      <c r="AD940" s="107"/>
      <c r="AE940" s="107"/>
      <c r="AF940" s="107"/>
      <c r="AG940" s="107"/>
      <c r="AH940" s="107"/>
      <c r="AI940" s="107"/>
      <c r="AJ940" s="107"/>
    </row>
    <row r="941" spans="1:36" ht="14.25" customHeight="1" x14ac:dyDescent="0.2">
      <c r="A941" s="107" t="s">
        <v>797</v>
      </c>
      <c r="B941" s="185" t="str">
        <f t="shared" si="181"/>
        <v>Turner</v>
      </c>
      <c r="C941" s="190" t="str">
        <f t="shared" si="182"/>
        <v>Justin</v>
      </c>
      <c r="D941" s="107" t="str">
        <f t="shared" si="183"/>
        <v>J. Turner</v>
      </c>
      <c r="E941" s="178" t="str">
        <f t="shared" si="184"/>
        <v>Justin Turner</v>
      </c>
      <c r="F941" s="108"/>
      <c r="G941" s="108"/>
      <c r="H941" s="108"/>
      <c r="I941" s="108"/>
      <c r="J941" s="165"/>
      <c r="K941" s="120"/>
      <c r="L941" s="108" t="s">
        <v>7</v>
      </c>
      <c r="M941" s="107" t="str">
        <f t="shared" si="179"/>
        <v>ARB-Y7</v>
      </c>
      <c r="N941" s="120" t="str">
        <f>Cobb!$M$2</f>
        <v>Mansfield</v>
      </c>
      <c r="O941" s="142" t="s">
        <v>938</v>
      </c>
      <c r="P941" s="178" t="str">
        <f t="shared" si="178"/>
        <v>Turner, Justin (ARB-Y7)</v>
      </c>
      <c r="Q941" s="139">
        <f t="shared" si="185"/>
        <v>6384000</v>
      </c>
      <c r="R941" s="231" t="str">
        <f t="shared" si="186"/>
        <v/>
      </c>
      <c r="S941" s="231" t="str">
        <f t="shared" si="187"/>
        <v/>
      </c>
      <c r="T941" s="231" t="str">
        <f t="shared" si="180"/>
        <v/>
      </c>
      <c r="U941" s="107" t="s">
        <v>945</v>
      </c>
      <c r="V941" s="183">
        <v>6384000</v>
      </c>
      <c r="W941" s="107" t="s">
        <v>326</v>
      </c>
      <c r="X941" s="183"/>
      <c r="Y941" s="509"/>
      <c r="Z941" s="321"/>
      <c r="AA941" s="509"/>
      <c r="AB941" s="509"/>
      <c r="AC941" s="107"/>
      <c r="AD941" s="107"/>
      <c r="AE941" s="107"/>
      <c r="AF941" s="107"/>
      <c r="AG941" s="107"/>
      <c r="AH941" s="107"/>
      <c r="AI941" s="107"/>
      <c r="AJ941" s="107"/>
    </row>
    <row r="942" spans="1:36" ht="14.25" customHeight="1" x14ac:dyDescent="0.2">
      <c r="A942" s="509" t="s">
        <v>1387</v>
      </c>
      <c r="B942" s="185" t="str">
        <f t="shared" si="181"/>
        <v>Turner</v>
      </c>
      <c r="C942" s="190" t="str">
        <f t="shared" si="182"/>
        <v>Trea</v>
      </c>
      <c r="D942" s="107" t="str">
        <f t="shared" si="183"/>
        <v>T. Turner</v>
      </c>
      <c r="E942" s="178" t="str">
        <f t="shared" si="184"/>
        <v>Trea Turner</v>
      </c>
      <c r="F942" s="108" t="s">
        <v>971</v>
      </c>
      <c r="G942" s="108"/>
      <c r="H942" s="108"/>
      <c r="I942" s="108"/>
      <c r="J942" s="298">
        <v>34150</v>
      </c>
      <c r="K942" s="107" t="s">
        <v>975</v>
      </c>
      <c r="L942" s="108" t="s">
        <v>7</v>
      </c>
      <c r="M942" s="107" t="str">
        <f t="shared" si="179"/>
        <v>Y2</v>
      </c>
      <c r="N942" s="120" t="str">
        <f>Cobb!$G$2</f>
        <v>Alaska</v>
      </c>
      <c r="O942" s="108" t="s">
        <v>1349</v>
      </c>
      <c r="P942" s="178" t="str">
        <f t="shared" si="178"/>
        <v>Turner, Trea (Y2)</v>
      </c>
      <c r="Q942" s="139">
        <f t="shared" si="185"/>
        <v>300000</v>
      </c>
      <c r="R942" s="231">
        <f t="shared" si="186"/>
        <v>400000</v>
      </c>
      <c r="S942" s="231" t="str">
        <f t="shared" si="187"/>
        <v/>
      </c>
      <c r="T942" s="231" t="str">
        <f t="shared" si="180"/>
        <v/>
      </c>
      <c r="U942" s="107" t="s">
        <v>511</v>
      </c>
      <c r="V942" s="183">
        <v>300000</v>
      </c>
      <c r="W942" s="107" t="s">
        <v>367</v>
      </c>
      <c r="X942" s="183">
        <v>400000</v>
      </c>
      <c r="Y942" s="107" t="s">
        <v>630</v>
      </c>
      <c r="Z942" s="321"/>
      <c r="AA942" s="107" t="s">
        <v>943</v>
      </c>
      <c r="AB942" s="107"/>
      <c r="AC942" s="107" t="s">
        <v>944</v>
      </c>
      <c r="AD942" s="107"/>
      <c r="AE942" s="107" t="s">
        <v>945</v>
      </c>
      <c r="AF942" s="107"/>
      <c r="AG942" s="107"/>
      <c r="AH942" s="107"/>
      <c r="AI942" s="107"/>
      <c r="AJ942" s="107"/>
    </row>
    <row r="943" spans="1:36" ht="14.25" customHeight="1" x14ac:dyDescent="0.25">
      <c r="A943" s="120" t="s">
        <v>599</v>
      </c>
      <c r="B943" s="185" t="str">
        <f t="shared" si="181"/>
        <v>Uehara</v>
      </c>
      <c r="C943" s="190" t="str">
        <f t="shared" si="182"/>
        <v>Koji</v>
      </c>
      <c r="D943" s="107" t="str">
        <f t="shared" si="183"/>
        <v>K. Uehara</v>
      </c>
      <c r="E943" s="178" t="str">
        <f t="shared" si="184"/>
        <v>Koji Uehara</v>
      </c>
      <c r="F943" s="334" t="s">
        <v>971</v>
      </c>
      <c r="G943" s="108"/>
      <c r="H943" s="108"/>
      <c r="I943" s="108"/>
      <c r="J943" s="335">
        <v>27487</v>
      </c>
      <c r="K943" s="336" t="s">
        <v>968</v>
      </c>
      <c r="L943" s="108" t="s">
        <v>130</v>
      </c>
      <c r="M943" s="107" t="str">
        <f t="shared" si="179"/>
        <v>1,F1-$759.15k</v>
      </c>
      <c r="N943" s="147" t="s">
        <v>640</v>
      </c>
      <c r="O943" s="142" t="s">
        <v>3237</v>
      </c>
      <c r="P943" s="178" t="str">
        <f t="shared" si="178"/>
        <v>Uehara, Koji (1,F1-$759.15k)</v>
      </c>
      <c r="Q943" s="139">
        <f t="shared" si="185"/>
        <v>760000</v>
      </c>
      <c r="R943" s="231" t="str">
        <f t="shared" si="186"/>
        <v/>
      </c>
      <c r="S943" s="231" t="str">
        <f t="shared" si="187"/>
        <v/>
      </c>
      <c r="T943" s="231" t="str">
        <f t="shared" si="180"/>
        <v/>
      </c>
      <c r="U943" s="165" t="s">
        <v>3336</v>
      </c>
      <c r="V943" s="140">
        <v>760000</v>
      </c>
      <c r="W943" s="182" t="s">
        <v>326</v>
      </c>
      <c r="X943" s="340"/>
      <c r="Y943" s="183"/>
      <c r="Z943" s="140"/>
      <c r="AA943" s="183"/>
      <c r="AB943" s="140"/>
      <c r="AC943" s="240"/>
      <c r="AD943" s="140"/>
      <c r="AE943" s="107"/>
      <c r="AF943" s="107"/>
      <c r="AG943" s="107"/>
      <c r="AH943" s="107"/>
      <c r="AI943" s="107"/>
      <c r="AJ943" s="107"/>
    </row>
    <row r="944" spans="1:36" ht="14.25" customHeight="1" x14ac:dyDescent="0.2">
      <c r="A944" s="121" t="s">
        <v>231</v>
      </c>
      <c r="B944" s="185" t="str">
        <f t="shared" si="181"/>
        <v>Upton</v>
      </c>
      <c r="C944" s="190" t="str">
        <f t="shared" si="182"/>
        <v>Justin</v>
      </c>
      <c r="D944" s="107" t="str">
        <f t="shared" si="183"/>
        <v>J. Upton</v>
      </c>
      <c r="E944" s="178" t="str">
        <f t="shared" si="184"/>
        <v>Justin Upton</v>
      </c>
      <c r="F944" s="108"/>
      <c r="G944" s="120"/>
      <c r="H944" s="120"/>
      <c r="I944" s="120"/>
      <c r="J944" s="332"/>
      <c r="K944" s="107"/>
      <c r="L944" s="108" t="s">
        <v>7</v>
      </c>
      <c r="M944" s="107" t="str">
        <f t="shared" si="179"/>
        <v xml:space="preserve">3,F5-$27.5M </v>
      </c>
      <c r="N944" s="120" t="str">
        <f>Mays!$G$2</f>
        <v>Palo Alto</v>
      </c>
      <c r="O944" s="284" t="s">
        <v>1497</v>
      </c>
      <c r="P944" s="178" t="str">
        <f t="shared" si="178"/>
        <v>Upton, Justin (3,F5-$27.5M )</v>
      </c>
      <c r="Q944" s="139">
        <f t="shared" si="185"/>
        <v>5500000</v>
      </c>
      <c r="R944" s="231">
        <f t="shared" si="186"/>
        <v>5500000</v>
      </c>
      <c r="S944" s="231">
        <f t="shared" si="187"/>
        <v>5500000</v>
      </c>
      <c r="T944" s="231" t="str">
        <f t="shared" si="180"/>
        <v/>
      </c>
      <c r="U944" s="121" t="s">
        <v>1534</v>
      </c>
      <c r="V944" s="323">
        <v>5500000</v>
      </c>
      <c r="W944" s="121" t="s">
        <v>1521</v>
      </c>
      <c r="X944" s="321">
        <v>5500000</v>
      </c>
      <c r="Y944" s="121" t="s">
        <v>1504</v>
      </c>
      <c r="Z944" s="321">
        <v>5500000</v>
      </c>
      <c r="AA944" s="107" t="s">
        <v>326</v>
      </c>
      <c r="AB944" s="107"/>
      <c r="AC944" s="107"/>
      <c r="AD944" s="107"/>
      <c r="AE944" s="107"/>
      <c r="AF944" s="107"/>
      <c r="AG944" s="107"/>
      <c r="AH944" s="107"/>
      <c r="AI944" s="107"/>
      <c r="AJ944" s="107"/>
    </row>
    <row r="945" spans="1:36" ht="14.25" customHeight="1" x14ac:dyDescent="0.25">
      <c r="A945" s="120" t="s">
        <v>1468</v>
      </c>
      <c r="B945" s="185" t="str">
        <f t="shared" si="181"/>
        <v>Upton</v>
      </c>
      <c r="C945" s="190" t="str">
        <f t="shared" si="182"/>
        <v>Melvin</v>
      </c>
      <c r="D945" s="107" t="str">
        <f t="shared" si="183"/>
        <v>M. Upton</v>
      </c>
      <c r="E945" s="178" t="str">
        <f t="shared" si="184"/>
        <v>Melvin Upton</v>
      </c>
      <c r="F945" s="334" t="s">
        <v>971</v>
      </c>
      <c r="G945" s="108"/>
      <c r="H945" s="108"/>
      <c r="I945" s="108"/>
      <c r="J945" s="335">
        <v>30915</v>
      </c>
      <c r="K945" s="336" t="s">
        <v>977</v>
      </c>
      <c r="L945" s="108" t="s">
        <v>7</v>
      </c>
      <c r="M945" s="107" t="str">
        <f t="shared" si="179"/>
        <v>2,F2-$2.924M</v>
      </c>
      <c r="N945" s="339" t="s">
        <v>1895</v>
      </c>
      <c r="O945" s="370" t="s">
        <v>1922</v>
      </c>
      <c r="P945" s="178" t="str">
        <f t="shared" si="178"/>
        <v>Upton, Melvin (2,F2-$2.924M)</v>
      </c>
      <c r="Q945" s="139">
        <f t="shared" si="185"/>
        <v>1462000</v>
      </c>
      <c r="R945" s="231" t="str">
        <f t="shared" si="186"/>
        <v/>
      </c>
      <c r="S945" s="231" t="str">
        <f t="shared" si="187"/>
        <v/>
      </c>
      <c r="T945" s="231" t="str">
        <f t="shared" si="180"/>
        <v/>
      </c>
      <c r="U945" s="340" t="s">
        <v>2010</v>
      </c>
      <c r="V945" s="338">
        <v>1462000</v>
      </c>
      <c r="W945" s="340" t="s">
        <v>326</v>
      </c>
      <c r="X945" s="183"/>
      <c r="Y945" s="107"/>
      <c r="Z945" s="183"/>
      <c r="AA945" s="107"/>
      <c r="AB945" s="107"/>
      <c r="AC945" s="107"/>
      <c r="AD945" s="107"/>
      <c r="AE945" s="107"/>
      <c r="AF945" s="107"/>
      <c r="AG945" s="107"/>
      <c r="AH945" s="107"/>
      <c r="AI945" s="107"/>
      <c r="AJ945" s="107"/>
    </row>
    <row r="946" spans="1:36" ht="14.25" customHeight="1" x14ac:dyDescent="0.2">
      <c r="A946" s="509" t="s">
        <v>1435</v>
      </c>
      <c r="B946" s="185" t="str">
        <f t="shared" si="181"/>
        <v>Urena</v>
      </c>
      <c r="C946" s="190" t="str">
        <f t="shared" si="182"/>
        <v>Jose</v>
      </c>
      <c r="D946" s="107" t="str">
        <f t="shared" si="183"/>
        <v>J. Urena</v>
      </c>
      <c r="E946" s="178" t="str">
        <f t="shared" si="184"/>
        <v>Jose Urena</v>
      </c>
      <c r="F946" s="108" t="s">
        <v>971</v>
      </c>
      <c r="G946" s="108"/>
      <c r="H946" s="108"/>
      <c r="I946" s="108"/>
      <c r="J946" s="298">
        <v>33493</v>
      </c>
      <c r="K946" s="107" t="s">
        <v>730</v>
      </c>
      <c r="L946" s="108" t="s">
        <v>130</v>
      </c>
      <c r="M946" s="107" t="str">
        <f t="shared" si="179"/>
        <v>Y3</v>
      </c>
      <c r="N946" s="120" t="str">
        <f>Cobb!$M$2</f>
        <v>Mansfield</v>
      </c>
      <c r="O946" s="108" t="s">
        <v>1349</v>
      </c>
      <c r="P946" s="178" t="str">
        <f t="shared" si="178"/>
        <v>Urena, Jose (Y3)</v>
      </c>
      <c r="Q946" s="139">
        <f t="shared" si="185"/>
        <v>400000</v>
      </c>
      <c r="R946" s="231" t="str">
        <f t="shared" si="186"/>
        <v/>
      </c>
      <c r="S946" s="231" t="str">
        <f t="shared" si="187"/>
        <v/>
      </c>
      <c r="T946" s="231" t="str">
        <f t="shared" si="180"/>
        <v/>
      </c>
      <c r="U946" s="107" t="s">
        <v>367</v>
      </c>
      <c r="V946" s="323">
        <v>400000</v>
      </c>
      <c r="W946" s="107" t="s">
        <v>630</v>
      </c>
      <c r="X946" s="321"/>
      <c r="Y946" s="107" t="s">
        <v>943</v>
      </c>
      <c r="Z946" s="321"/>
      <c r="AA946" s="107" t="s">
        <v>944</v>
      </c>
      <c r="AB946" s="107"/>
      <c r="AC946" s="107" t="s">
        <v>945</v>
      </c>
      <c r="AD946" s="107"/>
      <c r="AE946" s="107" t="s">
        <v>326</v>
      </c>
      <c r="AF946" s="107"/>
      <c r="AG946" s="107"/>
      <c r="AH946" s="107"/>
      <c r="AI946" s="107"/>
      <c r="AJ946" s="107"/>
    </row>
    <row r="947" spans="1:36" ht="14.25" customHeight="1" x14ac:dyDescent="0.2">
      <c r="A947" s="107" t="s">
        <v>2156</v>
      </c>
      <c r="B947" s="185" t="str">
        <f t="shared" si="181"/>
        <v>Urena</v>
      </c>
      <c r="C947" s="190" t="str">
        <f t="shared" si="182"/>
        <v>Richard</v>
      </c>
      <c r="D947" s="107" t="str">
        <f t="shared" si="183"/>
        <v>R. Urena</v>
      </c>
      <c r="E947" s="178" t="str">
        <f t="shared" si="184"/>
        <v>Richard Urena</v>
      </c>
      <c r="F947" s="184" t="s">
        <v>978</v>
      </c>
      <c r="G947" s="107">
        <v>54</v>
      </c>
      <c r="H947" s="107" t="s">
        <v>969</v>
      </c>
      <c r="I947" s="107">
        <v>1</v>
      </c>
      <c r="J947" s="398">
        <v>35121</v>
      </c>
      <c r="K947" s="107" t="s">
        <v>975</v>
      </c>
      <c r="L947" s="108" t="s">
        <v>7</v>
      </c>
      <c r="M947" s="107" t="str">
        <f t="shared" si="179"/>
        <v>MM</v>
      </c>
      <c r="N947" s="107" t="s">
        <v>1071</v>
      </c>
      <c r="O947" s="108" t="s">
        <v>2127</v>
      </c>
      <c r="P947" s="178" t="str">
        <f t="shared" si="178"/>
        <v>Urena, Richard (MM)</v>
      </c>
      <c r="Q947" s="139">
        <f t="shared" si="185"/>
        <v>100000</v>
      </c>
      <c r="R947" s="231" t="str">
        <f t="shared" si="186"/>
        <v/>
      </c>
      <c r="S947" s="231" t="str">
        <f t="shared" si="187"/>
        <v/>
      </c>
      <c r="T947" s="231" t="str">
        <f t="shared" si="180"/>
        <v/>
      </c>
      <c r="U947" s="107" t="s">
        <v>507</v>
      </c>
      <c r="V947" s="179">
        <v>100000</v>
      </c>
      <c r="W947" s="107"/>
      <c r="X947" s="140"/>
      <c r="Y947" s="107"/>
      <c r="Z947" s="140"/>
      <c r="AA947" s="107"/>
      <c r="AB947" s="107"/>
      <c r="AC947" s="107"/>
      <c r="AD947" s="107"/>
      <c r="AE947" s="107"/>
      <c r="AF947" s="107"/>
      <c r="AG947" s="107"/>
      <c r="AH947" s="140"/>
      <c r="AI947" s="107"/>
      <c r="AJ947" s="107"/>
    </row>
    <row r="948" spans="1:36" ht="14.25" customHeight="1" x14ac:dyDescent="0.2">
      <c r="A948" s="185" t="s">
        <v>1139</v>
      </c>
      <c r="B948" s="185" t="str">
        <f t="shared" si="181"/>
        <v>Urias</v>
      </c>
      <c r="C948" s="190" t="str">
        <f t="shared" si="182"/>
        <v>Julio</v>
      </c>
      <c r="D948" s="107" t="str">
        <f t="shared" si="183"/>
        <v>J. Urias</v>
      </c>
      <c r="E948" s="178" t="str">
        <f t="shared" si="184"/>
        <v>Julio Urias</v>
      </c>
      <c r="F948" s="184" t="s">
        <v>404</v>
      </c>
      <c r="G948" s="184"/>
      <c r="H948" s="184"/>
      <c r="I948" s="184"/>
      <c r="J948" s="194">
        <v>35289</v>
      </c>
      <c r="K948" s="195" t="s">
        <v>730</v>
      </c>
      <c r="L948" s="108" t="s">
        <v>130</v>
      </c>
      <c r="M948" s="107" t="str">
        <f t="shared" si="179"/>
        <v>Y1*</v>
      </c>
      <c r="N948" s="222" t="str">
        <f>Ruth!$AE$2</f>
        <v>Williamsburg</v>
      </c>
      <c r="O948" s="184" t="s">
        <v>1076</v>
      </c>
      <c r="P948" s="178" t="str">
        <f t="shared" si="178"/>
        <v>Urias, Julio (Y1*)</v>
      </c>
      <c r="Q948" s="139">
        <f t="shared" si="185"/>
        <v>200000</v>
      </c>
      <c r="R948" s="231">
        <f t="shared" si="186"/>
        <v>300000</v>
      </c>
      <c r="S948" s="231">
        <f t="shared" si="187"/>
        <v>400000</v>
      </c>
      <c r="T948" s="231" t="str">
        <f t="shared" si="180"/>
        <v/>
      </c>
      <c r="U948" s="178" t="s">
        <v>251</v>
      </c>
      <c r="V948" s="140">
        <v>200000</v>
      </c>
      <c r="W948" s="107" t="s">
        <v>511</v>
      </c>
      <c r="X948" s="183">
        <v>300000</v>
      </c>
      <c r="Y948" s="107" t="s">
        <v>367</v>
      </c>
      <c r="Z948" s="183">
        <v>400000</v>
      </c>
      <c r="AA948" s="107" t="s">
        <v>630</v>
      </c>
      <c r="AB948" s="107"/>
      <c r="AC948" s="107"/>
      <c r="AD948" s="107"/>
      <c r="AE948" s="107"/>
      <c r="AF948" s="107"/>
      <c r="AG948" s="107"/>
      <c r="AH948" s="107"/>
      <c r="AI948" s="107"/>
      <c r="AJ948" s="107"/>
    </row>
    <row r="949" spans="1:36" ht="14.25" customHeight="1" x14ac:dyDescent="0.2">
      <c r="A949" s="107" t="s">
        <v>2171</v>
      </c>
      <c r="B949" s="185" t="str">
        <f t="shared" si="181"/>
        <v>Urias</v>
      </c>
      <c r="C949" s="190" t="str">
        <f t="shared" si="182"/>
        <v>Luis</v>
      </c>
      <c r="D949" s="107" t="str">
        <f t="shared" si="183"/>
        <v>L. Urias</v>
      </c>
      <c r="E949" s="178" t="str">
        <f t="shared" si="184"/>
        <v>Luis Urias</v>
      </c>
      <c r="F949" s="184" t="s">
        <v>971</v>
      </c>
      <c r="G949" s="107">
        <f>G948+1</f>
        <v>1</v>
      </c>
      <c r="H949" s="107">
        <v>4</v>
      </c>
      <c r="I949" s="107">
        <v>4</v>
      </c>
      <c r="J949" s="398">
        <v>35584</v>
      </c>
      <c r="K949" s="107" t="s">
        <v>969</v>
      </c>
      <c r="L949" s="108" t="s">
        <v>509</v>
      </c>
      <c r="M949" s="107" t="str">
        <f t="shared" si="179"/>
        <v>min</v>
      </c>
      <c r="N949" s="107" t="s">
        <v>640</v>
      </c>
      <c r="O949" s="108" t="s">
        <v>2127</v>
      </c>
      <c r="P949" s="178" t="str">
        <f t="shared" si="178"/>
        <v>Urias, Luis (min)</v>
      </c>
      <c r="Q949" s="139" t="str">
        <f t="shared" si="185"/>
        <v/>
      </c>
      <c r="R949" s="231" t="str">
        <f t="shared" si="186"/>
        <v/>
      </c>
      <c r="S949" s="231" t="str">
        <f t="shared" si="187"/>
        <v/>
      </c>
      <c r="T949" s="231" t="str">
        <f t="shared" si="180"/>
        <v/>
      </c>
      <c r="U949" s="107" t="s">
        <v>643</v>
      </c>
      <c r="V949" s="107"/>
      <c r="W949" s="107"/>
      <c r="X949" s="140"/>
      <c r="Y949" s="107"/>
      <c r="Z949" s="140"/>
      <c r="AA949" s="107"/>
      <c r="AB949" s="107"/>
      <c r="AC949" s="107"/>
      <c r="AD949" s="107"/>
      <c r="AE949" s="107"/>
      <c r="AF949" s="107"/>
      <c r="AG949" s="107"/>
      <c r="AH949" s="107"/>
      <c r="AI949" s="107"/>
      <c r="AJ949" s="107"/>
    </row>
    <row r="950" spans="1:36" ht="14.25" customHeight="1" x14ac:dyDescent="0.2">
      <c r="A950" s="107" t="s">
        <v>3378</v>
      </c>
      <c r="B950" s="185" t="str">
        <f t="shared" si="181"/>
        <v>Urshela</v>
      </c>
      <c r="C950" s="190" t="str">
        <f t="shared" si="182"/>
        <v>Giovanny</v>
      </c>
      <c r="D950" s="107" t="str">
        <f t="shared" si="183"/>
        <v>G. Urshela</v>
      </c>
      <c r="E950" s="178" t="str">
        <f t="shared" si="184"/>
        <v>Giovanny Urshela</v>
      </c>
      <c r="F950" s="217" t="s">
        <v>971</v>
      </c>
      <c r="G950" s="217"/>
      <c r="H950" s="217"/>
      <c r="I950" s="217"/>
      <c r="J950" s="165">
        <v>33522</v>
      </c>
      <c r="K950" s="167" t="s">
        <v>974</v>
      </c>
      <c r="L950" s="108" t="s">
        <v>7</v>
      </c>
      <c r="M950" s="107" t="str">
        <f t="shared" si="179"/>
        <v>1,F1-$250k</v>
      </c>
      <c r="N950" s="147" t="s">
        <v>1633</v>
      </c>
      <c r="O950" s="142" t="s">
        <v>3237</v>
      </c>
      <c r="P950" s="178" t="str">
        <f t="shared" si="178"/>
        <v>Urshela, Giovanny (1,F1-$250k)</v>
      </c>
      <c r="Q950" s="139">
        <f t="shared" si="185"/>
        <v>250000</v>
      </c>
      <c r="R950" s="231" t="str">
        <f t="shared" si="186"/>
        <v/>
      </c>
      <c r="S950" s="231" t="str">
        <f t="shared" si="187"/>
        <v/>
      </c>
      <c r="T950" s="231" t="str">
        <f t="shared" si="180"/>
        <v/>
      </c>
      <c r="U950" s="165" t="s">
        <v>1496</v>
      </c>
      <c r="V950" s="140">
        <v>250000</v>
      </c>
      <c r="W950" s="182" t="s">
        <v>326</v>
      </c>
      <c r="X950" s="183"/>
      <c r="Y950" s="107"/>
      <c r="Z950" s="183"/>
      <c r="AA950" s="107"/>
      <c r="AB950" s="183"/>
      <c r="AC950" s="107"/>
      <c r="AD950" s="107"/>
      <c r="AE950" s="107"/>
      <c r="AF950" s="107"/>
      <c r="AG950" s="107"/>
      <c r="AH950" s="107"/>
      <c r="AI950" s="107"/>
      <c r="AJ950" s="107"/>
    </row>
    <row r="951" spans="1:36" s="203" customFormat="1" ht="14.25" customHeight="1" x14ac:dyDescent="0.2">
      <c r="A951" s="107" t="s">
        <v>312</v>
      </c>
      <c r="B951" s="185" t="str">
        <f t="shared" si="181"/>
        <v>Utley</v>
      </c>
      <c r="C951" s="190" t="str">
        <f t="shared" si="182"/>
        <v>Chase</v>
      </c>
      <c r="D951" s="107" t="str">
        <f t="shared" si="183"/>
        <v>C. Utley</v>
      </c>
      <c r="E951" s="178" t="str">
        <f t="shared" si="184"/>
        <v>Chase Utley</v>
      </c>
      <c r="F951" s="108" t="s">
        <v>404</v>
      </c>
      <c r="G951" s="108"/>
      <c r="H951" s="108"/>
      <c r="I951" s="108"/>
      <c r="J951" s="165">
        <v>28841</v>
      </c>
      <c r="K951" s="120"/>
      <c r="L951" s="108" t="s">
        <v>7</v>
      </c>
      <c r="M951" s="107" t="str">
        <f t="shared" si="179"/>
        <v xml:space="preserve">1,F1-$200k </v>
      </c>
      <c r="N951" s="147" t="s">
        <v>398</v>
      </c>
      <c r="O951" s="142" t="s">
        <v>3237</v>
      </c>
      <c r="P951" s="178" t="str">
        <f t="shared" si="178"/>
        <v>Utley, Chase (1,F1-$200k )</v>
      </c>
      <c r="Q951" s="139">
        <f t="shared" si="185"/>
        <v>200000</v>
      </c>
      <c r="R951" s="231" t="str">
        <f t="shared" si="186"/>
        <v/>
      </c>
      <c r="S951" s="231" t="str">
        <f t="shared" si="187"/>
        <v/>
      </c>
      <c r="T951" s="231" t="str">
        <f t="shared" si="180"/>
        <v/>
      </c>
      <c r="U951" s="165" t="s">
        <v>3330</v>
      </c>
      <c r="V951" s="140">
        <v>200000</v>
      </c>
      <c r="W951" s="182" t="s">
        <v>326</v>
      </c>
      <c r="X951" s="120"/>
      <c r="Y951" s="183"/>
      <c r="Z951" s="140"/>
      <c r="AA951" s="183"/>
      <c r="AB951" s="140"/>
      <c r="AC951" s="240"/>
      <c r="AD951" s="107"/>
      <c r="AE951" s="509"/>
      <c r="AF951" s="107"/>
      <c r="AG951" s="107"/>
      <c r="AH951" s="509"/>
      <c r="AI951" s="509"/>
      <c r="AJ951" s="509"/>
    </row>
    <row r="952" spans="1:36" ht="14.25" customHeight="1" x14ac:dyDescent="0.25">
      <c r="A952" s="222" t="s">
        <v>1011</v>
      </c>
      <c r="B952" s="185" t="str">
        <f t="shared" si="181"/>
        <v>Valbuena</v>
      </c>
      <c r="C952" s="190" t="str">
        <f t="shared" si="182"/>
        <v>Luis</v>
      </c>
      <c r="D952" s="107" t="str">
        <f t="shared" si="183"/>
        <v>L. Valbuena</v>
      </c>
      <c r="E952" s="178" t="str">
        <f t="shared" si="184"/>
        <v>Luis Valbuena</v>
      </c>
      <c r="F952" s="343" t="s">
        <v>404</v>
      </c>
      <c r="G952" s="171"/>
      <c r="H952" s="171"/>
      <c r="I952" s="171"/>
      <c r="J952" s="349">
        <v>31381</v>
      </c>
      <c r="K952" s="357" t="s">
        <v>974</v>
      </c>
      <c r="L952" s="108" t="s">
        <v>7</v>
      </c>
      <c r="M952" s="107" t="str">
        <f t="shared" si="179"/>
        <v>2,F2-$3.35M</v>
      </c>
      <c r="N952" s="339" t="s">
        <v>1485</v>
      </c>
      <c r="O952" s="370" t="s">
        <v>1922</v>
      </c>
      <c r="P952" s="178" t="str">
        <f t="shared" si="178"/>
        <v>Valbuena, Luis (2,F2-$3.35M)</v>
      </c>
      <c r="Q952" s="139">
        <f t="shared" si="185"/>
        <v>1675000</v>
      </c>
      <c r="R952" s="231" t="str">
        <f t="shared" si="186"/>
        <v/>
      </c>
      <c r="S952" s="231" t="str">
        <f t="shared" si="187"/>
        <v/>
      </c>
      <c r="T952" s="231" t="str">
        <f t="shared" si="180"/>
        <v/>
      </c>
      <c r="U952" s="340" t="s">
        <v>2014</v>
      </c>
      <c r="V952" s="338">
        <v>1675000</v>
      </c>
      <c r="W952" s="340" t="s">
        <v>326</v>
      </c>
      <c r="X952" s="183"/>
      <c r="Y952" s="107"/>
      <c r="Z952" s="183"/>
      <c r="AA952" s="107"/>
      <c r="AB952" s="107"/>
      <c r="AC952" s="107"/>
      <c r="AD952" s="107"/>
      <c r="AE952" s="107"/>
      <c r="AF952" s="107"/>
      <c r="AG952" s="107"/>
      <c r="AH952" s="107"/>
      <c r="AI952" s="107"/>
      <c r="AJ952" s="107"/>
    </row>
    <row r="953" spans="1:36" ht="14.25" customHeight="1" x14ac:dyDescent="0.25">
      <c r="A953" s="222" t="s">
        <v>1013</v>
      </c>
      <c r="B953" s="185" t="str">
        <f t="shared" si="181"/>
        <v>Valencia</v>
      </c>
      <c r="C953" s="190" t="str">
        <f t="shared" si="182"/>
        <v>Danny</v>
      </c>
      <c r="D953" s="107" t="str">
        <f t="shared" si="183"/>
        <v>D. Valencia</v>
      </c>
      <c r="E953" s="178" t="str">
        <f t="shared" si="184"/>
        <v>Danny Valencia</v>
      </c>
      <c r="F953" s="343" t="s">
        <v>971</v>
      </c>
      <c r="G953" s="171"/>
      <c r="H953" s="171"/>
      <c r="I953" s="171"/>
      <c r="J953" s="349">
        <v>30944</v>
      </c>
      <c r="K953" s="357" t="s">
        <v>974</v>
      </c>
      <c r="L953" s="108" t="s">
        <v>7</v>
      </c>
      <c r="M953" s="107" t="str">
        <f t="shared" si="179"/>
        <v>2,F2-$4.5M</v>
      </c>
      <c r="N953" s="339" t="s">
        <v>1913</v>
      </c>
      <c r="O953" s="370" t="s">
        <v>1922</v>
      </c>
      <c r="P953" s="178" t="str">
        <f t="shared" si="178"/>
        <v>Valencia, Danny (2,F2-$4.5M)</v>
      </c>
      <c r="Q953" s="139">
        <f t="shared" si="185"/>
        <v>2250000</v>
      </c>
      <c r="R953" s="231" t="str">
        <f t="shared" si="186"/>
        <v/>
      </c>
      <c r="S953" s="231" t="str">
        <f t="shared" si="187"/>
        <v/>
      </c>
      <c r="T953" s="231" t="str">
        <f t="shared" si="180"/>
        <v/>
      </c>
      <c r="U953" s="340" t="s">
        <v>2025</v>
      </c>
      <c r="V953" s="338">
        <v>2250000</v>
      </c>
      <c r="W953" s="340" t="s">
        <v>326</v>
      </c>
      <c r="X953" s="183"/>
      <c r="Y953" s="107"/>
      <c r="Z953" s="183"/>
      <c r="AA953" s="107"/>
      <c r="AB953" s="107"/>
      <c r="AC953" s="107"/>
      <c r="AD953" s="107"/>
      <c r="AE953" s="107"/>
      <c r="AF953" s="107"/>
      <c r="AG953" s="107"/>
      <c r="AH953" s="107"/>
      <c r="AI953" s="107"/>
      <c r="AJ953" s="107"/>
    </row>
    <row r="954" spans="1:36" ht="14.25" customHeight="1" x14ac:dyDescent="0.2">
      <c r="A954" s="107" t="s">
        <v>627</v>
      </c>
      <c r="B954" s="185" t="str">
        <f t="shared" si="181"/>
        <v>Vargas</v>
      </c>
      <c r="C954" s="190" t="str">
        <f t="shared" si="182"/>
        <v>Jason</v>
      </c>
      <c r="D954" s="107" t="str">
        <f t="shared" si="183"/>
        <v>J. Vargas</v>
      </c>
      <c r="E954" s="178" t="str">
        <f t="shared" si="184"/>
        <v>Jason Vargas</v>
      </c>
      <c r="F954" s="108"/>
      <c r="G954" s="108"/>
      <c r="H954" s="108"/>
      <c r="I954" s="108"/>
      <c r="J954" s="165"/>
      <c r="K954" s="120"/>
      <c r="L954" s="108" t="s">
        <v>130</v>
      </c>
      <c r="M954" s="107" t="str">
        <f t="shared" si="179"/>
        <v>1,X1-$5M</v>
      </c>
      <c r="N954" s="120" t="str">
        <f>Aaron!$M$2</f>
        <v>Virginia</v>
      </c>
      <c r="O954" s="227" t="s">
        <v>1229</v>
      </c>
      <c r="P954" s="178" t="str">
        <f t="shared" si="178"/>
        <v>Vargas, Jason (1,X1-$5M)</v>
      </c>
      <c r="Q954" s="139">
        <f t="shared" si="185"/>
        <v>5000000</v>
      </c>
      <c r="R954" s="231" t="str">
        <f t="shared" si="186"/>
        <v/>
      </c>
      <c r="S954" s="231" t="str">
        <f>IF(ISBLANK($Y954),"",$Y954)</f>
        <v/>
      </c>
      <c r="T954" s="231" t="str">
        <f>IF(ISBLANK($AA954),"",$AA954)</f>
        <v/>
      </c>
      <c r="U954" s="120" t="s">
        <v>1878</v>
      </c>
      <c r="V954" s="183">
        <v>5000000</v>
      </c>
      <c r="W954" s="107" t="s">
        <v>326</v>
      </c>
      <c r="X954" s="183"/>
      <c r="Y954" s="107"/>
      <c r="Z954" s="183"/>
      <c r="AA954" s="107"/>
      <c r="AB954" s="107"/>
      <c r="AC954" s="107"/>
      <c r="AD954" s="509"/>
      <c r="AE954" s="107"/>
      <c r="AF954" s="107"/>
      <c r="AG954" s="107"/>
      <c r="AH954" s="107"/>
      <c r="AI954" s="107"/>
      <c r="AJ954" s="107"/>
    </row>
    <row r="955" spans="1:36" ht="14.25" customHeight="1" x14ac:dyDescent="0.2">
      <c r="A955" s="509" t="s">
        <v>1348</v>
      </c>
      <c r="B955" s="185" t="str">
        <f t="shared" si="181"/>
        <v>Vargas</v>
      </c>
      <c r="C955" s="190" t="str">
        <f t="shared" si="182"/>
        <v>Kennys+</v>
      </c>
      <c r="D955" s="107" t="str">
        <f t="shared" si="183"/>
        <v>K. Vargas</v>
      </c>
      <c r="E955" s="178" t="str">
        <f t="shared" si="184"/>
        <v>Kennys+ Vargas</v>
      </c>
      <c r="F955" s="108" t="s">
        <v>978</v>
      </c>
      <c r="G955" s="108"/>
      <c r="H955" s="108"/>
      <c r="I955" s="108"/>
      <c r="J955" s="298">
        <v>33086</v>
      </c>
      <c r="K955" s="107" t="s">
        <v>984</v>
      </c>
      <c r="L955" s="108" t="s">
        <v>7</v>
      </c>
      <c r="M955" s="107" t="str">
        <f t="shared" si="179"/>
        <v>ARB-Y4</v>
      </c>
      <c r="N955" s="222" t="str">
        <f>Ruth!$AE$2</f>
        <v>Williamsburg</v>
      </c>
      <c r="O955" s="108" t="s">
        <v>1349</v>
      </c>
      <c r="P955" s="178" t="str">
        <f t="shared" si="178"/>
        <v>Vargas, Kennys+ (ARB-Y4)</v>
      </c>
      <c r="Q955" s="139">
        <f t="shared" si="185"/>
        <v>600000</v>
      </c>
      <c r="R955" s="231" t="str">
        <f t="shared" si="186"/>
        <v/>
      </c>
      <c r="S955" s="231" t="str">
        <f t="shared" ref="S955:S986" si="188">IF(ISBLANK($Z955),"",$Z955)</f>
        <v/>
      </c>
      <c r="T955" s="231" t="str">
        <f t="shared" ref="T955:T986" si="189">IF(ISBLANK($AB955),"",$AB955)</f>
        <v/>
      </c>
      <c r="U955" s="107" t="s">
        <v>630</v>
      </c>
      <c r="V955" s="323">
        <v>600000</v>
      </c>
      <c r="W955" s="107" t="s">
        <v>943</v>
      </c>
      <c r="X955" s="321"/>
      <c r="Y955" s="107" t="s">
        <v>944</v>
      </c>
      <c r="Z955" s="321"/>
      <c r="AA955" s="107" t="s">
        <v>945</v>
      </c>
      <c r="AB955" s="107"/>
      <c r="AC955" s="107" t="s">
        <v>326</v>
      </c>
      <c r="AD955" s="107"/>
      <c r="AE955" s="107"/>
      <c r="AF955" s="107"/>
      <c r="AG955" s="107"/>
      <c r="AH955" s="107"/>
      <c r="AI955" s="107"/>
      <c r="AJ955" s="107"/>
    </row>
    <row r="956" spans="1:36" ht="14.25" customHeight="1" x14ac:dyDescent="0.2">
      <c r="A956" s="185" t="s">
        <v>1101</v>
      </c>
      <c r="B956" s="185" t="str">
        <f t="shared" si="181"/>
        <v>Vazquez</v>
      </c>
      <c r="C956" s="190" t="str">
        <f t="shared" si="182"/>
        <v>Christian Rafael</v>
      </c>
      <c r="D956" s="107" t="str">
        <f t="shared" si="183"/>
        <v>C. Vazquez</v>
      </c>
      <c r="E956" s="178" t="str">
        <f t="shared" si="184"/>
        <v>Christian Rafael Vazquez</v>
      </c>
      <c r="F956" s="184" t="s">
        <v>971</v>
      </c>
      <c r="G956" s="184"/>
      <c r="H956" s="184"/>
      <c r="I956" s="184"/>
      <c r="J956" s="194">
        <v>33106</v>
      </c>
      <c r="K956" s="195" t="s">
        <v>972</v>
      </c>
      <c r="L956" s="108" t="s">
        <v>7</v>
      </c>
      <c r="M956" s="107" t="str">
        <f t="shared" si="179"/>
        <v>Y3</v>
      </c>
      <c r="N956" s="120" t="s">
        <v>429</v>
      </c>
      <c r="O956" s="184" t="s">
        <v>1076</v>
      </c>
      <c r="P956" s="178" t="str">
        <f t="shared" si="178"/>
        <v>Vazquez, Christian Rafael (Y3)</v>
      </c>
      <c r="Q956" s="139">
        <f t="shared" si="185"/>
        <v>400000</v>
      </c>
      <c r="R956" s="231" t="str">
        <f t="shared" si="186"/>
        <v/>
      </c>
      <c r="S956" s="231" t="str">
        <f t="shared" si="188"/>
        <v/>
      </c>
      <c r="T956" s="231" t="str">
        <f t="shared" si="189"/>
        <v/>
      </c>
      <c r="U956" s="107" t="s">
        <v>367</v>
      </c>
      <c r="V956" s="323">
        <v>400000</v>
      </c>
      <c r="W956" s="107" t="s">
        <v>630</v>
      </c>
      <c r="X956" s="183"/>
      <c r="Y956" s="107" t="s">
        <v>943</v>
      </c>
      <c r="Z956" s="321"/>
      <c r="AA956" s="107" t="s">
        <v>944</v>
      </c>
      <c r="AB956" s="107"/>
      <c r="AC956" s="107" t="s">
        <v>945</v>
      </c>
      <c r="AD956" s="107"/>
      <c r="AE956" s="107" t="s">
        <v>326</v>
      </c>
      <c r="AF956" s="107"/>
      <c r="AG956" s="107"/>
      <c r="AH956" s="107"/>
      <c r="AI956" s="107"/>
      <c r="AJ956" s="107"/>
    </row>
    <row r="957" spans="1:36" ht="14.25" customHeight="1" x14ac:dyDescent="0.2">
      <c r="A957" s="185" t="s">
        <v>3707</v>
      </c>
      <c r="B957" s="185" t="str">
        <f t="shared" si="181"/>
        <v>Velasquez</v>
      </c>
      <c r="C957" s="190" t="str">
        <f t="shared" si="182"/>
        <v>Vince</v>
      </c>
      <c r="D957" s="107" t="str">
        <f t="shared" si="183"/>
        <v>V. Velasquez</v>
      </c>
      <c r="E957" s="178" t="str">
        <f t="shared" si="184"/>
        <v>Vince Velasquez</v>
      </c>
      <c r="F957" s="184" t="s">
        <v>971</v>
      </c>
      <c r="G957" s="184"/>
      <c r="H957" s="184"/>
      <c r="I957" s="184"/>
      <c r="J957" s="194">
        <v>33762</v>
      </c>
      <c r="K957" s="195" t="s">
        <v>730</v>
      </c>
      <c r="L957" s="108" t="s">
        <v>130</v>
      </c>
      <c r="M957" s="107" t="str">
        <f t="shared" si="179"/>
        <v>Y3</v>
      </c>
      <c r="N957" s="120" t="str">
        <f>Cobb!$G$2</f>
        <v>Alaska</v>
      </c>
      <c r="O957" s="184" t="s">
        <v>1076</v>
      </c>
      <c r="P957" s="178" t="str">
        <f t="shared" si="178"/>
        <v>Velasquez, Vince (Y3)</v>
      </c>
      <c r="Q957" s="139">
        <f t="shared" si="185"/>
        <v>400000</v>
      </c>
      <c r="R957" s="231" t="str">
        <f t="shared" si="186"/>
        <v/>
      </c>
      <c r="S957" s="231" t="str">
        <f t="shared" si="188"/>
        <v/>
      </c>
      <c r="T957" s="231" t="str">
        <f t="shared" si="189"/>
        <v/>
      </c>
      <c r="U957" s="107" t="s">
        <v>367</v>
      </c>
      <c r="V957" s="323">
        <v>400000</v>
      </c>
      <c r="W957" s="107" t="s">
        <v>630</v>
      </c>
      <c r="X957" s="183"/>
      <c r="Y957" s="107" t="s">
        <v>943</v>
      </c>
      <c r="Z957" s="321"/>
      <c r="AA957" s="107" t="s">
        <v>944</v>
      </c>
      <c r="AB957" s="107"/>
      <c r="AC957" s="107" t="s">
        <v>945</v>
      </c>
      <c r="AD957" s="107"/>
      <c r="AE957" s="107" t="s">
        <v>326</v>
      </c>
      <c r="AF957" s="107"/>
      <c r="AG957" s="107"/>
      <c r="AH957" s="107"/>
      <c r="AI957" s="107"/>
      <c r="AJ957" s="107"/>
    </row>
    <row r="958" spans="1:36" ht="14.25" customHeight="1" x14ac:dyDescent="0.2">
      <c r="A958" s="509" t="s">
        <v>1406</v>
      </c>
      <c r="B958" s="185" t="str">
        <f t="shared" si="181"/>
        <v>Verdugo</v>
      </c>
      <c r="C958" s="190" t="str">
        <f t="shared" si="182"/>
        <v>Alex</v>
      </c>
      <c r="D958" s="107" t="str">
        <f t="shared" si="183"/>
        <v>A. Verdugo</v>
      </c>
      <c r="E958" s="178" t="str">
        <f t="shared" si="184"/>
        <v>Alex Verdugo</v>
      </c>
      <c r="F958" s="108" t="s">
        <v>404</v>
      </c>
      <c r="G958" s="108"/>
      <c r="H958" s="108"/>
      <c r="I958" s="108"/>
      <c r="J958" s="298">
        <v>35200</v>
      </c>
      <c r="K958" s="107" t="s">
        <v>973</v>
      </c>
      <c r="L958" s="108" t="s">
        <v>7</v>
      </c>
      <c r="M958" s="107" t="str">
        <f t="shared" si="179"/>
        <v>MM</v>
      </c>
      <c r="N958" s="120" t="str">
        <f>Aaron!$AE$2</f>
        <v>Pismo Beach</v>
      </c>
      <c r="O958" s="108" t="s">
        <v>1349</v>
      </c>
      <c r="P958" s="178" t="str">
        <f t="shared" si="178"/>
        <v>Verdugo, Alex (MM)</v>
      </c>
      <c r="Q958" s="139">
        <f t="shared" si="185"/>
        <v>100000</v>
      </c>
      <c r="R958" s="231" t="str">
        <f t="shared" si="186"/>
        <v/>
      </c>
      <c r="S958" s="231" t="str">
        <f t="shared" si="188"/>
        <v/>
      </c>
      <c r="T958" s="231" t="str">
        <f t="shared" si="189"/>
        <v/>
      </c>
      <c r="U958" s="509" t="s">
        <v>507</v>
      </c>
      <c r="V958" s="179">
        <v>100000</v>
      </c>
      <c r="W958" s="509"/>
      <c r="X958" s="321"/>
      <c r="Y958" s="509"/>
      <c r="Z958" s="321"/>
      <c r="AA958" s="509"/>
      <c r="AB958" s="107"/>
      <c r="AC958" s="107"/>
      <c r="AD958" s="107"/>
      <c r="AE958" s="107"/>
      <c r="AF958" s="107"/>
      <c r="AG958" s="107"/>
      <c r="AH958" s="107"/>
      <c r="AI958" s="107"/>
      <c r="AJ958" s="107"/>
    </row>
    <row r="959" spans="1:36" ht="14.25" customHeight="1" x14ac:dyDescent="0.2">
      <c r="A959" s="107" t="s">
        <v>712</v>
      </c>
      <c r="B959" s="185" t="str">
        <f t="shared" si="181"/>
        <v>Verlander</v>
      </c>
      <c r="C959" s="190" t="str">
        <f t="shared" si="182"/>
        <v>Justin</v>
      </c>
      <c r="D959" s="107" t="str">
        <f t="shared" si="183"/>
        <v>J. Verlander</v>
      </c>
      <c r="E959" s="178" t="str">
        <f t="shared" si="184"/>
        <v>Justin Verlander</v>
      </c>
      <c r="F959" s="108"/>
      <c r="G959" s="108"/>
      <c r="H959" s="108"/>
      <c r="I959" s="108"/>
      <c r="J959" s="165"/>
      <c r="K959" s="120"/>
      <c r="L959" s="108" t="s">
        <v>130</v>
      </c>
      <c r="M959" s="107" t="str">
        <f t="shared" si="179"/>
        <v>1,X3-$15M</v>
      </c>
      <c r="N959" s="120" t="str">
        <f>Mays!$G$2</f>
        <v>Palo Alto</v>
      </c>
      <c r="O959" s="227" t="s">
        <v>1229</v>
      </c>
      <c r="P959" s="178" t="str">
        <f t="shared" si="178"/>
        <v>Verlander, Justin (1,X3-$15M)</v>
      </c>
      <c r="Q959" s="139">
        <f t="shared" si="185"/>
        <v>5000000</v>
      </c>
      <c r="R959" s="231">
        <f t="shared" si="186"/>
        <v>5000000</v>
      </c>
      <c r="S959" s="231">
        <f t="shared" si="188"/>
        <v>5000000</v>
      </c>
      <c r="T959" s="231" t="str">
        <f t="shared" si="189"/>
        <v/>
      </c>
      <c r="U959" s="120" t="s">
        <v>3159</v>
      </c>
      <c r="V959" s="183">
        <v>5000000</v>
      </c>
      <c r="W959" s="107" t="s">
        <v>3160</v>
      </c>
      <c r="X959" s="183">
        <v>5000000</v>
      </c>
      <c r="Y959" s="107" t="s">
        <v>3161</v>
      </c>
      <c r="Z959" s="183">
        <v>5000000</v>
      </c>
      <c r="AA959" s="107" t="s">
        <v>326</v>
      </c>
      <c r="AB959" s="107"/>
      <c r="AC959" s="107"/>
      <c r="AD959" s="107"/>
      <c r="AE959" s="107"/>
      <c r="AF959" s="107"/>
      <c r="AG959" s="107"/>
      <c r="AH959" s="107"/>
      <c r="AI959" s="107"/>
      <c r="AJ959" s="107"/>
    </row>
    <row r="960" spans="1:36" ht="14.25" customHeight="1" x14ac:dyDescent="0.2">
      <c r="A960" s="316" t="s">
        <v>305</v>
      </c>
      <c r="B960" s="378" t="str">
        <f t="shared" si="181"/>
        <v>Villar</v>
      </c>
      <c r="C960" s="379" t="str">
        <f t="shared" si="182"/>
        <v>Jonathan</v>
      </c>
      <c r="D960" s="316" t="str">
        <f t="shared" si="183"/>
        <v>J. Villar</v>
      </c>
      <c r="E960" s="374" t="str">
        <f t="shared" si="184"/>
        <v>Jonathan Villar</v>
      </c>
      <c r="F960" s="317"/>
      <c r="G960" s="317"/>
      <c r="H960" s="317"/>
      <c r="I960" s="317"/>
      <c r="J960" s="472"/>
      <c r="K960" s="314"/>
      <c r="L960" s="317" t="s">
        <v>7</v>
      </c>
      <c r="M960" s="316" t="str">
        <f t="shared" ref="M960:M1013" si="190">$U960</f>
        <v>2,L5-14M</v>
      </c>
      <c r="N960" s="314" t="s">
        <v>1361</v>
      </c>
      <c r="O960" s="474" t="s">
        <v>3722</v>
      </c>
      <c r="P960" s="178" t="str">
        <f t="shared" ref="P960:P1013" si="191">CONCATENATE(A960," (",M960,")")</f>
        <v>Villar, Jonathan (2,L5-14M)</v>
      </c>
      <c r="Q960" s="139">
        <f t="shared" si="185"/>
        <v>2800000</v>
      </c>
      <c r="R960" s="231">
        <f t="shared" si="186"/>
        <v>2800000</v>
      </c>
      <c r="S960" s="231">
        <f t="shared" si="188"/>
        <v>2800000</v>
      </c>
      <c r="T960" s="231">
        <f t="shared" si="189"/>
        <v>2800000</v>
      </c>
      <c r="U960" s="107" t="s">
        <v>632</v>
      </c>
      <c r="V960" s="183">
        <v>2800000</v>
      </c>
      <c r="W960" s="107" t="s">
        <v>310</v>
      </c>
      <c r="X960" s="183">
        <v>2800000</v>
      </c>
      <c r="Y960" s="107" t="s">
        <v>309</v>
      </c>
      <c r="Z960" s="183">
        <v>2800000</v>
      </c>
      <c r="AA960" s="107" t="s">
        <v>593</v>
      </c>
      <c r="AB960" s="107">
        <v>2800000</v>
      </c>
      <c r="AC960" s="107" t="s">
        <v>326</v>
      </c>
      <c r="AD960" s="107"/>
      <c r="AE960" s="107"/>
      <c r="AF960" s="107"/>
      <c r="AG960" s="107"/>
      <c r="AH960" s="107"/>
      <c r="AI960" s="107"/>
      <c r="AJ960" s="107"/>
    </row>
    <row r="961" spans="1:36" ht="14.25" customHeight="1" x14ac:dyDescent="0.2">
      <c r="A961" s="339" t="s">
        <v>1915</v>
      </c>
      <c r="B961" s="185" t="str">
        <f t="shared" si="181"/>
        <v>Vincent</v>
      </c>
      <c r="C961" s="190" t="str">
        <f t="shared" si="182"/>
        <v>Nick</v>
      </c>
      <c r="D961" s="107" t="str">
        <f t="shared" si="183"/>
        <v>N. Vincent</v>
      </c>
      <c r="E961" s="178" t="str">
        <f t="shared" si="184"/>
        <v>Nick Vincent</v>
      </c>
      <c r="F961" s="367" t="s">
        <v>971</v>
      </c>
      <c r="G961" s="339"/>
      <c r="H961" s="339"/>
      <c r="I961" s="339"/>
      <c r="J961" s="368">
        <v>31605</v>
      </c>
      <c r="K961" s="369" t="s">
        <v>968</v>
      </c>
      <c r="L961" s="337" t="s">
        <v>130</v>
      </c>
      <c r="M961" s="107" t="str">
        <f t="shared" si="190"/>
        <v>2,F3-$2.363M</v>
      </c>
      <c r="N961" s="339" t="s">
        <v>1913</v>
      </c>
      <c r="O961" s="370" t="s">
        <v>1922</v>
      </c>
      <c r="P961" s="178" t="str">
        <f t="shared" si="191"/>
        <v>Vincent, Nick (2,F3-$2.363M)</v>
      </c>
      <c r="Q961" s="139">
        <f t="shared" si="185"/>
        <v>787501</v>
      </c>
      <c r="R961" s="231">
        <f t="shared" si="186"/>
        <v>787501</v>
      </c>
      <c r="S961" s="231" t="str">
        <f t="shared" si="188"/>
        <v/>
      </c>
      <c r="T961" s="231" t="str">
        <f t="shared" si="189"/>
        <v/>
      </c>
      <c r="U961" s="340" t="s">
        <v>1977</v>
      </c>
      <c r="V961" s="338">
        <v>787501</v>
      </c>
      <c r="W961" s="340" t="s">
        <v>1983</v>
      </c>
      <c r="X961" s="486">
        <v>787501</v>
      </c>
      <c r="Y961" s="107" t="s">
        <v>326</v>
      </c>
      <c r="Z961" s="183"/>
      <c r="AA961" s="107"/>
      <c r="AB961" s="107"/>
      <c r="AC961" s="107"/>
      <c r="AD961" s="107"/>
      <c r="AE961" s="107"/>
      <c r="AF961" s="107"/>
      <c r="AG961" s="107"/>
      <c r="AH961" s="107"/>
      <c r="AI961" s="107"/>
      <c r="AJ961" s="107"/>
    </row>
    <row r="962" spans="1:36" ht="14.25" customHeight="1" x14ac:dyDescent="0.2">
      <c r="A962" s="509" t="s">
        <v>665</v>
      </c>
      <c r="B962" s="185" t="str">
        <f t="shared" si="181"/>
        <v>Vizcaino</v>
      </c>
      <c r="C962" s="190" t="str">
        <f t="shared" si="182"/>
        <v>Arodys</v>
      </c>
      <c r="D962" s="107" t="str">
        <f t="shared" si="183"/>
        <v>A. Vizcaino</v>
      </c>
      <c r="E962" s="178" t="str">
        <f t="shared" si="184"/>
        <v>Arodys Vizcaino</v>
      </c>
      <c r="F962" s="217"/>
      <c r="G962" s="509">
        <v>58</v>
      </c>
      <c r="H962" s="509">
        <v>3</v>
      </c>
      <c r="I962" s="509">
        <v>9</v>
      </c>
      <c r="J962" s="298">
        <v>33190</v>
      </c>
      <c r="K962" s="167" t="s">
        <v>968</v>
      </c>
      <c r="L962" s="108" t="s">
        <v>130</v>
      </c>
      <c r="M962" s="107" t="str">
        <f t="shared" si="190"/>
        <v>Y3</v>
      </c>
      <c r="N962" s="222" t="s">
        <v>1633</v>
      </c>
      <c r="O962" s="142" t="s">
        <v>2111</v>
      </c>
      <c r="P962" s="178" t="str">
        <f t="shared" si="191"/>
        <v>Vizcaino, Arodys (Y3)</v>
      </c>
      <c r="Q962" s="139">
        <f t="shared" si="185"/>
        <v>400000</v>
      </c>
      <c r="R962" s="231" t="str">
        <f t="shared" si="186"/>
        <v/>
      </c>
      <c r="S962" s="231" t="str">
        <f t="shared" si="188"/>
        <v/>
      </c>
      <c r="T962" s="231" t="str">
        <f t="shared" si="189"/>
        <v/>
      </c>
      <c r="U962" s="107" t="s">
        <v>367</v>
      </c>
      <c r="V962" s="183">
        <v>400000</v>
      </c>
      <c r="W962" s="107" t="s">
        <v>630</v>
      </c>
      <c r="X962" s="183"/>
      <c r="Y962" s="107" t="s">
        <v>943</v>
      </c>
      <c r="Z962" s="183"/>
      <c r="AA962" s="107" t="s">
        <v>944</v>
      </c>
      <c r="AB962" s="509"/>
      <c r="AC962" s="107" t="s">
        <v>945</v>
      </c>
      <c r="AD962" s="107"/>
      <c r="AE962" s="107" t="s">
        <v>326</v>
      </c>
      <c r="AF962" s="107"/>
      <c r="AG962" s="107"/>
      <c r="AH962" s="107"/>
      <c r="AI962" s="107"/>
      <c r="AJ962" s="107"/>
    </row>
    <row r="963" spans="1:36" ht="14.25" customHeight="1" x14ac:dyDescent="0.2">
      <c r="A963" s="119" t="s">
        <v>3702</v>
      </c>
      <c r="B963" s="185" t="str">
        <f t="shared" si="181"/>
        <v>Vogelbach</v>
      </c>
      <c r="C963" s="190" t="str">
        <f t="shared" si="182"/>
        <v>Daniel</v>
      </c>
      <c r="D963" s="107" t="str">
        <f t="shared" si="183"/>
        <v>D. Vogelbach</v>
      </c>
      <c r="E963" s="178" t="str">
        <f t="shared" si="184"/>
        <v>Daniel Vogelbach</v>
      </c>
      <c r="F963" s="108" t="s">
        <v>404</v>
      </c>
      <c r="G963" s="108"/>
      <c r="H963" s="108"/>
      <c r="I963" s="108"/>
      <c r="J963" s="165">
        <v>33955</v>
      </c>
      <c r="K963" s="120" t="s">
        <v>970</v>
      </c>
      <c r="L963" s="108" t="s">
        <v>7</v>
      </c>
      <c r="M963" s="107" t="str">
        <f t="shared" si="190"/>
        <v>MM</v>
      </c>
      <c r="N963" s="120" t="str">
        <f>Ruth!$A$2</f>
        <v>Plum Island</v>
      </c>
      <c r="O963" s="108" t="s">
        <v>846</v>
      </c>
      <c r="P963" s="178" t="str">
        <f t="shared" si="191"/>
        <v>Vogelbach, Daniel (MM)</v>
      </c>
      <c r="Q963" s="139">
        <f t="shared" si="185"/>
        <v>100000</v>
      </c>
      <c r="R963" s="231" t="str">
        <f t="shared" si="186"/>
        <v/>
      </c>
      <c r="S963" s="231" t="str">
        <f t="shared" si="188"/>
        <v/>
      </c>
      <c r="T963" s="231" t="str">
        <f t="shared" si="189"/>
        <v/>
      </c>
      <c r="U963" s="107" t="s">
        <v>507</v>
      </c>
      <c r="V963" s="179">
        <v>100000</v>
      </c>
      <c r="W963" s="107"/>
      <c r="X963" s="183"/>
      <c r="Y963" s="509"/>
      <c r="Z963" s="321"/>
      <c r="AA963" s="509"/>
      <c r="AB963" s="509"/>
      <c r="AC963" s="509"/>
      <c r="AD963" s="107"/>
      <c r="AE963" s="107"/>
      <c r="AF963" s="107"/>
      <c r="AG963" s="107"/>
      <c r="AH963" s="107"/>
      <c r="AI963" s="107"/>
      <c r="AJ963" s="107"/>
    </row>
    <row r="964" spans="1:36" ht="14.25" customHeight="1" x14ac:dyDescent="0.2">
      <c r="A964" s="170" t="s">
        <v>982</v>
      </c>
      <c r="B964" s="185" t="str">
        <f t="shared" si="181"/>
        <v>Vogelsong</v>
      </c>
      <c r="C964" s="190" t="str">
        <f t="shared" si="182"/>
        <v>Ryan</v>
      </c>
      <c r="D964" s="107" t="str">
        <f t="shared" si="183"/>
        <v>R. Vogelsong</v>
      </c>
      <c r="E964" s="178" t="str">
        <f t="shared" si="184"/>
        <v>Ryan Vogelsong</v>
      </c>
      <c r="F964" s="171" t="s">
        <v>971</v>
      </c>
      <c r="G964" s="171"/>
      <c r="H964" s="171"/>
      <c r="I964" s="171"/>
      <c r="J964" s="172">
        <v>28328</v>
      </c>
      <c r="K964" s="173" t="s">
        <v>730</v>
      </c>
      <c r="L964" s="108" t="s">
        <v>130</v>
      </c>
      <c r="M964" s="107" t="str">
        <f t="shared" si="190"/>
        <v>4,F4-8M</v>
      </c>
      <c r="N964" s="120" t="s">
        <v>226</v>
      </c>
      <c r="O964" s="227" t="s">
        <v>3211</v>
      </c>
      <c r="P964" s="178" t="str">
        <f t="shared" si="191"/>
        <v>Vogelsong, Ryan (4,F4-8M)</v>
      </c>
      <c r="Q964" s="139">
        <f t="shared" si="185"/>
        <v>2000000</v>
      </c>
      <c r="R964" s="231" t="str">
        <f t="shared" si="186"/>
        <v/>
      </c>
      <c r="S964" s="231" t="str">
        <f t="shared" si="188"/>
        <v/>
      </c>
      <c r="T964" s="231" t="str">
        <f t="shared" si="189"/>
        <v/>
      </c>
      <c r="U964" s="120" t="s">
        <v>539</v>
      </c>
      <c r="V964" s="182">
        <v>2000000</v>
      </c>
      <c r="W964" s="120" t="s">
        <v>326</v>
      </c>
      <c r="X964" s="182"/>
      <c r="Y964" s="509"/>
      <c r="Z964" s="321"/>
      <c r="AA964" s="509"/>
      <c r="AB964" s="509"/>
      <c r="AC964" s="509"/>
      <c r="AD964" s="107"/>
      <c r="AE964" s="107"/>
      <c r="AF964" s="107"/>
      <c r="AG964" s="107"/>
      <c r="AH964" s="107"/>
    </row>
    <row r="965" spans="1:36" ht="14.25" customHeight="1" x14ac:dyDescent="0.2">
      <c r="A965" s="186" t="s">
        <v>1168</v>
      </c>
      <c r="B965" s="185" t="str">
        <f t="shared" si="181"/>
        <v>Vogt</v>
      </c>
      <c r="C965" s="190" t="str">
        <f t="shared" si="182"/>
        <v>Stephen</v>
      </c>
      <c r="D965" s="107" t="str">
        <f t="shared" si="183"/>
        <v>S. Vogt</v>
      </c>
      <c r="E965" s="178" t="str">
        <f t="shared" si="184"/>
        <v>Stephen Vogt</v>
      </c>
      <c r="F965" s="189" t="s">
        <v>404</v>
      </c>
      <c r="G965" s="189"/>
      <c r="H965" s="189"/>
      <c r="I965" s="189"/>
      <c r="J965" s="196">
        <v>30987</v>
      </c>
      <c r="K965" s="192" t="s">
        <v>7</v>
      </c>
      <c r="L965" s="108" t="s">
        <v>7</v>
      </c>
      <c r="M965" s="107" t="str">
        <f t="shared" si="190"/>
        <v>1,F1-$351569</v>
      </c>
      <c r="N965" s="120" t="str">
        <f>Mays!$Y$2</f>
        <v>Los Angeles</v>
      </c>
      <c r="O965" s="142" t="s">
        <v>3237</v>
      </c>
      <c r="P965" s="178" t="str">
        <f t="shared" si="191"/>
        <v>Vogt, Stephen (1,F1-$351569)</v>
      </c>
      <c r="Q965" s="139">
        <f t="shared" si="185"/>
        <v>352000</v>
      </c>
      <c r="R965" s="231" t="str">
        <f t="shared" si="186"/>
        <v/>
      </c>
      <c r="S965" s="231" t="str">
        <f t="shared" si="188"/>
        <v/>
      </c>
      <c r="T965" s="231" t="str">
        <f t="shared" si="189"/>
        <v/>
      </c>
      <c r="U965" s="165" t="s">
        <v>3337</v>
      </c>
      <c r="V965" s="284">
        <v>352000</v>
      </c>
      <c r="W965" s="182" t="s">
        <v>326</v>
      </c>
      <c r="X965" s="179"/>
      <c r="Y965" s="107"/>
      <c r="Z965" s="183"/>
      <c r="AA965" s="107"/>
      <c r="AB965" s="321"/>
      <c r="AC965" s="107"/>
      <c r="AD965" s="107"/>
      <c r="AE965" s="107"/>
      <c r="AF965" s="107"/>
      <c r="AG965" s="107"/>
      <c r="AH965" s="107"/>
      <c r="AI965" s="107"/>
      <c r="AJ965" s="107"/>
    </row>
    <row r="966" spans="1:36" ht="14.25" customHeight="1" x14ac:dyDescent="0.2">
      <c r="A966" s="494" t="s">
        <v>1023</v>
      </c>
      <c r="B966" s="378" t="str">
        <f t="shared" si="181"/>
        <v>Volquez</v>
      </c>
      <c r="C966" s="379" t="str">
        <f t="shared" si="182"/>
        <v>Edinson</v>
      </c>
      <c r="D966" s="316" t="str">
        <f t="shared" si="183"/>
        <v>E. Volquez</v>
      </c>
      <c r="E966" s="374" t="str">
        <f t="shared" si="184"/>
        <v>Edinson Volquez</v>
      </c>
      <c r="F966" s="493" t="s">
        <v>971</v>
      </c>
      <c r="G966" s="493"/>
      <c r="H966" s="493"/>
      <c r="I966" s="493"/>
      <c r="J966" s="495">
        <v>30500</v>
      </c>
      <c r="K966" s="496" t="s">
        <v>730</v>
      </c>
      <c r="L966" s="317" t="s">
        <v>130</v>
      </c>
      <c r="M966" s="316" t="str">
        <f t="shared" si="190"/>
        <v>1,F1-$1.16M</v>
      </c>
      <c r="N966" s="492" t="s">
        <v>1361</v>
      </c>
      <c r="O966" s="474" t="s">
        <v>3692</v>
      </c>
      <c r="P966" s="178" t="str">
        <f t="shared" si="191"/>
        <v>Volquez, Edinson (1,F1-$1.16M)</v>
      </c>
      <c r="Q966" s="139">
        <f t="shared" si="185"/>
        <v>1160000</v>
      </c>
      <c r="R966" s="231" t="str">
        <f t="shared" si="186"/>
        <v/>
      </c>
      <c r="S966" s="231" t="str">
        <f t="shared" si="188"/>
        <v/>
      </c>
      <c r="T966" s="231" t="str">
        <f t="shared" si="189"/>
        <v/>
      </c>
      <c r="U966" s="165" t="s">
        <v>3338</v>
      </c>
      <c r="V966" s="140">
        <v>1160000</v>
      </c>
      <c r="W966" s="182" t="s">
        <v>326</v>
      </c>
      <c r="X966" s="170"/>
      <c r="Y966" s="183"/>
      <c r="Z966" s="140"/>
      <c r="AA966" s="183"/>
      <c r="AB966" s="488"/>
      <c r="AC966" s="214"/>
      <c r="AD966" s="107"/>
      <c r="AE966" s="107"/>
      <c r="AF966" s="107"/>
      <c r="AG966" s="107"/>
      <c r="AH966" s="107"/>
      <c r="AI966" s="107"/>
      <c r="AJ966" s="107"/>
    </row>
    <row r="967" spans="1:36" ht="14.25" customHeight="1" x14ac:dyDescent="0.25">
      <c r="A967" s="120" t="s">
        <v>697</v>
      </c>
      <c r="B967" s="185" t="str">
        <f t="shared" si="181"/>
        <v>Votto</v>
      </c>
      <c r="C967" s="190" t="str">
        <f t="shared" si="182"/>
        <v>Joey</v>
      </c>
      <c r="D967" s="107" t="str">
        <f t="shared" si="183"/>
        <v>J. Votto</v>
      </c>
      <c r="E967" s="178" t="str">
        <f t="shared" si="184"/>
        <v>Joey Votto</v>
      </c>
      <c r="F967" s="334" t="s">
        <v>404</v>
      </c>
      <c r="G967" s="108"/>
      <c r="H967" s="108"/>
      <c r="I967" s="108"/>
      <c r="J967" s="335">
        <v>30569</v>
      </c>
      <c r="K967" s="336" t="s">
        <v>970</v>
      </c>
      <c r="L967" s="108" t="s">
        <v>7</v>
      </c>
      <c r="M967" s="107" t="str">
        <f t="shared" si="190"/>
        <v>2,F4-$14.7M</v>
      </c>
      <c r="N967" s="339" t="s">
        <v>1897</v>
      </c>
      <c r="O967" s="370" t="s">
        <v>1922</v>
      </c>
      <c r="P967" s="178" t="str">
        <f t="shared" si="191"/>
        <v>Votto, Joey (2,F4-$14.7M)</v>
      </c>
      <c r="Q967" s="139">
        <f t="shared" si="185"/>
        <v>3675000</v>
      </c>
      <c r="R967" s="231">
        <f t="shared" si="186"/>
        <v>3675000</v>
      </c>
      <c r="S967" s="231">
        <f t="shared" si="188"/>
        <v>3675000</v>
      </c>
      <c r="T967" s="231" t="str">
        <f t="shared" si="189"/>
        <v/>
      </c>
      <c r="U967" s="340" t="s">
        <v>2064</v>
      </c>
      <c r="V967" s="338">
        <v>3675000</v>
      </c>
      <c r="W967" s="340" t="s">
        <v>2081</v>
      </c>
      <c r="X967" s="486">
        <v>3675000</v>
      </c>
      <c r="Y967" s="340" t="s">
        <v>2087</v>
      </c>
      <c r="Z967" s="486">
        <v>3675000</v>
      </c>
      <c r="AA967" s="107" t="s">
        <v>326</v>
      </c>
      <c r="AB967" s="107"/>
      <c r="AC967" s="107"/>
      <c r="AD967" s="107"/>
      <c r="AE967" s="107"/>
      <c r="AF967" s="107"/>
      <c r="AG967" s="107"/>
      <c r="AH967" s="107"/>
      <c r="AI967" s="107"/>
      <c r="AJ967" s="107"/>
    </row>
    <row r="968" spans="1:36" ht="14.25" customHeight="1" x14ac:dyDescent="0.2">
      <c r="A968" s="521" t="s">
        <v>3705</v>
      </c>
      <c r="B968" s="185" t="str">
        <f t="shared" si="181"/>
        <v>Wacha</v>
      </c>
      <c r="C968" s="190" t="str">
        <f t="shared" si="182"/>
        <v>Michael</v>
      </c>
      <c r="D968" s="107" t="str">
        <f t="shared" si="183"/>
        <v>M. Wacha</v>
      </c>
      <c r="E968" s="178" t="str">
        <f t="shared" si="184"/>
        <v>Michael Wacha</v>
      </c>
      <c r="F968" s="108"/>
      <c r="G968" s="108"/>
      <c r="H968" s="108"/>
      <c r="I968" s="108"/>
      <c r="J968" s="165"/>
      <c r="K968" s="120"/>
      <c r="L968" s="108" t="s">
        <v>130</v>
      </c>
      <c r="M968" s="107" t="str">
        <f t="shared" si="190"/>
        <v>ARB-Y5</v>
      </c>
      <c r="N968" s="222" t="str">
        <f>Mays!$S$2</f>
        <v>Thunder Bay</v>
      </c>
      <c r="O968" s="108" t="s">
        <v>846</v>
      </c>
      <c r="P968" s="178" t="str">
        <f t="shared" si="191"/>
        <v>Wacha, Michael (ARB-Y5)</v>
      </c>
      <c r="Q968" s="139">
        <f t="shared" si="185"/>
        <v>1680000</v>
      </c>
      <c r="R968" s="231" t="str">
        <f t="shared" si="186"/>
        <v/>
      </c>
      <c r="S968" s="231" t="str">
        <f t="shared" si="188"/>
        <v/>
      </c>
      <c r="T968" s="231" t="str">
        <f t="shared" si="189"/>
        <v/>
      </c>
      <c r="U968" s="107" t="s">
        <v>943</v>
      </c>
      <c r="V968" s="183">
        <v>1680000</v>
      </c>
      <c r="W968" s="107" t="s">
        <v>944</v>
      </c>
      <c r="X968" s="183"/>
      <c r="Y968" s="107" t="s">
        <v>945</v>
      </c>
      <c r="Z968" s="321"/>
      <c r="AA968" s="107" t="s">
        <v>326</v>
      </c>
      <c r="AB968" s="509"/>
      <c r="AC968" s="107"/>
      <c r="AD968" s="107"/>
      <c r="AE968" s="107"/>
      <c r="AF968" s="107"/>
      <c r="AG968" s="107"/>
      <c r="AH968" s="107"/>
      <c r="AI968" s="107"/>
      <c r="AJ968" s="107"/>
    </row>
    <row r="969" spans="1:36" ht="14.25" customHeight="1" x14ac:dyDescent="0.2">
      <c r="A969" s="107" t="s">
        <v>70</v>
      </c>
      <c r="B969" s="185" t="str">
        <f t="shared" si="181"/>
        <v>Wainwright</v>
      </c>
      <c r="C969" s="190" t="str">
        <f t="shared" si="182"/>
        <v>Adam</v>
      </c>
      <c r="D969" s="107" t="str">
        <f t="shared" si="183"/>
        <v>A. Wainwright</v>
      </c>
      <c r="E969" s="178" t="str">
        <f t="shared" si="184"/>
        <v>Adam Wainwright</v>
      </c>
      <c r="F969" s="108"/>
      <c r="G969" s="108"/>
      <c r="H969" s="108"/>
      <c r="I969" s="108"/>
      <c r="J969" s="165"/>
      <c r="K969" s="120"/>
      <c r="L969" s="108" t="s">
        <v>130</v>
      </c>
      <c r="M969" s="107" t="str">
        <f t="shared" si="190"/>
        <v>4,F5-28.875M</v>
      </c>
      <c r="N969" s="222" t="s">
        <v>1633</v>
      </c>
      <c r="O969" s="227" t="s">
        <v>2111</v>
      </c>
      <c r="P969" s="178" t="str">
        <f t="shared" si="191"/>
        <v>Wainwright, Adam (4,F5-28.875M)</v>
      </c>
      <c r="Q969" s="139">
        <f t="shared" si="185"/>
        <v>5775000</v>
      </c>
      <c r="R969" s="231">
        <f t="shared" si="186"/>
        <v>5775000</v>
      </c>
      <c r="S969" s="231" t="str">
        <f t="shared" si="188"/>
        <v/>
      </c>
      <c r="T969" s="231" t="str">
        <f t="shared" si="189"/>
        <v/>
      </c>
      <c r="U969" s="120" t="s">
        <v>1247</v>
      </c>
      <c r="V969" s="182">
        <v>5775000</v>
      </c>
      <c r="W969" s="120" t="s">
        <v>1269</v>
      </c>
      <c r="X969" s="182">
        <v>5775000</v>
      </c>
      <c r="Y969" s="120" t="s">
        <v>326</v>
      </c>
      <c r="Z969" s="321"/>
      <c r="AA969" s="509"/>
      <c r="AB969" s="509"/>
      <c r="AC969" s="107"/>
      <c r="AD969" s="107"/>
      <c r="AE969" s="107"/>
      <c r="AF969" s="107"/>
      <c r="AG969" s="178"/>
      <c r="AH969" s="107"/>
      <c r="AI969" s="107"/>
      <c r="AJ969" s="107"/>
    </row>
    <row r="970" spans="1:36" ht="14.25" customHeight="1" x14ac:dyDescent="0.2">
      <c r="A970" s="107" t="s">
        <v>202</v>
      </c>
      <c r="B970" s="185" t="str">
        <f t="shared" si="181"/>
        <v>Walker</v>
      </c>
      <c r="C970" s="190" t="str">
        <f t="shared" si="182"/>
        <v>Neil</v>
      </c>
      <c r="D970" s="107" t="str">
        <f t="shared" si="183"/>
        <v>N. Walker</v>
      </c>
      <c r="E970" s="178" t="str">
        <f t="shared" si="184"/>
        <v>Neil Walker</v>
      </c>
      <c r="F970" s="108" t="s">
        <v>978</v>
      </c>
      <c r="G970" s="108"/>
      <c r="H970" s="108"/>
      <c r="I970" s="108"/>
      <c r="J970" s="165">
        <v>31300</v>
      </c>
      <c r="K970" s="120" t="s">
        <v>969</v>
      </c>
      <c r="L970" s="108" t="s">
        <v>7</v>
      </c>
      <c r="M970" s="107" t="str">
        <f t="shared" si="190"/>
        <v>1,F2-$3.75M</v>
      </c>
      <c r="N970" s="147" t="s">
        <v>224</v>
      </c>
      <c r="O970" s="142" t="s">
        <v>3237</v>
      </c>
      <c r="P970" s="178" t="str">
        <f t="shared" si="191"/>
        <v>Walker, Neil (1,F2-$3.75M)</v>
      </c>
      <c r="Q970" s="139">
        <f t="shared" si="185"/>
        <v>1875000</v>
      </c>
      <c r="R970" s="231">
        <f t="shared" si="186"/>
        <v>1875000</v>
      </c>
      <c r="S970" s="231" t="str">
        <f t="shared" si="188"/>
        <v/>
      </c>
      <c r="T970" s="231" t="str">
        <f t="shared" si="189"/>
        <v/>
      </c>
      <c r="U970" s="165" t="s">
        <v>3339</v>
      </c>
      <c r="V970" s="140">
        <v>1875000</v>
      </c>
      <c r="W970" s="165" t="s">
        <v>3339</v>
      </c>
      <c r="X970" s="140">
        <v>1875000</v>
      </c>
      <c r="Y970" s="201" t="s">
        <v>326</v>
      </c>
      <c r="Z970" s="140"/>
      <c r="AA970" s="240"/>
      <c r="AB970" s="139"/>
      <c r="AC970" s="183"/>
      <c r="AD970" s="107"/>
      <c r="AE970" s="107"/>
      <c r="AF970" s="107"/>
      <c r="AG970" s="107"/>
      <c r="AH970" s="107"/>
      <c r="AI970" s="107"/>
      <c r="AJ970" s="107"/>
    </row>
    <row r="971" spans="1:36" ht="14.25" customHeight="1" x14ac:dyDescent="0.2">
      <c r="A971" s="107" t="s">
        <v>773</v>
      </c>
      <c r="B971" s="185" t="str">
        <f t="shared" si="181"/>
        <v>Walker</v>
      </c>
      <c r="C971" s="190" t="str">
        <f t="shared" si="182"/>
        <v>Taijuan</v>
      </c>
      <c r="D971" s="107" t="str">
        <f t="shared" si="183"/>
        <v>T. Walker</v>
      </c>
      <c r="E971" s="178" t="str">
        <f t="shared" si="184"/>
        <v>Taijuan Walker</v>
      </c>
      <c r="F971" s="108" t="s">
        <v>971</v>
      </c>
      <c r="G971" s="108"/>
      <c r="H971" s="108"/>
      <c r="I971" s="108"/>
      <c r="J971" s="165">
        <v>33829</v>
      </c>
      <c r="K971" s="120" t="s">
        <v>730</v>
      </c>
      <c r="L971" s="108" t="s">
        <v>130</v>
      </c>
      <c r="M971" s="107" t="str">
        <f t="shared" si="190"/>
        <v>1,L5-$14M</v>
      </c>
      <c r="N971" s="120" t="str">
        <f>Ruth!$A$2</f>
        <v>Plum Island</v>
      </c>
      <c r="O971" s="142" t="s">
        <v>837</v>
      </c>
      <c r="P971" s="178" t="str">
        <f t="shared" si="191"/>
        <v>Walker, Taijuan (1,L5-$14M)</v>
      </c>
      <c r="Q971" s="139">
        <f t="shared" si="185"/>
        <v>2800000</v>
      </c>
      <c r="R971" s="231">
        <f t="shared" si="186"/>
        <v>2800000</v>
      </c>
      <c r="S971" s="231">
        <f t="shared" si="188"/>
        <v>2800000</v>
      </c>
      <c r="T971" s="231">
        <f t="shared" si="189"/>
        <v>2800000</v>
      </c>
      <c r="U971" s="107" t="s">
        <v>3170</v>
      </c>
      <c r="V971" s="179">
        <v>2800000</v>
      </c>
      <c r="W971" s="107" t="s">
        <v>3178</v>
      </c>
      <c r="X971" s="179">
        <v>2800000</v>
      </c>
      <c r="Y971" s="107" t="s">
        <v>3179</v>
      </c>
      <c r="Z971" s="183">
        <v>2800000</v>
      </c>
      <c r="AA971" s="107" t="s">
        <v>3180</v>
      </c>
      <c r="AB971" s="140">
        <v>2800000</v>
      </c>
      <c r="AC971" s="107" t="s">
        <v>3181</v>
      </c>
      <c r="AD971" s="140">
        <v>2800000</v>
      </c>
      <c r="AE971" s="107" t="s">
        <v>326</v>
      </c>
      <c r="AF971" s="107"/>
      <c r="AG971" s="107"/>
      <c r="AH971" s="107"/>
      <c r="AI971" s="107"/>
      <c r="AJ971" s="107"/>
    </row>
    <row r="972" spans="1:36" ht="14.25" customHeight="1" x14ac:dyDescent="0.2">
      <c r="A972" s="509" t="s">
        <v>1424</v>
      </c>
      <c r="B972" s="185" t="str">
        <f t="shared" ref="B972:B1013" si="192">LEFT(A972,FIND(", ",A972,1)-1)</f>
        <v>Wall</v>
      </c>
      <c r="C972" s="190" t="str">
        <f t="shared" ref="C972:C1013" si="193">RIGHT(A972,LEN(A972)-FIND(", ",A972,1)-1)</f>
        <v>Forrest</v>
      </c>
      <c r="D972" s="107" t="str">
        <f t="shared" ref="D972:D1013" si="194">CONCATENATE(MID(C972,1,1),". ",B972)</f>
        <v>F. Wall</v>
      </c>
      <c r="E972" s="178" t="str">
        <f t="shared" ref="E972:E1013" si="195">CONCATENATE(C972," ",B972)</f>
        <v>Forrest Wall</v>
      </c>
      <c r="F972" s="108" t="s">
        <v>404</v>
      </c>
      <c r="G972" s="108"/>
      <c r="H972" s="108"/>
      <c r="I972" s="108"/>
      <c r="J972" s="298">
        <v>35023</v>
      </c>
      <c r="K972" s="107" t="s">
        <v>969</v>
      </c>
      <c r="L972" s="108" t="s">
        <v>509</v>
      </c>
      <c r="M972" s="107" t="str">
        <f t="shared" si="190"/>
        <v>min</v>
      </c>
      <c r="N972" s="222" t="s">
        <v>1361</v>
      </c>
      <c r="O972" s="108" t="s">
        <v>1850</v>
      </c>
      <c r="P972" s="178" t="str">
        <f t="shared" si="191"/>
        <v>Wall, Forrest (min)</v>
      </c>
      <c r="Q972" s="139" t="str">
        <f t="shared" si="185"/>
        <v/>
      </c>
      <c r="R972" s="231" t="str">
        <f t="shared" si="186"/>
        <v/>
      </c>
      <c r="S972" s="231" t="str">
        <f t="shared" si="188"/>
        <v/>
      </c>
      <c r="T972" s="231" t="str">
        <f t="shared" si="189"/>
        <v/>
      </c>
      <c r="U972" s="509" t="s">
        <v>643</v>
      </c>
      <c r="V972" s="323"/>
      <c r="W972" s="509"/>
      <c r="X972" s="321"/>
      <c r="Y972" s="509"/>
      <c r="Z972" s="321"/>
      <c r="AA972" s="509"/>
      <c r="AB972" s="107"/>
      <c r="AC972" s="107"/>
      <c r="AD972" s="107"/>
      <c r="AE972" s="107"/>
      <c r="AF972" s="107"/>
      <c r="AG972" s="509"/>
      <c r="AH972" s="107"/>
      <c r="AI972" s="107"/>
      <c r="AJ972" s="107"/>
    </row>
    <row r="973" spans="1:36" ht="14.25" customHeight="1" x14ac:dyDescent="0.2">
      <c r="A973" s="107" t="s">
        <v>1809</v>
      </c>
      <c r="B973" s="185" t="str">
        <f t="shared" si="192"/>
        <v>Ward</v>
      </c>
      <c r="C973" s="190" t="str">
        <f t="shared" si="193"/>
        <v>Taylor</v>
      </c>
      <c r="D973" s="107" t="str">
        <f t="shared" si="194"/>
        <v>T. Ward</v>
      </c>
      <c r="E973" s="178" t="str">
        <f t="shared" si="195"/>
        <v>Taylor Ward</v>
      </c>
      <c r="F973" s="217"/>
      <c r="G973" s="509">
        <v>114</v>
      </c>
      <c r="H973" s="509">
        <v>4</v>
      </c>
      <c r="I973" s="509">
        <v>21</v>
      </c>
      <c r="J973" s="298">
        <v>34317</v>
      </c>
      <c r="K973" s="167" t="s">
        <v>972</v>
      </c>
      <c r="L973" s="108" t="s">
        <v>509</v>
      </c>
      <c r="M973" s="107" t="str">
        <f t="shared" si="190"/>
        <v>min</v>
      </c>
      <c r="N973" s="120" t="str">
        <f>Aaron!$AE$2</f>
        <v>Pismo Beach</v>
      </c>
      <c r="O973" s="142" t="s">
        <v>1727</v>
      </c>
      <c r="P973" s="178" t="str">
        <f t="shared" si="191"/>
        <v>Ward, Taylor (min)</v>
      </c>
      <c r="Q973" s="139" t="str">
        <f t="shared" si="185"/>
        <v/>
      </c>
      <c r="R973" s="231" t="str">
        <f t="shared" si="186"/>
        <v/>
      </c>
      <c r="S973" s="231" t="str">
        <f t="shared" si="188"/>
        <v/>
      </c>
      <c r="T973" s="231" t="str">
        <f t="shared" si="189"/>
        <v/>
      </c>
      <c r="U973" s="107" t="s">
        <v>643</v>
      </c>
      <c r="V973" s="183"/>
      <c r="W973" s="107"/>
      <c r="X973" s="183"/>
      <c r="Y973" s="107"/>
      <c r="Z973" s="183"/>
      <c r="AA973" s="107"/>
      <c r="AB973" s="107"/>
      <c r="AC973" s="178"/>
      <c r="AD973" s="107"/>
      <c r="AE973" s="107"/>
      <c r="AF973" s="107"/>
      <c r="AG973" s="107"/>
      <c r="AH973" s="107"/>
      <c r="AI973" s="107"/>
      <c r="AJ973" s="107"/>
    </row>
    <row r="974" spans="1:36" ht="14.25" customHeight="1" x14ac:dyDescent="0.2">
      <c r="A974" s="186" t="s">
        <v>1162</v>
      </c>
      <c r="B974" s="185" t="str">
        <f t="shared" si="192"/>
        <v>Warren</v>
      </c>
      <c r="C974" s="190" t="str">
        <f t="shared" si="193"/>
        <v>Adam</v>
      </c>
      <c r="D974" s="107" t="str">
        <f t="shared" si="194"/>
        <v>A. Warren</v>
      </c>
      <c r="E974" s="178" t="str">
        <f t="shared" si="195"/>
        <v>Adam Warren</v>
      </c>
      <c r="F974" s="189" t="s">
        <v>971</v>
      </c>
      <c r="G974" s="189"/>
      <c r="H974" s="189"/>
      <c r="I974" s="189"/>
      <c r="J974" s="193">
        <v>32014</v>
      </c>
      <c r="K974" s="192" t="s">
        <v>130</v>
      </c>
      <c r="L974" s="108" t="s">
        <v>130</v>
      </c>
      <c r="M974" s="107" t="str">
        <f t="shared" si="190"/>
        <v>ARB-Y5</v>
      </c>
      <c r="N974" s="222" t="s">
        <v>1633</v>
      </c>
      <c r="O974" s="184" t="s">
        <v>2111</v>
      </c>
      <c r="P974" s="178" t="str">
        <f t="shared" si="191"/>
        <v>Warren, Adam (ARB-Y5)</v>
      </c>
      <c r="Q974" s="139">
        <f t="shared" si="185"/>
        <v>1368000</v>
      </c>
      <c r="R974" s="231" t="str">
        <f t="shared" si="186"/>
        <v/>
      </c>
      <c r="S974" s="231" t="str">
        <f t="shared" si="188"/>
        <v/>
      </c>
      <c r="T974" s="231" t="str">
        <f t="shared" si="189"/>
        <v/>
      </c>
      <c r="U974" s="107" t="s">
        <v>943</v>
      </c>
      <c r="V974" s="179">
        <v>1368000</v>
      </c>
      <c r="W974" s="107" t="s">
        <v>944</v>
      </c>
      <c r="X974" s="183"/>
      <c r="Y974" s="107" t="s">
        <v>945</v>
      </c>
      <c r="Z974" s="321"/>
      <c r="AA974" s="107" t="s">
        <v>326</v>
      </c>
      <c r="AB974" s="107"/>
      <c r="AC974" s="178"/>
      <c r="AD974" s="107"/>
      <c r="AE974" s="107"/>
      <c r="AF974" s="107"/>
      <c r="AG974" s="107"/>
      <c r="AH974" s="107"/>
      <c r="AI974" s="107"/>
      <c r="AJ974" s="107"/>
    </row>
    <row r="975" spans="1:36" ht="14.25" customHeight="1" x14ac:dyDescent="0.25">
      <c r="A975" s="120" t="s">
        <v>809</v>
      </c>
      <c r="B975" s="185" t="str">
        <f t="shared" si="192"/>
        <v>Watson</v>
      </c>
      <c r="C975" s="190" t="str">
        <f t="shared" si="193"/>
        <v>Tony</v>
      </c>
      <c r="D975" s="107" t="str">
        <f t="shared" si="194"/>
        <v>T. Watson</v>
      </c>
      <c r="E975" s="178" t="str">
        <f t="shared" si="195"/>
        <v>Tony Watson</v>
      </c>
      <c r="F975" s="334" t="s">
        <v>404</v>
      </c>
      <c r="G975" s="108"/>
      <c r="H975" s="108"/>
      <c r="I975" s="108"/>
      <c r="J975" s="335">
        <v>31197</v>
      </c>
      <c r="K975" s="336" t="s">
        <v>968</v>
      </c>
      <c r="L975" s="108" t="s">
        <v>130</v>
      </c>
      <c r="M975" s="107" t="str">
        <f t="shared" si="190"/>
        <v>2,F3-$2.618M</v>
      </c>
      <c r="N975" s="339" t="s">
        <v>1913</v>
      </c>
      <c r="O975" s="370" t="s">
        <v>1922</v>
      </c>
      <c r="P975" s="178" t="str">
        <f t="shared" si="191"/>
        <v>Watson, Tony (2,F3-$2.618M)</v>
      </c>
      <c r="Q975" s="139">
        <f t="shared" si="185"/>
        <v>872551</v>
      </c>
      <c r="R975" s="231">
        <f t="shared" si="186"/>
        <v>872551</v>
      </c>
      <c r="S975" s="231" t="str">
        <f t="shared" si="188"/>
        <v/>
      </c>
      <c r="T975" s="231" t="str">
        <f t="shared" si="189"/>
        <v/>
      </c>
      <c r="U975" s="340" t="s">
        <v>1980</v>
      </c>
      <c r="V975" s="338">
        <v>872551</v>
      </c>
      <c r="W975" s="340" t="s">
        <v>1985</v>
      </c>
      <c r="X975" s="486">
        <v>872551</v>
      </c>
      <c r="Y975" s="107" t="s">
        <v>326</v>
      </c>
      <c r="Z975" s="183"/>
      <c r="AA975" s="107"/>
      <c r="AB975" s="107"/>
      <c r="AC975" s="107"/>
      <c r="AD975" s="107"/>
      <c r="AE975" s="107"/>
      <c r="AF975" s="107"/>
      <c r="AG975" s="107"/>
      <c r="AH975" s="107"/>
      <c r="AI975" s="107"/>
      <c r="AJ975" s="107"/>
    </row>
    <row r="976" spans="1:36" ht="14.25" customHeight="1" x14ac:dyDescent="0.2">
      <c r="A976" s="107" t="s">
        <v>1810</v>
      </c>
      <c r="B976" s="185" t="str">
        <f t="shared" si="192"/>
        <v>Weaver</v>
      </c>
      <c r="C976" s="190" t="str">
        <f t="shared" si="193"/>
        <v>Luke</v>
      </c>
      <c r="D976" s="107" t="str">
        <f t="shared" si="194"/>
        <v>L. Weaver</v>
      </c>
      <c r="E976" s="178" t="str">
        <f t="shared" si="195"/>
        <v>Luke Weaver</v>
      </c>
      <c r="F976" s="217"/>
      <c r="G976" s="509">
        <v>184</v>
      </c>
      <c r="H976" s="509">
        <v>8</v>
      </c>
      <c r="I976" s="509">
        <v>6</v>
      </c>
      <c r="J976" s="298">
        <v>34202</v>
      </c>
      <c r="K976" s="167" t="s">
        <v>730</v>
      </c>
      <c r="L976" s="108" t="s">
        <v>130</v>
      </c>
      <c r="M976" s="107" t="str">
        <f t="shared" si="190"/>
        <v>Y2</v>
      </c>
      <c r="N976" s="107" t="s">
        <v>388</v>
      </c>
      <c r="O976" s="142" t="s">
        <v>1888</v>
      </c>
      <c r="P976" s="178" t="str">
        <f t="shared" si="191"/>
        <v>Weaver, Luke (Y2)</v>
      </c>
      <c r="Q976" s="139">
        <f t="shared" si="185"/>
        <v>300000</v>
      </c>
      <c r="R976" s="231">
        <f t="shared" si="186"/>
        <v>400000</v>
      </c>
      <c r="S976" s="231" t="str">
        <f t="shared" si="188"/>
        <v/>
      </c>
      <c r="T976" s="231" t="str">
        <f t="shared" si="189"/>
        <v/>
      </c>
      <c r="U976" s="107" t="s">
        <v>511</v>
      </c>
      <c r="V976" s="183">
        <v>300000</v>
      </c>
      <c r="W976" s="107" t="s">
        <v>367</v>
      </c>
      <c r="X976" s="183">
        <v>400000</v>
      </c>
      <c r="Y976" s="107" t="s">
        <v>630</v>
      </c>
      <c r="Z976" s="183"/>
      <c r="AA976" s="107" t="s">
        <v>943</v>
      </c>
      <c r="AB976" s="179"/>
      <c r="AC976" s="107" t="s">
        <v>944</v>
      </c>
      <c r="AD976" s="107"/>
      <c r="AE976" s="107" t="s">
        <v>945</v>
      </c>
      <c r="AF976" s="107"/>
      <c r="AG976" s="107"/>
      <c r="AH976" s="107"/>
      <c r="AI976" s="107"/>
      <c r="AJ976" s="107"/>
    </row>
    <row r="977" spans="1:36" ht="12.75" x14ac:dyDescent="0.2">
      <c r="A977" s="107" t="s">
        <v>2358</v>
      </c>
      <c r="B977" s="185" t="str">
        <f t="shared" si="192"/>
        <v>Wendle</v>
      </c>
      <c r="C977" s="190" t="str">
        <f t="shared" si="193"/>
        <v>Joey</v>
      </c>
      <c r="D977" s="107" t="str">
        <f t="shared" si="194"/>
        <v>J. Wendle</v>
      </c>
      <c r="E977" s="178" t="str">
        <f t="shared" si="195"/>
        <v>Joey Wendle</v>
      </c>
      <c r="F977" s="184" t="s">
        <v>404</v>
      </c>
      <c r="G977" s="107">
        <f>'Free Agents'!G190+1</f>
        <v>30</v>
      </c>
      <c r="H977" s="107">
        <v>7</v>
      </c>
      <c r="I977" s="107">
        <v>20</v>
      </c>
      <c r="J977" s="398">
        <v>32989</v>
      </c>
      <c r="K977" s="107" t="s">
        <v>969</v>
      </c>
      <c r="L977" s="108" t="s">
        <v>7</v>
      </c>
      <c r="M977" s="107" t="str">
        <f t="shared" si="190"/>
        <v>Y1*</v>
      </c>
      <c r="N977" s="107" t="s">
        <v>448</v>
      </c>
      <c r="O977" s="108" t="s">
        <v>2127</v>
      </c>
      <c r="P977" s="178" t="str">
        <f t="shared" si="191"/>
        <v>Wendle, Joey (Y1*)</v>
      </c>
      <c r="Q977" s="139">
        <f t="shared" si="185"/>
        <v>200000</v>
      </c>
      <c r="R977" s="231">
        <f t="shared" si="186"/>
        <v>300000</v>
      </c>
      <c r="S977" s="231">
        <f t="shared" si="188"/>
        <v>400000</v>
      </c>
      <c r="T977" s="231" t="str">
        <f t="shared" si="189"/>
        <v/>
      </c>
      <c r="U977" s="107" t="s">
        <v>251</v>
      </c>
      <c r="V977" s="140">
        <v>200000</v>
      </c>
      <c r="W977" s="107" t="s">
        <v>511</v>
      </c>
      <c r="X977" s="183">
        <v>300000</v>
      </c>
      <c r="Y977" s="107" t="s">
        <v>367</v>
      </c>
      <c r="Z977" s="183">
        <v>400000</v>
      </c>
      <c r="AA977" s="107" t="s">
        <v>630</v>
      </c>
      <c r="AB977" s="107"/>
      <c r="AC977" s="107"/>
      <c r="AD977" s="107"/>
      <c r="AE977" s="107"/>
      <c r="AF977" s="107"/>
      <c r="AG977" s="107"/>
      <c r="AH977" s="107"/>
      <c r="AI977" s="107"/>
      <c r="AJ977" s="107"/>
    </row>
    <row r="978" spans="1:36" ht="12.75" x14ac:dyDescent="0.2">
      <c r="A978" s="121" t="s">
        <v>51</v>
      </c>
      <c r="B978" s="185" t="str">
        <f t="shared" si="192"/>
        <v>Werth</v>
      </c>
      <c r="C978" s="190" t="str">
        <f t="shared" si="193"/>
        <v>Jayson</v>
      </c>
      <c r="D978" s="107" t="str">
        <f t="shared" si="194"/>
        <v>J. Werth</v>
      </c>
      <c r="E978" s="178" t="str">
        <f t="shared" si="195"/>
        <v>Jayson Werth</v>
      </c>
      <c r="F978" s="108"/>
      <c r="G978" s="120"/>
      <c r="H978" s="120"/>
      <c r="I978" s="120"/>
      <c r="J978" s="332"/>
      <c r="K978" s="107"/>
      <c r="L978" s="108" t="s">
        <v>7</v>
      </c>
      <c r="M978" s="107" t="str">
        <f t="shared" si="190"/>
        <v>3,F3-$2.175M</v>
      </c>
      <c r="N978" s="120" t="str">
        <f>Aaron!$M$2</f>
        <v>Virginia</v>
      </c>
      <c r="O978" s="284" t="s">
        <v>1497</v>
      </c>
      <c r="P978" s="178" t="str">
        <f t="shared" si="191"/>
        <v>Werth, Jayson (3,F3-$2.175M)</v>
      </c>
      <c r="Q978" s="139">
        <f t="shared" si="185"/>
        <v>725000</v>
      </c>
      <c r="R978" s="231" t="str">
        <f t="shared" si="186"/>
        <v/>
      </c>
      <c r="S978" s="231" t="str">
        <f t="shared" si="188"/>
        <v/>
      </c>
      <c r="T978" s="231" t="str">
        <f t="shared" si="189"/>
        <v/>
      </c>
      <c r="U978" s="121" t="s">
        <v>1566</v>
      </c>
      <c r="V978" s="323">
        <v>725000</v>
      </c>
      <c r="W978" s="107" t="s">
        <v>326</v>
      </c>
      <c r="X978" s="183"/>
      <c r="Y978" s="107"/>
      <c r="Z978" s="183"/>
      <c r="AA978" s="107"/>
      <c r="AB978" s="107"/>
      <c r="AC978" s="107"/>
      <c r="AD978" s="107"/>
      <c r="AE978" s="107"/>
      <c r="AF978" s="107"/>
      <c r="AG978" s="107"/>
      <c r="AH978" s="107"/>
      <c r="AI978" s="107"/>
      <c r="AJ978" s="107"/>
    </row>
    <row r="979" spans="1:36" ht="12.75" x14ac:dyDescent="0.2">
      <c r="A979" s="107" t="s">
        <v>2267</v>
      </c>
      <c r="B979" s="185" t="str">
        <f t="shared" si="192"/>
        <v>Whalen</v>
      </c>
      <c r="C979" s="190" t="str">
        <f t="shared" si="193"/>
        <v>Rob</v>
      </c>
      <c r="D979" s="107" t="str">
        <f t="shared" si="194"/>
        <v>R. Whalen</v>
      </c>
      <c r="E979" s="178" t="str">
        <f t="shared" si="195"/>
        <v>Rob Whalen</v>
      </c>
      <c r="F979" s="184" t="s">
        <v>971</v>
      </c>
      <c r="G979" s="107">
        <f>G978+1</f>
        <v>1</v>
      </c>
      <c r="H979" s="107">
        <v>7</v>
      </c>
      <c r="I979" s="107">
        <v>21</v>
      </c>
      <c r="J979" s="398">
        <v>34365</v>
      </c>
      <c r="K979" s="107" t="s">
        <v>730</v>
      </c>
      <c r="L979" s="108" t="s">
        <v>130</v>
      </c>
      <c r="M979" s="107" t="str">
        <f t="shared" si="190"/>
        <v>MM</v>
      </c>
      <c r="N979" s="107" t="s">
        <v>224</v>
      </c>
      <c r="O979" s="108" t="s">
        <v>2127</v>
      </c>
      <c r="P979" s="178" t="str">
        <f t="shared" si="191"/>
        <v>Whalen, Rob (MM)</v>
      </c>
      <c r="Q979" s="139">
        <f t="shared" si="185"/>
        <v>100000</v>
      </c>
      <c r="R979" s="231" t="str">
        <f t="shared" si="186"/>
        <v/>
      </c>
      <c r="S979" s="231" t="str">
        <f t="shared" si="188"/>
        <v/>
      </c>
      <c r="T979" s="231" t="str">
        <f t="shared" si="189"/>
        <v/>
      </c>
      <c r="U979" s="107" t="s">
        <v>507</v>
      </c>
      <c r="V979" s="179">
        <v>100000</v>
      </c>
      <c r="W979" s="107"/>
      <c r="X979" s="140"/>
      <c r="Y979" s="107"/>
      <c r="Z979" s="140"/>
      <c r="AA979" s="107"/>
      <c r="AB979" s="107"/>
      <c r="AC979" s="107"/>
      <c r="AD979" s="107"/>
      <c r="AE979" s="107"/>
      <c r="AF979" s="107"/>
      <c r="AG979" s="107"/>
      <c r="AH979" s="107"/>
      <c r="AI979" s="107"/>
      <c r="AJ979" s="107"/>
    </row>
    <row r="980" spans="1:36" ht="14.25" customHeight="1" x14ac:dyDescent="0.2">
      <c r="A980" s="107" t="s">
        <v>3379</v>
      </c>
      <c r="B980" s="185" t="str">
        <f t="shared" si="192"/>
        <v>Wheeler</v>
      </c>
      <c r="C980" s="190" t="str">
        <f t="shared" si="193"/>
        <v>Zack</v>
      </c>
      <c r="D980" s="107" t="str">
        <f t="shared" si="194"/>
        <v>Z. Wheeler</v>
      </c>
      <c r="E980" s="178" t="str">
        <f t="shared" si="195"/>
        <v>Zack Wheeler</v>
      </c>
      <c r="F980" s="217" t="s">
        <v>971</v>
      </c>
      <c r="G980" s="217"/>
      <c r="H980" s="217"/>
      <c r="I980" s="217"/>
      <c r="J980" s="165">
        <v>33023</v>
      </c>
      <c r="K980" s="167" t="s">
        <v>730</v>
      </c>
      <c r="L980" s="108" t="s">
        <v>130</v>
      </c>
      <c r="M980" s="107" t="str">
        <f t="shared" si="190"/>
        <v>1,F3-$1.05M</v>
      </c>
      <c r="N980" s="147" t="s">
        <v>340</v>
      </c>
      <c r="O980" s="142" t="s">
        <v>3237</v>
      </c>
      <c r="P980" s="178" t="str">
        <f t="shared" si="191"/>
        <v>Wheeler, Zack (1,F3-$1.05M)</v>
      </c>
      <c r="Q980" s="139">
        <f t="shared" si="185"/>
        <v>350000</v>
      </c>
      <c r="R980" s="231">
        <f t="shared" si="186"/>
        <v>350000</v>
      </c>
      <c r="S980" s="231">
        <f t="shared" si="188"/>
        <v>350000</v>
      </c>
      <c r="T980" s="231" t="str">
        <f t="shared" si="189"/>
        <v/>
      </c>
      <c r="U980" s="165" t="s">
        <v>1492</v>
      </c>
      <c r="V980" s="140">
        <v>350000</v>
      </c>
      <c r="W980" s="165" t="s">
        <v>1492</v>
      </c>
      <c r="X980" s="140">
        <v>350000</v>
      </c>
      <c r="Y980" s="165" t="s">
        <v>1492</v>
      </c>
      <c r="Z980" s="140">
        <v>350000</v>
      </c>
      <c r="AA980" s="140" t="s">
        <v>326</v>
      </c>
      <c r="AB980" s="183"/>
      <c r="AC980" s="107"/>
      <c r="AD980" s="107"/>
      <c r="AE980" s="107"/>
      <c r="AF980" s="107"/>
      <c r="AG980" s="107"/>
      <c r="AH980" s="107"/>
      <c r="AI980" s="107"/>
      <c r="AJ980" s="107"/>
    </row>
    <row r="981" spans="1:36" ht="14.25" customHeight="1" x14ac:dyDescent="0.2">
      <c r="A981" s="107" t="s">
        <v>2329</v>
      </c>
      <c r="B981" s="185" t="str">
        <f t="shared" si="192"/>
        <v>White</v>
      </c>
      <c r="C981" s="190" t="str">
        <f t="shared" si="193"/>
        <v>Tyler</v>
      </c>
      <c r="D981" s="107" t="str">
        <f t="shared" si="194"/>
        <v>T. White</v>
      </c>
      <c r="E981" s="178" t="str">
        <f t="shared" si="195"/>
        <v>Tyler White</v>
      </c>
      <c r="F981" s="184" t="s">
        <v>971</v>
      </c>
      <c r="G981" s="107">
        <v>101</v>
      </c>
      <c r="H981" s="107">
        <v>4</v>
      </c>
      <c r="I981" s="107">
        <v>1</v>
      </c>
      <c r="J981" s="398">
        <v>33175</v>
      </c>
      <c r="K981" s="107" t="s">
        <v>970</v>
      </c>
      <c r="L981" s="108" t="s">
        <v>7</v>
      </c>
      <c r="M981" s="107" t="str">
        <f t="shared" si="190"/>
        <v>Y1*</v>
      </c>
      <c r="N981" s="107" t="s">
        <v>1633</v>
      </c>
      <c r="O981" s="108" t="s">
        <v>2127</v>
      </c>
      <c r="P981" s="178" t="str">
        <f t="shared" si="191"/>
        <v>White, Tyler (Y1*)</v>
      </c>
      <c r="Q981" s="139">
        <f t="shared" si="185"/>
        <v>200000</v>
      </c>
      <c r="R981" s="231">
        <f t="shared" si="186"/>
        <v>300000</v>
      </c>
      <c r="S981" s="231">
        <f t="shared" si="188"/>
        <v>400000</v>
      </c>
      <c r="T981" s="231" t="str">
        <f t="shared" si="189"/>
        <v/>
      </c>
      <c r="U981" s="107" t="s">
        <v>251</v>
      </c>
      <c r="V981" s="140">
        <v>200000</v>
      </c>
      <c r="W981" s="107" t="s">
        <v>511</v>
      </c>
      <c r="X981" s="183">
        <v>300000</v>
      </c>
      <c r="Y981" s="107" t="s">
        <v>367</v>
      </c>
      <c r="Z981" s="183">
        <v>400000</v>
      </c>
      <c r="AA981" s="107" t="s">
        <v>630</v>
      </c>
      <c r="AB981" s="107"/>
      <c r="AC981" s="107"/>
      <c r="AD981" s="107"/>
      <c r="AE981" s="107"/>
      <c r="AF981" s="107"/>
      <c r="AG981" s="107"/>
      <c r="AH981" s="107"/>
      <c r="AI981" s="107"/>
      <c r="AJ981" s="107"/>
    </row>
    <row r="982" spans="1:36" ht="12.75" x14ac:dyDescent="0.2">
      <c r="A982" s="107" t="s">
        <v>2167</v>
      </c>
      <c r="B982" s="185" t="str">
        <f t="shared" si="192"/>
        <v>Whitley</v>
      </c>
      <c r="C982" s="190" t="str">
        <f t="shared" si="193"/>
        <v>Forrest</v>
      </c>
      <c r="D982" s="107" t="str">
        <f t="shared" si="194"/>
        <v>F. Whitley</v>
      </c>
      <c r="E982" s="178" t="str">
        <f t="shared" si="195"/>
        <v>Forrest Whitley</v>
      </c>
      <c r="F982" s="184" t="s">
        <v>971</v>
      </c>
      <c r="G982" s="107">
        <f>G981+1</f>
        <v>102</v>
      </c>
      <c r="H982" s="107" t="s">
        <v>613</v>
      </c>
      <c r="I982" s="107">
        <v>16</v>
      </c>
      <c r="J982" s="398">
        <v>35688</v>
      </c>
      <c r="K982" s="107" t="s">
        <v>730</v>
      </c>
      <c r="L982" s="108" t="s">
        <v>509</v>
      </c>
      <c r="M982" s="107" t="str">
        <f t="shared" si="190"/>
        <v>min</v>
      </c>
      <c r="N982" s="107" t="s">
        <v>1071</v>
      </c>
      <c r="O982" s="108" t="s">
        <v>2127</v>
      </c>
      <c r="P982" s="178" t="str">
        <f t="shared" si="191"/>
        <v>Whitley, Forrest (min)</v>
      </c>
      <c r="Q982" s="139" t="str">
        <f t="shared" si="185"/>
        <v/>
      </c>
      <c r="R982" s="231" t="str">
        <f t="shared" si="186"/>
        <v/>
      </c>
      <c r="S982" s="231" t="str">
        <f t="shared" si="188"/>
        <v/>
      </c>
      <c r="T982" s="231" t="str">
        <f t="shared" si="189"/>
        <v/>
      </c>
      <c r="U982" s="107" t="s">
        <v>643</v>
      </c>
      <c r="V982" s="107"/>
      <c r="W982" s="107"/>
      <c r="X982" s="140"/>
      <c r="Y982" s="107"/>
      <c r="Z982" s="140"/>
      <c r="AA982" s="107"/>
      <c r="AB982" s="107"/>
      <c r="AC982" s="107"/>
      <c r="AD982" s="107"/>
      <c r="AE982" s="107"/>
      <c r="AF982" s="107"/>
      <c r="AG982" s="107"/>
      <c r="AH982" s="107"/>
      <c r="AI982" s="107"/>
      <c r="AJ982" s="107"/>
    </row>
    <row r="983" spans="1:36" ht="12.75" x14ac:dyDescent="0.2">
      <c r="A983" s="107" t="s">
        <v>1811</v>
      </c>
      <c r="B983" s="185" t="str">
        <f t="shared" si="192"/>
        <v>Whitley</v>
      </c>
      <c r="C983" s="190" t="str">
        <f t="shared" si="193"/>
        <v>Garrett</v>
      </c>
      <c r="D983" s="107" t="str">
        <f t="shared" si="194"/>
        <v>G. Whitley</v>
      </c>
      <c r="E983" s="178" t="str">
        <f t="shared" si="195"/>
        <v>Garrett Whitley</v>
      </c>
      <c r="F983" s="217"/>
      <c r="G983" s="509">
        <v>44</v>
      </c>
      <c r="H983" s="509">
        <v>2</v>
      </c>
      <c r="I983" s="509">
        <v>20</v>
      </c>
      <c r="J983" s="298">
        <v>35502</v>
      </c>
      <c r="K983" s="167" t="s">
        <v>977</v>
      </c>
      <c r="L983" s="108" t="s">
        <v>509</v>
      </c>
      <c r="M983" s="107" t="str">
        <f t="shared" si="190"/>
        <v>min</v>
      </c>
      <c r="N983" s="120" t="str">
        <f>Mays!$M$2</f>
        <v>Mudville</v>
      </c>
      <c r="O983" s="142" t="s">
        <v>1727</v>
      </c>
      <c r="P983" s="178" t="str">
        <f t="shared" si="191"/>
        <v>Whitley, Garrett (min)</v>
      </c>
      <c r="Q983" s="139" t="str">
        <f t="shared" si="185"/>
        <v/>
      </c>
      <c r="R983" s="231" t="str">
        <f t="shared" si="186"/>
        <v/>
      </c>
      <c r="S983" s="231" t="str">
        <f t="shared" si="188"/>
        <v/>
      </c>
      <c r="T983" s="231" t="str">
        <f t="shared" si="189"/>
        <v/>
      </c>
      <c r="U983" s="107" t="s">
        <v>643</v>
      </c>
      <c r="V983" s="183"/>
      <c r="W983" s="107"/>
      <c r="X983" s="183"/>
      <c r="Y983" s="107"/>
      <c r="Z983" s="183"/>
      <c r="AA983" s="107"/>
      <c r="AB983" s="107"/>
      <c r="AC983" s="107"/>
      <c r="AD983" s="107"/>
      <c r="AE983" s="107"/>
      <c r="AF983" s="107"/>
      <c r="AG983" s="107"/>
      <c r="AH983" s="107"/>
      <c r="AI983" s="107"/>
      <c r="AJ983" s="107"/>
    </row>
    <row r="984" spans="1:36" ht="12.75" x14ac:dyDescent="0.2">
      <c r="A984" s="107" t="s">
        <v>220</v>
      </c>
      <c r="B984" s="185" t="str">
        <f t="shared" si="192"/>
        <v>Wieters</v>
      </c>
      <c r="C984" s="190" t="str">
        <f t="shared" si="193"/>
        <v>Matt</v>
      </c>
      <c r="D984" s="107" t="str">
        <f t="shared" si="194"/>
        <v>M. Wieters</v>
      </c>
      <c r="E984" s="178" t="str">
        <f t="shared" si="195"/>
        <v>Matt Wieters</v>
      </c>
      <c r="F984" s="108" t="s">
        <v>978</v>
      </c>
      <c r="G984" s="108"/>
      <c r="H984" s="108"/>
      <c r="I984" s="108"/>
      <c r="J984" s="165">
        <v>31553</v>
      </c>
      <c r="K984" s="120" t="s">
        <v>972</v>
      </c>
      <c r="L984" s="108" t="s">
        <v>7</v>
      </c>
      <c r="M984" s="107" t="str">
        <f t="shared" si="190"/>
        <v>1,F3-$3.3M</v>
      </c>
      <c r="N984" s="147" t="s">
        <v>614</v>
      </c>
      <c r="O984" s="142" t="s">
        <v>3237</v>
      </c>
      <c r="P984" s="178" t="str">
        <f t="shared" si="191"/>
        <v>Wieters, Matt (1,F3-$3.3M)</v>
      </c>
      <c r="Q984" s="139">
        <f t="shared" si="185"/>
        <v>1100000</v>
      </c>
      <c r="R984" s="231">
        <f t="shared" si="186"/>
        <v>1100000</v>
      </c>
      <c r="S984" s="231">
        <f t="shared" si="188"/>
        <v>1100000</v>
      </c>
      <c r="T984" s="231" t="str">
        <f t="shared" si="189"/>
        <v/>
      </c>
      <c r="U984" s="165" t="s">
        <v>1935</v>
      </c>
      <c r="V984" s="140">
        <v>1100000</v>
      </c>
      <c r="W984" s="165" t="s">
        <v>1935</v>
      </c>
      <c r="X984" s="140">
        <v>1100000</v>
      </c>
      <c r="Y984" s="165" t="s">
        <v>1935</v>
      </c>
      <c r="Z984" s="140">
        <v>1100000</v>
      </c>
      <c r="AA984" s="140" t="s">
        <v>326</v>
      </c>
      <c r="AB984" s="140"/>
      <c r="AC984" s="240"/>
      <c r="AD984" s="107"/>
      <c r="AE984" s="107"/>
      <c r="AF984" s="107"/>
      <c r="AG984" s="107"/>
      <c r="AH984" s="107"/>
      <c r="AI984" s="107"/>
      <c r="AJ984" s="107"/>
    </row>
    <row r="985" spans="1:36" ht="14.25" customHeight="1" x14ac:dyDescent="0.2">
      <c r="A985" s="121" t="s">
        <v>790</v>
      </c>
      <c r="B985" s="185" t="str">
        <f t="shared" si="192"/>
        <v>Wilhelmsen</v>
      </c>
      <c r="C985" s="190" t="str">
        <f t="shared" si="193"/>
        <v>Tom</v>
      </c>
      <c r="D985" s="107" t="str">
        <f t="shared" si="194"/>
        <v>T. Wilhelmsen</v>
      </c>
      <c r="E985" s="178" t="str">
        <f t="shared" si="195"/>
        <v>Tom Wilhelmsen</v>
      </c>
      <c r="F985" s="108"/>
      <c r="G985" s="120"/>
      <c r="H985" s="120"/>
      <c r="I985" s="120"/>
      <c r="J985" s="332"/>
      <c r="K985" s="107"/>
      <c r="L985" s="108" t="s">
        <v>130</v>
      </c>
      <c r="M985" s="107" t="str">
        <f t="shared" si="190"/>
        <v>3,F3-$2.55M</v>
      </c>
      <c r="N985" s="120" t="str">
        <f>Aaron!$A$2</f>
        <v>Middlesex</v>
      </c>
      <c r="O985" s="284" t="s">
        <v>1497</v>
      </c>
      <c r="P985" s="178" t="str">
        <f t="shared" si="191"/>
        <v>Wilhelmsen, Tom (3,F3-$2.55M)</v>
      </c>
      <c r="Q985" s="139">
        <f t="shared" si="185"/>
        <v>850000</v>
      </c>
      <c r="R985" s="231" t="str">
        <f t="shared" si="186"/>
        <v/>
      </c>
      <c r="S985" s="231" t="str">
        <f t="shared" si="188"/>
        <v/>
      </c>
      <c r="T985" s="231" t="str">
        <f t="shared" si="189"/>
        <v/>
      </c>
      <c r="U985" s="121" t="s">
        <v>1570</v>
      </c>
      <c r="V985" s="323">
        <v>850000</v>
      </c>
      <c r="W985" s="107" t="s">
        <v>326</v>
      </c>
      <c r="X985" s="183"/>
      <c r="Y985" s="107"/>
      <c r="Z985" s="183"/>
      <c r="AA985" s="107"/>
      <c r="AB985" s="107"/>
      <c r="AC985" s="107"/>
      <c r="AD985" s="107"/>
      <c r="AE985" s="107"/>
      <c r="AF985" s="107"/>
      <c r="AG985" s="107"/>
      <c r="AH985" s="107"/>
      <c r="AI985" s="107"/>
      <c r="AJ985" s="107"/>
    </row>
    <row r="986" spans="1:36" ht="12.75" x14ac:dyDescent="0.2">
      <c r="A986" s="185" t="s">
        <v>1091</v>
      </c>
      <c r="B986" s="185" t="str">
        <f t="shared" si="192"/>
        <v>Williams</v>
      </c>
      <c r="C986" s="190" t="str">
        <f t="shared" si="193"/>
        <v>Nick</v>
      </c>
      <c r="D986" s="107" t="str">
        <f t="shared" si="194"/>
        <v>N. Williams</v>
      </c>
      <c r="E986" s="178" t="str">
        <f t="shared" si="195"/>
        <v>Nick Williams</v>
      </c>
      <c r="F986" s="184" t="s">
        <v>404</v>
      </c>
      <c r="G986" s="184"/>
      <c r="H986" s="184"/>
      <c r="I986" s="184"/>
      <c r="J986" s="194">
        <v>34220</v>
      </c>
      <c r="K986" s="195" t="s">
        <v>1075</v>
      </c>
      <c r="L986" s="108" t="s">
        <v>7</v>
      </c>
      <c r="M986" s="107" t="str">
        <f t="shared" si="190"/>
        <v>Y1</v>
      </c>
      <c r="N986" s="120" t="s">
        <v>1361</v>
      </c>
      <c r="O986" s="184" t="s">
        <v>2116</v>
      </c>
      <c r="P986" s="178" t="str">
        <f t="shared" si="191"/>
        <v>Williams, Nick (Y1)</v>
      </c>
      <c r="Q986" s="139">
        <f t="shared" si="185"/>
        <v>200000</v>
      </c>
      <c r="R986" s="231">
        <f t="shared" si="186"/>
        <v>300000</v>
      </c>
      <c r="S986" s="231">
        <f t="shared" si="188"/>
        <v>400000</v>
      </c>
      <c r="T986" s="231" t="str">
        <f t="shared" si="189"/>
        <v/>
      </c>
      <c r="U986" s="178" t="s">
        <v>510</v>
      </c>
      <c r="V986" s="140">
        <v>200000</v>
      </c>
      <c r="W986" s="107" t="s">
        <v>511</v>
      </c>
      <c r="X986" s="183">
        <v>300000</v>
      </c>
      <c r="Y986" s="107" t="s">
        <v>367</v>
      </c>
      <c r="Z986" s="183">
        <v>400000</v>
      </c>
      <c r="AA986" s="107" t="s">
        <v>630</v>
      </c>
      <c r="AB986" s="509"/>
      <c r="AC986" s="107"/>
      <c r="AD986" s="107"/>
      <c r="AE986" s="107"/>
      <c r="AF986" s="107"/>
      <c r="AG986" s="107"/>
      <c r="AH986" s="107"/>
      <c r="AI986" s="107"/>
      <c r="AJ986" s="107"/>
    </row>
    <row r="987" spans="1:36" ht="15" x14ac:dyDescent="0.2">
      <c r="A987" s="186" t="s">
        <v>1165</v>
      </c>
      <c r="B987" s="185" t="str">
        <f t="shared" si="192"/>
        <v>Wilson</v>
      </c>
      <c r="C987" s="190" t="str">
        <f t="shared" si="193"/>
        <v>Alex</v>
      </c>
      <c r="D987" s="107" t="str">
        <f t="shared" si="194"/>
        <v>A. Wilson</v>
      </c>
      <c r="E987" s="178" t="str">
        <f t="shared" si="195"/>
        <v>Alex Wilson</v>
      </c>
      <c r="F987" s="189" t="s">
        <v>971</v>
      </c>
      <c r="G987" s="189"/>
      <c r="H987" s="189"/>
      <c r="I987" s="189"/>
      <c r="J987" s="193">
        <v>31719</v>
      </c>
      <c r="K987" s="192" t="s">
        <v>130</v>
      </c>
      <c r="L987" s="108" t="s">
        <v>130</v>
      </c>
      <c r="M987" s="107" t="str">
        <f t="shared" si="190"/>
        <v>ARB-Y4</v>
      </c>
      <c r="N987" s="120" t="s">
        <v>429</v>
      </c>
      <c r="O987" s="184" t="s">
        <v>1076</v>
      </c>
      <c r="P987" s="178" t="str">
        <f t="shared" si="191"/>
        <v>Wilson, Alex (ARB-Y4)</v>
      </c>
      <c r="Q987" s="139">
        <f t="shared" si="185"/>
        <v>760000</v>
      </c>
      <c r="R987" s="231" t="str">
        <f t="shared" si="186"/>
        <v/>
      </c>
      <c r="S987" s="231" t="str">
        <f t="shared" ref="S987:S1013" si="196">IF(ISBLANK($Z987),"",$Z987)</f>
        <v/>
      </c>
      <c r="T987" s="231" t="str">
        <f t="shared" ref="T987:T1013" si="197">IF(ISBLANK($AB987),"",$AB987)</f>
        <v/>
      </c>
      <c r="U987" s="107" t="s">
        <v>630</v>
      </c>
      <c r="V987" s="179">
        <v>760000</v>
      </c>
      <c r="W987" s="107" t="s">
        <v>943</v>
      </c>
      <c r="X987" s="179"/>
      <c r="Y987" s="107" t="s">
        <v>944</v>
      </c>
      <c r="Z987" s="321"/>
      <c r="AA987" s="107" t="s">
        <v>945</v>
      </c>
      <c r="AB987" s="509"/>
      <c r="AC987" s="107" t="s">
        <v>326</v>
      </c>
      <c r="AD987" s="107"/>
      <c r="AE987" s="107"/>
      <c r="AF987" s="107"/>
      <c r="AG987" s="107"/>
      <c r="AH987" s="107"/>
      <c r="AI987" s="107"/>
      <c r="AJ987" s="107"/>
    </row>
    <row r="988" spans="1:36" ht="14.25" customHeight="1" x14ac:dyDescent="0.2">
      <c r="A988" s="119" t="s">
        <v>848</v>
      </c>
      <c r="B988" s="185" t="str">
        <f t="shared" si="192"/>
        <v>Wilson</v>
      </c>
      <c r="C988" s="190" t="str">
        <f t="shared" si="193"/>
        <v>Justin</v>
      </c>
      <c r="D988" s="107" t="str">
        <f t="shared" si="194"/>
        <v>J. Wilson</v>
      </c>
      <c r="E988" s="178" t="str">
        <f t="shared" si="195"/>
        <v>Justin Wilson</v>
      </c>
      <c r="F988" s="108" t="s">
        <v>404</v>
      </c>
      <c r="G988" s="108"/>
      <c r="H988" s="108"/>
      <c r="I988" s="108"/>
      <c r="J988" s="165">
        <v>32007</v>
      </c>
      <c r="K988" s="120"/>
      <c r="L988" s="108" t="s">
        <v>130</v>
      </c>
      <c r="M988" s="107" t="str">
        <f t="shared" si="190"/>
        <v>1,F3-$3.307497M</v>
      </c>
      <c r="N988" s="147" t="s">
        <v>1220</v>
      </c>
      <c r="O988" s="142" t="s">
        <v>3237</v>
      </c>
      <c r="P988" s="178" t="str">
        <f t="shared" si="191"/>
        <v>Wilson, Justin (1,F3-$3.307497M)</v>
      </c>
      <c r="Q988" s="139">
        <f t="shared" si="185"/>
        <v>1103000</v>
      </c>
      <c r="R988" s="231">
        <f t="shared" si="186"/>
        <v>1103000</v>
      </c>
      <c r="S988" s="231">
        <f t="shared" si="196"/>
        <v>1103000</v>
      </c>
      <c r="T988" s="231" t="str">
        <f t="shared" si="197"/>
        <v/>
      </c>
      <c r="U988" s="165" t="s">
        <v>3340</v>
      </c>
      <c r="V988" s="140">
        <v>1103000</v>
      </c>
      <c r="W988" s="165" t="s">
        <v>3340</v>
      </c>
      <c r="X988" s="140">
        <v>1103000</v>
      </c>
      <c r="Y988" s="165" t="s">
        <v>3340</v>
      </c>
      <c r="Z988" s="140">
        <v>1103000</v>
      </c>
      <c r="AA988" s="140" t="s">
        <v>326</v>
      </c>
      <c r="AB988" s="321"/>
      <c r="AC988" s="107"/>
      <c r="AD988" s="107"/>
      <c r="AE988" s="107"/>
      <c r="AF988" s="107"/>
      <c r="AG988" s="107"/>
      <c r="AH988" s="107"/>
      <c r="AI988" s="107"/>
      <c r="AJ988" s="107"/>
    </row>
    <row r="989" spans="1:36" ht="14.25" customHeight="1" x14ac:dyDescent="0.2">
      <c r="A989" s="509" t="s">
        <v>1725</v>
      </c>
      <c r="B989" s="185" t="str">
        <f t="shared" si="192"/>
        <v>Wilson</v>
      </c>
      <c r="C989" s="190" t="str">
        <f t="shared" si="193"/>
        <v>Tyler</v>
      </c>
      <c r="D989" s="107" t="str">
        <f t="shared" si="194"/>
        <v>T. Wilson</v>
      </c>
      <c r="E989" s="178" t="str">
        <f t="shared" si="195"/>
        <v>Tyler Wilson</v>
      </c>
      <c r="F989" s="217"/>
      <c r="G989" s="509">
        <v>189</v>
      </c>
      <c r="H989" s="509">
        <v>8</v>
      </c>
      <c r="I989" s="509">
        <v>14</v>
      </c>
      <c r="J989" s="298">
        <v>32776</v>
      </c>
      <c r="K989" s="167" t="s">
        <v>730</v>
      </c>
      <c r="L989" s="108" t="s">
        <v>130</v>
      </c>
      <c r="M989" s="107" t="str">
        <f t="shared" si="190"/>
        <v>Y2*</v>
      </c>
      <c r="N989" s="120" t="str">
        <f>Mays!$Y$2</f>
        <v>Los Angeles</v>
      </c>
      <c r="O989" s="142" t="s">
        <v>1727</v>
      </c>
      <c r="P989" s="178" t="str">
        <f t="shared" si="191"/>
        <v>Wilson, Tyler (Y2*)</v>
      </c>
      <c r="Q989" s="139">
        <f t="shared" si="185"/>
        <v>300000</v>
      </c>
      <c r="R989" s="231">
        <f t="shared" si="186"/>
        <v>400000</v>
      </c>
      <c r="S989" s="231" t="str">
        <f t="shared" si="196"/>
        <v/>
      </c>
      <c r="T989" s="231" t="str">
        <f t="shared" si="197"/>
        <v/>
      </c>
      <c r="U989" s="107" t="s">
        <v>250</v>
      </c>
      <c r="V989" s="183">
        <v>300000</v>
      </c>
      <c r="W989" s="107" t="s">
        <v>367</v>
      </c>
      <c r="X989" s="183">
        <v>400000</v>
      </c>
      <c r="Y989" s="107" t="s">
        <v>630</v>
      </c>
      <c r="Z989" s="183"/>
      <c r="AA989" s="107" t="s">
        <v>943</v>
      </c>
      <c r="AB989" s="107"/>
      <c r="AC989" s="107" t="s">
        <v>944</v>
      </c>
      <c r="AD989" s="107"/>
      <c r="AE989" s="107" t="s">
        <v>945</v>
      </c>
      <c r="AF989" s="107"/>
      <c r="AG989" s="107"/>
      <c r="AH989" s="107"/>
      <c r="AI989" s="107"/>
      <c r="AJ989" s="107"/>
    </row>
    <row r="990" spans="1:36" ht="12.75" x14ac:dyDescent="0.2">
      <c r="A990" s="185" t="s">
        <v>1087</v>
      </c>
      <c r="B990" s="185" t="str">
        <f t="shared" si="192"/>
        <v>Winker</v>
      </c>
      <c r="C990" s="190" t="str">
        <f t="shared" si="193"/>
        <v>Jesse</v>
      </c>
      <c r="D990" s="107" t="str">
        <f t="shared" si="194"/>
        <v>J. Winker</v>
      </c>
      <c r="E990" s="178" t="str">
        <f t="shared" si="195"/>
        <v>Jesse Winker</v>
      </c>
      <c r="F990" s="184" t="s">
        <v>404</v>
      </c>
      <c r="G990" s="184"/>
      <c r="H990" s="184"/>
      <c r="I990" s="184"/>
      <c r="J990" s="194">
        <v>34198</v>
      </c>
      <c r="K990" s="195" t="s">
        <v>1075</v>
      </c>
      <c r="L990" s="108" t="s">
        <v>7</v>
      </c>
      <c r="M990" s="107" t="str">
        <f t="shared" si="190"/>
        <v>Y1</v>
      </c>
      <c r="N990" s="120" t="str">
        <f>Cobb!$G$2</f>
        <v>Alaska</v>
      </c>
      <c r="O990" s="184" t="s">
        <v>1076</v>
      </c>
      <c r="P990" s="178" t="str">
        <f t="shared" si="191"/>
        <v>Winker, Jesse (Y1)</v>
      </c>
      <c r="Q990" s="139">
        <f t="shared" si="185"/>
        <v>200000</v>
      </c>
      <c r="R990" s="231">
        <f t="shared" si="186"/>
        <v>300000</v>
      </c>
      <c r="S990" s="231">
        <f t="shared" si="196"/>
        <v>400000</v>
      </c>
      <c r="T990" s="231" t="str">
        <f t="shared" si="197"/>
        <v/>
      </c>
      <c r="U990" s="178" t="s">
        <v>510</v>
      </c>
      <c r="V990" s="140">
        <v>200000</v>
      </c>
      <c r="W990" s="107" t="s">
        <v>511</v>
      </c>
      <c r="X990" s="183">
        <v>300000</v>
      </c>
      <c r="Y990" s="107" t="s">
        <v>367</v>
      </c>
      <c r="Z990" s="183">
        <v>400000</v>
      </c>
      <c r="AA990" s="107" t="s">
        <v>630</v>
      </c>
      <c r="AB990" s="107"/>
      <c r="AC990" s="107"/>
      <c r="AD990" s="107"/>
      <c r="AE990" s="107"/>
      <c r="AF990" s="107"/>
      <c r="AG990" s="107"/>
      <c r="AH990" s="107"/>
      <c r="AI990" s="107"/>
      <c r="AJ990" s="107"/>
    </row>
    <row r="991" spans="1:36" ht="12.75" x14ac:dyDescent="0.2">
      <c r="A991" s="107" t="s">
        <v>2328</v>
      </c>
      <c r="B991" s="185" t="str">
        <f t="shared" si="192"/>
        <v>Wittgren</v>
      </c>
      <c r="C991" s="190" t="str">
        <f t="shared" si="193"/>
        <v>Nick</v>
      </c>
      <c r="D991" s="107" t="str">
        <f t="shared" si="194"/>
        <v>N. Wittgren</v>
      </c>
      <c r="E991" s="178" t="str">
        <f t="shared" si="195"/>
        <v>Nick Wittgren</v>
      </c>
      <c r="F991" s="184" t="s">
        <v>971</v>
      </c>
      <c r="G991" s="107">
        <f>'Free Agents'!G195+1</f>
        <v>1</v>
      </c>
      <c r="H991" s="107" t="s">
        <v>613</v>
      </c>
      <c r="I991" s="107">
        <v>18</v>
      </c>
      <c r="J991" s="398">
        <v>33387</v>
      </c>
      <c r="K991" s="107" t="s">
        <v>968</v>
      </c>
      <c r="L991" s="108" t="s">
        <v>130</v>
      </c>
      <c r="M991" s="107" t="str">
        <f t="shared" si="190"/>
        <v>Y2</v>
      </c>
      <c r="N991" s="107" t="s">
        <v>340</v>
      </c>
      <c r="O991" s="108" t="s">
        <v>2127</v>
      </c>
      <c r="P991" s="178" t="str">
        <f t="shared" si="191"/>
        <v>Wittgren, Nick (Y2)</v>
      </c>
      <c r="Q991" s="139">
        <f t="shared" si="185"/>
        <v>300000</v>
      </c>
      <c r="R991" s="231">
        <f t="shared" si="186"/>
        <v>400000</v>
      </c>
      <c r="S991" s="231" t="str">
        <f t="shared" si="196"/>
        <v/>
      </c>
      <c r="T991" s="231" t="str">
        <f t="shared" si="197"/>
        <v/>
      </c>
      <c r="U991" s="107" t="s">
        <v>511</v>
      </c>
      <c r="V991" s="183">
        <v>300000</v>
      </c>
      <c r="W991" s="107" t="s">
        <v>367</v>
      </c>
      <c r="X991" s="183">
        <v>400000</v>
      </c>
      <c r="Y991" s="107" t="s">
        <v>630</v>
      </c>
      <c r="Z991" s="140"/>
      <c r="AA991" s="107" t="s">
        <v>943</v>
      </c>
      <c r="AB991" s="107"/>
      <c r="AC991" s="107" t="s">
        <v>944</v>
      </c>
      <c r="AD991" s="107"/>
      <c r="AE991" s="107" t="s">
        <v>945</v>
      </c>
      <c r="AF991" s="107"/>
      <c r="AG991" s="107" t="s">
        <v>945</v>
      </c>
      <c r="AH991" s="107"/>
      <c r="AI991" s="107"/>
      <c r="AJ991" s="107"/>
    </row>
    <row r="992" spans="1:36" ht="14.25" customHeight="1" x14ac:dyDescent="0.2">
      <c r="A992" s="107" t="s">
        <v>2308</v>
      </c>
      <c r="B992" s="185" t="str">
        <f t="shared" si="192"/>
        <v>Wolters</v>
      </c>
      <c r="C992" s="190" t="str">
        <f t="shared" si="193"/>
        <v>Tony</v>
      </c>
      <c r="D992" s="107" t="str">
        <f t="shared" si="194"/>
        <v>T. Wolters</v>
      </c>
      <c r="E992" s="178" t="str">
        <f t="shared" si="195"/>
        <v>Tony Wolters</v>
      </c>
      <c r="F992" s="184" t="s">
        <v>404</v>
      </c>
      <c r="G992" s="107">
        <f>G991+1</f>
        <v>2</v>
      </c>
      <c r="H992" s="107">
        <v>3</v>
      </c>
      <c r="I992" s="107">
        <v>7</v>
      </c>
      <c r="J992" s="398">
        <v>33764</v>
      </c>
      <c r="K992" s="107" t="s">
        <v>972</v>
      </c>
      <c r="L992" s="108" t="s">
        <v>7</v>
      </c>
      <c r="M992" s="107" t="str">
        <f t="shared" si="190"/>
        <v>Y2</v>
      </c>
      <c r="N992" s="107" t="s">
        <v>556</v>
      </c>
      <c r="O992" s="108" t="s">
        <v>2127</v>
      </c>
      <c r="P992" s="178" t="str">
        <f t="shared" si="191"/>
        <v>Wolters, Tony (Y2)</v>
      </c>
      <c r="Q992" s="139">
        <f t="shared" si="185"/>
        <v>300000</v>
      </c>
      <c r="R992" s="231">
        <f t="shared" si="186"/>
        <v>400000</v>
      </c>
      <c r="S992" s="231" t="str">
        <f t="shared" si="196"/>
        <v/>
      </c>
      <c r="T992" s="231" t="str">
        <f t="shared" si="197"/>
        <v/>
      </c>
      <c r="U992" s="107" t="s">
        <v>511</v>
      </c>
      <c r="V992" s="183">
        <v>300000</v>
      </c>
      <c r="W992" s="107" t="s">
        <v>367</v>
      </c>
      <c r="X992" s="183">
        <v>400000</v>
      </c>
      <c r="Y992" s="107" t="s">
        <v>630</v>
      </c>
      <c r="Z992" s="140"/>
      <c r="AA992" s="107" t="s">
        <v>943</v>
      </c>
      <c r="AB992" s="107"/>
      <c r="AC992" s="107" t="s">
        <v>944</v>
      </c>
      <c r="AD992" s="107"/>
      <c r="AE992" s="107" t="s">
        <v>945</v>
      </c>
      <c r="AF992" s="107"/>
      <c r="AG992" s="509"/>
      <c r="AH992" s="107"/>
      <c r="AI992" s="107"/>
      <c r="AJ992" s="107"/>
    </row>
    <row r="993" spans="1:36" ht="14.25" customHeight="1" x14ac:dyDescent="0.2">
      <c r="A993" s="107" t="s">
        <v>759</v>
      </c>
      <c r="B993" s="185" t="str">
        <f t="shared" si="192"/>
        <v>Wong</v>
      </c>
      <c r="C993" s="190" t="str">
        <f t="shared" si="193"/>
        <v>Kolten</v>
      </c>
      <c r="D993" s="107" t="str">
        <f t="shared" si="194"/>
        <v>K. Wong</v>
      </c>
      <c r="E993" s="178" t="str">
        <f t="shared" si="195"/>
        <v>Kolten Wong</v>
      </c>
      <c r="F993" s="108" t="s">
        <v>404</v>
      </c>
      <c r="G993" s="108"/>
      <c r="H993" s="108"/>
      <c r="I993" s="108"/>
      <c r="J993" s="165">
        <v>33156</v>
      </c>
      <c r="K993" s="120" t="s">
        <v>969</v>
      </c>
      <c r="L993" s="108" t="s">
        <v>7</v>
      </c>
      <c r="M993" s="107" t="str">
        <f t="shared" si="190"/>
        <v>ARB-Y4</v>
      </c>
      <c r="N993" s="120" t="str">
        <f>Ruth!$M$2</f>
        <v>Hoboken</v>
      </c>
      <c r="O993" s="142" t="s">
        <v>813</v>
      </c>
      <c r="P993" s="178" t="str">
        <f t="shared" si="191"/>
        <v>Wong, Kolten (ARB-Y4)</v>
      </c>
      <c r="Q993" s="139">
        <f t="shared" si="185"/>
        <v>760000</v>
      </c>
      <c r="R993" s="231" t="str">
        <f t="shared" si="186"/>
        <v/>
      </c>
      <c r="S993" s="231" t="str">
        <f t="shared" si="196"/>
        <v/>
      </c>
      <c r="T993" s="231" t="str">
        <f t="shared" si="197"/>
        <v/>
      </c>
      <c r="U993" s="107" t="s">
        <v>630</v>
      </c>
      <c r="V993" s="183">
        <v>760000</v>
      </c>
      <c r="W993" s="107" t="s">
        <v>943</v>
      </c>
      <c r="X993" s="183"/>
      <c r="Y993" s="107" t="s">
        <v>944</v>
      </c>
      <c r="Z993" s="321"/>
      <c r="AA993" s="107" t="s">
        <v>945</v>
      </c>
      <c r="AB993" s="107"/>
      <c r="AC993" s="107" t="s">
        <v>326</v>
      </c>
      <c r="AD993" s="107"/>
      <c r="AE993" s="107"/>
      <c r="AF993" s="107"/>
      <c r="AG993" s="107"/>
      <c r="AH993" s="107"/>
      <c r="AI993" s="107"/>
      <c r="AJ993" s="107"/>
    </row>
    <row r="994" spans="1:36" ht="14.25" customHeight="1" x14ac:dyDescent="0.2">
      <c r="A994" s="423" t="s">
        <v>1161</v>
      </c>
      <c r="B994" s="185" t="str">
        <f t="shared" si="192"/>
        <v>Wood</v>
      </c>
      <c r="C994" s="190" t="str">
        <f t="shared" si="193"/>
        <v>Alex</v>
      </c>
      <c r="D994" s="107" t="str">
        <f t="shared" si="194"/>
        <v>A. Wood</v>
      </c>
      <c r="E994" s="178" t="str">
        <f t="shared" si="195"/>
        <v>Alex Wood</v>
      </c>
      <c r="F994" s="424" t="s">
        <v>404</v>
      </c>
      <c r="G994" s="424"/>
      <c r="H994" s="424"/>
      <c r="I994" s="424"/>
      <c r="J994" s="426">
        <v>33250</v>
      </c>
      <c r="K994" s="423" t="s">
        <v>1082</v>
      </c>
      <c r="L994" s="108" t="s">
        <v>130</v>
      </c>
      <c r="M994" s="107" t="str">
        <f t="shared" si="190"/>
        <v>ARB-Y5</v>
      </c>
      <c r="N994" s="120" t="str">
        <f>Aaron!$AE$2</f>
        <v>Pismo Beach</v>
      </c>
      <c r="O994" s="108" t="s">
        <v>1076</v>
      </c>
      <c r="P994" s="178" t="str">
        <f t="shared" si="191"/>
        <v>Wood, Alex (ARB-Y5)</v>
      </c>
      <c r="Q994" s="139">
        <f t="shared" si="185"/>
        <v>1890000</v>
      </c>
      <c r="R994" s="231" t="str">
        <f t="shared" si="186"/>
        <v/>
      </c>
      <c r="S994" s="231" t="str">
        <f t="shared" si="196"/>
        <v/>
      </c>
      <c r="T994" s="231" t="str">
        <f t="shared" si="197"/>
        <v/>
      </c>
      <c r="U994" s="107" t="s">
        <v>943</v>
      </c>
      <c r="V994" s="183">
        <v>1890000</v>
      </c>
      <c r="W994" s="107" t="s">
        <v>944</v>
      </c>
      <c r="X994" s="183"/>
      <c r="Y994" s="107" t="s">
        <v>945</v>
      </c>
      <c r="Z994" s="321"/>
      <c r="AA994" s="107" t="s">
        <v>326</v>
      </c>
      <c r="AB994" s="509"/>
      <c r="AC994" s="107"/>
      <c r="AD994" s="107"/>
      <c r="AE994" s="107"/>
      <c r="AF994" s="107"/>
      <c r="AG994" s="107" t="s">
        <v>945</v>
      </c>
      <c r="AH994" s="107"/>
      <c r="AI994" s="107"/>
      <c r="AJ994" s="107"/>
    </row>
    <row r="995" spans="1:36" ht="14.25" customHeight="1" x14ac:dyDescent="0.2">
      <c r="A995" s="447" t="s">
        <v>2410</v>
      </c>
      <c r="B995" s="378" t="str">
        <f t="shared" si="192"/>
        <v>Wood</v>
      </c>
      <c r="C995" s="379" t="str">
        <f t="shared" si="193"/>
        <v>Blake</v>
      </c>
      <c r="D995" s="316" t="str">
        <f t="shared" si="194"/>
        <v>B. Wood</v>
      </c>
      <c r="E995" s="374" t="str">
        <f t="shared" si="195"/>
        <v>Blake Wood</v>
      </c>
      <c r="F995" s="490"/>
      <c r="G995" s="490"/>
      <c r="H995" s="490"/>
      <c r="I995" s="490"/>
      <c r="J995" s="472"/>
      <c r="K995" s="491" t="s">
        <v>730</v>
      </c>
      <c r="L995" s="317" t="s">
        <v>130</v>
      </c>
      <c r="M995" s="316" t="str">
        <f t="shared" si="190"/>
        <v>2,F2</v>
      </c>
      <c r="N995" s="314" t="s">
        <v>1361</v>
      </c>
      <c r="O995" s="474" t="s">
        <v>3697</v>
      </c>
      <c r="P995" s="178" t="str">
        <f t="shared" si="191"/>
        <v>Wood, Blake (2,F2)</v>
      </c>
      <c r="Q995" s="139">
        <f t="shared" si="185"/>
        <v>300000</v>
      </c>
      <c r="R995" s="231" t="str">
        <f t="shared" si="186"/>
        <v/>
      </c>
      <c r="S995" s="231" t="str">
        <f t="shared" si="196"/>
        <v/>
      </c>
      <c r="T995" s="231" t="str">
        <f t="shared" si="197"/>
        <v/>
      </c>
      <c r="U995" s="107" t="s">
        <v>2416</v>
      </c>
      <c r="V995" s="183">
        <v>300000</v>
      </c>
      <c r="W995" s="107" t="s">
        <v>326</v>
      </c>
      <c r="X995" s="183"/>
      <c r="Y995" s="107"/>
      <c r="Z995" s="183"/>
      <c r="AA995" s="107"/>
      <c r="AB995" s="107"/>
      <c r="AC995" s="107"/>
      <c r="AD995" s="107"/>
      <c r="AE995" s="107"/>
      <c r="AF995" s="107"/>
      <c r="AG995" s="107" t="s">
        <v>945</v>
      </c>
      <c r="AH995" s="107"/>
      <c r="AI995" s="107"/>
      <c r="AJ995" s="107"/>
    </row>
    <row r="996" spans="1:36" ht="14.25" customHeight="1" x14ac:dyDescent="0.2">
      <c r="A996" s="107" t="s">
        <v>423</v>
      </c>
      <c r="B996" s="185" t="str">
        <f t="shared" si="192"/>
        <v>Wood</v>
      </c>
      <c r="C996" s="190" t="str">
        <f t="shared" si="193"/>
        <v>Travis</v>
      </c>
      <c r="D996" s="107" t="str">
        <f t="shared" si="194"/>
        <v>T. Wood</v>
      </c>
      <c r="E996" s="178" t="str">
        <f t="shared" si="195"/>
        <v>Travis Wood</v>
      </c>
      <c r="F996" s="108"/>
      <c r="G996" s="108"/>
      <c r="H996" s="108"/>
      <c r="I996" s="108"/>
      <c r="J996" s="165"/>
      <c r="K996" s="120"/>
      <c r="L996" s="108" t="s">
        <v>130</v>
      </c>
      <c r="M996" s="107" t="str">
        <f t="shared" si="190"/>
        <v>5,L5-14M</v>
      </c>
      <c r="N996" s="120" t="str">
        <f>Mays!$A$2</f>
        <v>Aspen</v>
      </c>
      <c r="O996" s="142" t="s">
        <v>710</v>
      </c>
      <c r="P996" s="178" t="str">
        <f t="shared" si="191"/>
        <v>Wood, Travis (5,L5-14M)</v>
      </c>
      <c r="Q996" s="139">
        <f t="shared" si="185"/>
        <v>2800000</v>
      </c>
      <c r="R996" s="231" t="str">
        <f t="shared" si="186"/>
        <v/>
      </c>
      <c r="S996" s="231" t="str">
        <f t="shared" si="196"/>
        <v/>
      </c>
      <c r="T996" s="231" t="str">
        <f t="shared" si="197"/>
        <v/>
      </c>
      <c r="U996" s="107" t="s">
        <v>593</v>
      </c>
      <c r="V996" s="183">
        <v>2800000</v>
      </c>
      <c r="W996" s="107" t="s">
        <v>326</v>
      </c>
      <c r="X996" s="183"/>
      <c r="Y996" s="509"/>
      <c r="Z996" s="321"/>
      <c r="AA996" s="107"/>
      <c r="AB996" s="107"/>
      <c r="AC996" s="107"/>
      <c r="AD996" s="107"/>
      <c r="AE996" s="107"/>
      <c r="AF996" s="509"/>
      <c r="AG996" s="107"/>
      <c r="AH996" s="107"/>
      <c r="AI996" s="107"/>
      <c r="AJ996" s="107"/>
    </row>
    <row r="997" spans="1:36" ht="14.25" customHeight="1" x14ac:dyDescent="0.2">
      <c r="A997" s="107" t="s">
        <v>2185</v>
      </c>
      <c r="B997" s="185" t="str">
        <f t="shared" si="192"/>
        <v>Woodruff</v>
      </c>
      <c r="C997" s="190" t="str">
        <f t="shared" si="193"/>
        <v>Brandon</v>
      </c>
      <c r="D997" s="107" t="str">
        <f t="shared" si="194"/>
        <v>B. Woodruff</v>
      </c>
      <c r="E997" s="178" t="str">
        <f t="shared" si="195"/>
        <v>Brandon Woodruff</v>
      </c>
      <c r="F997" s="184" t="s">
        <v>971</v>
      </c>
      <c r="G997" s="107">
        <f>G995+1</f>
        <v>1</v>
      </c>
      <c r="H997" s="107">
        <v>5</v>
      </c>
      <c r="I997" s="107">
        <v>18</v>
      </c>
      <c r="J997" s="398">
        <v>34010</v>
      </c>
      <c r="K997" s="107" t="s">
        <v>730</v>
      </c>
      <c r="L997" s="108" t="s">
        <v>130</v>
      </c>
      <c r="M997" s="107" t="str">
        <f t="shared" si="190"/>
        <v>Y1</v>
      </c>
      <c r="N997" s="107" t="s">
        <v>340</v>
      </c>
      <c r="O997" s="108" t="s">
        <v>2127</v>
      </c>
      <c r="P997" s="178" t="str">
        <f t="shared" si="191"/>
        <v>Woodruff, Brandon (Y1)</v>
      </c>
      <c r="Q997" s="139">
        <f t="shared" si="185"/>
        <v>200000</v>
      </c>
      <c r="R997" s="231">
        <f t="shared" si="186"/>
        <v>300000</v>
      </c>
      <c r="S997" s="231">
        <f t="shared" si="196"/>
        <v>400000</v>
      </c>
      <c r="T997" s="231" t="str">
        <f t="shared" si="197"/>
        <v/>
      </c>
      <c r="U997" s="107" t="s">
        <v>510</v>
      </c>
      <c r="V997" s="140">
        <v>200000</v>
      </c>
      <c r="W997" s="107" t="s">
        <v>511</v>
      </c>
      <c r="X997" s="183">
        <v>300000</v>
      </c>
      <c r="Y997" s="107" t="s">
        <v>367</v>
      </c>
      <c r="Z997" s="183">
        <v>400000</v>
      </c>
      <c r="AA997" s="107" t="s">
        <v>630</v>
      </c>
      <c r="AB997" s="107"/>
      <c r="AC997" s="107"/>
      <c r="AD997" s="107"/>
      <c r="AE997" s="107"/>
      <c r="AF997" s="107"/>
      <c r="AG997" s="107" t="s">
        <v>945</v>
      </c>
      <c r="AH997" s="107"/>
      <c r="AI997" s="107"/>
      <c r="AJ997" s="107"/>
    </row>
    <row r="998" spans="1:36" ht="14.25" customHeight="1" x14ac:dyDescent="0.2">
      <c r="A998" s="107" t="s">
        <v>3380</v>
      </c>
      <c r="B998" s="185" t="str">
        <f t="shared" si="192"/>
        <v>Workman</v>
      </c>
      <c r="C998" s="190" t="str">
        <f t="shared" si="193"/>
        <v>Brandon</v>
      </c>
      <c r="D998" s="107" t="str">
        <f t="shared" si="194"/>
        <v>B. Workman</v>
      </c>
      <c r="E998" s="178" t="str">
        <f t="shared" si="195"/>
        <v>Brandon Workman</v>
      </c>
      <c r="F998" s="217" t="s">
        <v>971</v>
      </c>
      <c r="G998" s="217"/>
      <c r="H998" s="217"/>
      <c r="I998" s="217"/>
      <c r="J998" s="165">
        <v>32368</v>
      </c>
      <c r="K998" s="167" t="s">
        <v>968</v>
      </c>
      <c r="L998" s="108" t="s">
        <v>130</v>
      </c>
      <c r="M998" s="107" t="str">
        <f t="shared" si="190"/>
        <v xml:space="preserve">1,F2-$500k </v>
      </c>
      <c r="N998" s="147" t="s">
        <v>640</v>
      </c>
      <c r="O998" s="142" t="s">
        <v>3237</v>
      </c>
      <c r="P998" s="178" t="str">
        <f t="shared" si="191"/>
        <v>Workman, Brandon (1,F2-$500k )</v>
      </c>
      <c r="Q998" s="139">
        <f t="shared" si="185"/>
        <v>250000</v>
      </c>
      <c r="R998" s="231">
        <f t="shared" si="186"/>
        <v>250000</v>
      </c>
      <c r="S998" s="231" t="str">
        <f t="shared" si="196"/>
        <v/>
      </c>
      <c r="T998" s="231" t="str">
        <f t="shared" si="197"/>
        <v/>
      </c>
      <c r="U998" s="165" t="s">
        <v>3321</v>
      </c>
      <c r="V998" s="140">
        <v>250000</v>
      </c>
      <c r="W998" s="165" t="s">
        <v>3321</v>
      </c>
      <c r="X998" s="140">
        <v>250000</v>
      </c>
      <c r="Y998" s="201" t="s">
        <v>326</v>
      </c>
      <c r="Z998" s="183"/>
      <c r="AA998" s="107"/>
      <c r="AB998" s="183"/>
      <c r="AC998" s="107"/>
      <c r="AD998" s="107"/>
      <c r="AE998" s="107"/>
      <c r="AF998" s="107"/>
      <c r="AG998" s="107"/>
      <c r="AH998" s="107"/>
      <c r="AI998" s="107"/>
      <c r="AJ998" s="107"/>
    </row>
    <row r="999" spans="1:36" ht="14.25" customHeight="1" x14ac:dyDescent="0.2">
      <c r="A999" s="224" t="s">
        <v>1399</v>
      </c>
      <c r="B999" s="185" t="str">
        <f t="shared" si="192"/>
        <v>Worley</v>
      </c>
      <c r="C999" s="190" t="str">
        <f t="shared" si="193"/>
        <v>Vance</v>
      </c>
      <c r="D999" s="107" t="str">
        <f t="shared" si="194"/>
        <v>V. Worley</v>
      </c>
      <c r="E999" s="178" t="str">
        <f t="shared" si="195"/>
        <v>Vance Worley</v>
      </c>
      <c r="F999" s="227"/>
      <c r="G999" s="227"/>
      <c r="H999" s="227"/>
      <c r="I999" s="227"/>
      <c r="J999" s="333"/>
      <c r="K999" s="224"/>
      <c r="L999" s="108" t="s">
        <v>130</v>
      </c>
      <c r="M999" s="107" t="str">
        <f t="shared" si="190"/>
        <v>4,F4-11.76M</v>
      </c>
      <c r="N999" s="120" t="s">
        <v>62</v>
      </c>
      <c r="O999" s="227" t="s">
        <v>1848</v>
      </c>
      <c r="P999" s="178" t="str">
        <f t="shared" si="191"/>
        <v>Worley, Vance (4,F4-11.76M)</v>
      </c>
      <c r="Q999" s="139">
        <f t="shared" si="185"/>
        <v>2940000</v>
      </c>
      <c r="R999" s="231" t="str">
        <f t="shared" si="186"/>
        <v/>
      </c>
      <c r="S999" s="231" t="str">
        <f t="shared" si="196"/>
        <v/>
      </c>
      <c r="T999" s="231" t="str">
        <f t="shared" si="197"/>
        <v/>
      </c>
      <c r="U999" s="120" t="s">
        <v>1259</v>
      </c>
      <c r="V999" s="182">
        <v>2940000</v>
      </c>
      <c r="W999" s="120" t="s">
        <v>326</v>
      </c>
      <c r="X999" s="182"/>
      <c r="Y999" s="120"/>
      <c r="Z999" s="183"/>
      <c r="AA999" s="107"/>
      <c r="AB999" s="107"/>
      <c r="AC999" s="107"/>
      <c r="AD999" s="107"/>
      <c r="AE999" s="107"/>
      <c r="AF999" s="509"/>
      <c r="AG999" s="107"/>
      <c r="AH999" s="178"/>
      <c r="AI999" s="107"/>
      <c r="AJ999" s="107"/>
    </row>
    <row r="1000" spans="1:36" ht="14.25" customHeight="1" x14ac:dyDescent="0.2">
      <c r="A1000" s="509" t="s">
        <v>1726</v>
      </c>
      <c r="B1000" s="185" t="str">
        <f t="shared" si="192"/>
        <v>Wright</v>
      </c>
      <c r="C1000" s="190" t="str">
        <f t="shared" si="193"/>
        <v>Mike</v>
      </c>
      <c r="D1000" s="107" t="str">
        <f t="shared" si="194"/>
        <v>M. Wright</v>
      </c>
      <c r="E1000" s="178" t="str">
        <f t="shared" si="195"/>
        <v>Mike Wright</v>
      </c>
      <c r="F1000" s="217"/>
      <c r="G1000" s="509">
        <v>170</v>
      </c>
      <c r="H1000" s="509">
        <v>7</v>
      </c>
      <c r="I1000" s="509">
        <v>11</v>
      </c>
      <c r="J1000" s="298">
        <v>32876</v>
      </c>
      <c r="K1000" s="167" t="s">
        <v>730</v>
      </c>
      <c r="L1000" s="108" t="s">
        <v>130</v>
      </c>
      <c r="M1000" s="107" t="str">
        <f t="shared" si="190"/>
        <v>Y3</v>
      </c>
      <c r="N1000" s="120" t="str">
        <f>Aaron!$M$2</f>
        <v>Virginia</v>
      </c>
      <c r="O1000" s="142" t="s">
        <v>1727</v>
      </c>
      <c r="P1000" s="178" t="str">
        <f t="shared" si="191"/>
        <v>Wright, Mike (Y3)</v>
      </c>
      <c r="Q1000" s="139">
        <f t="shared" ref="Q1000:Q1013" si="198">IF(ISBLANK($V1000),"",$V1000)</f>
        <v>400000</v>
      </c>
      <c r="R1000" s="231" t="str">
        <f t="shared" ref="R1000:R1013" si="199">IF(ISBLANK($X1000),"",$X1000)</f>
        <v/>
      </c>
      <c r="S1000" s="231" t="str">
        <f t="shared" si="196"/>
        <v/>
      </c>
      <c r="T1000" s="231" t="str">
        <f t="shared" si="197"/>
        <v/>
      </c>
      <c r="U1000" s="107" t="s">
        <v>367</v>
      </c>
      <c r="V1000" s="183">
        <v>400000</v>
      </c>
      <c r="W1000" s="107" t="s">
        <v>630</v>
      </c>
      <c r="X1000" s="183"/>
      <c r="Y1000" s="107" t="s">
        <v>943</v>
      </c>
      <c r="Z1000" s="183"/>
      <c r="AA1000" s="107" t="s">
        <v>944</v>
      </c>
      <c r="AB1000" s="107"/>
      <c r="AC1000" s="107" t="s">
        <v>945</v>
      </c>
      <c r="AD1000" s="107"/>
      <c r="AE1000" s="107" t="s">
        <v>326</v>
      </c>
      <c r="AF1000" s="107"/>
      <c r="AG1000" s="107"/>
      <c r="AH1000" s="107"/>
      <c r="AI1000" s="107"/>
      <c r="AJ1000" s="107"/>
    </row>
    <row r="1001" spans="1:36" ht="14.25" customHeight="1" x14ac:dyDescent="0.2">
      <c r="A1001" s="509" t="s">
        <v>1283</v>
      </c>
      <c r="B1001" s="185" t="str">
        <f t="shared" si="192"/>
        <v>Wright</v>
      </c>
      <c r="C1001" s="190" t="str">
        <f t="shared" si="193"/>
        <v>Steven</v>
      </c>
      <c r="D1001" s="107" t="str">
        <f t="shared" si="194"/>
        <v>S. Wright</v>
      </c>
      <c r="E1001" s="178" t="str">
        <f t="shared" si="195"/>
        <v>Steven Wright</v>
      </c>
      <c r="F1001" s="108" t="s">
        <v>971</v>
      </c>
      <c r="G1001" s="108"/>
      <c r="H1001" s="108"/>
      <c r="I1001" s="108"/>
      <c r="J1001" s="298">
        <v>30924</v>
      </c>
      <c r="K1001" s="107" t="s">
        <v>730</v>
      </c>
      <c r="L1001" s="108" t="s">
        <v>130</v>
      </c>
      <c r="M1001" s="107" t="str">
        <f t="shared" si="190"/>
        <v>Y2*</v>
      </c>
      <c r="N1001" s="120" t="str">
        <f>Cobb!$G$2</f>
        <v>Alaska</v>
      </c>
      <c r="O1001" s="108" t="s">
        <v>1349</v>
      </c>
      <c r="P1001" s="178" t="str">
        <f t="shared" si="191"/>
        <v>Wright, Steven (Y2*)</v>
      </c>
      <c r="Q1001" s="139">
        <f t="shared" si="198"/>
        <v>300000</v>
      </c>
      <c r="R1001" s="231">
        <f t="shared" si="199"/>
        <v>400000</v>
      </c>
      <c r="S1001" s="231" t="str">
        <f t="shared" si="196"/>
        <v/>
      </c>
      <c r="T1001" s="231" t="str">
        <f t="shared" si="197"/>
        <v/>
      </c>
      <c r="U1001" s="107" t="s">
        <v>250</v>
      </c>
      <c r="V1001" s="183">
        <v>300000</v>
      </c>
      <c r="W1001" s="107" t="s">
        <v>367</v>
      </c>
      <c r="X1001" s="183">
        <v>400000</v>
      </c>
      <c r="Y1001" s="107" t="s">
        <v>630</v>
      </c>
      <c r="Z1001" s="183"/>
      <c r="AA1001" s="107" t="s">
        <v>943</v>
      </c>
      <c r="AB1001" s="107"/>
      <c r="AC1001" s="107" t="s">
        <v>944</v>
      </c>
      <c r="AD1001" s="107"/>
      <c r="AE1001" s="107" t="s">
        <v>945</v>
      </c>
      <c r="AF1001" s="107"/>
      <c r="AG1001" s="107"/>
      <c r="AH1001" s="107"/>
      <c r="AI1001" s="107"/>
      <c r="AJ1001" s="107"/>
    </row>
    <row r="1002" spans="1:36" ht="14.25" customHeight="1" x14ac:dyDescent="0.2">
      <c r="A1002" s="339" t="s">
        <v>1301</v>
      </c>
      <c r="B1002" s="185" t="str">
        <f t="shared" si="192"/>
        <v>Yates</v>
      </c>
      <c r="C1002" s="190" t="str">
        <f t="shared" si="193"/>
        <v>Kirby</v>
      </c>
      <c r="D1002" s="107" t="str">
        <f t="shared" si="194"/>
        <v>K. Yates</v>
      </c>
      <c r="E1002" s="178" t="str">
        <f t="shared" si="195"/>
        <v>Kirby Yates</v>
      </c>
      <c r="F1002" s="367" t="s">
        <v>971</v>
      </c>
      <c r="G1002" s="339"/>
      <c r="H1002" s="339"/>
      <c r="I1002" s="339"/>
      <c r="J1002" s="368">
        <v>31861</v>
      </c>
      <c r="K1002" s="369" t="s">
        <v>968</v>
      </c>
      <c r="L1002" s="337" t="s">
        <v>130</v>
      </c>
      <c r="M1002" s="107" t="str">
        <f t="shared" si="190"/>
        <v>1,F3-$1.575M</v>
      </c>
      <c r="N1002" s="147" t="s">
        <v>1220</v>
      </c>
      <c r="O1002" s="142" t="s">
        <v>3237</v>
      </c>
      <c r="P1002" s="178" t="str">
        <f t="shared" si="191"/>
        <v>Yates, Kirby (1,F3-$1.575M)</v>
      </c>
      <c r="Q1002" s="139">
        <f t="shared" si="198"/>
        <v>525000</v>
      </c>
      <c r="R1002" s="231">
        <f t="shared" si="199"/>
        <v>525000</v>
      </c>
      <c r="S1002" s="231">
        <f t="shared" si="196"/>
        <v>525000</v>
      </c>
      <c r="T1002" s="231" t="str">
        <f t="shared" si="197"/>
        <v/>
      </c>
      <c r="U1002" s="165" t="s">
        <v>1931</v>
      </c>
      <c r="V1002" s="140">
        <v>525000</v>
      </c>
      <c r="W1002" s="165" t="s">
        <v>1931</v>
      </c>
      <c r="X1002" s="140">
        <v>525000</v>
      </c>
      <c r="Y1002" s="165" t="s">
        <v>1931</v>
      </c>
      <c r="Z1002" s="140">
        <v>525000</v>
      </c>
      <c r="AA1002" s="140" t="s">
        <v>326</v>
      </c>
      <c r="AB1002" s="183"/>
      <c r="AC1002" s="107"/>
      <c r="AD1002" s="107"/>
      <c r="AE1002" s="107"/>
      <c r="AF1002" s="107"/>
      <c r="AG1002" s="107"/>
      <c r="AH1002" s="107"/>
      <c r="AI1002" s="107"/>
      <c r="AJ1002" s="107"/>
    </row>
    <row r="1003" spans="1:36" ht="14.25" customHeight="1" x14ac:dyDescent="0.2">
      <c r="A1003" s="107" t="s">
        <v>297</v>
      </c>
      <c r="B1003" s="185" t="str">
        <f t="shared" si="192"/>
        <v>Yelich</v>
      </c>
      <c r="C1003" s="190" t="str">
        <f t="shared" si="193"/>
        <v>Christian</v>
      </c>
      <c r="D1003" s="107" t="str">
        <f t="shared" si="194"/>
        <v>C. Yelich</v>
      </c>
      <c r="E1003" s="178" t="str">
        <f t="shared" si="195"/>
        <v>Christian Yelich</v>
      </c>
      <c r="F1003" s="108"/>
      <c r="G1003" s="108"/>
      <c r="H1003" s="108"/>
      <c r="I1003" s="108"/>
      <c r="J1003" s="165"/>
      <c r="K1003" s="120"/>
      <c r="L1003" s="108" t="s">
        <v>7</v>
      </c>
      <c r="M1003" s="107" t="str">
        <f t="shared" si="190"/>
        <v>ARB-Y5</v>
      </c>
      <c r="N1003" s="120" t="s">
        <v>448</v>
      </c>
      <c r="O1003" s="142" t="s">
        <v>2446</v>
      </c>
      <c r="P1003" s="178" t="str">
        <f t="shared" si="191"/>
        <v>Yelich, Christian (ARB-Y5)</v>
      </c>
      <c r="Q1003" s="139">
        <f t="shared" si="198"/>
        <v>2160000</v>
      </c>
      <c r="R1003" s="231" t="str">
        <f t="shared" si="199"/>
        <v/>
      </c>
      <c r="S1003" s="231" t="str">
        <f t="shared" si="196"/>
        <v/>
      </c>
      <c r="T1003" s="231" t="str">
        <f t="shared" si="197"/>
        <v/>
      </c>
      <c r="U1003" s="107" t="s">
        <v>943</v>
      </c>
      <c r="V1003" s="183">
        <v>2160000</v>
      </c>
      <c r="W1003" s="107" t="s">
        <v>944</v>
      </c>
      <c r="X1003" s="183"/>
      <c r="Y1003" s="107" t="s">
        <v>945</v>
      </c>
      <c r="Z1003" s="183"/>
      <c r="AA1003" s="107" t="s">
        <v>326</v>
      </c>
      <c r="AB1003" s="107"/>
      <c r="AC1003" s="107"/>
      <c r="AD1003" s="107"/>
      <c r="AE1003" s="107"/>
      <c r="AF1003" s="107"/>
      <c r="AG1003" s="107"/>
      <c r="AH1003" s="107"/>
      <c r="AI1003" s="107"/>
      <c r="AJ1003" s="107"/>
    </row>
    <row r="1004" spans="1:36" ht="14.25" customHeight="1" x14ac:dyDescent="0.25">
      <c r="A1004" s="222" t="s">
        <v>1008</v>
      </c>
      <c r="B1004" s="185" t="str">
        <f t="shared" si="192"/>
        <v>Young</v>
      </c>
      <c r="C1004" s="190" t="str">
        <f t="shared" si="193"/>
        <v>Chris</v>
      </c>
      <c r="D1004" s="107" t="str">
        <f t="shared" si="194"/>
        <v>C. Young</v>
      </c>
      <c r="E1004" s="178" t="str">
        <f t="shared" si="195"/>
        <v>Chris Young</v>
      </c>
      <c r="F1004" s="343" t="s">
        <v>971</v>
      </c>
      <c r="G1004" s="171"/>
      <c r="H1004" s="171"/>
      <c r="I1004" s="171"/>
      <c r="J1004" s="352">
        <v>30564</v>
      </c>
      <c r="K1004" s="360" t="s">
        <v>973</v>
      </c>
      <c r="L1004" s="108" t="s">
        <v>7</v>
      </c>
      <c r="M1004" s="107" t="str">
        <f t="shared" si="190"/>
        <v>2,F2-$980k</v>
      </c>
      <c r="N1004" s="339" t="s">
        <v>1896</v>
      </c>
      <c r="O1004" s="370" t="s">
        <v>1922</v>
      </c>
      <c r="P1004" s="178" t="str">
        <f t="shared" si="191"/>
        <v>Young, Chris (2,F2-$980k)</v>
      </c>
      <c r="Q1004" s="139">
        <f t="shared" si="198"/>
        <v>490000</v>
      </c>
      <c r="R1004" s="231" t="str">
        <f t="shared" si="199"/>
        <v/>
      </c>
      <c r="S1004" s="231" t="str">
        <f t="shared" si="196"/>
        <v/>
      </c>
      <c r="T1004" s="231" t="str">
        <f t="shared" si="197"/>
        <v/>
      </c>
      <c r="U1004" s="340" t="s">
        <v>1959</v>
      </c>
      <c r="V1004" s="338">
        <v>490000</v>
      </c>
      <c r="W1004" s="340" t="s">
        <v>326</v>
      </c>
      <c r="X1004" s="183"/>
      <c r="Y1004" s="107"/>
      <c r="Z1004" s="183"/>
      <c r="AA1004" s="107"/>
      <c r="AB1004" s="107"/>
      <c r="AC1004" s="107"/>
      <c r="AD1004" s="107"/>
      <c r="AE1004" s="107"/>
      <c r="AF1004" s="107"/>
      <c r="AG1004" s="107"/>
      <c r="AH1004" s="107"/>
      <c r="AI1004" s="107"/>
      <c r="AJ1004" s="107"/>
    </row>
    <row r="1005" spans="1:36" ht="14.25" customHeight="1" x14ac:dyDescent="0.2">
      <c r="A1005" s="107" t="s">
        <v>2229</v>
      </c>
      <c r="B1005" s="185" t="str">
        <f t="shared" si="192"/>
        <v>Zagunis</v>
      </c>
      <c r="C1005" s="190" t="str">
        <f t="shared" si="193"/>
        <v>Mark</v>
      </c>
      <c r="D1005" s="107" t="str">
        <f t="shared" si="194"/>
        <v>M. Zagunis</v>
      </c>
      <c r="E1005" s="178" t="str">
        <f t="shared" si="195"/>
        <v>Mark Zagunis</v>
      </c>
      <c r="F1005" s="184" t="s">
        <v>971</v>
      </c>
      <c r="G1005" s="107">
        <v>216</v>
      </c>
      <c r="H1005" s="107">
        <v>12</v>
      </c>
      <c r="I1005" s="107">
        <v>2</v>
      </c>
      <c r="J1005" s="398">
        <v>34005</v>
      </c>
      <c r="K1005" s="107" t="s">
        <v>1075</v>
      </c>
      <c r="L1005" s="108" t="s">
        <v>7</v>
      </c>
      <c r="M1005" s="107" t="str">
        <f t="shared" si="190"/>
        <v>MM</v>
      </c>
      <c r="N1005" s="107" t="s">
        <v>556</v>
      </c>
      <c r="O1005" s="108" t="s">
        <v>2127</v>
      </c>
      <c r="P1005" s="178" t="str">
        <f t="shared" si="191"/>
        <v>Zagunis, Mark (MM)</v>
      </c>
      <c r="Q1005" s="139">
        <f t="shared" si="198"/>
        <v>100000</v>
      </c>
      <c r="R1005" s="231" t="str">
        <f t="shared" si="199"/>
        <v/>
      </c>
      <c r="S1005" s="231" t="str">
        <f t="shared" si="196"/>
        <v/>
      </c>
      <c r="T1005" s="231" t="str">
        <f t="shared" si="197"/>
        <v/>
      </c>
      <c r="U1005" s="107" t="s">
        <v>507</v>
      </c>
      <c r="V1005" s="179">
        <v>100000</v>
      </c>
      <c r="W1005" s="107"/>
      <c r="X1005" s="140"/>
      <c r="Y1005" s="107"/>
      <c r="Z1005" s="140"/>
      <c r="AA1005" s="107"/>
      <c r="AB1005" s="107"/>
      <c r="AC1005" s="107"/>
      <c r="AD1005" s="107"/>
      <c r="AE1005" s="107"/>
      <c r="AF1005" s="107"/>
      <c r="AG1005" s="107"/>
      <c r="AH1005" s="107"/>
      <c r="AI1005" s="107"/>
      <c r="AJ1005" s="107"/>
    </row>
    <row r="1006" spans="1:36" ht="14.25" customHeight="1" x14ac:dyDescent="0.2">
      <c r="A1006" s="107" t="s">
        <v>2173</v>
      </c>
      <c r="B1006" s="185" t="str">
        <f t="shared" si="192"/>
        <v>Zeuch</v>
      </c>
      <c r="C1006" s="190" t="str">
        <f t="shared" si="193"/>
        <v>T.J.</v>
      </c>
      <c r="D1006" s="107" t="str">
        <f t="shared" si="194"/>
        <v>T. Zeuch</v>
      </c>
      <c r="E1006" s="178" t="str">
        <f t="shared" si="195"/>
        <v>T.J. Zeuch</v>
      </c>
      <c r="F1006" s="184" t="s">
        <v>971</v>
      </c>
      <c r="G1006" s="107">
        <f>Players!G991+1</f>
        <v>2</v>
      </c>
      <c r="H1006" s="107">
        <v>4</v>
      </c>
      <c r="I1006" s="107">
        <v>9</v>
      </c>
      <c r="J1006" s="398">
        <v>34912</v>
      </c>
      <c r="K1006" s="107" t="s">
        <v>730</v>
      </c>
      <c r="L1006" s="108" t="s">
        <v>509</v>
      </c>
      <c r="M1006" s="107" t="str">
        <f t="shared" si="190"/>
        <v>min</v>
      </c>
      <c r="N1006" s="107" t="s">
        <v>395</v>
      </c>
      <c r="O1006" s="108" t="s">
        <v>2127</v>
      </c>
      <c r="P1006" s="178" t="str">
        <f t="shared" si="191"/>
        <v>Zeuch, T.J. (min)</v>
      </c>
      <c r="Q1006" s="139" t="str">
        <f t="shared" si="198"/>
        <v/>
      </c>
      <c r="R1006" s="231" t="str">
        <f t="shared" si="199"/>
        <v/>
      </c>
      <c r="S1006" s="231" t="str">
        <f t="shared" si="196"/>
        <v/>
      </c>
      <c r="T1006" s="231" t="str">
        <f t="shared" si="197"/>
        <v/>
      </c>
      <c r="U1006" s="107" t="s">
        <v>643</v>
      </c>
      <c r="V1006" s="107"/>
      <c r="W1006" s="107"/>
      <c r="X1006" s="140"/>
      <c r="Y1006" s="107"/>
      <c r="Z1006" s="140"/>
      <c r="AA1006" s="107"/>
      <c r="AB1006" s="107"/>
      <c r="AC1006" s="107"/>
      <c r="AD1006" s="107"/>
      <c r="AE1006" s="107"/>
      <c r="AF1006" s="107"/>
      <c r="AG1006" s="107"/>
      <c r="AH1006" s="107"/>
      <c r="AI1006" s="107"/>
      <c r="AJ1006" s="107"/>
    </row>
    <row r="1007" spans="1:36" ht="14.25" customHeight="1" x14ac:dyDescent="0.25">
      <c r="A1007" s="120" t="s">
        <v>241</v>
      </c>
      <c r="B1007" s="185" t="str">
        <f t="shared" si="192"/>
        <v>Ziegler</v>
      </c>
      <c r="C1007" s="190" t="str">
        <f t="shared" si="193"/>
        <v>Brad</v>
      </c>
      <c r="D1007" s="107" t="str">
        <f t="shared" si="194"/>
        <v>B. Ziegler</v>
      </c>
      <c r="E1007" s="178" t="str">
        <f t="shared" si="195"/>
        <v>Brad Ziegler</v>
      </c>
      <c r="F1007" s="334" t="s">
        <v>971</v>
      </c>
      <c r="G1007" s="108"/>
      <c r="H1007" s="108"/>
      <c r="I1007" s="108"/>
      <c r="J1007" s="335">
        <v>29138</v>
      </c>
      <c r="K1007" s="336" t="s">
        <v>968</v>
      </c>
      <c r="L1007" s="108" t="s">
        <v>130</v>
      </c>
      <c r="M1007" s="107" t="str">
        <f t="shared" si="190"/>
        <v>1,F1-$250k</v>
      </c>
      <c r="N1007" s="147" t="s">
        <v>642</v>
      </c>
      <c r="O1007" s="142" t="s">
        <v>3237</v>
      </c>
      <c r="P1007" s="178" t="str">
        <f t="shared" si="191"/>
        <v>Ziegler, Brad (1,F1-$250k)</v>
      </c>
      <c r="Q1007" s="139">
        <f t="shared" si="198"/>
        <v>250000</v>
      </c>
      <c r="R1007" s="231" t="str">
        <f t="shared" si="199"/>
        <v/>
      </c>
      <c r="S1007" s="231" t="str">
        <f t="shared" si="196"/>
        <v/>
      </c>
      <c r="T1007" s="231" t="str">
        <f t="shared" si="197"/>
        <v/>
      </c>
      <c r="U1007" s="165" t="s">
        <v>1496</v>
      </c>
      <c r="V1007" s="140">
        <v>250000</v>
      </c>
      <c r="W1007" s="182" t="s">
        <v>326</v>
      </c>
      <c r="X1007" s="340"/>
      <c r="Y1007" s="183"/>
      <c r="Z1007" s="140"/>
      <c r="AA1007" s="183"/>
      <c r="AB1007" s="140"/>
      <c r="AC1007" s="240"/>
      <c r="AD1007" s="107"/>
      <c r="AE1007" s="509"/>
      <c r="AF1007" s="107"/>
      <c r="AG1007" s="107"/>
      <c r="AH1007" s="107"/>
      <c r="AI1007" s="107"/>
      <c r="AJ1007" s="107"/>
    </row>
    <row r="1008" spans="1:36" ht="14.25" customHeight="1" x14ac:dyDescent="0.2">
      <c r="A1008" s="509" t="s">
        <v>1411</v>
      </c>
      <c r="B1008" s="185" t="str">
        <f t="shared" si="192"/>
        <v>Zimmer</v>
      </c>
      <c r="C1008" s="190" t="str">
        <f t="shared" si="193"/>
        <v>Bradley</v>
      </c>
      <c r="D1008" s="107" t="str">
        <f t="shared" si="194"/>
        <v>B. Zimmer</v>
      </c>
      <c r="E1008" s="178" t="str">
        <f t="shared" si="195"/>
        <v>Bradley Zimmer</v>
      </c>
      <c r="F1008" s="108" t="s">
        <v>404</v>
      </c>
      <c r="G1008" s="108"/>
      <c r="H1008" s="108"/>
      <c r="I1008" s="108"/>
      <c r="J1008" s="298">
        <v>33935</v>
      </c>
      <c r="K1008" s="107" t="s">
        <v>973</v>
      </c>
      <c r="L1008" s="108" t="s">
        <v>7</v>
      </c>
      <c r="M1008" s="107" t="str">
        <f t="shared" si="190"/>
        <v>Y1</v>
      </c>
      <c r="N1008" s="120" t="str">
        <f>Cobb!$G$2</f>
        <v>Alaska</v>
      </c>
      <c r="O1008" s="108" t="s">
        <v>1349</v>
      </c>
      <c r="P1008" s="178" t="str">
        <f t="shared" si="191"/>
        <v>Zimmer, Bradley (Y1)</v>
      </c>
      <c r="Q1008" s="139">
        <f t="shared" si="198"/>
        <v>200000</v>
      </c>
      <c r="R1008" s="231">
        <f t="shared" si="199"/>
        <v>300000</v>
      </c>
      <c r="S1008" s="231">
        <f t="shared" si="196"/>
        <v>400000</v>
      </c>
      <c r="T1008" s="231" t="str">
        <f t="shared" si="197"/>
        <v/>
      </c>
      <c r="U1008" s="509" t="s">
        <v>510</v>
      </c>
      <c r="V1008" s="140">
        <v>200000</v>
      </c>
      <c r="W1008" s="107" t="s">
        <v>511</v>
      </c>
      <c r="X1008" s="183">
        <v>300000</v>
      </c>
      <c r="Y1008" s="107" t="s">
        <v>367</v>
      </c>
      <c r="Z1008" s="183">
        <v>400000</v>
      </c>
      <c r="AA1008" s="107" t="s">
        <v>630</v>
      </c>
      <c r="AB1008" s="107"/>
      <c r="AC1008" s="107"/>
      <c r="AD1008" s="107"/>
      <c r="AE1008" s="107"/>
      <c r="AF1008" s="107"/>
      <c r="AG1008" s="107"/>
      <c r="AH1008" s="107"/>
      <c r="AI1008" s="107"/>
      <c r="AJ1008" s="107"/>
    </row>
    <row r="1009" spans="1:36" ht="14.25" customHeight="1" x14ac:dyDescent="0.2">
      <c r="A1009" s="107" t="s">
        <v>366</v>
      </c>
      <c r="B1009" s="185" t="str">
        <f t="shared" si="192"/>
        <v>Zimmerman</v>
      </c>
      <c r="C1009" s="190" t="str">
        <f t="shared" si="193"/>
        <v>Ryan</v>
      </c>
      <c r="D1009" s="107" t="str">
        <f t="shared" si="194"/>
        <v>R. Zimmerman</v>
      </c>
      <c r="E1009" s="178" t="str">
        <f t="shared" si="195"/>
        <v>Ryan Zimmerman</v>
      </c>
      <c r="F1009" s="108"/>
      <c r="G1009" s="108"/>
      <c r="H1009" s="108"/>
      <c r="I1009" s="108"/>
      <c r="J1009" s="165"/>
      <c r="K1009" s="120"/>
      <c r="L1009" s="108" t="s">
        <v>7</v>
      </c>
      <c r="M1009" s="107" t="str">
        <f t="shared" si="190"/>
        <v>4,F5-14.35M</v>
      </c>
      <c r="N1009" s="120" t="s">
        <v>395</v>
      </c>
      <c r="O1009" s="227" t="s">
        <v>3222</v>
      </c>
      <c r="P1009" s="178" t="str">
        <f t="shared" si="191"/>
        <v>Zimmerman, Ryan (4,F5-14.35M)</v>
      </c>
      <c r="Q1009" s="139">
        <f t="shared" si="198"/>
        <v>2870000</v>
      </c>
      <c r="R1009" s="231">
        <f t="shared" si="199"/>
        <v>2870000</v>
      </c>
      <c r="S1009" s="231" t="str">
        <f t="shared" si="196"/>
        <v/>
      </c>
      <c r="T1009" s="231" t="str">
        <f t="shared" si="197"/>
        <v/>
      </c>
      <c r="U1009" s="120" t="s">
        <v>1256</v>
      </c>
      <c r="V1009" s="182">
        <v>2870000</v>
      </c>
      <c r="W1009" s="120" t="s">
        <v>1275</v>
      </c>
      <c r="X1009" s="182">
        <v>2870000</v>
      </c>
      <c r="Y1009" s="120" t="s">
        <v>326</v>
      </c>
      <c r="Z1009" s="183"/>
      <c r="AA1009" s="107"/>
      <c r="AB1009" s="107"/>
      <c r="AC1009" s="107"/>
      <c r="AD1009" s="107"/>
      <c r="AE1009" s="107"/>
      <c r="AF1009" s="107"/>
      <c r="AG1009" s="107"/>
      <c r="AH1009" s="107"/>
    </row>
    <row r="1010" spans="1:36" ht="14.25" customHeight="1" x14ac:dyDescent="0.2">
      <c r="A1010" s="107" t="s">
        <v>624</v>
      </c>
      <c r="B1010" s="185" t="str">
        <f t="shared" si="192"/>
        <v>Zimmermann</v>
      </c>
      <c r="C1010" s="190" t="str">
        <f t="shared" si="193"/>
        <v>Jordan</v>
      </c>
      <c r="D1010" s="107" t="str">
        <f t="shared" si="194"/>
        <v>J. Zimmermann</v>
      </c>
      <c r="E1010" s="178" t="str">
        <f t="shared" si="195"/>
        <v>Jordan Zimmermann</v>
      </c>
      <c r="F1010" s="108" t="s">
        <v>971</v>
      </c>
      <c r="G1010" s="108"/>
      <c r="H1010" s="108"/>
      <c r="I1010" s="108"/>
      <c r="J1010" s="165" t="s">
        <v>3345</v>
      </c>
      <c r="K1010" s="120"/>
      <c r="L1010" s="108" t="s">
        <v>130</v>
      </c>
      <c r="M1010" s="107" t="str">
        <f t="shared" si="190"/>
        <v>1,F4-$9.177M</v>
      </c>
      <c r="N1010" s="120" t="str">
        <f>Cobb!$Y$2</f>
        <v>Gateway</v>
      </c>
      <c r="O1010" s="142" t="s">
        <v>3237</v>
      </c>
      <c r="P1010" s="178" t="str">
        <f t="shared" si="191"/>
        <v>Zimmermann, Jordan (1,F4-$9.177M)</v>
      </c>
      <c r="Q1010" s="139">
        <f t="shared" si="198"/>
        <v>2295000</v>
      </c>
      <c r="R1010" s="231">
        <f t="shared" si="199"/>
        <v>2295000</v>
      </c>
      <c r="S1010" s="231">
        <f t="shared" si="196"/>
        <v>2295000</v>
      </c>
      <c r="T1010" s="231">
        <f t="shared" si="197"/>
        <v>2295000</v>
      </c>
      <c r="U1010" s="165" t="s">
        <v>3341</v>
      </c>
      <c r="V1010" s="284">
        <v>2295000</v>
      </c>
      <c r="W1010" s="165" t="s">
        <v>3341</v>
      </c>
      <c r="X1010" s="284">
        <v>2295000</v>
      </c>
      <c r="Y1010" s="165" t="s">
        <v>3341</v>
      </c>
      <c r="Z1010" s="284">
        <v>2295000</v>
      </c>
      <c r="AA1010" s="165" t="s">
        <v>3341</v>
      </c>
      <c r="AB1010" s="284">
        <v>2295000</v>
      </c>
      <c r="AC1010" s="107" t="s">
        <v>326</v>
      </c>
      <c r="AD1010" s="107"/>
      <c r="AE1010" s="107"/>
      <c r="AF1010" s="107"/>
      <c r="AG1010" s="107" t="s">
        <v>945</v>
      </c>
      <c r="AH1010" s="107"/>
      <c r="AI1010" s="107"/>
      <c r="AJ1010" s="107"/>
    </row>
    <row r="1011" spans="1:36" ht="14.25" customHeight="1" x14ac:dyDescent="0.2">
      <c r="A1011" s="170" t="s">
        <v>1038</v>
      </c>
      <c r="B1011" s="185" t="str">
        <f t="shared" si="192"/>
        <v>Zobrist</v>
      </c>
      <c r="C1011" s="190" t="str">
        <f t="shared" si="193"/>
        <v>Ben</v>
      </c>
      <c r="D1011" s="107" t="str">
        <f t="shared" si="194"/>
        <v>B. Zobrist</v>
      </c>
      <c r="E1011" s="178" t="str">
        <f t="shared" si="195"/>
        <v>Ben Zobrist</v>
      </c>
      <c r="F1011" s="171" t="s">
        <v>978</v>
      </c>
      <c r="G1011" s="171"/>
      <c r="H1011" s="171"/>
      <c r="I1011" s="171"/>
      <c r="J1011" s="174">
        <v>29732</v>
      </c>
      <c r="K1011" s="175" t="s">
        <v>969</v>
      </c>
      <c r="L1011" s="108" t="s">
        <v>7</v>
      </c>
      <c r="M1011" s="107" t="str">
        <f t="shared" si="190"/>
        <v>5,F5-30.87M</v>
      </c>
      <c r="N1011" s="120" t="str">
        <f>Mays!$AE$2</f>
        <v>West Oakland</v>
      </c>
      <c r="O1011" s="171" t="s">
        <v>1062</v>
      </c>
      <c r="P1011" s="178" t="str">
        <f t="shared" si="191"/>
        <v>Zobrist, Ben (5,F5-30.87M)</v>
      </c>
      <c r="Q1011" s="139">
        <f t="shared" si="198"/>
        <v>6174000</v>
      </c>
      <c r="R1011" s="231" t="str">
        <f t="shared" si="199"/>
        <v/>
      </c>
      <c r="S1011" s="231" t="str">
        <f t="shared" si="196"/>
        <v/>
      </c>
      <c r="T1011" s="231" t="str">
        <f t="shared" si="197"/>
        <v/>
      </c>
      <c r="U1011" s="170" t="s">
        <v>1039</v>
      </c>
      <c r="V1011" s="182">
        <v>6174000</v>
      </c>
      <c r="W1011" s="107" t="s">
        <v>326</v>
      </c>
      <c r="X1011" s="183"/>
      <c r="Y1011" s="120"/>
      <c r="Z1011" s="183"/>
      <c r="AA1011" s="107"/>
      <c r="AB1011" s="107"/>
      <c r="AC1011" s="107"/>
      <c r="AD1011" s="107"/>
      <c r="AE1011" s="107"/>
      <c r="AF1011" s="107"/>
      <c r="AG1011" s="107"/>
      <c r="AH1011" s="107"/>
      <c r="AI1011" s="107"/>
      <c r="AJ1011" s="107"/>
    </row>
    <row r="1012" spans="1:36" ht="12.75" x14ac:dyDescent="0.2">
      <c r="A1012" s="107" t="s">
        <v>812</v>
      </c>
      <c r="B1012" s="185" t="str">
        <f t="shared" si="192"/>
        <v>Zunino</v>
      </c>
      <c r="C1012" s="190" t="str">
        <f t="shared" si="193"/>
        <v>Mike</v>
      </c>
      <c r="D1012" s="107" t="str">
        <f t="shared" si="194"/>
        <v>M. Zunino</v>
      </c>
      <c r="E1012" s="178" t="str">
        <f t="shared" si="195"/>
        <v>Mike Zunino</v>
      </c>
      <c r="F1012" s="108"/>
      <c r="G1012" s="108"/>
      <c r="H1012" s="108"/>
      <c r="I1012" s="108"/>
      <c r="J1012" s="165"/>
      <c r="K1012" s="120"/>
      <c r="L1012" s="108" t="s">
        <v>7</v>
      </c>
      <c r="M1012" s="107" t="str">
        <f t="shared" si="190"/>
        <v>ARB-Y5</v>
      </c>
      <c r="N1012" s="222" t="str">
        <f>Ruth!$AE$2</f>
        <v>Williamsburg</v>
      </c>
      <c r="O1012" s="142" t="s">
        <v>813</v>
      </c>
      <c r="P1012" s="178" t="str">
        <f t="shared" si="191"/>
        <v>Zunino, Mike (ARB-Y5)</v>
      </c>
      <c r="Q1012" s="139">
        <f t="shared" si="198"/>
        <v>1260000</v>
      </c>
      <c r="R1012" s="231" t="str">
        <f t="shared" si="199"/>
        <v/>
      </c>
      <c r="S1012" s="231" t="str">
        <f t="shared" si="196"/>
        <v/>
      </c>
      <c r="T1012" s="231" t="str">
        <f t="shared" si="197"/>
        <v/>
      </c>
      <c r="U1012" s="107" t="s">
        <v>943</v>
      </c>
      <c r="V1012" s="182">
        <v>1260000</v>
      </c>
      <c r="W1012" s="107" t="s">
        <v>944</v>
      </c>
      <c r="X1012" s="183"/>
      <c r="Y1012" s="107" t="s">
        <v>945</v>
      </c>
      <c r="Z1012" s="183"/>
      <c r="AA1012" s="107" t="s">
        <v>326</v>
      </c>
      <c r="AB1012" s="509"/>
      <c r="AC1012" s="107"/>
      <c r="AD1012" s="107"/>
      <c r="AE1012" s="107"/>
      <c r="AF1012" s="107"/>
      <c r="AG1012" s="107"/>
      <c r="AH1012" s="107"/>
      <c r="AI1012" s="107"/>
      <c r="AJ1012" s="107"/>
    </row>
    <row r="1013" spans="1:36" ht="14.25" customHeight="1" x14ac:dyDescent="0.2">
      <c r="A1013" s="509" t="s">
        <v>1671</v>
      </c>
      <c r="B1013" s="185" t="str">
        <f t="shared" si="192"/>
        <v>Zych</v>
      </c>
      <c r="C1013" s="190" t="str">
        <f t="shared" si="193"/>
        <v>Tony</v>
      </c>
      <c r="D1013" s="107" t="str">
        <f t="shared" si="194"/>
        <v>T. Zych</v>
      </c>
      <c r="E1013" s="178" t="str">
        <f t="shared" si="195"/>
        <v>Tony Zych</v>
      </c>
      <c r="F1013" s="217" t="s">
        <v>971</v>
      </c>
      <c r="G1013" s="509">
        <v>64</v>
      </c>
      <c r="H1013" s="509">
        <v>3</v>
      </c>
      <c r="I1013" s="509">
        <v>15</v>
      </c>
      <c r="J1013" s="298">
        <v>33092</v>
      </c>
      <c r="K1013" s="167" t="s">
        <v>968</v>
      </c>
      <c r="L1013" s="108" t="s">
        <v>130</v>
      </c>
      <c r="M1013" s="107" t="str">
        <f t="shared" si="190"/>
        <v>Y1</v>
      </c>
      <c r="N1013" s="222" t="str">
        <f>Ruth!$AE$2</f>
        <v>Williamsburg</v>
      </c>
      <c r="O1013" s="142" t="s">
        <v>1727</v>
      </c>
      <c r="P1013" s="178" t="str">
        <f t="shared" si="191"/>
        <v>Zych, Tony (Y1)</v>
      </c>
      <c r="Q1013" s="139">
        <f t="shared" si="198"/>
        <v>200000</v>
      </c>
      <c r="R1013" s="231">
        <f t="shared" si="199"/>
        <v>300000</v>
      </c>
      <c r="S1013" s="231">
        <f t="shared" si="196"/>
        <v>400000</v>
      </c>
      <c r="T1013" s="231" t="str">
        <f t="shared" si="197"/>
        <v/>
      </c>
      <c r="U1013" s="107" t="s">
        <v>510</v>
      </c>
      <c r="V1013" s="140">
        <v>200000</v>
      </c>
      <c r="W1013" s="107" t="s">
        <v>511</v>
      </c>
      <c r="X1013" s="183">
        <v>300000</v>
      </c>
      <c r="Y1013" s="107" t="s">
        <v>367</v>
      </c>
      <c r="Z1013" s="183">
        <v>400000</v>
      </c>
      <c r="AA1013" s="107" t="s">
        <v>630</v>
      </c>
      <c r="AB1013" s="107"/>
      <c r="AC1013" s="107"/>
      <c r="AD1013" s="107"/>
      <c r="AE1013" s="107"/>
      <c r="AF1013" s="107"/>
      <c r="AG1013" s="107"/>
      <c r="AH1013" s="107"/>
      <c r="AI1013" s="107"/>
      <c r="AJ1013" s="107"/>
    </row>
  </sheetData>
  <autoFilter ref="A3:AD1013"/>
  <sortState ref="A3:AE1016">
    <sortCondition ref="A8"/>
  </sortState>
  <phoneticPr fontId="0" type="noConversion"/>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
  <sheetViews>
    <sheetView topLeftCell="A52" workbookViewId="0">
      <selection activeCell="A67" sqref="A67:XFD67"/>
    </sheetView>
  </sheetViews>
  <sheetFormatPr defaultRowHeight="12.75" x14ac:dyDescent="0.2"/>
  <cols>
    <col min="1" max="1" width="22" style="144" customWidth="1"/>
    <col min="2" max="3" width="9.140625" style="144"/>
    <col min="4" max="4" width="14.5703125" style="144" bestFit="1" customWidth="1"/>
    <col min="5" max="5" width="22.28515625" style="144" bestFit="1" customWidth="1"/>
    <col min="6" max="6" width="6.85546875" style="311" bestFit="1" customWidth="1"/>
    <col min="7" max="7" width="11.42578125" style="144" customWidth="1"/>
    <col min="8" max="9" width="9.140625" style="144"/>
    <col min="10" max="10" width="10.7109375" style="144" customWidth="1"/>
    <col min="11" max="11" width="10.28515625" style="144" bestFit="1" customWidth="1"/>
    <col min="12" max="12" width="6.85546875" style="144" bestFit="1" customWidth="1"/>
    <col min="13" max="13" width="12.7109375" style="144" customWidth="1"/>
    <col min="14" max="14" width="11.42578125" style="144" bestFit="1" customWidth="1"/>
    <col min="15" max="15" width="11.28515625" style="144" bestFit="1" customWidth="1"/>
    <col min="16" max="16" width="31" style="144" customWidth="1"/>
    <col min="17" max="17" width="12.140625" style="144" customWidth="1"/>
    <col min="18" max="18" width="10.5703125" style="144" customWidth="1"/>
    <col min="19" max="22" width="9.140625" style="144"/>
    <col min="23" max="23" width="11.28515625" style="144" bestFit="1" customWidth="1"/>
    <col min="24" max="16384" width="9.140625" style="144"/>
  </cols>
  <sheetData>
    <row r="1" spans="1:32" s="141" customFormat="1" ht="14.25" customHeight="1" x14ac:dyDescent="0.2">
      <c r="A1" s="480" t="s">
        <v>1680</v>
      </c>
      <c r="B1" s="185" t="str">
        <f t="shared" ref="B1" si="0">LEFT(A1,FIND(", ",A1,1)-1)</f>
        <v>Brooks</v>
      </c>
      <c r="C1" s="190" t="str">
        <f t="shared" ref="C1" si="1">RIGHT(A1,LEN(A1)-FIND(", ",A1,1)-1)</f>
        <v>Aaron</v>
      </c>
      <c r="D1" s="107" t="str">
        <f t="shared" ref="D1" si="2">CONCATENATE(MID(C1,1,1),". ",B1)</f>
        <v>A. Brooks</v>
      </c>
      <c r="E1" s="178" t="str">
        <f t="shared" ref="E1" si="3">CONCATENATE(C1," ",B1)</f>
        <v>Aaron Brooks</v>
      </c>
      <c r="F1" s="217" t="s">
        <v>971</v>
      </c>
      <c r="G1" s="480">
        <v>222</v>
      </c>
      <c r="H1" s="480">
        <v>15</v>
      </c>
      <c r="I1" s="480">
        <v>20</v>
      </c>
      <c r="J1" s="298">
        <v>32990</v>
      </c>
      <c r="K1" s="167" t="s">
        <v>730</v>
      </c>
      <c r="L1" s="108" t="s">
        <v>130</v>
      </c>
      <c r="M1" s="107" t="str">
        <f t="shared" ref="M1" si="4">$U1</f>
        <v>Y1*</v>
      </c>
      <c r="N1" s="120" t="str">
        <f>Aaron!$S$2</f>
        <v>San Jose</v>
      </c>
      <c r="O1" s="142" t="s">
        <v>1727</v>
      </c>
      <c r="P1" s="178" t="str">
        <f t="shared" ref="P1" si="5">CONCATENATE(A1," (",M1,")")</f>
        <v>Brooks, Aaron (Y1*)</v>
      </c>
      <c r="Q1" s="139">
        <f t="shared" ref="Q1" si="6">IF(ISBLANK($V1),"",$V1)</f>
        <v>200000</v>
      </c>
      <c r="R1" s="139">
        <f t="shared" ref="R1" si="7">IF(ISBLANK($X1),"",$X1)</f>
        <v>300000</v>
      </c>
      <c r="S1" s="231">
        <f t="shared" ref="S1" si="8">IF(ISBLANK($Z1),"",$Z1)</f>
        <v>400000</v>
      </c>
      <c r="T1" s="231" t="str">
        <f t="shared" ref="T1" si="9">IF(ISBLANK($AB1),"",$AB1)</f>
        <v/>
      </c>
      <c r="U1" s="120" t="s">
        <v>251</v>
      </c>
      <c r="V1" s="179">
        <v>200000</v>
      </c>
      <c r="W1" s="178" t="s">
        <v>511</v>
      </c>
      <c r="X1" s="179">
        <v>300000</v>
      </c>
      <c r="Y1" s="107" t="s">
        <v>367</v>
      </c>
      <c r="Z1" s="183">
        <v>400000</v>
      </c>
      <c r="AA1" s="107" t="s">
        <v>630</v>
      </c>
      <c r="AB1" s="240"/>
      <c r="AC1" s="107"/>
      <c r="AD1" s="107"/>
      <c r="AE1" s="107"/>
      <c r="AF1" s="226"/>
    </row>
    <row r="2" spans="1:32" s="141" customFormat="1" ht="14.25" customHeight="1" x14ac:dyDescent="0.2">
      <c r="A2" s="185" t="s">
        <v>1112</v>
      </c>
      <c r="B2" s="185" t="str">
        <f t="shared" ref="B2:B18" si="10">LEFT(A2,FIND(", ",A2,1)-1)</f>
        <v>Almonte</v>
      </c>
      <c r="C2" s="190" t="str">
        <f t="shared" ref="C2:C18" si="11">RIGHT(A2,LEN(A2)-FIND(", ",A2,1)-1)</f>
        <v>Miguel</v>
      </c>
      <c r="D2" s="107" t="str">
        <f t="shared" ref="D2:D18" si="12">CONCATENATE(MID(C2,1,1),". ",B2)</f>
        <v>M. Almonte</v>
      </c>
      <c r="E2" s="178" t="str">
        <f t="shared" ref="E2:E18" si="13">CONCATENATE(C2," ",B2)</f>
        <v>Miguel Almonte</v>
      </c>
      <c r="F2" s="184" t="s">
        <v>971</v>
      </c>
      <c r="G2" s="184"/>
      <c r="H2" s="184"/>
      <c r="I2" s="184"/>
      <c r="J2" s="194">
        <v>34063</v>
      </c>
      <c r="K2" s="195" t="s">
        <v>130</v>
      </c>
      <c r="L2" s="108" t="s">
        <v>130</v>
      </c>
      <c r="M2" s="107" t="str">
        <f t="shared" ref="M2:M18" si="14">$U2</f>
        <v>MM</v>
      </c>
      <c r="N2" s="120" t="str">
        <f>Mays!$G$2</f>
        <v>Palo Alto</v>
      </c>
      <c r="O2" s="184" t="s">
        <v>1076</v>
      </c>
      <c r="P2" s="178" t="str">
        <f t="shared" ref="P2:P18" si="15">CONCATENATE(A2," (",M2,")")</f>
        <v>Almonte, Miguel (MM)</v>
      </c>
      <c r="Q2" s="139">
        <f t="shared" ref="Q2:Q18" si="16">IF(ISBLANK($V2),"",$V2)</f>
        <v>100000</v>
      </c>
      <c r="R2" s="139" t="str">
        <f t="shared" ref="R2:R18" si="17">IF(ISBLANK($X2),"",$X2)</f>
        <v/>
      </c>
      <c r="S2" s="231" t="str">
        <f t="shared" ref="S2:S18" si="18">IF(ISBLANK($Z2),"",$Z2)</f>
        <v/>
      </c>
      <c r="T2" s="231" t="str">
        <f t="shared" ref="T2:T18" si="19">IF(ISBLANK($AB2),"",$AB2)</f>
        <v/>
      </c>
      <c r="U2" s="230" t="s">
        <v>507</v>
      </c>
      <c r="V2" s="179">
        <v>100000</v>
      </c>
      <c r="W2" s="180"/>
      <c r="X2" s="181"/>
      <c r="Y2" s="107"/>
      <c r="Z2" s="183"/>
      <c r="AA2" s="107"/>
      <c r="AB2" s="214"/>
      <c r="AC2" s="480"/>
      <c r="AD2" s="107"/>
      <c r="AE2" s="107"/>
    </row>
    <row r="3" spans="1:32" s="141" customFormat="1" ht="14.25" customHeight="1" x14ac:dyDescent="0.2">
      <c r="A3" s="107" t="s">
        <v>258</v>
      </c>
      <c r="B3" s="185" t="str">
        <f t="shared" si="10"/>
        <v>Anderson</v>
      </c>
      <c r="C3" s="190" t="str">
        <f t="shared" si="11"/>
        <v>Brett</v>
      </c>
      <c r="D3" s="107" t="str">
        <f t="shared" si="12"/>
        <v>B. Anderson</v>
      </c>
      <c r="E3" s="178" t="str">
        <f t="shared" si="13"/>
        <v>Brett Anderson</v>
      </c>
      <c r="F3" s="108" t="s">
        <v>404</v>
      </c>
      <c r="G3" s="108"/>
      <c r="H3" s="108"/>
      <c r="I3" s="108"/>
      <c r="J3" s="165">
        <v>32174</v>
      </c>
      <c r="K3" s="120" t="s">
        <v>968</v>
      </c>
      <c r="L3" s="108" t="s">
        <v>130</v>
      </c>
      <c r="M3" s="107" t="str">
        <f t="shared" si="14"/>
        <v>3,F3-2.55M</v>
      </c>
      <c r="N3" s="120" t="str">
        <f>Ruth!$G$2</f>
        <v>Gotham City</v>
      </c>
      <c r="O3" s="227" t="s">
        <v>1229</v>
      </c>
      <c r="P3" s="178" t="str">
        <f t="shared" si="15"/>
        <v>Anderson, Brett (3,F3-2.55M)</v>
      </c>
      <c r="Q3" s="139">
        <f t="shared" si="16"/>
        <v>850000</v>
      </c>
      <c r="R3" s="139" t="str">
        <f t="shared" si="17"/>
        <v/>
      </c>
      <c r="S3" s="231" t="str">
        <f t="shared" si="18"/>
        <v/>
      </c>
      <c r="T3" s="231" t="str">
        <f t="shared" si="19"/>
        <v/>
      </c>
      <c r="U3" s="120" t="s">
        <v>1240</v>
      </c>
      <c r="V3" s="182">
        <v>850000</v>
      </c>
      <c r="W3" s="120" t="s">
        <v>326</v>
      </c>
      <c r="X3" s="182"/>
      <c r="Y3" s="120"/>
      <c r="Z3" s="182"/>
      <c r="AA3" s="107"/>
      <c r="AB3" s="240"/>
      <c r="AC3" s="107"/>
      <c r="AD3" s="107"/>
      <c r="AE3" s="107"/>
    </row>
    <row r="4" spans="1:32" s="141" customFormat="1" ht="14.25" customHeight="1" x14ac:dyDescent="0.2">
      <c r="A4" s="107" t="s">
        <v>87</v>
      </c>
      <c r="B4" s="185" t="str">
        <f t="shared" si="10"/>
        <v>Arencibia</v>
      </c>
      <c r="C4" s="190" t="str">
        <f t="shared" si="11"/>
        <v>J.P.</v>
      </c>
      <c r="D4" s="107" t="str">
        <f t="shared" si="12"/>
        <v>J. Arencibia</v>
      </c>
      <c r="E4" s="178" t="str">
        <f t="shared" si="13"/>
        <v>J.P. Arencibia</v>
      </c>
      <c r="F4" s="108" t="s">
        <v>971</v>
      </c>
      <c r="G4" s="108"/>
      <c r="H4" s="108"/>
      <c r="I4" s="108"/>
      <c r="J4" s="165">
        <v>31417</v>
      </c>
      <c r="K4" s="120" t="s">
        <v>972</v>
      </c>
      <c r="L4" s="108" t="s">
        <v>7</v>
      </c>
      <c r="M4" s="107" t="str">
        <f t="shared" si="14"/>
        <v>3,F3-1M</v>
      </c>
      <c r="N4" s="120" t="str">
        <f>Aaron!$S$2</f>
        <v>San Jose</v>
      </c>
      <c r="O4" s="227" t="s">
        <v>1229</v>
      </c>
      <c r="P4" s="178" t="str">
        <f t="shared" si="15"/>
        <v>Arencibia, J.P. (3,F3-1M)</v>
      </c>
      <c r="Q4" s="139">
        <f t="shared" si="16"/>
        <v>333333</v>
      </c>
      <c r="R4" s="139" t="str">
        <f t="shared" si="17"/>
        <v/>
      </c>
      <c r="S4" s="231" t="str">
        <f t="shared" si="18"/>
        <v/>
      </c>
      <c r="T4" s="231" t="str">
        <f t="shared" si="19"/>
        <v/>
      </c>
      <c r="U4" s="120" t="s">
        <v>172</v>
      </c>
      <c r="V4" s="182">
        <v>333333</v>
      </c>
      <c r="W4" s="120" t="s">
        <v>326</v>
      </c>
      <c r="X4" s="182"/>
      <c r="Y4" s="120"/>
      <c r="Z4" s="182"/>
      <c r="AA4" s="107"/>
      <c r="AB4" s="240"/>
      <c r="AC4" s="107"/>
      <c r="AD4" s="107"/>
      <c r="AE4" s="107"/>
    </row>
    <row r="5" spans="1:32" s="141" customFormat="1" ht="14.25" customHeight="1" x14ac:dyDescent="0.2">
      <c r="A5" s="107" t="s">
        <v>127</v>
      </c>
      <c r="B5" s="185" t="str">
        <f t="shared" si="10"/>
        <v>Axford</v>
      </c>
      <c r="C5" s="190" t="str">
        <f t="shared" si="11"/>
        <v>John</v>
      </c>
      <c r="D5" s="107" t="str">
        <f t="shared" si="12"/>
        <v>J. Axford</v>
      </c>
      <c r="E5" s="178" t="str">
        <f t="shared" si="13"/>
        <v>John Axford</v>
      </c>
      <c r="F5" s="108" t="s">
        <v>971</v>
      </c>
      <c r="G5" s="108"/>
      <c r="H5" s="108"/>
      <c r="I5" s="108"/>
      <c r="J5" s="165">
        <v>30407</v>
      </c>
      <c r="K5" s="120" t="s">
        <v>968</v>
      </c>
      <c r="L5" s="108" t="s">
        <v>130</v>
      </c>
      <c r="M5" s="107" t="str">
        <f t="shared" si="14"/>
        <v>3,F3-1.11M</v>
      </c>
      <c r="N5" s="120" t="str">
        <f>Aaron!$AE$2</f>
        <v>Pismo Beach</v>
      </c>
      <c r="O5" s="227" t="s">
        <v>1229</v>
      </c>
      <c r="P5" s="178" t="str">
        <f t="shared" si="15"/>
        <v>Axford, John (3,F3-1.11M)</v>
      </c>
      <c r="Q5" s="139">
        <f t="shared" si="16"/>
        <v>370031</v>
      </c>
      <c r="R5" s="139" t="str">
        <f t="shared" si="17"/>
        <v/>
      </c>
      <c r="S5" s="231" t="str">
        <f t="shared" si="18"/>
        <v/>
      </c>
      <c r="T5" s="231" t="str">
        <f t="shared" si="19"/>
        <v/>
      </c>
      <c r="U5" s="120" t="s">
        <v>1244</v>
      </c>
      <c r="V5" s="182">
        <v>370031</v>
      </c>
      <c r="W5" s="120" t="s">
        <v>326</v>
      </c>
      <c r="X5" s="182"/>
      <c r="Y5" s="120"/>
      <c r="Z5" s="182"/>
      <c r="AA5" s="107"/>
      <c r="AB5" s="240"/>
      <c r="AC5" s="107"/>
      <c r="AD5" s="107"/>
      <c r="AE5" s="107"/>
    </row>
    <row r="6" spans="1:32" s="141" customFormat="1" ht="14.25" customHeight="1" x14ac:dyDescent="0.2">
      <c r="A6" s="480" t="s">
        <v>1338</v>
      </c>
      <c r="B6" s="185" t="str">
        <f t="shared" si="10"/>
        <v>Bassitt</v>
      </c>
      <c r="C6" s="190" t="str">
        <f t="shared" si="11"/>
        <v>Chris</v>
      </c>
      <c r="D6" s="107" t="str">
        <f t="shared" si="12"/>
        <v>C. Bassitt</v>
      </c>
      <c r="E6" s="178" t="str">
        <f t="shared" si="13"/>
        <v>Chris Bassitt</v>
      </c>
      <c r="F6" s="108" t="s">
        <v>971</v>
      </c>
      <c r="G6" s="108"/>
      <c r="H6" s="108"/>
      <c r="I6" s="108"/>
      <c r="J6" s="298">
        <v>32561</v>
      </c>
      <c r="K6" s="107" t="s">
        <v>730</v>
      </c>
      <c r="L6" s="108" t="s">
        <v>130</v>
      </c>
      <c r="M6" s="107" t="str">
        <f t="shared" si="14"/>
        <v>Y2*</v>
      </c>
      <c r="N6" s="120" t="str">
        <f>Cobb!$S$2</f>
        <v>Waikiki</v>
      </c>
      <c r="O6" s="108" t="s">
        <v>1349</v>
      </c>
      <c r="P6" s="178" t="str">
        <f t="shared" si="15"/>
        <v>Bassitt, Chris (Y2*)</v>
      </c>
      <c r="Q6" s="139">
        <f t="shared" si="16"/>
        <v>300000</v>
      </c>
      <c r="R6" s="139">
        <f t="shared" si="17"/>
        <v>400000</v>
      </c>
      <c r="S6" s="231" t="str">
        <f t="shared" si="18"/>
        <v/>
      </c>
      <c r="T6" s="231" t="str">
        <f t="shared" si="19"/>
        <v/>
      </c>
      <c r="U6" s="229" t="s">
        <v>250</v>
      </c>
      <c r="V6" s="179">
        <v>300000</v>
      </c>
      <c r="W6" s="107" t="s">
        <v>367</v>
      </c>
      <c r="X6" s="323">
        <v>400000</v>
      </c>
      <c r="Y6" s="107" t="s">
        <v>630</v>
      </c>
      <c r="Z6" s="214"/>
      <c r="AA6" s="107" t="s">
        <v>943</v>
      </c>
      <c r="AB6" s="240"/>
      <c r="AC6" s="107"/>
      <c r="AD6" s="480"/>
      <c r="AE6" s="107"/>
    </row>
    <row r="7" spans="1:32" s="141" customFormat="1" ht="14.25" customHeight="1" x14ac:dyDescent="0.2">
      <c r="A7" s="107" t="s">
        <v>2262</v>
      </c>
      <c r="B7" s="185" t="str">
        <f t="shared" si="10"/>
        <v>Brito</v>
      </c>
      <c r="C7" s="190" t="str">
        <f t="shared" si="11"/>
        <v>Socrates</v>
      </c>
      <c r="D7" s="107" t="str">
        <f t="shared" si="12"/>
        <v>S. Brito</v>
      </c>
      <c r="E7" s="178" t="str">
        <f t="shared" si="13"/>
        <v>Socrates Brito</v>
      </c>
      <c r="F7" s="178" t="s">
        <v>404</v>
      </c>
      <c r="G7" s="107">
        <f>Players!G55+1</f>
        <v>4</v>
      </c>
      <c r="H7" s="107">
        <v>7</v>
      </c>
      <c r="I7" s="107">
        <v>6</v>
      </c>
      <c r="J7" s="398">
        <v>33853</v>
      </c>
      <c r="K7" s="107" t="s">
        <v>1075</v>
      </c>
      <c r="L7" s="108" t="s">
        <v>7</v>
      </c>
      <c r="M7" s="107" t="str">
        <f t="shared" si="14"/>
        <v>MM</v>
      </c>
      <c r="N7" s="107" t="s">
        <v>429</v>
      </c>
      <c r="O7" s="108" t="s">
        <v>2127</v>
      </c>
      <c r="P7" s="178" t="str">
        <f t="shared" si="15"/>
        <v>Brito, Socrates (MM)</v>
      </c>
      <c r="Q7" s="139">
        <f t="shared" si="16"/>
        <v>100000</v>
      </c>
      <c r="R7" s="139" t="str">
        <f t="shared" si="17"/>
        <v/>
      </c>
      <c r="S7" s="231" t="str">
        <f t="shared" si="18"/>
        <v/>
      </c>
      <c r="T7" s="231" t="str">
        <f t="shared" si="19"/>
        <v/>
      </c>
      <c r="U7" s="107" t="s">
        <v>507</v>
      </c>
      <c r="V7" s="140">
        <v>100000</v>
      </c>
      <c r="W7" s="107"/>
      <c r="X7" s="107"/>
      <c r="Y7" s="107"/>
      <c r="Z7" s="107"/>
      <c r="AA7" s="107"/>
      <c r="AB7" s="240"/>
      <c r="AC7" s="107"/>
      <c r="AD7" s="107"/>
      <c r="AE7" s="107"/>
    </row>
    <row r="8" spans="1:32" s="141" customFormat="1" ht="14.25" customHeight="1" x14ac:dyDescent="0.2">
      <c r="A8" s="170" t="s">
        <v>1017</v>
      </c>
      <c r="B8" s="185" t="str">
        <f t="shared" si="10"/>
        <v>Buehrle</v>
      </c>
      <c r="C8" s="190" t="str">
        <f t="shared" si="11"/>
        <v>Mark</v>
      </c>
      <c r="D8" s="107" t="str">
        <f t="shared" si="12"/>
        <v>M. Buehrle</v>
      </c>
      <c r="E8" s="178" t="str">
        <f t="shared" si="13"/>
        <v>Mark Buehrle</v>
      </c>
      <c r="F8" s="171" t="s">
        <v>404</v>
      </c>
      <c r="G8" s="171"/>
      <c r="H8" s="171"/>
      <c r="I8" s="171"/>
      <c r="J8" s="172">
        <v>28937</v>
      </c>
      <c r="K8" s="173" t="s">
        <v>730</v>
      </c>
      <c r="L8" s="108" t="s">
        <v>130</v>
      </c>
      <c r="M8" s="107" t="str">
        <f t="shared" si="14"/>
        <v>4,F4-13.073M</v>
      </c>
      <c r="N8" s="120" t="str">
        <f>Aaron!$S$2</f>
        <v>San Jose</v>
      </c>
      <c r="O8" s="171" t="s">
        <v>1062</v>
      </c>
      <c r="P8" s="178" t="str">
        <f t="shared" si="15"/>
        <v>Buehrle, Mark (4,F4-13.073M)</v>
      </c>
      <c r="Q8" s="139">
        <f t="shared" si="16"/>
        <v>3269000</v>
      </c>
      <c r="R8" s="139" t="str">
        <f t="shared" si="17"/>
        <v/>
      </c>
      <c r="S8" s="231" t="str">
        <f t="shared" si="18"/>
        <v/>
      </c>
      <c r="T8" s="231" t="str">
        <f t="shared" si="19"/>
        <v/>
      </c>
      <c r="U8" s="222" t="s">
        <v>1018</v>
      </c>
      <c r="V8" s="182">
        <v>3269000</v>
      </c>
      <c r="W8" s="170" t="s">
        <v>326</v>
      </c>
      <c r="X8" s="182"/>
      <c r="Y8" s="107"/>
      <c r="Z8" s="183"/>
      <c r="AA8" s="107"/>
      <c r="AB8" s="240"/>
      <c r="AC8" s="107"/>
      <c r="AD8" s="107"/>
      <c r="AE8" s="107"/>
    </row>
    <row r="9" spans="1:32" s="141" customFormat="1" ht="14.25" customHeight="1" x14ac:dyDescent="0.2">
      <c r="A9" s="107" t="s">
        <v>316</v>
      </c>
      <c r="B9" s="185" t="str">
        <f t="shared" si="10"/>
        <v>Butler</v>
      </c>
      <c r="C9" s="190" t="str">
        <f t="shared" si="11"/>
        <v>Billy</v>
      </c>
      <c r="D9" s="107" t="str">
        <f t="shared" si="12"/>
        <v>B. Butler</v>
      </c>
      <c r="E9" s="178" t="str">
        <f t="shared" si="13"/>
        <v>Billy Butler</v>
      </c>
      <c r="F9" s="108" t="s">
        <v>971</v>
      </c>
      <c r="G9" s="108"/>
      <c r="H9" s="108"/>
      <c r="I9" s="108"/>
      <c r="J9" s="165">
        <v>31520</v>
      </c>
      <c r="K9" s="120" t="s">
        <v>970</v>
      </c>
      <c r="L9" s="108" t="s">
        <v>7</v>
      </c>
      <c r="M9" s="107" t="str">
        <f t="shared" si="14"/>
        <v>3,F5-8M</v>
      </c>
      <c r="N9" s="120" t="str">
        <f>Cobb!$G$2</f>
        <v>Alaska</v>
      </c>
      <c r="O9" s="227" t="s">
        <v>1229</v>
      </c>
      <c r="P9" s="178" t="str">
        <f t="shared" si="15"/>
        <v>Butler, Billy (3,F5-8M)</v>
      </c>
      <c r="Q9" s="139">
        <f t="shared" si="16"/>
        <v>1600000</v>
      </c>
      <c r="R9" s="139">
        <f t="shared" si="17"/>
        <v>1600000</v>
      </c>
      <c r="S9" s="231">
        <f t="shared" si="18"/>
        <v>1600000</v>
      </c>
      <c r="T9" s="231" t="str">
        <f t="shared" si="19"/>
        <v/>
      </c>
      <c r="U9" s="120" t="s">
        <v>442</v>
      </c>
      <c r="V9" s="182">
        <v>1600000</v>
      </c>
      <c r="W9" s="120" t="s">
        <v>443</v>
      </c>
      <c r="X9" s="182">
        <v>1600000</v>
      </c>
      <c r="Y9" s="120" t="s">
        <v>444</v>
      </c>
      <c r="Z9" s="182">
        <v>1600000</v>
      </c>
      <c r="AA9" s="120" t="s">
        <v>326</v>
      </c>
      <c r="AB9" s="240"/>
      <c r="AC9" s="107"/>
      <c r="AD9" s="107"/>
      <c r="AE9" s="107"/>
    </row>
    <row r="10" spans="1:32" s="141" customFormat="1" ht="14.25" customHeight="1" x14ac:dyDescent="0.2">
      <c r="A10" s="170" t="s">
        <v>1029</v>
      </c>
      <c r="B10" s="185" t="str">
        <f t="shared" si="10"/>
        <v>Callaspo</v>
      </c>
      <c r="C10" s="190" t="str">
        <f t="shared" si="11"/>
        <v>Alberto</v>
      </c>
      <c r="D10" s="107" t="str">
        <f t="shared" si="12"/>
        <v>A. Callaspo</v>
      </c>
      <c r="E10" s="178" t="str">
        <f t="shared" si="13"/>
        <v>Alberto Callaspo</v>
      </c>
      <c r="F10" s="171" t="s">
        <v>978</v>
      </c>
      <c r="G10" s="171"/>
      <c r="H10" s="171"/>
      <c r="I10" s="171"/>
      <c r="J10" s="174">
        <v>30425</v>
      </c>
      <c r="K10" s="175" t="s">
        <v>974</v>
      </c>
      <c r="L10" s="108" t="s">
        <v>7</v>
      </c>
      <c r="M10" s="107" t="str">
        <f t="shared" si="14"/>
        <v>4,F4-4.92M</v>
      </c>
      <c r="N10" s="120" t="s">
        <v>226</v>
      </c>
      <c r="O10" s="171" t="s">
        <v>2391</v>
      </c>
      <c r="P10" s="178" t="str">
        <f t="shared" si="15"/>
        <v>Callaspo, Alberto (4,F4-4.92M)</v>
      </c>
      <c r="Q10" s="139">
        <f t="shared" si="16"/>
        <v>1230000</v>
      </c>
      <c r="R10" s="139" t="str">
        <f t="shared" si="17"/>
        <v/>
      </c>
      <c r="S10" s="231" t="str">
        <f t="shared" si="18"/>
        <v/>
      </c>
      <c r="T10" s="231" t="str">
        <f t="shared" si="19"/>
        <v/>
      </c>
      <c r="U10" s="222" t="s">
        <v>1030</v>
      </c>
      <c r="V10" s="182">
        <v>1230000</v>
      </c>
      <c r="W10" s="170" t="s">
        <v>326</v>
      </c>
      <c r="X10" s="182"/>
      <c r="Y10" s="107"/>
      <c r="Z10" s="183"/>
      <c r="AA10" s="107"/>
      <c r="AB10" s="240"/>
      <c r="AC10" s="107"/>
      <c r="AD10" s="107"/>
      <c r="AE10" s="480"/>
    </row>
    <row r="11" spans="1:32" s="141" customFormat="1" ht="25.5" x14ac:dyDescent="0.2">
      <c r="A11" s="141" t="s">
        <v>1186</v>
      </c>
      <c r="B11" s="185" t="str">
        <f t="shared" si="10"/>
        <v>Coghlan</v>
      </c>
      <c r="C11" s="190" t="str">
        <f t="shared" si="11"/>
        <v>Chris</v>
      </c>
      <c r="D11" s="107" t="str">
        <f t="shared" si="12"/>
        <v>C. Coghlan</v>
      </c>
      <c r="E11" s="178" t="str">
        <f t="shared" si="13"/>
        <v>Chris Coghlan</v>
      </c>
      <c r="F11" s="218" t="s">
        <v>404</v>
      </c>
      <c r="G11" s="218"/>
      <c r="H11" s="218"/>
      <c r="I11" s="218"/>
      <c r="J11" s="161">
        <v>31216</v>
      </c>
      <c r="K11" s="168" t="s">
        <v>977</v>
      </c>
      <c r="L11" s="162" t="s">
        <v>7</v>
      </c>
      <c r="M11" s="107" t="str">
        <f t="shared" si="14"/>
        <v>3,F3-5.462M</v>
      </c>
      <c r="N11" s="223" t="s">
        <v>448</v>
      </c>
      <c r="O11" s="386" t="s">
        <v>1839</v>
      </c>
      <c r="P11" s="178" t="str">
        <f t="shared" si="15"/>
        <v>Coghlan, Chris (3,F3-5.462M)</v>
      </c>
      <c r="Q11" s="139">
        <f t="shared" si="16"/>
        <v>1820946</v>
      </c>
      <c r="R11" s="139" t="str">
        <f t="shared" si="17"/>
        <v/>
      </c>
      <c r="S11" s="231" t="str">
        <f t="shared" si="18"/>
        <v/>
      </c>
      <c r="T11" s="231" t="str">
        <f t="shared" si="19"/>
        <v/>
      </c>
      <c r="U11" s="223" t="s">
        <v>1236</v>
      </c>
      <c r="V11" s="365">
        <v>1820946</v>
      </c>
      <c r="W11" s="223" t="s">
        <v>326</v>
      </c>
      <c r="X11" s="365"/>
      <c r="Y11" s="223"/>
      <c r="Z11" s="365"/>
      <c r="AB11" s="326"/>
    </row>
    <row r="12" spans="1:32" s="141" customFormat="1" ht="14.25" customHeight="1" x14ac:dyDescent="0.2">
      <c r="A12" s="480" t="s">
        <v>1389</v>
      </c>
      <c r="B12" s="185" t="str">
        <f t="shared" si="10"/>
        <v>Cooney</v>
      </c>
      <c r="C12" s="190" t="str">
        <f t="shared" si="11"/>
        <v>Tim</v>
      </c>
      <c r="D12" s="107" t="str">
        <f t="shared" si="12"/>
        <v>T. Cooney</v>
      </c>
      <c r="E12" s="178" t="str">
        <f t="shared" si="13"/>
        <v>Tim Cooney</v>
      </c>
      <c r="F12" s="108" t="s">
        <v>404</v>
      </c>
      <c r="G12" s="108"/>
      <c r="H12" s="108"/>
      <c r="I12" s="108"/>
      <c r="J12" s="298">
        <v>33226</v>
      </c>
      <c r="K12" s="107" t="s">
        <v>730</v>
      </c>
      <c r="L12" s="108" t="s">
        <v>130</v>
      </c>
      <c r="M12" s="107" t="str">
        <f t="shared" si="14"/>
        <v>Y1*</v>
      </c>
      <c r="N12" s="120" t="str">
        <f>Aaron!$AE$2</f>
        <v>Pismo Beach</v>
      </c>
      <c r="O12" s="108" t="s">
        <v>1819</v>
      </c>
      <c r="P12" s="178" t="str">
        <f t="shared" si="15"/>
        <v>Cooney, Tim (Y1*)</v>
      </c>
      <c r="Q12" s="139">
        <f t="shared" si="16"/>
        <v>200000</v>
      </c>
      <c r="R12" s="139">
        <f t="shared" si="17"/>
        <v>300000</v>
      </c>
      <c r="S12" s="231">
        <f t="shared" si="18"/>
        <v>400000</v>
      </c>
      <c r="T12" s="231" t="str">
        <f t="shared" si="19"/>
        <v/>
      </c>
      <c r="U12" s="120" t="s">
        <v>251</v>
      </c>
      <c r="V12" s="179">
        <v>200000</v>
      </c>
      <c r="W12" s="178" t="s">
        <v>511</v>
      </c>
      <c r="X12" s="179">
        <v>300000</v>
      </c>
      <c r="Y12" s="107" t="s">
        <v>367</v>
      </c>
      <c r="Z12" s="183">
        <v>400000</v>
      </c>
      <c r="AA12" s="107" t="s">
        <v>630</v>
      </c>
      <c r="AB12" s="240"/>
      <c r="AC12" s="107"/>
      <c r="AD12" s="107"/>
      <c r="AE12" s="107"/>
    </row>
    <row r="13" spans="1:32" s="141" customFormat="1" ht="14.25" customHeight="1" x14ac:dyDescent="0.2">
      <c r="A13" s="107" t="s">
        <v>827</v>
      </c>
      <c r="B13" s="185" t="str">
        <f t="shared" si="10"/>
        <v>Corporan</v>
      </c>
      <c r="C13" s="190" t="str">
        <f t="shared" si="11"/>
        <v>Carlos</v>
      </c>
      <c r="D13" s="107" t="str">
        <f t="shared" si="12"/>
        <v>C. Corporan</v>
      </c>
      <c r="E13" s="178" t="str">
        <f t="shared" si="13"/>
        <v>Carlos Corporan</v>
      </c>
      <c r="F13" s="108" t="s">
        <v>978</v>
      </c>
      <c r="G13" s="108"/>
      <c r="H13" s="108"/>
      <c r="I13" s="108"/>
      <c r="J13" s="165">
        <v>30688</v>
      </c>
      <c r="K13" s="120" t="s">
        <v>972</v>
      </c>
      <c r="L13" s="108" t="s">
        <v>7</v>
      </c>
      <c r="M13" s="107" t="str">
        <f t="shared" si="14"/>
        <v>3,F3-1M</v>
      </c>
      <c r="N13" s="120" t="str">
        <f>Aaron!$S$2</f>
        <v>San Jose</v>
      </c>
      <c r="O13" s="227" t="s">
        <v>1229</v>
      </c>
      <c r="P13" s="178" t="str">
        <f t="shared" si="15"/>
        <v>Corporan, Carlos (3,F3-1M)</v>
      </c>
      <c r="Q13" s="139">
        <f t="shared" si="16"/>
        <v>333333</v>
      </c>
      <c r="R13" s="139" t="str">
        <f t="shared" si="17"/>
        <v/>
      </c>
      <c r="S13" s="231" t="str">
        <f t="shared" si="18"/>
        <v/>
      </c>
      <c r="T13" s="231" t="str">
        <f t="shared" si="19"/>
        <v/>
      </c>
      <c r="U13" s="120" t="s">
        <v>172</v>
      </c>
      <c r="V13" s="182">
        <v>333333</v>
      </c>
      <c r="W13" s="120" t="s">
        <v>326</v>
      </c>
      <c r="X13" s="182"/>
      <c r="Y13" s="120"/>
      <c r="Z13" s="182"/>
      <c r="AA13" s="107"/>
      <c r="AB13" s="240"/>
      <c r="AC13" s="107"/>
      <c r="AD13" s="107"/>
      <c r="AE13" s="107"/>
    </row>
    <row r="14" spans="1:32" s="141" customFormat="1" ht="25.5" x14ac:dyDescent="0.2">
      <c r="A14" s="141" t="s">
        <v>422</v>
      </c>
      <c r="B14" s="185" t="str">
        <f t="shared" si="10"/>
        <v>Davis</v>
      </c>
      <c r="C14" s="190" t="str">
        <f t="shared" si="11"/>
        <v>Ike</v>
      </c>
      <c r="D14" s="107" t="str">
        <f t="shared" si="12"/>
        <v>I. Davis</v>
      </c>
      <c r="E14" s="178" t="str">
        <f t="shared" si="13"/>
        <v>Ike Davis</v>
      </c>
      <c r="F14" s="162" t="s">
        <v>404</v>
      </c>
      <c r="G14" s="162"/>
      <c r="H14" s="162"/>
      <c r="I14" s="162"/>
      <c r="J14" s="161">
        <v>31858</v>
      </c>
      <c r="K14" s="223" t="s">
        <v>970</v>
      </c>
      <c r="L14" s="162" t="s">
        <v>7</v>
      </c>
      <c r="M14" s="107" t="str">
        <f t="shared" si="14"/>
        <v>3,F3-1.641M</v>
      </c>
      <c r="N14" s="223" t="str">
        <f>Mays!$G$2</f>
        <v>Palo Alto</v>
      </c>
      <c r="O14" s="386" t="s">
        <v>1229</v>
      </c>
      <c r="P14" s="178" t="str">
        <f t="shared" si="15"/>
        <v>Davis, Ike (3,F3-1.641M)</v>
      </c>
      <c r="Q14" s="139">
        <f t="shared" si="16"/>
        <v>547050</v>
      </c>
      <c r="R14" s="139" t="str">
        <f t="shared" si="17"/>
        <v/>
      </c>
      <c r="S14" s="231" t="str">
        <f t="shared" si="18"/>
        <v/>
      </c>
      <c r="T14" s="231" t="str">
        <f t="shared" si="19"/>
        <v/>
      </c>
      <c r="U14" s="223" t="s">
        <v>1242</v>
      </c>
      <c r="V14" s="182">
        <v>547050</v>
      </c>
      <c r="W14" s="223" t="s">
        <v>326</v>
      </c>
      <c r="X14" s="182"/>
      <c r="Y14" s="223"/>
      <c r="Z14" s="182"/>
      <c r="AA14" s="107"/>
      <c r="AB14" s="326"/>
      <c r="AD14" s="159"/>
    </row>
    <row r="15" spans="1:32" s="141" customFormat="1" ht="14.25" customHeight="1" x14ac:dyDescent="0.2">
      <c r="A15" s="384" t="s">
        <v>373</v>
      </c>
      <c r="B15" s="185" t="str">
        <f t="shared" si="10"/>
        <v>De Aza</v>
      </c>
      <c r="C15" s="190" t="str">
        <f t="shared" si="11"/>
        <v>Alejandro</v>
      </c>
      <c r="D15" s="107" t="str">
        <f t="shared" si="12"/>
        <v>A. De Aza</v>
      </c>
      <c r="E15" s="178" t="str">
        <f t="shared" si="13"/>
        <v>Alejandro De Aza</v>
      </c>
      <c r="F15" s="162" t="s">
        <v>404</v>
      </c>
      <c r="G15" s="162"/>
      <c r="H15" s="162"/>
      <c r="I15" s="162"/>
      <c r="J15" s="161">
        <v>30783</v>
      </c>
      <c r="K15" s="223" t="s">
        <v>973</v>
      </c>
      <c r="L15" s="162" t="s">
        <v>7</v>
      </c>
      <c r="M15" s="107" t="str">
        <f t="shared" si="14"/>
        <v>2,F2-$3.4M</v>
      </c>
      <c r="N15" s="223" t="str">
        <f>Aaron!$M$2</f>
        <v>Virginia</v>
      </c>
      <c r="O15" s="390" t="s">
        <v>1497</v>
      </c>
      <c r="P15" s="178" t="str">
        <f t="shared" si="15"/>
        <v>De Aza, Alejandro (2,F2-$3.4M)</v>
      </c>
      <c r="Q15" s="139">
        <f t="shared" si="16"/>
        <v>1700000</v>
      </c>
      <c r="R15" s="139" t="str">
        <f t="shared" si="17"/>
        <v/>
      </c>
      <c r="S15" s="231" t="str">
        <f t="shared" si="18"/>
        <v/>
      </c>
      <c r="T15" s="231" t="str">
        <f t="shared" si="19"/>
        <v/>
      </c>
      <c r="U15" s="384" t="s">
        <v>1584</v>
      </c>
      <c r="V15" s="320">
        <v>1700000</v>
      </c>
      <c r="W15" s="141" t="s">
        <v>326</v>
      </c>
      <c r="X15" s="324"/>
      <c r="Z15" s="240"/>
      <c r="AA15" s="107"/>
      <c r="AB15" s="326"/>
    </row>
    <row r="16" spans="1:32" s="141" customFormat="1" ht="14.25" customHeight="1" x14ac:dyDescent="0.2">
      <c r="A16" s="107" t="s">
        <v>300</v>
      </c>
      <c r="B16" s="185" t="str">
        <f t="shared" si="10"/>
        <v>de la Rosa</v>
      </c>
      <c r="C16" s="190" t="str">
        <f t="shared" si="11"/>
        <v>Rubby</v>
      </c>
      <c r="D16" s="107" t="str">
        <f t="shared" si="12"/>
        <v>R. de la Rosa</v>
      </c>
      <c r="E16" s="178" t="str">
        <f t="shared" si="13"/>
        <v>Rubby de la Rosa</v>
      </c>
      <c r="F16" s="108" t="s">
        <v>971</v>
      </c>
      <c r="G16" s="108"/>
      <c r="H16" s="108"/>
      <c r="I16" s="108"/>
      <c r="J16" s="165">
        <v>32571</v>
      </c>
      <c r="K16" s="120" t="s">
        <v>968</v>
      </c>
      <c r="L16" s="108" t="s">
        <v>130</v>
      </c>
      <c r="M16" s="107" t="str">
        <f t="shared" si="14"/>
        <v>ARB-Y4</v>
      </c>
      <c r="N16" s="120" t="str">
        <f>Mays!$M$2</f>
        <v>Mudville</v>
      </c>
      <c r="O16" s="142" t="s">
        <v>835</v>
      </c>
      <c r="P16" s="178" t="str">
        <f t="shared" si="15"/>
        <v>de la Rosa, Rubby (ARB-Y4)</v>
      </c>
      <c r="Q16" s="139">
        <f t="shared" si="16"/>
        <v>760000</v>
      </c>
      <c r="R16" s="139" t="str">
        <f t="shared" si="17"/>
        <v/>
      </c>
      <c r="S16" s="231" t="str">
        <f t="shared" si="18"/>
        <v/>
      </c>
      <c r="T16" s="231" t="str">
        <f t="shared" si="19"/>
        <v/>
      </c>
      <c r="U16" s="120" t="s">
        <v>630</v>
      </c>
      <c r="V16" s="140">
        <v>760000</v>
      </c>
      <c r="W16" s="107" t="s">
        <v>943</v>
      </c>
      <c r="X16" s="183"/>
      <c r="Y16" s="107" t="s">
        <v>944</v>
      </c>
      <c r="Z16" s="183"/>
      <c r="AA16" s="107" t="s">
        <v>945</v>
      </c>
      <c r="AB16" s="240"/>
      <c r="AC16" s="107"/>
      <c r="AD16" s="107"/>
      <c r="AE16" s="107"/>
    </row>
    <row r="17" spans="1:34" s="141" customFormat="1" ht="14.25" customHeight="1" x14ac:dyDescent="0.2">
      <c r="A17" s="107" t="s">
        <v>134</v>
      </c>
      <c r="B17" s="185" t="str">
        <f t="shared" si="10"/>
        <v>Denofria</v>
      </c>
      <c r="C17" s="190" t="str">
        <f t="shared" si="11"/>
        <v>Chris</v>
      </c>
      <c r="D17" s="107" t="str">
        <f t="shared" si="12"/>
        <v>C. Denofria</v>
      </c>
      <c r="E17" s="178" t="str">
        <f t="shared" si="13"/>
        <v>Chris Denofria</v>
      </c>
      <c r="F17" s="108" t="s">
        <v>971</v>
      </c>
      <c r="G17" s="108"/>
      <c r="H17" s="108"/>
      <c r="I17" s="108"/>
      <c r="J17" s="165">
        <v>29417</v>
      </c>
      <c r="K17" s="120" t="s">
        <v>976</v>
      </c>
      <c r="L17" s="108" t="s">
        <v>7</v>
      </c>
      <c r="M17" s="107" t="str">
        <f t="shared" si="14"/>
        <v>3,F3-1.2M</v>
      </c>
      <c r="N17" s="222" t="str">
        <f>Ruth!$AE$2</f>
        <v>Williamsburg</v>
      </c>
      <c r="O17" s="227" t="s">
        <v>1229</v>
      </c>
      <c r="P17" s="178" t="str">
        <f t="shared" si="15"/>
        <v>Denofria, Chris (3,F3-1.2M)</v>
      </c>
      <c r="Q17" s="139">
        <f t="shared" si="16"/>
        <v>400000</v>
      </c>
      <c r="R17" s="139" t="str">
        <f t="shared" si="17"/>
        <v/>
      </c>
      <c r="S17" s="231" t="str">
        <f t="shared" si="18"/>
        <v/>
      </c>
      <c r="T17" s="231" t="str">
        <f t="shared" si="19"/>
        <v/>
      </c>
      <c r="U17" s="120" t="s">
        <v>52</v>
      </c>
      <c r="V17" s="182">
        <v>400000</v>
      </c>
      <c r="W17" s="120" t="s">
        <v>326</v>
      </c>
      <c r="X17" s="182"/>
      <c r="Y17" s="120"/>
      <c r="Z17" s="182"/>
      <c r="AA17" s="107"/>
      <c r="AB17" s="240"/>
      <c r="AC17" s="107"/>
      <c r="AD17" s="107"/>
      <c r="AE17" s="107"/>
    </row>
    <row r="18" spans="1:34" s="141" customFormat="1" ht="14.25" customHeight="1" x14ac:dyDescent="0.2">
      <c r="A18" s="107" t="s">
        <v>514</v>
      </c>
      <c r="B18" s="185" t="str">
        <f t="shared" si="10"/>
        <v>Ethier</v>
      </c>
      <c r="C18" s="190" t="str">
        <f t="shared" si="11"/>
        <v>Andre</v>
      </c>
      <c r="D18" s="107" t="str">
        <f t="shared" si="12"/>
        <v>A. Ethier</v>
      </c>
      <c r="E18" s="178" t="str">
        <f t="shared" si="13"/>
        <v>Andre Ethier</v>
      </c>
      <c r="F18" s="108" t="s">
        <v>404</v>
      </c>
      <c r="G18" s="108"/>
      <c r="H18" s="108"/>
      <c r="I18" s="108"/>
      <c r="J18" s="165">
        <v>30051</v>
      </c>
      <c r="K18" s="120" t="s">
        <v>976</v>
      </c>
      <c r="L18" s="108" t="s">
        <v>7</v>
      </c>
      <c r="M18" s="107" t="str">
        <f t="shared" si="14"/>
        <v>3,F3-3.785M</v>
      </c>
      <c r="N18" s="120" t="str">
        <f>Cobb!$M$2</f>
        <v>Mansfield</v>
      </c>
      <c r="O18" s="227" t="s">
        <v>1229</v>
      </c>
      <c r="P18" s="178" t="str">
        <f t="shared" si="15"/>
        <v>Ethier, Andre (3,F3-3.785M)</v>
      </c>
      <c r="Q18" s="139">
        <f t="shared" si="16"/>
        <v>1261898</v>
      </c>
      <c r="R18" s="139" t="str">
        <f t="shared" si="17"/>
        <v/>
      </c>
      <c r="S18" s="231" t="str">
        <f t="shared" si="18"/>
        <v/>
      </c>
      <c r="T18" s="231" t="str">
        <f t="shared" si="19"/>
        <v/>
      </c>
      <c r="U18" s="120" t="s">
        <v>1238</v>
      </c>
      <c r="V18" s="182">
        <v>1261898</v>
      </c>
      <c r="W18" s="120" t="s">
        <v>326</v>
      </c>
      <c r="X18" s="182"/>
      <c r="Y18" s="120"/>
      <c r="Z18" s="182"/>
      <c r="AA18" s="107"/>
      <c r="AB18" s="240"/>
      <c r="AC18" s="107"/>
      <c r="AD18" s="107"/>
      <c r="AE18" s="107"/>
    </row>
    <row r="19" spans="1:34" s="141" customFormat="1" ht="14.25" customHeight="1" x14ac:dyDescent="0.2">
      <c r="A19" s="480" t="s">
        <v>1660</v>
      </c>
      <c r="B19" s="185" t="str">
        <f t="shared" ref="B19:B30" si="20">LEFT(A19,FIND(", ",A19,1)-1)</f>
        <v>Faulkner</v>
      </c>
      <c r="C19" s="190" t="str">
        <f t="shared" ref="C19:C30" si="21">RIGHT(A19,LEN(A19)-FIND(", ",A19,1)-1)</f>
        <v>Andrew*</v>
      </c>
      <c r="D19" s="107" t="str">
        <f t="shared" ref="D19:D30" si="22">CONCATENATE(MID(C19,1,1),". ",B19)</f>
        <v>A. Faulkner</v>
      </c>
      <c r="E19" s="178" t="str">
        <f t="shared" ref="E19:E30" si="23">CONCATENATE(C19," ",B19)</f>
        <v>Andrew* Faulkner</v>
      </c>
      <c r="F19" s="217"/>
      <c r="G19" s="480">
        <v>200</v>
      </c>
      <c r="H19" s="480">
        <v>9</v>
      </c>
      <c r="I19" s="480">
        <v>11</v>
      </c>
      <c r="J19" s="298">
        <v>33859</v>
      </c>
      <c r="K19" s="167" t="s">
        <v>968</v>
      </c>
      <c r="L19" s="108" t="s">
        <v>130</v>
      </c>
      <c r="M19" s="107" t="str">
        <f t="shared" ref="M19:M30" si="24">$U19</f>
        <v>MM</v>
      </c>
      <c r="N19" s="120" t="str">
        <f>Cobb!$G$2</f>
        <v>Alaska</v>
      </c>
      <c r="O19" s="142" t="s">
        <v>1727</v>
      </c>
      <c r="P19" s="178" t="str">
        <f t="shared" ref="P19:P30" si="25">CONCATENATE(A19," (",M19,")")</f>
        <v>Faulkner, Andrew* (MM)</v>
      </c>
      <c r="Q19" s="139">
        <f t="shared" ref="Q19:Q30" si="26">IF(ISBLANK($V19),"",$V19)</f>
        <v>100000</v>
      </c>
      <c r="R19" s="139" t="str">
        <f t="shared" ref="R19:R30" si="27">IF(ISBLANK($X19),"",$X19)</f>
        <v/>
      </c>
      <c r="S19" s="231" t="str">
        <f t="shared" ref="S19:S30" si="28">IF(ISBLANK($Z19),"",$Z19)</f>
        <v/>
      </c>
      <c r="T19" s="231" t="str">
        <f t="shared" ref="T19:T30" si="29">IF(ISBLANK($AB19),"",$AB19)</f>
        <v/>
      </c>
      <c r="U19" s="120" t="s">
        <v>507</v>
      </c>
      <c r="V19" s="179">
        <v>100000</v>
      </c>
      <c r="W19" s="107"/>
      <c r="X19" s="183"/>
      <c r="Y19" s="107"/>
      <c r="Z19" s="183"/>
      <c r="AA19" s="107"/>
      <c r="AB19" s="240"/>
      <c r="AC19" s="107"/>
      <c r="AD19" s="107"/>
      <c r="AE19" s="178"/>
    </row>
    <row r="20" spans="1:34" s="141" customFormat="1" ht="14.25" customHeight="1" x14ac:dyDescent="0.2">
      <c r="A20" s="107" t="s">
        <v>581</v>
      </c>
      <c r="B20" s="185" t="str">
        <f t="shared" si="20"/>
        <v>Fielder</v>
      </c>
      <c r="C20" s="190" t="str">
        <f t="shared" si="21"/>
        <v>Prince</v>
      </c>
      <c r="D20" s="107" t="str">
        <f t="shared" si="22"/>
        <v>P. Fielder</v>
      </c>
      <c r="E20" s="178" t="str">
        <f t="shared" si="23"/>
        <v>Prince Fielder</v>
      </c>
      <c r="F20" s="108" t="s">
        <v>404</v>
      </c>
      <c r="G20" s="108"/>
      <c r="H20" s="108"/>
      <c r="I20" s="108"/>
      <c r="J20" s="165">
        <v>30811</v>
      </c>
      <c r="K20" s="120" t="s">
        <v>970</v>
      </c>
      <c r="L20" s="108" t="s">
        <v>7</v>
      </c>
      <c r="M20" s="107" t="str">
        <f t="shared" si="24"/>
        <v>3,F5-12M</v>
      </c>
      <c r="N20" s="222" t="str">
        <f>Ruth!$AE$2</f>
        <v>Williamsburg</v>
      </c>
      <c r="O20" s="227" t="s">
        <v>1229</v>
      </c>
      <c r="P20" s="178" t="str">
        <f t="shared" si="25"/>
        <v>Fielder, Prince (3,F5-12M)</v>
      </c>
      <c r="Q20" s="139">
        <f t="shared" si="26"/>
        <v>2400000</v>
      </c>
      <c r="R20" s="139">
        <f t="shared" si="27"/>
        <v>2400000</v>
      </c>
      <c r="S20" s="231">
        <f t="shared" si="28"/>
        <v>2400000</v>
      </c>
      <c r="T20" s="231" t="str">
        <f t="shared" si="29"/>
        <v/>
      </c>
      <c r="U20" s="120" t="s">
        <v>1231</v>
      </c>
      <c r="V20" s="182">
        <v>2400000</v>
      </c>
      <c r="W20" s="120" t="s">
        <v>1261</v>
      </c>
      <c r="X20" s="182">
        <v>2400000</v>
      </c>
      <c r="Y20" s="120" t="s">
        <v>1278</v>
      </c>
      <c r="Z20" s="182">
        <v>2400000</v>
      </c>
      <c r="AA20" s="120" t="s">
        <v>326</v>
      </c>
      <c r="AB20" s="240"/>
      <c r="AC20" s="107"/>
      <c r="AD20" s="480"/>
      <c r="AE20" s="107"/>
    </row>
    <row r="21" spans="1:34" s="141" customFormat="1" ht="14.25" customHeight="1" x14ac:dyDescent="0.2">
      <c r="A21" s="185" t="s">
        <v>1113</v>
      </c>
      <c r="B21" s="185" t="str">
        <f t="shared" si="20"/>
        <v>Flores</v>
      </c>
      <c r="C21" s="190" t="str">
        <f t="shared" si="21"/>
        <v>Kendry</v>
      </c>
      <c r="D21" s="107" t="str">
        <f t="shared" si="22"/>
        <v>K. Flores</v>
      </c>
      <c r="E21" s="178" t="str">
        <f t="shared" si="23"/>
        <v>Kendry Flores</v>
      </c>
      <c r="F21" s="184" t="s">
        <v>971</v>
      </c>
      <c r="G21" s="184"/>
      <c r="H21" s="184"/>
      <c r="I21" s="184"/>
      <c r="J21" s="194">
        <v>33566</v>
      </c>
      <c r="K21" s="195" t="s">
        <v>730</v>
      </c>
      <c r="L21" s="108" t="s">
        <v>130</v>
      </c>
      <c r="M21" s="107" t="str">
        <f t="shared" si="24"/>
        <v>MM</v>
      </c>
      <c r="N21" s="120" t="str">
        <f>Mays!$M$2</f>
        <v>Mudville</v>
      </c>
      <c r="O21" s="184" t="s">
        <v>1366</v>
      </c>
      <c r="P21" s="178" t="str">
        <f t="shared" si="25"/>
        <v>Flores, Kendry (MM)</v>
      </c>
      <c r="Q21" s="139">
        <f t="shared" si="26"/>
        <v>100000</v>
      </c>
      <c r="R21" s="139" t="str">
        <f t="shared" si="27"/>
        <v/>
      </c>
      <c r="S21" s="231" t="str">
        <f t="shared" si="28"/>
        <v/>
      </c>
      <c r="T21" s="231" t="str">
        <f t="shared" si="29"/>
        <v/>
      </c>
      <c r="U21" s="230" t="s">
        <v>507</v>
      </c>
      <c r="V21" s="140">
        <v>100000</v>
      </c>
      <c r="W21" s="180"/>
      <c r="X21" s="181"/>
      <c r="Y21" s="178"/>
      <c r="Z21" s="178"/>
      <c r="AA21" s="107"/>
      <c r="AB21" s="240"/>
      <c r="AC21" s="107"/>
      <c r="AD21" s="107"/>
      <c r="AE21" s="107"/>
      <c r="AF21" s="159"/>
    </row>
    <row r="22" spans="1:34" s="141" customFormat="1" ht="14.25" customHeight="1" x14ac:dyDescent="0.25">
      <c r="A22" s="121" t="s">
        <v>256</v>
      </c>
      <c r="B22" s="185" t="str">
        <f t="shared" si="20"/>
        <v>Francoeur</v>
      </c>
      <c r="C22" s="190" t="str">
        <f t="shared" si="21"/>
        <v>Jeff</v>
      </c>
      <c r="D22" s="107" t="str">
        <f t="shared" si="22"/>
        <v>J. Francoeur</v>
      </c>
      <c r="E22" s="178" t="str">
        <f t="shared" si="23"/>
        <v>Jeff Francoeur</v>
      </c>
      <c r="F22" s="334" t="s">
        <v>971</v>
      </c>
      <c r="G22" s="107"/>
      <c r="H22" s="107"/>
      <c r="I22" s="107"/>
      <c r="J22" s="335">
        <v>30689</v>
      </c>
      <c r="K22" s="336" t="s">
        <v>977</v>
      </c>
      <c r="L22" s="108" t="s">
        <v>7</v>
      </c>
      <c r="M22" s="107" t="str">
        <f t="shared" si="24"/>
        <v>1,F1-$200k</v>
      </c>
      <c r="N22" s="339" t="s">
        <v>1895</v>
      </c>
      <c r="O22" s="370" t="s">
        <v>1922</v>
      </c>
      <c r="P22" s="178" t="str">
        <f t="shared" si="25"/>
        <v>Francoeur, Jeff (1,F1-$200k)</v>
      </c>
      <c r="Q22" s="139">
        <f t="shared" si="26"/>
        <v>200000</v>
      </c>
      <c r="R22" s="139" t="str">
        <f t="shared" si="27"/>
        <v/>
      </c>
      <c r="S22" s="231" t="str">
        <f t="shared" si="28"/>
        <v/>
      </c>
      <c r="T22" s="231" t="str">
        <f t="shared" si="29"/>
        <v/>
      </c>
      <c r="U22" s="340" t="s">
        <v>1488</v>
      </c>
      <c r="V22" s="338">
        <v>200000</v>
      </c>
      <c r="W22" s="366" t="s">
        <v>326</v>
      </c>
      <c r="X22" s="201"/>
      <c r="Y22" s="480"/>
      <c r="Z22" s="183"/>
      <c r="AA22" s="107"/>
      <c r="AB22" s="240"/>
      <c r="AC22" s="107"/>
      <c r="AD22" s="107"/>
      <c r="AE22" s="107"/>
    </row>
    <row r="23" spans="1:34" s="141" customFormat="1" ht="14.25" customHeight="1" x14ac:dyDescent="0.2">
      <c r="A23" s="121" t="s">
        <v>752</v>
      </c>
      <c r="B23" s="185" t="str">
        <f t="shared" si="20"/>
        <v>Furbush</v>
      </c>
      <c r="C23" s="190" t="str">
        <f t="shared" si="21"/>
        <v>Charlie</v>
      </c>
      <c r="D23" s="107" t="str">
        <f t="shared" si="22"/>
        <v>C. Furbush</v>
      </c>
      <c r="E23" s="178" t="str">
        <f t="shared" si="23"/>
        <v>Charlie Furbush</v>
      </c>
      <c r="F23" s="108" t="s">
        <v>404</v>
      </c>
      <c r="G23" s="108"/>
      <c r="H23" s="108"/>
      <c r="I23" s="108"/>
      <c r="J23" s="165">
        <v>31513</v>
      </c>
      <c r="K23" s="120" t="s">
        <v>968</v>
      </c>
      <c r="L23" s="108" t="s">
        <v>130</v>
      </c>
      <c r="M23" s="107" t="str">
        <f t="shared" si="24"/>
        <v>2,F3-$1.005M</v>
      </c>
      <c r="N23" s="120" t="str">
        <f>Ruth!$S$2</f>
        <v>New York</v>
      </c>
      <c r="O23" s="284" t="s">
        <v>1497</v>
      </c>
      <c r="P23" s="178" t="str">
        <f t="shared" si="25"/>
        <v>Furbush, Charlie (2,F3-$1.005M)</v>
      </c>
      <c r="Q23" s="139">
        <f t="shared" si="26"/>
        <v>335000</v>
      </c>
      <c r="R23" s="139">
        <f t="shared" si="27"/>
        <v>335000</v>
      </c>
      <c r="S23" s="231" t="str">
        <f t="shared" si="28"/>
        <v/>
      </c>
      <c r="T23" s="231" t="str">
        <f t="shared" si="29"/>
        <v/>
      </c>
      <c r="U23" s="121" t="s">
        <v>1592</v>
      </c>
      <c r="V23" s="320">
        <v>335000</v>
      </c>
      <c r="W23" s="121" t="s">
        <v>1524</v>
      </c>
      <c r="X23" s="323">
        <v>335000</v>
      </c>
      <c r="Y23" s="107" t="s">
        <v>326</v>
      </c>
      <c r="Z23" s="240"/>
      <c r="AA23" s="107"/>
      <c r="AB23" s="240"/>
      <c r="AC23" s="107"/>
      <c r="AD23" s="107"/>
      <c r="AE23" s="107"/>
    </row>
    <row r="24" spans="1:34" s="141" customFormat="1" x14ac:dyDescent="0.2">
      <c r="A24" s="203" t="s">
        <v>1342</v>
      </c>
      <c r="B24" s="185" t="str">
        <f t="shared" si="20"/>
        <v>Garcia</v>
      </c>
      <c r="C24" s="190" t="str">
        <f t="shared" si="21"/>
        <v>Yimi</v>
      </c>
      <c r="D24" s="107" t="str">
        <f t="shared" si="22"/>
        <v>Y. Garcia</v>
      </c>
      <c r="E24" s="178" t="str">
        <f t="shared" si="23"/>
        <v>Yimi Garcia</v>
      </c>
      <c r="F24" s="162" t="s">
        <v>971</v>
      </c>
      <c r="G24" s="162"/>
      <c r="H24" s="162"/>
      <c r="I24" s="162"/>
      <c r="J24" s="388">
        <v>33103</v>
      </c>
      <c r="K24" s="141" t="s">
        <v>968</v>
      </c>
      <c r="L24" s="162" t="s">
        <v>130</v>
      </c>
      <c r="M24" s="107" t="str">
        <f t="shared" si="24"/>
        <v>Y1*</v>
      </c>
      <c r="N24" s="223" t="str">
        <f>Mays!$AE$2</f>
        <v>West Oakland</v>
      </c>
      <c r="O24" s="162" t="s">
        <v>1349</v>
      </c>
      <c r="P24" s="178" t="str">
        <f t="shared" si="25"/>
        <v>Garcia, Yimi (Y1*)</v>
      </c>
      <c r="Q24" s="139">
        <f t="shared" si="26"/>
        <v>200000</v>
      </c>
      <c r="R24" s="139">
        <f t="shared" si="27"/>
        <v>300000</v>
      </c>
      <c r="S24" s="231">
        <f t="shared" si="28"/>
        <v>400000</v>
      </c>
      <c r="T24" s="231" t="str">
        <f t="shared" si="29"/>
        <v/>
      </c>
      <c r="U24" s="223" t="s">
        <v>251</v>
      </c>
      <c r="V24" s="226">
        <v>200000</v>
      </c>
      <c r="W24" s="221" t="s">
        <v>511</v>
      </c>
      <c r="X24" s="226">
        <v>300000</v>
      </c>
      <c r="Y24" s="141" t="s">
        <v>367</v>
      </c>
      <c r="Z24" s="325">
        <v>400000</v>
      </c>
      <c r="AA24" s="141" t="s">
        <v>630</v>
      </c>
      <c r="AB24" s="326"/>
      <c r="AD24" s="226"/>
    </row>
    <row r="25" spans="1:34" s="141" customFormat="1" ht="13.5" customHeight="1" x14ac:dyDescent="0.2">
      <c r="A25" s="203" t="s">
        <v>1690</v>
      </c>
      <c r="B25" s="185" t="str">
        <f t="shared" si="20"/>
        <v>Geltz</v>
      </c>
      <c r="C25" s="190" t="str">
        <f t="shared" si="21"/>
        <v>Steve</v>
      </c>
      <c r="D25" s="107" t="str">
        <f t="shared" si="22"/>
        <v>S. Geltz</v>
      </c>
      <c r="E25" s="178" t="str">
        <f t="shared" si="23"/>
        <v>Steve Geltz</v>
      </c>
      <c r="F25" s="218" t="s">
        <v>971</v>
      </c>
      <c r="G25" s="203">
        <v>60</v>
      </c>
      <c r="H25" s="203">
        <v>3</v>
      </c>
      <c r="I25" s="203">
        <v>11</v>
      </c>
      <c r="J25" s="388">
        <v>32082</v>
      </c>
      <c r="K25" s="168" t="s">
        <v>968</v>
      </c>
      <c r="L25" s="162" t="s">
        <v>130</v>
      </c>
      <c r="M25" s="107" t="str">
        <f t="shared" si="24"/>
        <v>Y2</v>
      </c>
      <c r="N25" s="223" t="str">
        <f>Cobb!$G$2</f>
        <v>Alaska</v>
      </c>
      <c r="O25" s="163" t="s">
        <v>1727</v>
      </c>
      <c r="P25" s="178" t="str">
        <f t="shared" si="25"/>
        <v>Geltz, Steve (Y2)</v>
      </c>
      <c r="Q25" s="139">
        <f t="shared" si="26"/>
        <v>300000</v>
      </c>
      <c r="R25" s="139">
        <f t="shared" si="27"/>
        <v>400000</v>
      </c>
      <c r="S25" s="231" t="str">
        <f t="shared" si="28"/>
        <v/>
      </c>
      <c r="T25" s="231" t="str">
        <f t="shared" si="29"/>
        <v/>
      </c>
      <c r="U25" s="223" t="s">
        <v>511</v>
      </c>
      <c r="V25" s="159">
        <v>300000</v>
      </c>
      <c r="W25" s="141" t="s">
        <v>367</v>
      </c>
      <c r="X25" s="325">
        <v>400000</v>
      </c>
      <c r="Y25" s="141" t="s">
        <v>630</v>
      </c>
      <c r="Z25" s="325"/>
      <c r="AA25" s="141" t="s">
        <v>943</v>
      </c>
      <c r="AB25" s="391"/>
      <c r="AC25" s="203"/>
    </row>
    <row r="26" spans="1:34" s="141" customFormat="1" ht="14.25" customHeight="1" x14ac:dyDescent="0.2">
      <c r="A26" s="121" t="s">
        <v>763</v>
      </c>
      <c r="B26" s="185" t="str">
        <f t="shared" si="20"/>
        <v>Giavotella</v>
      </c>
      <c r="C26" s="190" t="str">
        <f t="shared" si="21"/>
        <v>Johnny</v>
      </c>
      <c r="D26" s="107" t="str">
        <f t="shared" si="22"/>
        <v>J. Giavotella</v>
      </c>
      <c r="E26" s="178" t="str">
        <f t="shared" si="23"/>
        <v>Johnny Giavotella</v>
      </c>
      <c r="F26" s="108" t="s">
        <v>971</v>
      </c>
      <c r="G26" s="107"/>
      <c r="H26" s="107"/>
      <c r="I26" s="107"/>
      <c r="J26" s="165">
        <v>31968</v>
      </c>
      <c r="K26" s="120" t="s">
        <v>969</v>
      </c>
      <c r="L26" s="108" t="s">
        <v>7</v>
      </c>
      <c r="M26" s="107" t="str">
        <f t="shared" si="24"/>
        <v>2,F3-$1.89M</v>
      </c>
      <c r="N26" s="120" t="str">
        <f>Aaron!$AE$2</f>
        <v>Pismo Beach</v>
      </c>
      <c r="O26" s="284" t="s">
        <v>1497</v>
      </c>
      <c r="P26" s="178" t="str">
        <f t="shared" si="25"/>
        <v>Giavotella, Johnny (2,F3-$1.89M)</v>
      </c>
      <c r="Q26" s="139">
        <f t="shared" si="26"/>
        <v>630000</v>
      </c>
      <c r="R26" s="139">
        <f t="shared" si="27"/>
        <v>630000</v>
      </c>
      <c r="S26" s="231" t="str">
        <f t="shared" si="28"/>
        <v/>
      </c>
      <c r="T26" s="231" t="str">
        <f t="shared" si="29"/>
        <v/>
      </c>
      <c r="U26" s="121" t="s">
        <v>1596</v>
      </c>
      <c r="V26" s="320">
        <v>630000</v>
      </c>
      <c r="W26" s="121" t="s">
        <v>1531</v>
      </c>
      <c r="X26" s="323">
        <v>630000</v>
      </c>
      <c r="Y26" s="107" t="s">
        <v>326</v>
      </c>
      <c r="Z26" s="240"/>
      <c r="AA26" s="107"/>
      <c r="AB26" s="240"/>
      <c r="AC26" s="107"/>
      <c r="AD26" s="107"/>
      <c r="AE26" s="107"/>
    </row>
    <row r="27" spans="1:34" s="141" customFormat="1" ht="14.25" customHeight="1" x14ac:dyDescent="0.2">
      <c r="A27" s="187" t="s">
        <v>1108</v>
      </c>
      <c r="B27" s="185" t="str">
        <f t="shared" si="20"/>
        <v>Gonzalez</v>
      </c>
      <c r="C27" s="190" t="str">
        <f t="shared" si="21"/>
        <v xml:space="preserve">Alex "Chi Chi" </v>
      </c>
      <c r="D27" s="107" t="str">
        <f t="shared" si="22"/>
        <v>A. Gonzalez</v>
      </c>
      <c r="E27" s="178" t="str">
        <f t="shared" si="23"/>
        <v>Alex "Chi Chi"  Gonzalez</v>
      </c>
      <c r="F27" s="184" t="s">
        <v>971</v>
      </c>
      <c r="G27" s="184"/>
      <c r="H27" s="184"/>
      <c r="I27" s="184"/>
      <c r="J27" s="219">
        <v>33618</v>
      </c>
      <c r="K27" s="178" t="s">
        <v>730</v>
      </c>
      <c r="L27" s="108" t="s">
        <v>130</v>
      </c>
      <c r="M27" s="107" t="str">
        <f t="shared" si="24"/>
        <v>Y1*</v>
      </c>
      <c r="N27" s="120" t="str">
        <f>Cobb!$M$2</f>
        <v>Mansfield</v>
      </c>
      <c r="O27" s="184" t="s">
        <v>1076</v>
      </c>
      <c r="P27" s="178" t="str">
        <f t="shared" si="25"/>
        <v>Gonzalez, Alex "Chi Chi"  (Y1*)</v>
      </c>
      <c r="Q27" s="139">
        <f t="shared" si="26"/>
        <v>200000</v>
      </c>
      <c r="R27" s="139">
        <f t="shared" si="27"/>
        <v>300000</v>
      </c>
      <c r="S27" s="231">
        <f t="shared" si="28"/>
        <v>400000</v>
      </c>
      <c r="T27" s="231" t="str">
        <f t="shared" si="29"/>
        <v/>
      </c>
      <c r="U27" s="120" t="s">
        <v>251</v>
      </c>
      <c r="V27" s="179">
        <v>200000</v>
      </c>
      <c r="W27" s="178" t="s">
        <v>511</v>
      </c>
      <c r="X27" s="179">
        <v>300000</v>
      </c>
      <c r="Y27" s="107" t="s">
        <v>367</v>
      </c>
      <c r="Z27" s="183">
        <v>400000</v>
      </c>
      <c r="AA27" s="107" t="s">
        <v>630</v>
      </c>
      <c r="AB27" s="240"/>
      <c r="AC27" s="107"/>
      <c r="AD27" s="107"/>
      <c r="AE27" s="107"/>
    </row>
    <row r="28" spans="1:34" s="141" customFormat="1" ht="14.25" customHeight="1" x14ac:dyDescent="0.2">
      <c r="A28" s="480" t="s">
        <v>1695</v>
      </c>
      <c r="B28" s="185" t="str">
        <f t="shared" si="20"/>
        <v>Gott</v>
      </c>
      <c r="C28" s="190" t="str">
        <f t="shared" si="21"/>
        <v>Trevor</v>
      </c>
      <c r="D28" s="107" t="str">
        <f t="shared" si="22"/>
        <v>T. Gott</v>
      </c>
      <c r="E28" s="178" t="str">
        <f t="shared" si="23"/>
        <v>Trevor Gott</v>
      </c>
      <c r="F28" s="217" t="s">
        <v>971</v>
      </c>
      <c r="G28" s="480">
        <v>80</v>
      </c>
      <c r="H28" s="480" t="s">
        <v>613</v>
      </c>
      <c r="I28" s="480">
        <v>7</v>
      </c>
      <c r="J28" s="298">
        <v>33842</v>
      </c>
      <c r="K28" s="167" t="s">
        <v>1813</v>
      </c>
      <c r="L28" s="108" t="s">
        <v>130</v>
      </c>
      <c r="M28" s="107" t="str">
        <f t="shared" si="24"/>
        <v>Y1*</v>
      </c>
      <c r="N28" s="120" t="str">
        <f>Cobb!$M$2</f>
        <v>Mansfield</v>
      </c>
      <c r="O28" s="142" t="s">
        <v>1727</v>
      </c>
      <c r="P28" s="178" t="str">
        <f t="shared" si="25"/>
        <v>Gott, Trevor (Y1*)</v>
      </c>
      <c r="Q28" s="139">
        <f t="shared" si="26"/>
        <v>200000</v>
      </c>
      <c r="R28" s="139">
        <f t="shared" si="27"/>
        <v>300000</v>
      </c>
      <c r="S28" s="231">
        <f t="shared" si="28"/>
        <v>400000</v>
      </c>
      <c r="T28" s="231" t="str">
        <f t="shared" si="29"/>
        <v/>
      </c>
      <c r="U28" s="120" t="s">
        <v>251</v>
      </c>
      <c r="V28" s="140">
        <v>200000</v>
      </c>
      <c r="W28" s="107" t="s">
        <v>511</v>
      </c>
      <c r="X28" s="183">
        <v>300000</v>
      </c>
      <c r="Y28" s="107" t="s">
        <v>367</v>
      </c>
      <c r="Z28" s="183">
        <v>400000</v>
      </c>
      <c r="AA28" s="107" t="s">
        <v>630</v>
      </c>
      <c r="AB28" s="240"/>
      <c r="AC28" s="107"/>
      <c r="AD28" s="107"/>
      <c r="AE28" s="107"/>
      <c r="AH28" s="159"/>
    </row>
    <row r="29" spans="1:34" s="141" customFormat="1" ht="14.25" customHeight="1" x14ac:dyDescent="0.2">
      <c r="A29" s="107" t="s">
        <v>2273</v>
      </c>
      <c r="B29" s="185" t="str">
        <f t="shared" si="20"/>
        <v>Gustave</v>
      </c>
      <c r="C29" s="190" t="str">
        <f t="shared" si="21"/>
        <v>Jandel</v>
      </c>
      <c r="D29" s="107" t="str">
        <f t="shared" si="22"/>
        <v>J. Gustave</v>
      </c>
      <c r="E29" s="178" t="str">
        <f t="shared" si="23"/>
        <v>Jandel Gustave</v>
      </c>
      <c r="F29" s="178" t="s">
        <v>971</v>
      </c>
      <c r="G29" s="107">
        <f>Players!G318+1</f>
        <v>1</v>
      </c>
      <c r="H29" s="107">
        <v>9</v>
      </c>
      <c r="I29" s="107">
        <v>8</v>
      </c>
      <c r="J29" s="398">
        <v>33889</v>
      </c>
      <c r="K29" s="107" t="s">
        <v>968</v>
      </c>
      <c r="L29" s="108" t="s">
        <v>130</v>
      </c>
      <c r="M29" s="107" t="str">
        <f t="shared" si="24"/>
        <v>MM</v>
      </c>
      <c r="N29" s="107" t="s">
        <v>1071</v>
      </c>
      <c r="O29" s="108" t="s">
        <v>2127</v>
      </c>
      <c r="P29" s="178" t="str">
        <f t="shared" si="25"/>
        <v>Gustave, Jandel (MM)</v>
      </c>
      <c r="Q29" s="139">
        <f t="shared" si="26"/>
        <v>100000</v>
      </c>
      <c r="R29" s="139" t="str">
        <f t="shared" si="27"/>
        <v/>
      </c>
      <c r="S29" s="231" t="str">
        <f t="shared" si="28"/>
        <v/>
      </c>
      <c r="T29" s="231" t="str">
        <f t="shared" si="29"/>
        <v/>
      </c>
      <c r="U29" s="107" t="s">
        <v>507</v>
      </c>
      <c r="V29" s="140">
        <v>100000</v>
      </c>
      <c r="W29" s="107"/>
      <c r="X29" s="107"/>
      <c r="Y29" s="107"/>
      <c r="Z29" s="107"/>
      <c r="AA29" s="107"/>
      <c r="AB29" s="240"/>
      <c r="AC29" s="107"/>
      <c r="AD29" s="107"/>
      <c r="AE29" s="107"/>
    </row>
    <row r="30" spans="1:34" s="141" customFormat="1" ht="14.25" customHeight="1" x14ac:dyDescent="0.2">
      <c r="A30" s="121" t="s">
        <v>1365</v>
      </c>
      <c r="B30" s="185" t="str">
        <f t="shared" si="20"/>
        <v>Herrera</v>
      </c>
      <c r="C30" s="190" t="str">
        <f t="shared" si="21"/>
        <v>Elian</v>
      </c>
      <c r="D30" s="107" t="str">
        <f t="shared" si="22"/>
        <v>E. Herrera</v>
      </c>
      <c r="E30" s="178" t="str">
        <f t="shared" si="23"/>
        <v>Elian Herrera</v>
      </c>
      <c r="F30" s="108" t="s">
        <v>978</v>
      </c>
      <c r="G30" s="120"/>
      <c r="H30" s="120"/>
      <c r="I30" s="120"/>
      <c r="J30" s="332">
        <v>31079</v>
      </c>
      <c r="K30" s="107" t="s">
        <v>974</v>
      </c>
      <c r="L30" s="108" t="s">
        <v>7</v>
      </c>
      <c r="M30" s="107" t="str">
        <f t="shared" si="24"/>
        <v>2,F2-$500k</v>
      </c>
      <c r="N30" s="121" t="s">
        <v>1485</v>
      </c>
      <c r="O30" s="284" t="s">
        <v>1497</v>
      </c>
      <c r="P30" s="178" t="str">
        <f t="shared" si="25"/>
        <v>Herrera, Elian (2,F2-$500k)</v>
      </c>
      <c r="Q30" s="139">
        <f t="shared" si="26"/>
        <v>250000</v>
      </c>
      <c r="R30" s="139" t="str">
        <f t="shared" si="27"/>
        <v/>
      </c>
      <c r="S30" s="231" t="str">
        <f t="shared" si="28"/>
        <v/>
      </c>
      <c r="T30" s="231" t="str">
        <f t="shared" si="29"/>
        <v/>
      </c>
      <c r="U30" s="121" t="s">
        <v>1585</v>
      </c>
      <c r="V30" s="320">
        <v>250000</v>
      </c>
      <c r="W30" s="107" t="s">
        <v>326</v>
      </c>
      <c r="X30" s="324"/>
      <c r="Y30" s="107"/>
      <c r="Z30" s="240"/>
      <c r="AA30" s="107"/>
      <c r="AB30" s="240"/>
      <c r="AC30" s="107"/>
      <c r="AD30" s="107"/>
      <c r="AE30" s="107"/>
    </row>
    <row r="31" spans="1:34" s="141" customFormat="1" ht="14.25" customHeight="1" x14ac:dyDescent="0.2">
      <c r="A31" s="107" t="s">
        <v>377</v>
      </c>
      <c r="B31" s="185" t="str">
        <f t="shared" ref="B31:B42" si="30">LEFT(A31,FIND(", ",A31,1)-1)</f>
        <v>Janssen</v>
      </c>
      <c r="C31" s="190" t="str">
        <f t="shared" ref="C31:C42" si="31">RIGHT(A31,LEN(A31)-FIND(", ",A31,1)-1)</f>
        <v>Casey</v>
      </c>
      <c r="D31" s="107" t="str">
        <f t="shared" ref="D31:D42" si="32">CONCATENATE(MID(C31,1,1),". ",B31)</f>
        <v>C. Janssen</v>
      </c>
      <c r="E31" s="178" t="str">
        <f t="shared" ref="E31:E42" si="33">CONCATENATE(C31," ",B31)</f>
        <v>Casey Janssen</v>
      </c>
      <c r="F31" s="108"/>
      <c r="G31" s="108"/>
      <c r="H31" s="108"/>
      <c r="I31" s="108"/>
      <c r="J31" s="165"/>
      <c r="K31" s="120"/>
      <c r="L31" s="108" t="s">
        <v>130</v>
      </c>
      <c r="M31" s="107" t="str">
        <f t="shared" ref="M31:M42" si="34">$U31</f>
        <v>3,F3-1.23M</v>
      </c>
      <c r="N31" s="120" t="str">
        <f>Cobb!$M$2</f>
        <v>Mansfield</v>
      </c>
      <c r="O31" s="227" t="s">
        <v>1626</v>
      </c>
      <c r="P31" s="178" t="str">
        <f t="shared" ref="P31:P42" si="35">CONCATENATE(A31," (",M31,")")</f>
        <v>Janssen, Casey (3,F3-1.23M)</v>
      </c>
      <c r="Q31" s="139">
        <f t="shared" ref="Q31:Q42" si="36">IF(ISBLANK($V31),"",$V31)</f>
        <v>410000</v>
      </c>
      <c r="R31" s="139" t="str">
        <f t="shared" ref="R31:R42" si="37">IF(ISBLANK($X31),"",$X31)</f>
        <v/>
      </c>
      <c r="S31" s="231" t="str">
        <f t="shared" ref="S31:S42" si="38">IF(ISBLANK($Z31),"",$Z31)</f>
        <v/>
      </c>
      <c r="T31" s="231" t="str">
        <f t="shared" ref="T31:T42" si="39">IF(ISBLANK($AB31),"",$AB31)</f>
        <v/>
      </c>
      <c r="U31" s="120" t="s">
        <v>1243</v>
      </c>
      <c r="V31" s="182">
        <v>410000</v>
      </c>
      <c r="W31" s="120" t="s">
        <v>326</v>
      </c>
      <c r="X31" s="182"/>
      <c r="Y31" s="120"/>
      <c r="Z31" s="182"/>
      <c r="AA31" s="107"/>
      <c r="AB31" s="240"/>
      <c r="AC31" s="107"/>
      <c r="AD31" s="140"/>
      <c r="AE31" s="107"/>
    </row>
    <row r="32" spans="1:34" s="141" customFormat="1" ht="14.25" customHeight="1" x14ac:dyDescent="0.2">
      <c r="A32" s="107" t="s">
        <v>690</v>
      </c>
      <c r="B32" s="185" t="str">
        <f t="shared" si="30"/>
        <v>Jones</v>
      </c>
      <c r="C32" s="190" t="str">
        <f t="shared" si="31"/>
        <v>Garrett</v>
      </c>
      <c r="D32" s="107" t="str">
        <f t="shared" si="32"/>
        <v>G. Jones</v>
      </c>
      <c r="E32" s="178" t="str">
        <f t="shared" si="33"/>
        <v>Garrett Jones</v>
      </c>
      <c r="F32" s="108"/>
      <c r="G32" s="108"/>
      <c r="H32" s="108"/>
      <c r="I32" s="108"/>
      <c r="J32" s="165"/>
      <c r="K32" s="120"/>
      <c r="L32" s="108" t="s">
        <v>7</v>
      </c>
      <c r="M32" s="107" t="str">
        <f t="shared" si="34"/>
        <v>5,L5-14M</v>
      </c>
      <c r="N32" s="120" t="str">
        <f>Ruth!$Y$2</f>
        <v xml:space="preserve">New Jersey </v>
      </c>
      <c r="O32" s="142" t="s">
        <v>1358</v>
      </c>
      <c r="P32" s="178" t="str">
        <f t="shared" si="35"/>
        <v>Jones, Garrett (5,L5-14M)</v>
      </c>
      <c r="Q32" s="139">
        <f t="shared" si="36"/>
        <v>2800000</v>
      </c>
      <c r="R32" s="139" t="str">
        <f t="shared" si="37"/>
        <v/>
      </c>
      <c r="S32" s="231" t="str">
        <f t="shared" si="38"/>
        <v/>
      </c>
      <c r="T32" s="231" t="str">
        <f t="shared" si="39"/>
        <v/>
      </c>
      <c r="U32" s="120" t="s">
        <v>593</v>
      </c>
      <c r="V32" s="139">
        <v>2800000</v>
      </c>
      <c r="W32" s="107" t="s">
        <v>326</v>
      </c>
      <c r="X32" s="183"/>
      <c r="Y32" s="178"/>
      <c r="Z32" s="178"/>
      <c r="AA32" s="107"/>
      <c r="AB32" s="240"/>
      <c r="AC32" s="107"/>
      <c r="AD32" s="107"/>
      <c r="AE32" s="107"/>
    </row>
    <row r="33" spans="1:34" s="141" customFormat="1" ht="14.25" customHeight="1" x14ac:dyDescent="0.2">
      <c r="A33" s="107" t="s">
        <v>1772</v>
      </c>
      <c r="B33" s="185" t="str">
        <f t="shared" si="30"/>
        <v>Kim</v>
      </c>
      <c r="C33" s="190" t="str">
        <f t="shared" si="31"/>
        <v>Hyun-Soo</v>
      </c>
      <c r="D33" s="107" t="str">
        <f t="shared" si="32"/>
        <v>H. Kim</v>
      </c>
      <c r="E33" s="178" t="str">
        <f t="shared" si="33"/>
        <v>Hyun-Soo Kim</v>
      </c>
      <c r="F33" s="217" t="s">
        <v>404</v>
      </c>
      <c r="G33" s="480">
        <v>164</v>
      </c>
      <c r="H33" s="480">
        <v>7</v>
      </c>
      <c r="I33" s="480">
        <v>4</v>
      </c>
      <c r="J33" s="298">
        <v>32154</v>
      </c>
      <c r="K33" s="167" t="s">
        <v>977</v>
      </c>
      <c r="L33" s="108" t="s">
        <v>7</v>
      </c>
      <c r="M33" s="107" t="str">
        <f t="shared" si="34"/>
        <v>Y1</v>
      </c>
      <c r="N33" s="120" t="str">
        <f>Aaron!$AE$2</f>
        <v>Pismo Beach</v>
      </c>
      <c r="O33" s="142" t="s">
        <v>1727</v>
      </c>
      <c r="P33" s="178" t="str">
        <f t="shared" si="35"/>
        <v>Kim, Hyun-Soo (Y1)</v>
      </c>
      <c r="Q33" s="139">
        <f t="shared" si="36"/>
        <v>200000</v>
      </c>
      <c r="R33" s="139">
        <f t="shared" si="37"/>
        <v>300000</v>
      </c>
      <c r="S33" s="231">
        <f t="shared" si="38"/>
        <v>400000</v>
      </c>
      <c r="T33" s="231" t="str">
        <f t="shared" si="39"/>
        <v/>
      </c>
      <c r="U33" s="120" t="s">
        <v>510</v>
      </c>
      <c r="V33" s="179">
        <v>200000</v>
      </c>
      <c r="W33" s="178" t="s">
        <v>511</v>
      </c>
      <c r="X33" s="179">
        <v>300000</v>
      </c>
      <c r="Y33" s="107" t="s">
        <v>367</v>
      </c>
      <c r="Z33" s="183">
        <v>400000</v>
      </c>
      <c r="AA33" s="107" t="s">
        <v>630</v>
      </c>
      <c r="AB33" s="240"/>
      <c r="AC33" s="107"/>
      <c r="AD33" s="480"/>
      <c r="AE33" s="107"/>
      <c r="AH33" s="159"/>
    </row>
    <row r="34" spans="1:34" s="141" customFormat="1" ht="14.25" customHeight="1" x14ac:dyDescent="0.2">
      <c r="A34" s="480" t="s">
        <v>1306</v>
      </c>
      <c r="B34" s="185" t="str">
        <f t="shared" si="30"/>
        <v>Klein</v>
      </c>
      <c r="C34" s="190" t="str">
        <f t="shared" si="31"/>
        <v>Phil</v>
      </c>
      <c r="D34" s="107" t="str">
        <f t="shared" si="32"/>
        <v>P. Klein</v>
      </c>
      <c r="E34" s="178" t="str">
        <f t="shared" si="33"/>
        <v>Phil Klein</v>
      </c>
      <c r="F34" s="108" t="s">
        <v>971</v>
      </c>
      <c r="G34" s="108"/>
      <c r="H34" s="108"/>
      <c r="I34" s="108"/>
      <c r="J34" s="298">
        <v>32628</v>
      </c>
      <c r="K34" s="107" t="s">
        <v>968</v>
      </c>
      <c r="L34" s="108" t="s">
        <v>130</v>
      </c>
      <c r="M34" s="107" t="str">
        <f t="shared" si="34"/>
        <v>MM</v>
      </c>
      <c r="N34" s="120" t="str">
        <f>Cobb!$A$2</f>
        <v>Greenville</v>
      </c>
      <c r="O34" s="108" t="s">
        <v>1349</v>
      </c>
      <c r="P34" s="178" t="str">
        <f t="shared" si="35"/>
        <v>Klein, Phil (MM)</v>
      </c>
      <c r="Q34" s="139">
        <f t="shared" si="36"/>
        <v>100000</v>
      </c>
      <c r="R34" s="139" t="str">
        <f t="shared" si="37"/>
        <v/>
      </c>
      <c r="S34" s="231" t="str">
        <f t="shared" si="38"/>
        <v/>
      </c>
      <c r="T34" s="231" t="str">
        <f t="shared" si="39"/>
        <v/>
      </c>
      <c r="U34" s="121" t="s">
        <v>507</v>
      </c>
      <c r="V34" s="140">
        <v>100000</v>
      </c>
      <c r="W34" s="480"/>
      <c r="X34" s="323"/>
      <c r="Y34" s="480"/>
      <c r="Z34" s="214"/>
      <c r="AA34" s="107"/>
      <c r="AB34" s="240"/>
      <c r="AC34" s="107"/>
      <c r="AD34" s="107"/>
      <c r="AE34" s="107"/>
    </row>
    <row r="35" spans="1:34" s="141" customFormat="1" ht="14.25" customHeight="1" x14ac:dyDescent="0.2">
      <c r="A35" s="121" t="s">
        <v>1616</v>
      </c>
      <c r="B35" s="185" t="str">
        <f t="shared" si="30"/>
        <v>Lowe</v>
      </c>
      <c r="C35" s="190" t="str">
        <f t="shared" si="31"/>
        <v>Mark</v>
      </c>
      <c r="D35" s="107" t="str">
        <f t="shared" si="32"/>
        <v>M. Lowe</v>
      </c>
      <c r="E35" s="178" t="str">
        <f t="shared" si="33"/>
        <v>Mark Lowe</v>
      </c>
      <c r="F35" s="108"/>
      <c r="G35" s="120"/>
      <c r="H35" s="120"/>
      <c r="I35" s="120"/>
      <c r="J35" s="332"/>
      <c r="K35" s="107"/>
      <c r="L35" s="108" t="s">
        <v>130</v>
      </c>
      <c r="M35" s="107" t="str">
        <f t="shared" si="34"/>
        <v>2,F3-$2.379M</v>
      </c>
      <c r="N35" s="120" t="str">
        <f>Aaron!$S$2</f>
        <v>San Jose</v>
      </c>
      <c r="O35" s="284" t="s">
        <v>1497</v>
      </c>
      <c r="P35" s="178" t="str">
        <f t="shared" si="35"/>
        <v>Lowe, Mark (2,F3-$2.379M)</v>
      </c>
      <c r="Q35" s="139">
        <f t="shared" si="36"/>
        <v>793000</v>
      </c>
      <c r="R35" s="139">
        <f t="shared" si="37"/>
        <v>793000</v>
      </c>
      <c r="S35" s="231" t="str">
        <f t="shared" si="38"/>
        <v/>
      </c>
      <c r="T35" s="231" t="str">
        <f t="shared" si="39"/>
        <v/>
      </c>
      <c r="U35" s="121" t="s">
        <v>1600</v>
      </c>
      <c r="V35" s="320">
        <v>793000</v>
      </c>
      <c r="W35" s="121" t="s">
        <v>1569</v>
      </c>
      <c r="X35" s="323">
        <v>793000</v>
      </c>
      <c r="Y35" s="107" t="s">
        <v>326</v>
      </c>
      <c r="Z35" s="240"/>
      <c r="AA35" s="107"/>
      <c r="AB35" s="240"/>
      <c r="AC35" s="107"/>
      <c r="AD35" s="480"/>
      <c r="AE35" s="107"/>
    </row>
    <row r="36" spans="1:34" s="141" customFormat="1" ht="14.25" customHeight="1" x14ac:dyDescent="0.2">
      <c r="A36" s="107" t="s">
        <v>698</v>
      </c>
      <c r="B36" s="185" t="str">
        <f t="shared" si="30"/>
        <v>Lyles</v>
      </c>
      <c r="C36" s="190" t="str">
        <f t="shared" si="31"/>
        <v>Jordan</v>
      </c>
      <c r="D36" s="107" t="str">
        <f t="shared" si="32"/>
        <v>J. Lyles</v>
      </c>
      <c r="E36" s="178" t="str">
        <f t="shared" si="33"/>
        <v>Jordan Lyles</v>
      </c>
      <c r="F36" s="108"/>
      <c r="G36" s="108"/>
      <c r="H36" s="108"/>
      <c r="I36" s="108"/>
      <c r="J36" s="165"/>
      <c r="K36" s="120"/>
      <c r="L36" s="108" t="s">
        <v>130</v>
      </c>
      <c r="M36" s="107" t="str">
        <f t="shared" si="34"/>
        <v>ARB-Y6</v>
      </c>
      <c r="N36" s="120" t="str">
        <f>Mays!$M$2</f>
        <v>Mudville</v>
      </c>
      <c r="O36" s="142" t="s">
        <v>710</v>
      </c>
      <c r="P36" s="178" t="str">
        <f t="shared" si="35"/>
        <v>Lyles, Jordan (ARB-Y6)</v>
      </c>
      <c r="Q36" s="139">
        <f t="shared" si="36"/>
        <v>1625000</v>
      </c>
      <c r="R36" s="139" t="str">
        <f t="shared" si="37"/>
        <v/>
      </c>
      <c r="S36" s="231" t="str">
        <f t="shared" si="38"/>
        <v/>
      </c>
      <c r="T36" s="231" t="str">
        <f t="shared" si="39"/>
        <v/>
      </c>
      <c r="U36" s="120" t="s">
        <v>944</v>
      </c>
      <c r="V36" s="140">
        <v>1625000</v>
      </c>
      <c r="W36" s="107" t="s">
        <v>945</v>
      </c>
      <c r="X36" s="183"/>
      <c r="Y36" s="107" t="s">
        <v>326</v>
      </c>
      <c r="Z36" s="183"/>
      <c r="AA36" s="107"/>
      <c r="AB36" s="240"/>
      <c r="AC36" s="107"/>
      <c r="AD36" s="480"/>
      <c r="AE36" s="107"/>
    </row>
    <row r="37" spans="1:34" s="141" customFormat="1" ht="14.25" customHeight="1" x14ac:dyDescent="0.2">
      <c r="A37" s="121" t="s">
        <v>1612</v>
      </c>
      <c r="B37" s="185" t="str">
        <f t="shared" si="30"/>
        <v>Manship</v>
      </c>
      <c r="C37" s="190" t="str">
        <f t="shared" si="31"/>
        <v>Jeff</v>
      </c>
      <c r="D37" s="107" t="str">
        <f t="shared" si="32"/>
        <v>J. Manship</v>
      </c>
      <c r="E37" s="178" t="str">
        <f t="shared" si="33"/>
        <v>Jeff Manship</v>
      </c>
      <c r="F37" s="108" t="s">
        <v>971</v>
      </c>
      <c r="G37" s="120"/>
      <c r="H37" s="120"/>
      <c r="I37" s="120"/>
      <c r="J37" s="332">
        <v>31063</v>
      </c>
      <c r="K37" s="107" t="s">
        <v>968</v>
      </c>
      <c r="L37" s="108" t="s">
        <v>130</v>
      </c>
      <c r="M37" s="107" t="str">
        <f t="shared" si="34"/>
        <v>2,F3-$1.05M</v>
      </c>
      <c r="N37" s="120" t="str">
        <f>Ruth!$S$2</f>
        <v>New York</v>
      </c>
      <c r="O37" s="284" t="s">
        <v>1497</v>
      </c>
      <c r="P37" s="178" t="str">
        <f t="shared" si="35"/>
        <v>Manship, Jeff (2,F3-$1.05M)</v>
      </c>
      <c r="Q37" s="139">
        <f t="shared" si="36"/>
        <v>350000</v>
      </c>
      <c r="R37" s="139">
        <f t="shared" si="37"/>
        <v>350000</v>
      </c>
      <c r="S37" s="231" t="str">
        <f t="shared" si="38"/>
        <v/>
      </c>
      <c r="T37" s="231" t="str">
        <f t="shared" si="39"/>
        <v/>
      </c>
      <c r="U37" s="121" t="s">
        <v>1593</v>
      </c>
      <c r="V37" s="320">
        <v>350000</v>
      </c>
      <c r="W37" s="121" t="s">
        <v>1525</v>
      </c>
      <c r="X37" s="323">
        <v>350000</v>
      </c>
      <c r="Y37" s="107" t="s">
        <v>326</v>
      </c>
      <c r="Z37" s="240"/>
      <c r="AA37" s="107"/>
      <c r="AB37" s="240"/>
      <c r="AC37" s="107"/>
      <c r="AD37" s="107"/>
      <c r="AE37" s="107"/>
    </row>
    <row r="38" spans="1:34" s="141" customFormat="1" x14ac:dyDescent="0.2">
      <c r="A38" s="141" t="s">
        <v>2257</v>
      </c>
      <c r="B38" s="185" t="str">
        <f t="shared" si="30"/>
        <v>Marrero</v>
      </c>
      <c r="C38" s="190" t="str">
        <f t="shared" si="31"/>
        <v>Deven</v>
      </c>
      <c r="D38" s="107" t="str">
        <f t="shared" si="32"/>
        <v>D. Marrero</v>
      </c>
      <c r="E38" s="178" t="str">
        <f t="shared" si="33"/>
        <v>Deven Marrero</v>
      </c>
      <c r="F38" s="221" t="s">
        <v>971</v>
      </c>
      <c r="G38" s="141">
        <f>Players!G419+1</f>
        <v>1</v>
      </c>
      <c r="H38" s="141">
        <v>6</v>
      </c>
      <c r="I38" s="141">
        <v>5</v>
      </c>
      <c r="J38" s="484">
        <v>33110</v>
      </c>
      <c r="K38" s="141" t="s">
        <v>974</v>
      </c>
      <c r="L38" s="162" t="s">
        <v>7</v>
      </c>
      <c r="M38" s="107" t="str">
        <f t="shared" si="34"/>
        <v>MM</v>
      </c>
      <c r="N38" s="141" t="s">
        <v>1361</v>
      </c>
      <c r="O38" s="162" t="s">
        <v>2127</v>
      </c>
      <c r="P38" s="178" t="str">
        <f t="shared" si="35"/>
        <v>Marrero, Deven (MM)</v>
      </c>
      <c r="Q38" s="139">
        <f t="shared" si="36"/>
        <v>100000</v>
      </c>
      <c r="R38" s="139" t="str">
        <f t="shared" si="37"/>
        <v/>
      </c>
      <c r="S38" s="231" t="str">
        <f t="shared" si="38"/>
        <v/>
      </c>
      <c r="T38" s="231" t="str">
        <f t="shared" si="39"/>
        <v/>
      </c>
      <c r="U38" s="141" t="s">
        <v>507</v>
      </c>
      <c r="V38" s="159">
        <v>100000</v>
      </c>
      <c r="AB38" s="326"/>
    </row>
    <row r="39" spans="1:34" s="141" customFormat="1" ht="25.5" x14ac:dyDescent="0.2">
      <c r="A39" s="481" t="s">
        <v>1027</v>
      </c>
      <c r="B39" s="185" t="str">
        <f t="shared" si="30"/>
        <v>Mazzaro</v>
      </c>
      <c r="C39" s="190" t="str">
        <f t="shared" si="31"/>
        <v>Vin</v>
      </c>
      <c r="D39" s="107" t="str">
        <f t="shared" si="32"/>
        <v>V. Mazzaro</v>
      </c>
      <c r="E39" s="178" t="str">
        <f t="shared" si="33"/>
        <v>Vin Mazzaro</v>
      </c>
      <c r="F39" s="482" t="s">
        <v>971</v>
      </c>
      <c r="G39" s="482"/>
      <c r="H39" s="482"/>
      <c r="I39" s="482"/>
      <c r="J39" s="483">
        <v>31682</v>
      </c>
      <c r="K39" s="485" t="s">
        <v>968</v>
      </c>
      <c r="L39" s="162" t="s">
        <v>130</v>
      </c>
      <c r="M39" s="107" t="str">
        <f t="shared" si="34"/>
        <v>4,F4-7M</v>
      </c>
      <c r="N39" s="223" t="str">
        <f>Cobb!$AE$2</f>
        <v>Chicago</v>
      </c>
      <c r="O39" s="482" t="s">
        <v>1062</v>
      </c>
      <c r="P39" s="178" t="str">
        <f t="shared" si="35"/>
        <v>Mazzaro, Vin (4,F4-7M)</v>
      </c>
      <c r="Q39" s="139">
        <f t="shared" si="36"/>
        <v>1750000</v>
      </c>
      <c r="R39" s="139" t="str">
        <f t="shared" si="37"/>
        <v/>
      </c>
      <c r="S39" s="231" t="str">
        <f t="shared" si="38"/>
        <v/>
      </c>
      <c r="T39" s="231" t="str">
        <f t="shared" si="39"/>
        <v/>
      </c>
      <c r="U39" s="385" t="s">
        <v>336</v>
      </c>
      <c r="V39" s="182">
        <v>1750000</v>
      </c>
      <c r="W39" s="481" t="s">
        <v>326</v>
      </c>
      <c r="X39" s="182"/>
      <c r="Z39" s="183"/>
      <c r="AA39" s="107"/>
      <c r="AB39" s="326"/>
      <c r="AD39" s="159"/>
    </row>
    <row r="40" spans="1:34" s="141" customFormat="1" ht="14.25" customHeight="1" x14ac:dyDescent="0.2">
      <c r="A40" s="107" t="s">
        <v>1415</v>
      </c>
      <c r="B40" s="185" t="str">
        <f t="shared" si="30"/>
        <v>McGehee</v>
      </c>
      <c r="C40" s="190" t="str">
        <f t="shared" si="31"/>
        <v>Casey</v>
      </c>
      <c r="D40" s="107" t="str">
        <f t="shared" si="32"/>
        <v>C. McGehee</v>
      </c>
      <c r="E40" s="178" t="str">
        <f t="shared" si="33"/>
        <v>Casey McGehee</v>
      </c>
      <c r="F40" s="108" t="s">
        <v>971</v>
      </c>
      <c r="G40" s="108"/>
      <c r="H40" s="108"/>
      <c r="I40" s="108"/>
      <c r="J40" s="165">
        <v>30236</v>
      </c>
      <c r="K40" s="107" t="s">
        <v>974</v>
      </c>
      <c r="L40" s="108" t="s">
        <v>7</v>
      </c>
      <c r="M40" s="107" t="str">
        <f t="shared" si="34"/>
        <v>3,F3-3.622M</v>
      </c>
      <c r="N40" s="147" t="s">
        <v>614</v>
      </c>
      <c r="O40" s="142" t="s">
        <v>1355</v>
      </c>
      <c r="P40" s="178" t="str">
        <f t="shared" si="35"/>
        <v>McGehee, Casey (3,F3-3.622M)</v>
      </c>
      <c r="Q40" s="139">
        <f t="shared" si="36"/>
        <v>1208000</v>
      </c>
      <c r="R40" s="139" t="str">
        <f t="shared" si="37"/>
        <v/>
      </c>
      <c r="S40" s="231" t="str">
        <f t="shared" si="38"/>
        <v/>
      </c>
      <c r="T40" s="231" t="str">
        <f t="shared" si="39"/>
        <v/>
      </c>
      <c r="U40" s="167" t="s">
        <v>1356</v>
      </c>
      <c r="V40" s="231">
        <v>1208000</v>
      </c>
      <c r="W40" s="120" t="s">
        <v>326</v>
      </c>
      <c r="X40" s="183"/>
      <c r="Y40" s="120"/>
      <c r="Z40" s="183"/>
      <c r="AA40" s="107"/>
      <c r="AB40" s="183"/>
      <c r="AC40" s="107"/>
      <c r="AD40" s="179"/>
      <c r="AE40" s="107"/>
    </row>
    <row r="41" spans="1:34" s="141" customFormat="1" ht="14.25" customHeight="1" x14ac:dyDescent="0.2">
      <c r="A41" s="121" t="s">
        <v>678</v>
      </c>
      <c r="B41" s="185" t="str">
        <f t="shared" si="30"/>
        <v>Medlen</v>
      </c>
      <c r="C41" s="190" t="str">
        <f t="shared" si="31"/>
        <v>Kris</v>
      </c>
      <c r="D41" s="107" t="str">
        <f t="shared" si="32"/>
        <v>K. Medlen</v>
      </c>
      <c r="E41" s="178" t="str">
        <f t="shared" si="33"/>
        <v>Kris Medlen</v>
      </c>
      <c r="F41" s="108"/>
      <c r="G41" s="120"/>
      <c r="H41" s="120"/>
      <c r="I41" s="120"/>
      <c r="J41" s="332"/>
      <c r="K41" s="107"/>
      <c r="L41" s="108" t="s">
        <v>130</v>
      </c>
      <c r="M41" s="107" t="str">
        <f t="shared" si="34"/>
        <v>2,F3-$5.037M</v>
      </c>
      <c r="N41" s="120" t="str">
        <f>Aaron!$S$2</f>
        <v>San Jose</v>
      </c>
      <c r="O41" s="284" t="s">
        <v>1497</v>
      </c>
      <c r="P41" s="178" t="str">
        <f t="shared" si="35"/>
        <v>Medlen, Kris (2,F3-$5.037M)</v>
      </c>
      <c r="Q41" s="139">
        <f t="shared" si="36"/>
        <v>1679000</v>
      </c>
      <c r="R41" s="139">
        <f t="shared" si="37"/>
        <v>1679000</v>
      </c>
      <c r="S41" s="231" t="str">
        <f t="shared" si="38"/>
        <v/>
      </c>
      <c r="T41" s="231" t="str">
        <f t="shared" si="39"/>
        <v/>
      </c>
      <c r="U41" s="121" t="s">
        <v>1603</v>
      </c>
      <c r="V41" s="320">
        <v>1679000</v>
      </c>
      <c r="W41" s="121" t="s">
        <v>1554</v>
      </c>
      <c r="X41" s="323">
        <v>1679000</v>
      </c>
      <c r="Y41" s="107" t="s">
        <v>326</v>
      </c>
      <c r="Z41" s="240"/>
      <c r="AA41" s="107"/>
      <c r="AB41" s="240"/>
      <c r="AC41" s="107"/>
      <c r="AD41" s="107"/>
      <c r="AE41" s="107"/>
    </row>
    <row r="42" spans="1:34" s="141" customFormat="1" x14ac:dyDescent="0.2">
      <c r="A42" s="384" t="s">
        <v>2407</v>
      </c>
      <c r="B42" s="185" t="str">
        <f t="shared" si="30"/>
        <v>Milone</v>
      </c>
      <c r="C42" s="190" t="str">
        <f t="shared" si="31"/>
        <v>Tommy</v>
      </c>
      <c r="D42" s="107" t="str">
        <f t="shared" si="32"/>
        <v>T. Milone</v>
      </c>
      <c r="E42" s="178" t="str">
        <f t="shared" si="33"/>
        <v>Tommy Milone</v>
      </c>
      <c r="F42" s="218"/>
      <c r="G42" s="218"/>
      <c r="H42" s="218"/>
      <c r="I42" s="218"/>
      <c r="J42" s="161"/>
      <c r="K42" s="168" t="s">
        <v>968</v>
      </c>
      <c r="L42" s="162" t="s">
        <v>130</v>
      </c>
      <c r="M42" s="107" t="str">
        <f t="shared" si="34"/>
        <v>1,F1</v>
      </c>
      <c r="N42" s="384" t="s">
        <v>642</v>
      </c>
      <c r="O42" s="163" t="s">
        <v>2411</v>
      </c>
      <c r="P42" s="178" t="str">
        <f t="shared" si="35"/>
        <v>Milone, Tommy (1,F1)</v>
      </c>
      <c r="Q42" s="139">
        <f t="shared" si="36"/>
        <v>200000</v>
      </c>
      <c r="R42" s="139" t="str">
        <f t="shared" si="37"/>
        <v/>
      </c>
      <c r="S42" s="231" t="str">
        <f t="shared" si="38"/>
        <v/>
      </c>
      <c r="T42" s="231" t="str">
        <f t="shared" si="39"/>
        <v/>
      </c>
      <c r="U42" s="223" t="s">
        <v>2412</v>
      </c>
      <c r="V42" s="140">
        <v>200000</v>
      </c>
      <c r="W42" s="141" t="s">
        <v>326</v>
      </c>
      <c r="X42" s="325"/>
      <c r="Z42" s="325"/>
      <c r="AB42" s="326"/>
    </row>
    <row r="43" spans="1:34" s="141" customFormat="1" ht="14.25" customHeight="1" x14ac:dyDescent="0.2">
      <c r="A43" s="107" t="s">
        <v>780</v>
      </c>
      <c r="B43" s="185" t="str">
        <f t="shared" ref="B43:B52" si="40">LEFT(A43,FIND(", ",A43,1)-1)</f>
        <v>Nicolino</v>
      </c>
      <c r="C43" s="190" t="str">
        <f t="shared" ref="C43:C52" si="41">RIGHT(A43,LEN(A43)-FIND(", ",A43,1)-1)</f>
        <v>Justin</v>
      </c>
      <c r="D43" s="107" t="str">
        <f t="shared" ref="D43:D52" si="42">CONCATENATE(MID(C43,1,1),". ",B43)</f>
        <v>J. Nicolino</v>
      </c>
      <c r="E43" s="178" t="str">
        <f t="shared" ref="E43:E52" si="43">CONCATENATE(C43," ",B43)</f>
        <v>Justin Nicolino</v>
      </c>
      <c r="F43" s="108" t="s">
        <v>404</v>
      </c>
      <c r="G43" s="108"/>
      <c r="H43" s="108"/>
      <c r="I43" s="108"/>
      <c r="J43" s="165"/>
      <c r="K43" s="120" t="s">
        <v>730</v>
      </c>
      <c r="L43" s="108" t="s">
        <v>130</v>
      </c>
      <c r="M43" s="107" t="str">
        <f t="shared" ref="M43:M52" si="44">$U43</f>
        <v>Y2</v>
      </c>
      <c r="N43" s="120" t="str">
        <f>Ruth!$A$2</f>
        <v>Plum Island</v>
      </c>
      <c r="O43" s="142" t="s">
        <v>813</v>
      </c>
      <c r="P43" s="178" t="str">
        <f t="shared" ref="P43:P52" si="45">CONCATENATE(A43," (",M43,")")</f>
        <v>Nicolino, Justin (Y2)</v>
      </c>
      <c r="Q43" s="139">
        <f t="shared" ref="Q43:Q52" si="46">IF(ISBLANK($V43),"",$V43)</f>
        <v>300000</v>
      </c>
      <c r="R43" s="139">
        <f t="shared" ref="R43:R52" si="47">IF(ISBLANK($X43),"",$X43)</f>
        <v>400000</v>
      </c>
      <c r="S43" s="231" t="str">
        <f t="shared" ref="S43:S52" si="48">IF(ISBLANK($Z43),"",$Z43)</f>
        <v/>
      </c>
      <c r="T43" s="231" t="str">
        <f t="shared" ref="T43:T52" si="49">IF(ISBLANK($AB43),"",$AB43)</f>
        <v/>
      </c>
      <c r="U43" s="120" t="s">
        <v>511</v>
      </c>
      <c r="V43" s="201">
        <v>300000</v>
      </c>
      <c r="W43" s="107" t="s">
        <v>367</v>
      </c>
      <c r="X43" s="323">
        <v>400000</v>
      </c>
      <c r="Y43" s="107" t="s">
        <v>630</v>
      </c>
      <c r="Z43" s="183"/>
      <c r="AA43" s="107" t="s">
        <v>943</v>
      </c>
      <c r="AB43" s="240"/>
      <c r="AC43" s="107"/>
      <c r="AD43" s="107"/>
      <c r="AE43" s="140"/>
    </row>
    <row r="44" spans="1:34" s="141" customFormat="1" ht="14.25" customHeight="1" x14ac:dyDescent="0.2">
      <c r="A44" s="339" t="s">
        <v>1169</v>
      </c>
      <c r="B44" s="185" t="str">
        <f t="shared" si="40"/>
        <v>Oberholtzer</v>
      </c>
      <c r="C44" s="190" t="str">
        <f t="shared" si="41"/>
        <v>Brett</v>
      </c>
      <c r="D44" s="107" t="str">
        <f t="shared" si="42"/>
        <v>B. Oberholtzer</v>
      </c>
      <c r="E44" s="178" t="str">
        <f t="shared" si="43"/>
        <v>Brett Oberholtzer</v>
      </c>
      <c r="F44" s="367" t="s">
        <v>404</v>
      </c>
      <c r="G44" s="339"/>
      <c r="H44" s="339"/>
      <c r="I44" s="339"/>
      <c r="J44" s="368">
        <v>32690</v>
      </c>
      <c r="K44" s="369" t="s">
        <v>730</v>
      </c>
      <c r="L44" s="337" t="s">
        <v>130</v>
      </c>
      <c r="M44" s="107" t="str">
        <f t="shared" si="44"/>
        <v>1,F1-$300k</v>
      </c>
      <c r="N44" s="339" t="s">
        <v>1895</v>
      </c>
      <c r="O44" s="370" t="s">
        <v>1922</v>
      </c>
      <c r="P44" s="178" t="str">
        <f t="shared" si="45"/>
        <v>Oberholtzer, Brett (1,F1-$300k)</v>
      </c>
      <c r="Q44" s="139">
        <f t="shared" si="46"/>
        <v>300000</v>
      </c>
      <c r="R44" s="139" t="str">
        <f t="shared" si="47"/>
        <v/>
      </c>
      <c r="S44" s="231" t="str">
        <f t="shared" si="48"/>
        <v/>
      </c>
      <c r="T44" s="231" t="str">
        <f t="shared" si="49"/>
        <v/>
      </c>
      <c r="U44" s="340" t="s">
        <v>1925</v>
      </c>
      <c r="V44" s="338">
        <v>300000</v>
      </c>
      <c r="W44" s="340" t="s">
        <v>326</v>
      </c>
      <c r="X44" s="201"/>
      <c r="Y44" s="480"/>
      <c r="Z44" s="183"/>
      <c r="AA44" s="107"/>
      <c r="AB44" s="107"/>
      <c r="AC44" s="107"/>
      <c r="AD44" s="107"/>
      <c r="AE44" s="107"/>
    </row>
    <row r="45" spans="1:34" s="141" customFormat="1" ht="14.25" customHeight="1" x14ac:dyDescent="0.2">
      <c r="A45" s="107" t="s">
        <v>504</v>
      </c>
      <c r="B45" s="185" t="str">
        <f t="shared" si="40"/>
        <v>Ogando</v>
      </c>
      <c r="C45" s="190" t="str">
        <f t="shared" si="41"/>
        <v>Alexi</v>
      </c>
      <c r="D45" s="107" t="str">
        <f t="shared" si="42"/>
        <v>A. Ogando</v>
      </c>
      <c r="E45" s="178" t="str">
        <f t="shared" si="43"/>
        <v>Alexi Ogando</v>
      </c>
      <c r="F45" s="108"/>
      <c r="G45" s="108"/>
      <c r="H45" s="108"/>
      <c r="I45" s="108"/>
      <c r="J45" s="165"/>
      <c r="K45" s="120"/>
      <c r="L45" s="108" t="s">
        <v>130</v>
      </c>
      <c r="M45" s="107" t="str">
        <f t="shared" si="44"/>
        <v>3,F3-1M</v>
      </c>
      <c r="N45" s="120" t="str">
        <f>Cobb!$M$2</f>
        <v>Mansfield</v>
      </c>
      <c r="O45" s="227" t="s">
        <v>1229</v>
      </c>
      <c r="P45" s="178" t="str">
        <f t="shared" si="45"/>
        <v>Ogando, Alexi (3,F3-1M)</v>
      </c>
      <c r="Q45" s="139">
        <f t="shared" si="46"/>
        <v>334000</v>
      </c>
      <c r="R45" s="139" t="str">
        <f t="shared" si="47"/>
        <v/>
      </c>
      <c r="S45" s="231" t="str">
        <f t="shared" si="48"/>
        <v/>
      </c>
      <c r="T45" s="231" t="str">
        <f t="shared" si="49"/>
        <v/>
      </c>
      <c r="U45" s="120" t="s">
        <v>172</v>
      </c>
      <c r="V45" s="182">
        <v>334000</v>
      </c>
      <c r="W45" s="120" t="s">
        <v>326</v>
      </c>
      <c r="X45" s="182"/>
      <c r="Y45" s="120"/>
      <c r="Z45" s="182"/>
      <c r="AA45" s="107"/>
      <c r="AB45" s="240"/>
      <c r="AC45" s="107"/>
      <c r="AD45" s="107"/>
      <c r="AE45" s="107"/>
      <c r="AH45" s="159"/>
    </row>
    <row r="46" spans="1:34" s="141" customFormat="1" ht="14.25" customHeight="1" x14ac:dyDescent="0.2">
      <c r="A46" s="119" t="s">
        <v>905</v>
      </c>
      <c r="B46" s="185" t="str">
        <f t="shared" si="40"/>
        <v>Owens</v>
      </c>
      <c r="C46" s="190" t="str">
        <f t="shared" si="41"/>
        <v>Henry</v>
      </c>
      <c r="D46" s="107" t="str">
        <f t="shared" si="42"/>
        <v>H. Owens</v>
      </c>
      <c r="E46" s="178" t="str">
        <f t="shared" si="43"/>
        <v>Henry Owens</v>
      </c>
      <c r="F46" s="108" t="s">
        <v>404</v>
      </c>
      <c r="G46" s="108"/>
      <c r="H46" s="108"/>
      <c r="I46" s="108"/>
      <c r="J46" s="165"/>
      <c r="K46" s="120" t="s">
        <v>730</v>
      </c>
      <c r="L46" s="108" t="s">
        <v>130</v>
      </c>
      <c r="M46" s="107" t="str">
        <f t="shared" si="44"/>
        <v>Y1*</v>
      </c>
      <c r="N46" s="120" t="str">
        <f>Mays!$AE$2</f>
        <v>West Oakland</v>
      </c>
      <c r="O46" s="108" t="s">
        <v>846</v>
      </c>
      <c r="P46" s="178" t="str">
        <f t="shared" si="45"/>
        <v>Owens, Henry (Y1*)</v>
      </c>
      <c r="Q46" s="139">
        <f t="shared" si="46"/>
        <v>200000</v>
      </c>
      <c r="R46" s="139">
        <f t="shared" si="47"/>
        <v>300000</v>
      </c>
      <c r="S46" s="231">
        <f t="shared" si="48"/>
        <v>400000</v>
      </c>
      <c r="T46" s="231" t="str">
        <f t="shared" si="49"/>
        <v/>
      </c>
      <c r="U46" s="120" t="s">
        <v>251</v>
      </c>
      <c r="V46" s="179">
        <v>200000</v>
      </c>
      <c r="W46" s="178" t="s">
        <v>511</v>
      </c>
      <c r="X46" s="179">
        <v>300000</v>
      </c>
      <c r="Y46" s="107" t="s">
        <v>367</v>
      </c>
      <c r="Z46" s="183">
        <v>400000</v>
      </c>
      <c r="AA46" s="107" t="s">
        <v>630</v>
      </c>
      <c r="AB46" s="240"/>
      <c r="AC46" s="107"/>
      <c r="AD46" s="480"/>
      <c r="AE46" s="107"/>
    </row>
    <row r="47" spans="1:34" s="141" customFormat="1" ht="14.25" customHeight="1" x14ac:dyDescent="0.2">
      <c r="A47" s="480" t="s">
        <v>1323</v>
      </c>
      <c r="B47" s="185" t="str">
        <f t="shared" si="40"/>
        <v>Paulsen</v>
      </c>
      <c r="C47" s="190" t="str">
        <f t="shared" si="41"/>
        <v>Ben*</v>
      </c>
      <c r="D47" s="107" t="str">
        <f t="shared" si="42"/>
        <v>B. Paulsen</v>
      </c>
      <c r="E47" s="178" t="str">
        <f t="shared" si="43"/>
        <v>Ben* Paulsen</v>
      </c>
      <c r="F47" s="108" t="s">
        <v>404</v>
      </c>
      <c r="G47" s="108"/>
      <c r="H47" s="108"/>
      <c r="I47" s="108"/>
      <c r="J47" s="298">
        <v>32077</v>
      </c>
      <c r="K47" s="107" t="s">
        <v>970</v>
      </c>
      <c r="L47" s="108" t="s">
        <v>7</v>
      </c>
      <c r="M47" s="107" t="str">
        <f t="shared" si="44"/>
        <v>Y1*</v>
      </c>
      <c r="N47" s="120" t="s">
        <v>556</v>
      </c>
      <c r="O47" s="108" t="s">
        <v>1839</v>
      </c>
      <c r="P47" s="178" t="str">
        <f t="shared" si="45"/>
        <v>Paulsen, Ben* (Y1*)</v>
      </c>
      <c r="Q47" s="139">
        <f t="shared" si="46"/>
        <v>200000</v>
      </c>
      <c r="R47" s="139">
        <f t="shared" si="47"/>
        <v>300000</v>
      </c>
      <c r="S47" s="231">
        <f t="shared" si="48"/>
        <v>400000</v>
      </c>
      <c r="T47" s="231" t="str">
        <f t="shared" si="49"/>
        <v/>
      </c>
      <c r="U47" s="120" t="s">
        <v>251</v>
      </c>
      <c r="V47" s="179">
        <v>200000</v>
      </c>
      <c r="W47" s="178" t="s">
        <v>511</v>
      </c>
      <c r="X47" s="179">
        <v>300000</v>
      </c>
      <c r="Y47" s="107" t="s">
        <v>367</v>
      </c>
      <c r="Z47" s="183">
        <v>400000</v>
      </c>
      <c r="AA47" s="107" t="s">
        <v>630</v>
      </c>
      <c r="AB47" s="240"/>
      <c r="AC47" s="107"/>
      <c r="AD47" s="107"/>
      <c r="AE47" s="107"/>
    </row>
    <row r="48" spans="1:34" s="141" customFormat="1" ht="14.25" customHeight="1" x14ac:dyDescent="0.2">
      <c r="A48" s="107" t="s">
        <v>232</v>
      </c>
      <c r="B48" s="185" t="str">
        <f t="shared" si="40"/>
        <v>Peralta</v>
      </c>
      <c r="C48" s="190" t="str">
        <f t="shared" si="41"/>
        <v>Jhonny</v>
      </c>
      <c r="D48" s="107" t="str">
        <f t="shared" si="42"/>
        <v>J. Peralta</v>
      </c>
      <c r="E48" s="178" t="str">
        <f t="shared" si="43"/>
        <v>Jhonny Peralta</v>
      </c>
      <c r="F48" s="108"/>
      <c r="G48" s="108"/>
      <c r="H48" s="108"/>
      <c r="I48" s="108"/>
      <c r="J48" s="165"/>
      <c r="K48" s="120"/>
      <c r="L48" s="108" t="s">
        <v>7</v>
      </c>
      <c r="M48" s="107" t="str">
        <f t="shared" si="44"/>
        <v>3,X3-15M</v>
      </c>
      <c r="N48" s="120" t="str">
        <f>Mays!$M$2</f>
        <v>Mudville</v>
      </c>
      <c r="O48" s="142" t="s">
        <v>728</v>
      </c>
      <c r="P48" s="178" t="str">
        <f t="shared" si="45"/>
        <v>Peralta, Jhonny (3,X3-15M)</v>
      </c>
      <c r="Q48" s="139">
        <f t="shared" si="46"/>
        <v>5000000</v>
      </c>
      <c r="R48" s="139" t="str">
        <f t="shared" si="47"/>
        <v/>
      </c>
      <c r="S48" s="231" t="str">
        <f t="shared" si="48"/>
        <v/>
      </c>
      <c r="T48" s="231" t="str">
        <f t="shared" si="49"/>
        <v/>
      </c>
      <c r="U48" s="120" t="s">
        <v>1216</v>
      </c>
      <c r="V48" s="140">
        <v>5000000</v>
      </c>
      <c r="W48" s="170" t="s">
        <v>326</v>
      </c>
      <c r="X48" s="183"/>
      <c r="Y48" s="178"/>
      <c r="Z48" s="178"/>
      <c r="AA48" s="107"/>
      <c r="AB48" s="183"/>
      <c r="AC48" s="107"/>
      <c r="AD48" s="107"/>
      <c r="AE48" s="107"/>
    </row>
    <row r="49" spans="1:31" s="141" customFormat="1" ht="14.25" customHeight="1" x14ac:dyDescent="0.2">
      <c r="A49" s="170" t="s">
        <v>1026</v>
      </c>
      <c r="B49" s="185" t="str">
        <f t="shared" si="40"/>
        <v>Ramirez</v>
      </c>
      <c r="C49" s="190" t="str">
        <f t="shared" si="41"/>
        <v>Aramis</v>
      </c>
      <c r="D49" s="107" t="str">
        <f t="shared" si="42"/>
        <v>A. Ramirez</v>
      </c>
      <c r="E49" s="178" t="str">
        <f t="shared" si="43"/>
        <v>Aramis Ramirez</v>
      </c>
      <c r="F49" s="171" t="s">
        <v>971</v>
      </c>
      <c r="G49" s="171"/>
      <c r="H49" s="171"/>
      <c r="I49" s="171"/>
      <c r="J49" s="174">
        <v>28666</v>
      </c>
      <c r="K49" s="175" t="s">
        <v>974</v>
      </c>
      <c r="L49" s="108" t="s">
        <v>7</v>
      </c>
      <c r="M49" s="107" t="str">
        <f t="shared" si="44"/>
        <v>4,F4-7M</v>
      </c>
      <c r="N49" s="120" t="str">
        <f>Ruth!$Y$2</f>
        <v xml:space="preserve">New Jersey </v>
      </c>
      <c r="O49" s="171" t="s">
        <v>1628</v>
      </c>
      <c r="P49" s="178" t="str">
        <f t="shared" si="45"/>
        <v>Ramirez, Aramis (4,F4-7M)</v>
      </c>
      <c r="Q49" s="139">
        <f t="shared" si="46"/>
        <v>1750000</v>
      </c>
      <c r="R49" s="139" t="str">
        <f t="shared" si="47"/>
        <v/>
      </c>
      <c r="S49" s="231" t="str">
        <f t="shared" si="48"/>
        <v/>
      </c>
      <c r="T49" s="231" t="str">
        <f t="shared" si="49"/>
        <v/>
      </c>
      <c r="U49" s="222" t="s">
        <v>336</v>
      </c>
      <c r="V49" s="182">
        <v>1750000</v>
      </c>
      <c r="W49" s="170" t="s">
        <v>326</v>
      </c>
      <c r="X49" s="182"/>
      <c r="Y49" s="107"/>
      <c r="Z49" s="183"/>
      <c r="AA49" s="107"/>
      <c r="AB49" s="240"/>
      <c r="AC49" s="107"/>
      <c r="AD49" s="107"/>
      <c r="AE49" s="107"/>
    </row>
    <row r="50" spans="1:31" s="141" customFormat="1" ht="14.25" customHeight="1" x14ac:dyDescent="0.2">
      <c r="A50" s="121" t="s">
        <v>796</v>
      </c>
      <c r="B50" s="185" t="str">
        <f t="shared" si="40"/>
        <v>Ramos</v>
      </c>
      <c r="C50" s="190" t="str">
        <f t="shared" si="41"/>
        <v>Cesar</v>
      </c>
      <c r="D50" s="107" t="str">
        <f t="shared" si="42"/>
        <v>C. Ramos</v>
      </c>
      <c r="E50" s="178" t="str">
        <f t="shared" si="43"/>
        <v>Cesar Ramos</v>
      </c>
      <c r="F50" s="108"/>
      <c r="G50" s="120"/>
      <c r="H50" s="120"/>
      <c r="I50" s="120"/>
      <c r="J50" s="332"/>
      <c r="K50" s="107"/>
      <c r="L50" s="108" t="s">
        <v>130</v>
      </c>
      <c r="M50" s="107" t="str">
        <f t="shared" si="44"/>
        <v>2,F2-$1.51M</v>
      </c>
      <c r="N50" s="222" t="str">
        <f>Ruth!$AE$2</f>
        <v>Williamsburg</v>
      </c>
      <c r="O50" s="284" t="s">
        <v>1497</v>
      </c>
      <c r="P50" s="178" t="str">
        <f t="shared" si="45"/>
        <v>Ramos, Cesar (2,F2-$1.51M)</v>
      </c>
      <c r="Q50" s="139">
        <f t="shared" si="46"/>
        <v>755000</v>
      </c>
      <c r="R50" s="139" t="str">
        <f t="shared" si="47"/>
        <v/>
      </c>
      <c r="S50" s="231" t="str">
        <f t="shared" si="48"/>
        <v/>
      </c>
      <c r="T50" s="231" t="str">
        <f t="shared" si="49"/>
        <v/>
      </c>
      <c r="U50" s="121" t="s">
        <v>1579</v>
      </c>
      <c r="V50" s="320">
        <v>755000</v>
      </c>
      <c r="W50" s="107" t="s">
        <v>326</v>
      </c>
      <c r="X50" s="324"/>
      <c r="Y50" s="107"/>
      <c r="Z50" s="240"/>
      <c r="AA50" s="107"/>
      <c r="AB50" s="183"/>
      <c r="AC50" s="107"/>
      <c r="AD50" s="107"/>
      <c r="AE50" s="107"/>
    </row>
    <row r="51" spans="1:31" s="141" customFormat="1" ht="14.25" customHeight="1" x14ac:dyDescent="0.2">
      <c r="A51" s="480" t="s">
        <v>1409</v>
      </c>
      <c r="B51" s="185" t="str">
        <f t="shared" si="40"/>
        <v>Reed</v>
      </c>
      <c r="C51" s="190" t="str">
        <f t="shared" si="41"/>
        <v>AJ</v>
      </c>
      <c r="D51" s="107" t="str">
        <f t="shared" si="42"/>
        <v>A. Reed</v>
      </c>
      <c r="E51" s="178" t="str">
        <f t="shared" si="43"/>
        <v>AJ Reed</v>
      </c>
      <c r="F51" s="108" t="s">
        <v>404</v>
      </c>
      <c r="G51" s="108"/>
      <c r="H51" s="108"/>
      <c r="I51" s="108"/>
      <c r="J51" s="298">
        <v>34099</v>
      </c>
      <c r="K51" s="107" t="s">
        <v>970</v>
      </c>
      <c r="L51" s="108" t="s">
        <v>7</v>
      </c>
      <c r="M51" s="107" t="str">
        <f t="shared" si="44"/>
        <v>Y1</v>
      </c>
      <c r="N51" s="222" t="str">
        <f>Aaron!$Y$2</f>
        <v>Columbus</v>
      </c>
      <c r="O51" s="108" t="s">
        <v>1644</v>
      </c>
      <c r="P51" s="178" t="str">
        <f t="shared" si="45"/>
        <v>Reed, AJ (Y1)</v>
      </c>
      <c r="Q51" s="139">
        <f t="shared" si="46"/>
        <v>200000</v>
      </c>
      <c r="R51" s="139">
        <f t="shared" si="47"/>
        <v>300000</v>
      </c>
      <c r="S51" s="231">
        <f t="shared" si="48"/>
        <v>400000</v>
      </c>
      <c r="T51" s="231" t="str">
        <f t="shared" si="49"/>
        <v/>
      </c>
      <c r="U51" s="121" t="s">
        <v>510</v>
      </c>
      <c r="V51" s="179">
        <v>200000</v>
      </c>
      <c r="W51" s="178" t="s">
        <v>511</v>
      </c>
      <c r="X51" s="179">
        <v>300000</v>
      </c>
      <c r="Y51" s="107" t="s">
        <v>367</v>
      </c>
      <c r="Z51" s="183">
        <v>400000</v>
      </c>
      <c r="AA51" s="107" t="s">
        <v>630</v>
      </c>
      <c r="AB51" s="240"/>
      <c r="AC51" s="107"/>
      <c r="AD51" s="107"/>
      <c r="AE51" s="480"/>
    </row>
    <row r="52" spans="1:31" s="141" customFormat="1" ht="14.25" customHeight="1" x14ac:dyDescent="0.2">
      <c r="A52" s="480" t="s">
        <v>1666</v>
      </c>
      <c r="B52" s="185" t="str">
        <f t="shared" si="40"/>
        <v>Reed</v>
      </c>
      <c r="C52" s="190" t="str">
        <f t="shared" si="41"/>
        <v>Michael</v>
      </c>
      <c r="D52" s="107" t="str">
        <f t="shared" si="42"/>
        <v>M. Reed</v>
      </c>
      <c r="E52" s="178" t="str">
        <f t="shared" si="43"/>
        <v>Michael Reed</v>
      </c>
      <c r="F52" s="217"/>
      <c r="G52" s="480">
        <v>159</v>
      </c>
      <c r="H52" s="480">
        <v>6</v>
      </c>
      <c r="I52" s="480">
        <v>21</v>
      </c>
      <c r="J52" s="298">
        <v>33926</v>
      </c>
      <c r="K52" s="167" t="s">
        <v>976</v>
      </c>
      <c r="L52" s="108" t="s">
        <v>7</v>
      </c>
      <c r="M52" s="107" t="str">
        <f t="shared" si="44"/>
        <v>MM</v>
      </c>
      <c r="N52" s="120" t="str">
        <f>Cobb!$S$2</f>
        <v>Waikiki</v>
      </c>
      <c r="O52" s="142" t="s">
        <v>1727</v>
      </c>
      <c r="P52" s="178" t="str">
        <f t="shared" si="45"/>
        <v>Reed, Michael (MM)</v>
      </c>
      <c r="Q52" s="139">
        <f t="shared" si="46"/>
        <v>100000</v>
      </c>
      <c r="R52" s="139" t="str">
        <f t="shared" si="47"/>
        <v/>
      </c>
      <c r="S52" s="231" t="str">
        <f t="shared" si="48"/>
        <v/>
      </c>
      <c r="T52" s="231" t="str">
        <f t="shared" si="49"/>
        <v/>
      </c>
      <c r="U52" s="120" t="s">
        <v>507</v>
      </c>
      <c r="V52" s="179">
        <v>100000</v>
      </c>
      <c r="W52" s="107"/>
      <c r="X52" s="183"/>
      <c r="Y52" s="107"/>
      <c r="Z52" s="183"/>
      <c r="AA52" s="107"/>
      <c r="AB52" s="240"/>
      <c r="AC52" s="107"/>
      <c r="AD52" s="107"/>
      <c r="AE52" s="107"/>
    </row>
    <row r="53" spans="1:31" s="141" customFormat="1" ht="14.25" customHeight="1" x14ac:dyDescent="0.2">
      <c r="A53" s="107" t="s">
        <v>737</v>
      </c>
      <c r="B53" s="185" t="str">
        <f>LEFT(A53,FIND(", ",A53,1)-1)</f>
        <v>Roache</v>
      </c>
      <c r="C53" s="190" t="str">
        <f>RIGHT(A53,LEN(A53)-FIND(", ",A53,1)-1)</f>
        <v>Victor</v>
      </c>
      <c r="D53" s="107" t="str">
        <f>CONCATENATE(MID(C53,1,1),". ",B53)</f>
        <v>V. Roache</v>
      </c>
      <c r="E53" s="178" t="str">
        <f>CONCATENATE(C53," ",B53)</f>
        <v>Victor Roache</v>
      </c>
      <c r="F53" s="108"/>
      <c r="G53" s="108"/>
      <c r="H53" s="108"/>
      <c r="I53" s="108"/>
      <c r="J53" s="165"/>
      <c r="K53" s="120" t="s">
        <v>977</v>
      </c>
      <c r="L53" s="108" t="s">
        <v>509</v>
      </c>
      <c r="M53" s="107" t="str">
        <f>$U53</f>
        <v>min</v>
      </c>
      <c r="N53" s="120" t="str">
        <f>Mays!$M$2</f>
        <v>Mudville</v>
      </c>
      <c r="O53" s="142" t="s">
        <v>813</v>
      </c>
      <c r="P53" s="178" t="str">
        <f>CONCATENATE(A53," (",M53,")")</f>
        <v>Roache, Victor (min)</v>
      </c>
      <c r="Q53" s="139" t="str">
        <f>IF(ISBLANK($V53),"",$V53)</f>
        <v/>
      </c>
      <c r="R53" s="139" t="str">
        <f>IF(ISBLANK($X53),"",$X53)</f>
        <v/>
      </c>
      <c r="S53" s="231" t="str">
        <f>IF(ISBLANK($Z53),"",$Z53)</f>
        <v/>
      </c>
      <c r="T53" s="231" t="str">
        <f>IF(ISBLANK($AB53),"",$AB53)</f>
        <v/>
      </c>
      <c r="U53" s="120" t="s">
        <v>643</v>
      </c>
      <c r="V53" s="140"/>
      <c r="W53" s="107"/>
      <c r="X53" s="183"/>
      <c r="Y53" s="180"/>
      <c r="Z53" s="180"/>
      <c r="AA53" s="107"/>
      <c r="AB53" s="240"/>
      <c r="AC53" s="107"/>
      <c r="AD53" s="107"/>
      <c r="AE53" s="107"/>
    </row>
    <row r="54" spans="1:31" s="141" customFormat="1" ht="14.25" customHeight="1" x14ac:dyDescent="0.2">
      <c r="A54" s="107" t="s">
        <v>1437</v>
      </c>
      <c r="B54" s="185" t="str">
        <f t="shared" ref="B54:B64" si="50">LEFT(A54,FIND(", ",A54,1)-1)</f>
        <v>Rondon</v>
      </c>
      <c r="C54" s="190" t="str">
        <f t="shared" ref="C54:C64" si="51">RIGHT(A54,LEN(A54)-FIND(", ",A54,1)-1)</f>
        <v>Jose Gregorio</v>
      </c>
      <c r="D54" s="107" t="str">
        <f t="shared" ref="D54:D64" si="52">CONCATENATE(MID(C54,1,1),". ",B54)</f>
        <v>J. Rondon</v>
      </c>
      <c r="E54" s="178" t="str">
        <f t="shared" ref="E54:E64" si="53">CONCATENATE(C54," ",B54)</f>
        <v>Jose Gregorio Rondon</v>
      </c>
      <c r="F54" s="108" t="s">
        <v>971</v>
      </c>
      <c r="G54" s="108"/>
      <c r="H54" s="108"/>
      <c r="I54" s="108"/>
      <c r="J54" s="298">
        <v>34396</v>
      </c>
      <c r="K54" s="107" t="s">
        <v>975</v>
      </c>
      <c r="L54" s="108" t="s">
        <v>7</v>
      </c>
      <c r="M54" s="107" t="str">
        <f t="shared" ref="M54:M64" si="54">$U54</f>
        <v>MM</v>
      </c>
      <c r="N54" s="120" t="str">
        <f>Cobb!$M$2</f>
        <v>Mansfield</v>
      </c>
      <c r="O54" s="108" t="s">
        <v>1349</v>
      </c>
      <c r="P54" s="178" t="str">
        <f t="shared" ref="P54:P64" si="55">CONCATENATE(A54," (",M54,")")</f>
        <v>Rondon, Jose Gregorio (MM)</v>
      </c>
      <c r="Q54" s="139">
        <f t="shared" ref="Q54:Q64" si="56">IF(ISBLANK($V54),"",$V54)</f>
        <v>100000</v>
      </c>
      <c r="R54" s="139" t="str">
        <f t="shared" ref="R54:R64" si="57">IF(ISBLANK($X54),"",$X54)</f>
        <v/>
      </c>
      <c r="S54" s="231" t="str">
        <f t="shared" ref="S54:S64" si="58">IF(ISBLANK($Z54),"",$Z54)</f>
        <v/>
      </c>
      <c r="T54" s="231" t="str">
        <f t="shared" ref="T54:T64" si="59">IF(ISBLANK($AB54),"",$AB54)</f>
        <v/>
      </c>
      <c r="U54" s="121" t="s">
        <v>507</v>
      </c>
      <c r="V54" s="140">
        <v>100000</v>
      </c>
      <c r="W54" s="480"/>
      <c r="X54" s="323"/>
      <c r="Y54" s="480"/>
      <c r="Z54" s="214"/>
      <c r="AA54" s="107"/>
      <c r="AB54" s="240"/>
      <c r="AC54" s="107"/>
      <c r="AD54" s="107"/>
      <c r="AE54" s="480"/>
    </row>
    <row r="55" spans="1:31" s="141" customFormat="1" ht="14.25" customHeight="1" x14ac:dyDescent="0.2">
      <c r="A55" s="107" t="s">
        <v>1798</v>
      </c>
      <c r="B55" s="185" t="str">
        <f t="shared" si="50"/>
        <v>Russell</v>
      </c>
      <c r="C55" s="190" t="str">
        <f t="shared" si="51"/>
        <v>Ashe</v>
      </c>
      <c r="D55" s="107" t="str">
        <f t="shared" si="52"/>
        <v>A. Russell</v>
      </c>
      <c r="E55" s="178" t="str">
        <f t="shared" si="53"/>
        <v>Ashe Russell</v>
      </c>
      <c r="F55" s="217"/>
      <c r="G55" s="480">
        <v>151</v>
      </c>
      <c r="H55" s="480">
        <v>6</v>
      </c>
      <c r="I55" s="480">
        <v>13</v>
      </c>
      <c r="J55" s="298">
        <v>35305</v>
      </c>
      <c r="K55" s="167" t="s">
        <v>730</v>
      </c>
      <c r="L55" s="108" t="s">
        <v>509</v>
      </c>
      <c r="M55" s="107" t="str">
        <f t="shared" si="54"/>
        <v>min</v>
      </c>
      <c r="N55" s="120" t="str">
        <f>Mays!$M$2</f>
        <v>Mudville</v>
      </c>
      <c r="O55" s="142" t="s">
        <v>1727</v>
      </c>
      <c r="P55" s="178" t="str">
        <f t="shared" si="55"/>
        <v>Russell, Ashe (min)</v>
      </c>
      <c r="Q55" s="139" t="str">
        <f t="shared" si="56"/>
        <v/>
      </c>
      <c r="R55" s="139" t="str">
        <f t="shared" si="57"/>
        <v/>
      </c>
      <c r="S55" s="231" t="str">
        <f t="shared" si="58"/>
        <v/>
      </c>
      <c r="T55" s="231" t="str">
        <f t="shared" si="59"/>
        <v/>
      </c>
      <c r="U55" s="120" t="s">
        <v>643</v>
      </c>
      <c r="V55" s="140"/>
      <c r="W55" s="107"/>
      <c r="X55" s="183"/>
      <c r="Y55" s="107"/>
      <c r="Z55" s="183"/>
      <c r="AA55" s="107"/>
      <c r="AB55" s="183"/>
      <c r="AC55" s="107"/>
      <c r="AD55" s="107"/>
      <c r="AE55" s="107"/>
    </row>
    <row r="56" spans="1:31" s="141" customFormat="1" x14ac:dyDescent="0.2">
      <c r="A56" s="203" t="s">
        <v>1718</v>
      </c>
      <c r="B56" s="185" t="str">
        <f t="shared" si="50"/>
        <v>Sampson</v>
      </c>
      <c r="C56" s="190" t="str">
        <f t="shared" si="51"/>
        <v>Keyvius</v>
      </c>
      <c r="D56" s="107" t="str">
        <f t="shared" si="52"/>
        <v>K. Sampson</v>
      </c>
      <c r="E56" s="178" t="str">
        <f t="shared" si="53"/>
        <v>Keyvius Sampson</v>
      </c>
      <c r="F56" s="218" t="s">
        <v>971</v>
      </c>
      <c r="G56" s="203">
        <v>172</v>
      </c>
      <c r="H56" s="203">
        <v>7</v>
      </c>
      <c r="I56" s="203">
        <v>13</v>
      </c>
      <c r="J56" s="388">
        <v>33244</v>
      </c>
      <c r="K56" s="168" t="s">
        <v>968</v>
      </c>
      <c r="L56" s="162" t="s">
        <v>130</v>
      </c>
      <c r="M56" s="107" t="str">
        <f t="shared" si="54"/>
        <v>Y2</v>
      </c>
      <c r="N56" s="223" t="str">
        <f>Mays!$M$2</f>
        <v>Mudville</v>
      </c>
      <c r="O56" s="163" t="s">
        <v>1727</v>
      </c>
      <c r="P56" s="178" t="str">
        <f t="shared" si="55"/>
        <v>Sampson, Keyvius (Y2)</v>
      </c>
      <c r="Q56" s="139">
        <f t="shared" si="56"/>
        <v>300000</v>
      </c>
      <c r="R56" s="139">
        <f t="shared" si="57"/>
        <v>400000</v>
      </c>
      <c r="S56" s="231" t="str">
        <f t="shared" si="58"/>
        <v/>
      </c>
      <c r="T56" s="231" t="str">
        <f t="shared" si="59"/>
        <v/>
      </c>
      <c r="U56" s="223" t="s">
        <v>511</v>
      </c>
      <c r="V56" s="159">
        <v>300000</v>
      </c>
      <c r="W56" s="141" t="s">
        <v>367</v>
      </c>
      <c r="X56" s="325">
        <v>400000</v>
      </c>
      <c r="Y56" s="141" t="s">
        <v>630</v>
      </c>
      <c r="Z56" s="325"/>
      <c r="AA56" s="141" t="s">
        <v>943</v>
      </c>
      <c r="AB56" s="326"/>
    </row>
    <row r="57" spans="1:31" s="141" customFormat="1" ht="14.25" customHeight="1" x14ac:dyDescent="0.2">
      <c r="A57" s="107" t="s">
        <v>701</v>
      </c>
      <c r="B57" s="185" t="str">
        <f t="shared" si="50"/>
        <v>Scheppers</v>
      </c>
      <c r="C57" s="190" t="str">
        <f t="shared" si="51"/>
        <v>Tanner</v>
      </c>
      <c r="D57" s="107" t="str">
        <f t="shared" si="52"/>
        <v>T. Scheppers</v>
      </c>
      <c r="E57" s="178" t="str">
        <f t="shared" si="53"/>
        <v>Tanner Scheppers</v>
      </c>
      <c r="F57" s="108" t="s">
        <v>971</v>
      </c>
      <c r="G57" s="108"/>
      <c r="H57" s="108"/>
      <c r="I57" s="108"/>
      <c r="J57" s="165">
        <v>31794</v>
      </c>
      <c r="K57" s="107" t="s">
        <v>968</v>
      </c>
      <c r="L57" s="108" t="s">
        <v>130</v>
      </c>
      <c r="M57" s="107" t="str">
        <f t="shared" si="54"/>
        <v>3,F3-1.335M</v>
      </c>
      <c r="N57" s="120" t="str">
        <f>Mays!$M$2</f>
        <v>Mudville</v>
      </c>
      <c r="O57" s="142" t="s">
        <v>1355</v>
      </c>
      <c r="P57" s="178" t="str">
        <f t="shared" si="55"/>
        <v>Scheppers, Tanner (3,F3-1.335M)</v>
      </c>
      <c r="Q57" s="139">
        <f t="shared" si="56"/>
        <v>445000</v>
      </c>
      <c r="R57" s="139" t="str">
        <f t="shared" si="57"/>
        <v/>
      </c>
      <c r="S57" s="231" t="str">
        <f t="shared" si="58"/>
        <v/>
      </c>
      <c r="T57" s="231" t="str">
        <f t="shared" si="59"/>
        <v/>
      </c>
      <c r="U57" s="167" t="s">
        <v>1357</v>
      </c>
      <c r="V57" s="415">
        <v>445000</v>
      </c>
      <c r="W57" s="120" t="s">
        <v>326</v>
      </c>
      <c r="X57" s="183"/>
      <c r="Y57" s="120"/>
      <c r="Z57" s="183"/>
      <c r="AA57" s="480"/>
      <c r="AB57" s="240"/>
      <c r="AC57" s="107"/>
      <c r="AD57" s="107"/>
      <c r="AE57" s="480"/>
    </row>
    <row r="58" spans="1:31" s="141" customFormat="1" ht="14.25" customHeight="1" x14ac:dyDescent="0.2">
      <c r="A58" s="121" t="s">
        <v>281</v>
      </c>
      <c r="B58" s="185" t="str">
        <f t="shared" si="50"/>
        <v>Singleton</v>
      </c>
      <c r="C58" s="190" t="str">
        <f t="shared" si="51"/>
        <v>Jonathan</v>
      </c>
      <c r="D58" s="107" t="str">
        <f t="shared" si="52"/>
        <v>J. Singleton</v>
      </c>
      <c r="E58" s="178" t="str">
        <f t="shared" si="53"/>
        <v>Jonathan Singleton</v>
      </c>
      <c r="F58" s="108" t="s">
        <v>404</v>
      </c>
      <c r="G58" s="108"/>
      <c r="H58" s="108"/>
      <c r="I58" s="108"/>
      <c r="J58" s="165">
        <v>33499</v>
      </c>
      <c r="K58" s="120" t="s">
        <v>970</v>
      </c>
      <c r="L58" s="108" t="s">
        <v>7</v>
      </c>
      <c r="M58" s="107" t="str">
        <f t="shared" si="54"/>
        <v>2,F3-$1.26M</v>
      </c>
      <c r="N58" s="120" t="str">
        <f>Cobb!$AE$2</f>
        <v>Chicago</v>
      </c>
      <c r="O58" s="284" t="s">
        <v>1497</v>
      </c>
      <c r="P58" s="178" t="str">
        <f t="shared" si="55"/>
        <v>Singleton, Jonathan (2,F3-$1.26M)</v>
      </c>
      <c r="Q58" s="139">
        <f t="shared" si="56"/>
        <v>420000</v>
      </c>
      <c r="R58" s="139">
        <f t="shared" si="57"/>
        <v>420000</v>
      </c>
      <c r="S58" s="231" t="str">
        <f t="shared" si="58"/>
        <v/>
      </c>
      <c r="T58" s="231" t="str">
        <f t="shared" si="59"/>
        <v/>
      </c>
      <c r="U58" s="121" t="s">
        <v>1594</v>
      </c>
      <c r="V58" s="320">
        <v>420000</v>
      </c>
      <c r="W58" s="121" t="s">
        <v>1527</v>
      </c>
      <c r="X58" s="323">
        <v>420000</v>
      </c>
      <c r="Y58" s="107" t="s">
        <v>326</v>
      </c>
      <c r="Z58" s="240"/>
      <c r="AA58" s="107"/>
      <c r="AB58" s="240"/>
      <c r="AC58" s="107"/>
      <c r="AD58" s="480"/>
      <c r="AE58" s="107"/>
    </row>
    <row r="59" spans="1:31" s="141" customFormat="1" ht="14.25" customHeight="1" x14ac:dyDescent="0.25">
      <c r="A59" s="371" t="s">
        <v>1214</v>
      </c>
      <c r="B59" s="185" t="str">
        <f t="shared" si="50"/>
        <v>Smith</v>
      </c>
      <c r="C59" s="190" t="str">
        <f t="shared" si="51"/>
        <v>Will Michael</v>
      </c>
      <c r="D59" s="107" t="str">
        <f t="shared" si="52"/>
        <v>W. Smith</v>
      </c>
      <c r="E59" s="178" t="str">
        <f t="shared" si="53"/>
        <v>Will Michael Smith</v>
      </c>
      <c r="F59" s="334" t="s">
        <v>404</v>
      </c>
      <c r="G59" s="108"/>
      <c r="H59" s="108"/>
      <c r="I59" s="108"/>
      <c r="J59" s="335">
        <v>32699</v>
      </c>
      <c r="K59" s="336" t="s">
        <v>968</v>
      </c>
      <c r="L59" s="108" t="s">
        <v>130</v>
      </c>
      <c r="M59" s="107" t="str">
        <f t="shared" si="54"/>
        <v>1,F3-$1.386M</v>
      </c>
      <c r="N59" s="339" t="s">
        <v>1897</v>
      </c>
      <c r="O59" s="370" t="s">
        <v>1922</v>
      </c>
      <c r="P59" s="178" t="str">
        <f t="shared" si="55"/>
        <v>Smith, Will Michael (1,F3-$1.386M)</v>
      </c>
      <c r="Q59" s="139">
        <f t="shared" si="56"/>
        <v>462000</v>
      </c>
      <c r="R59" s="139">
        <f t="shared" si="57"/>
        <v>462000</v>
      </c>
      <c r="S59" s="231">
        <f t="shared" si="58"/>
        <v>462000</v>
      </c>
      <c r="T59" s="231" t="str">
        <f t="shared" si="59"/>
        <v/>
      </c>
      <c r="U59" s="340" t="s">
        <v>1930</v>
      </c>
      <c r="V59" s="338">
        <v>462000</v>
      </c>
      <c r="W59" s="340" t="s">
        <v>1955</v>
      </c>
      <c r="X59" s="338">
        <v>462000</v>
      </c>
      <c r="Y59" s="340" t="s">
        <v>1958</v>
      </c>
      <c r="Z59" s="338">
        <v>462000</v>
      </c>
      <c r="AA59" s="107" t="s">
        <v>326</v>
      </c>
      <c r="AB59" s="240"/>
      <c r="AC59" s="107"/>
      <c r="AD59" s="140"/>
      <c r="AE59" s="140"/>
    </row>
    <row r="60" spans="1:31" s="141" customFormat="1" ht="14.25" customHeight="1" x14ac:dyDescent="0.2">
      <c r="A60" s="107" t="s">
        <v>1805</v>
      </c>
      <c r="B60" s="185" t="str">
        <f t="shared" si="50"/>
        <v>Tate</v>
      </c>
      <c r="C60" s="190" t="str">
        <f t="shared" si="51"/>
        <v>Dillon</v>
      </c>
      <c r="D60" s="107" t="str">
        <f t="shared" si="52"/>
        <v>D. Tate</v>
      </c>
      <c r="E60" s="178" t="str">
        <f t="shared" si="53"/>
        <v>Dillon Tate</v>
      </c>
      <c r="F60" s="217"/>
      <c r="G60" s="480">
        <v>13</v>
      </c>
      <c r="H60" s="480">
        <v>1</v>
      </c>
      <c r="I60" s="480">
        <v>13</v>
      </c>
      <c r="J60" s="298">
        <v>34455</v>
      </c>
      <c r="K60" s="167" t="s">
        <v>968</v>
      </c>
      <c r="L60" s="108" t="s">
        <v>509</v>
      </c>
      <c r="M60" s="107" t="str">
        <f t="shared" si="54"/>
        <v>min</v>
      </c>
      <c r="N60" s="120" t="str">
        <f>Mays!$M$2</f>
        <v>Mudville</v>
      </c>
      <c r="O60" s="142" t="s">
        <v>1727</v>
      </c>
      <c r="P60" s="178" t="str">
        <f t="shared" si="55"/>
        <v>Tate, Dillon (min)</v>
      </c>
      <c r="Q60" s="139" t="str">
        <f t="shared" si="56"/>
        <v/>
      </c>
      <c r="R60" s="139" t="str">
        <f t="shared" si="57"/>
        <v/>
      </c>
      <c r="S60" s="231" t="str">
        <f t="shared" si="58"/>
        <v/>
      </c>
      <c r="T60" s="231" t="str">
        <f t="shared" si="59"/>
        <v/>
      </c>
      <c r="U60" s="120" t="s">
        <v>643</v>
      </c>
      <c r="V60" s="140"/>
      <c r="W60" s="107"/>
      <c r="X60" s="183"/>
      <c r="Y60" s="107"/>
      <c r="Z60" s="183"/>
      <c r="AA60" s="107"/>
      <c r="AB60" s="240"/>
      <c r="AC60" s="107"/>
      <c r="AD60" s="107"/>
      <c r="AE60" s="107"/>
    </row>
    <row r="61" spans="1:31" s="141" customFormat="1" ht="25.5" x14ac:dyDescent="0.2">
      <c r="A61" s="384" t="s">
        <v>246</v>
      </c>
      <c r="B61" s="185" t="str">
        <f t="shared" si="50"/>
        <v>Villanueva</v>
      </c>
      <c r="C61" s="190" t="str">
        <f t="shared" si="51"/>
        <v>Carlos</v>
      </c>
      <c r="D61" s="107" t="str">
        <f t="shared" si="52"/>
        <v>C. Villanueva</v>
      </c>
      <c r="E61" s="178" t="str">
        <f t="shared" si="53"/>
        <v>Carlos Villanueva</v>
      </c>
      <c r="F61" s="162"/>
      <c r="G61" s="223"/>
      <c r="H61" s="223"/>
      <c r="I61" s="223"/>
      <c r="J61" s="389"/>
      <c r="L61" s="162" t="s">
        <v>130</v>
      </c>
      <c r="M61" s="107" t="str">
        <f t="shared" si="54"/>
        <v>2,F3-$2.799M</v>
      </c>
      <c r="N61" s="223" t="str">
        <f>Cobb!$M$2</f>
        <v>Mansfield</v>
      </c>
      <c r="O61" s="390" t="s">
        <v>1497</v>
      </c>
      <c r="P61" s="178" t="str">
        <f t="shared" si="55"/>
        <v>Villanueva, Carlos (2,F3-$2.799M)</v>
      </c>
      <c r="Q61" s="139">
        <f t="shared" si="56"/>
        <v>933000</v>
      </c>
      <c r="R61" s="139">
        <f t="shared" si="57"/>
        <v>933000</v>
      </c>
      <c r="S61" s="231" t="str">
        <f t="shared" si="58"/>
        <v/>
      </c>
      <c r="T61" s="231" t="str">
        <f t="shared" si="59"/>
        <v/>
      </c>
      <c r="U61" s="384" t="s">
        <v>1601</v>
      </c>
      <c r="V61" s="320">
        <v>933000</v>
      </c>
      <c r="W61" s="384" t="s">
        <v>1574</v>
      </c>
      <c r="X61" s="323">
        <v>933000</v>
      </c>
      <c r="Y61" s="141" t="s">
        <v>326</v>
      </c>
      <c r="Z61" s="240"/>
      <c r="AA61" s="107"/>
      <c r="AB61" s="326"/>
    </row>
    <row r="62" spans="1:31" s="141" customFormat="1" ht="14.25" customHeight="1" x14ac:dyDescent="0.2">
      <c r="A62" s="121" t="s">
        <v>158</v>
      </c>
      <c r="B62" s="185" t="str">
        <f t="shared" si="50"/>
        <v>Walden</v>
      </c>
      <c r="C62" s="190" t="str">
        <f t="shared" si="51"/>
        <v>Jordan</v>
      </c>
      <c r="D62" s="107" t="str">
        <f t="shared" si="52"/>
        <v>J. Walden</v>
      </c>
      <c r="E62" s="178" t="str">
        <f t="shared" si="53"/>
        <v>Jordan Walden</v>
      </c>
      <c r="F62" s="108"/>
      <c r="G62" s="120"/>
      <c r="H62" s="120"/>
      <c r="I62" s="120"/>
      <c r="J62" s="332"/>
      <c r="K62" s="107"/>
      <c r="L62" s="108" t="s">
        <v>130</v>
      </c>
      <c r="M62" s="107" t="str">
        <f t="shared" si="54"/>
        <v>2,F3-$1M</v>
      </c>
      <c r="N62" s="121" t="s">
        <v>1487</v>
      </c>
      <c r="O62" s="284" t="s">
        <v>1497</v>
      </c>
      <c r="P62" s="178" t="str">
        <f t="shared" si="55"/>
        <v>Walden, Jordan (2,F3-$1M)</v>
      </c>
      <c r="Q62" s="139">
        <f t="shared" si="56"/>
        <v>333334</v>
      </c>
      <c r="R62" s="139">
        <f t="shared" si="57"/>
        <v>333334</v>
      </c>
      <c r="S62" s="231" t="str">
        <f t="shared" si="58"/>
        <v/>
      </c>
      <c r="T62" s="231" t="str">
        <f t="shared" si="59"/>
        <v/>
      </c>
      <c r="U62" s="121" t="s">
        <v>1598</v>
      </c>
      <c r="V62" s="320">
        <v>333334</v>
      </c>
      <c r="W62" s="121" t="s">
        <v>1563</v>
      </c>
      <c r="X62" s="323">
        <v>333334</v>
      </c>
      <c r="Y62" s="107" t="s">
        <v>326</v>
      </c>
      <c r="Z62" s="240"/>
      <c r="AA62" s="107"/>
      <c r="AB62" s="183"/>
      <c r="AC62" s="107"/>
      <c r="AD62" s="480"/>
      <c r="AE62" s="480"/>
    </row>
    <row r="63" spans="1:31" s="141" customFormat="1" ht="14.25" customHeight="1" x14ac:dyDescent="0.2">
      <c r="A63" s="107" t="s">
        <v>716</v>
      </c>
      <c r="B63" s="185" t="str">
        <f t="shared" si="50"/>
        <v>Webb</v>
      </c>
      <c r="C63" s="190" t="str">
        <f t="shared" si="51"/>
        <v>Ryan</v>
      </c>
      <c r="D63" s="107" t="str">
        <f t="shared" si="52"/>
        <v>R. Webb</v>
      </c>
      <c r="E63" s="178" t="str">
        <f t="shared" si="53"/>
        <v>Ryan Webb</v>
      </c>
      <c r="F63" s="108"/>
      <c r="G63" s="108"/>
      <c r="H63" s="108"/>
      <c r="I63" s="108"/>
      <c r="J63" s="165"/>
      <c r="K63" s="120"/>
      <c r="L63" s="108" t="s">
        <v>130</v>
      </c>
      <c r="M63" s="107" t="str">
        <f t="shared" si="54"/>
        <v>3,F3-1.653M</v>
      </c>
      <c r="N63" s="225" t="s">
        <v>614</v>
      </c>
      <c r="O63" s="227" t="s">
        <v>1229</v>
      </c>
      <c r="P63" s="178" t="str">
        <f t="shared" si="55"/>
        <v>Webb, Ryan (3,F3-1.653M)</v>
      </c>
      <c r="Q63" s="139">
        <f t="shared" si="56"/>
        <v>551250</v>
      </c>
      <c r="R63" s="139" t="str">
        <f t="shared" si="57"/>
        <v/>
      </c>
      <c r="S63" s="231" t="str">
        <f t="shared" si="58"/>
        <v/>
      </c>
      <c r="T63" s="231" t="str">
        <f t="shared" si="59"/>
        <v/>
      </c>
      <c r="U63" s="120" t="s">
        <v>1241</v>
      </c>
      <c r="V63" s="182">
        <v>551250</v>
      </c>
      <c r="W63" s="120" t="s">
        <v>326</v>
      </c>
      <c r="X63" s="182"/>
      <c r="Y63" s="120"/>
      <c r="Z63" s="182"/>
      <c r="AA63" s="480"/>
      <c r="AB63" s="240"/>
      <c r="AC63" s="107" t="s">
        <v>326</v>
      </c>
      <c r="AD63" s="107"/>
      <c r="AE63" s="107"/>
    </row>
    <row r="64" spans="1:31" s="141" customFormat="1" ht="14.25" customHeight="1" x14ac:dyDescent="0.2">
      <c r="A64" s="121" t="s">
        <v>1618</v>
      </c>
      <c r="B64" s="185" t="str">
        <f t="shared" si="50"/>
        <v>Wilson</v>
      </c>
      <c r="C64" s="190" t="str">
        <f t="shared" si="51"/>
        <v>CJ</v>
      </c>
      <c r="D64" s="107" t="str">
        <f t="shared" si="52"/>
        <v>C. Wilson</v>
      </c>
      <c r="E64" s="178" t="str">
        <f t="shared" si="53"/>
        <v>CJ Wilson</v>
      </c>
      <c r="F64" s="108"/>
      <c r="G64" s="120"/>
      <c r="H64" s="120"/>
      <c r="I64" s="120"/>
      <c r="J64" s="332"/>
      <c r="K64" s="107"/>
      <c r="L64" s="108" t="s">
        <v>130</v>
      </c>
      <c r="M64" s="107" t="str">
        <f t="shared" si="54"/>
        <v>2,F3-$4.734M</v>
      </c>
      <c r="N64" s="120" t="str">
        <f>Cobb!$M$2</f>
        <v>Mansfield</v>
      </c>
      <c r="O64" s="284" t="s">
        <v>1497</v>
      </c>
      <c r="P64" s="178" t="str">
        <f t="shared" si="55"/>
        <v>Wilson, CJ (2,F3-$4.734M)</v>
      </c>
      <c r="Q64" s="139">
        <f t="shared" si="56"/>
        <v>1578000</v>
      </c>
      <c r="R64" s="139">
        <f t="shared" si="57"/>
        <v>1578000</v>
      </c>
      <c r="S64" s="231" t="str">
        <f t="shared" si="58"/>
        <v/>
      </c>
      <c r="T64" s="231" t="str">
        <f t="shared" si="59"/>
        <v/>
      </c>
      <c r="U64" s="121" t="s">
        <v>1602</v>
      </c>
      <c r="V64" s="320">
        <v>1578000</v>
      </c>
      <c r="W64" s="121" t="s">
        <v>1556</v>
      </c>
      <c r="X64" s="323">
        <v>1578000</v>
      </c>
      <c r="Y64" s="107" t="s">
        <v>326</v>
      </c>
      <c r="Z64" s="240"/>
      <c r="AA64" s="107"/>
      <c r="AB64" s="240"/>
      <c r="AC64" s="107"/>
      <c r="AD64" s="107"/>
      <c r="AE64" s="107"/>
    </row>
    <row r="65" spans="1:32" s="141" customFormat="1" ht="14.25" customHeight="1" x14ac:dyDescent="0.2">
      <c r="A65" s="121" t="s">
        <v>1008</v>
      </c>
      <c r="B65" s="185" t="str">
        <f>LEFT(A65,FIND(", ",A65,1)-1)</f>
        <v>Young</v>
      </c>
      <c r="C65" s="190" t="str">
        <f>RIGHT(A65,LEN(A65)-FIND(", ",A65,1)-1)</f>
        <v>Chris</v>
      </c>
      <c r="D65" s="107" t="str">
        <f>CONCATENATE(MID(C65,1,1),". ",B65)</f>
        <v>C. Young</v>
      </c>
      <c r="E65" s="178" t="str">
        <f>CONCATENATE(C65," ",B65)</f>
        <v>Chris Young</v>
      </c>
      <c r="F65" s="108"/>
      <c r="G65" s="120"/>
      <c r="H65" s="120"/>
      <c r="I65" s="120"/>
      <c r="J65" s="332"/>
      <c r="K65" s="107"/>
      <c r="L65" s="108" t="s">
        <v>130</v>
      </c>
      <c r="M65" s="107" t="str">
        <f>$U65</f>
        <v>2,F3-$12.969M</v>
      </c>
      <c r="N65" s="120" t="str">
        <f>Ruth!$S$2</f>
        <v>New York</v>
      </c>
      <c r="O65" s="284" t="s">
        <v>1497</v>
      </c>
      <c r="P65" s="178" t="str">
        <f>CONCATENATE(A65," (",M65,")")</f>
        <v>Young, Chris (2,F3-$12.969M)</v>
      </c>
      <c r="Q65" s="139">
        <f>IF(ISBLANK($V65),"",$V65)</f>
        <v>4323000</v>
      </c>
      <c r="R65" s="139">
        <f>IF(ISBLANK($X65),"",$X65)</f>
        <v>4323000</v>
      </c>
      <c r="S65" s="231" t="str">
        <f>IF(ISBLANK($Z65),"",$Z65)</f>
        <v/>
      </c>
      <c r="T65" s="231" t="str">
        <f>IF(ISBLANK($AB65),"",$AB65)</f>
        <v/>
      </c>
      <c r="U65" s="121" t="s">
        <v>1597</v>
      </c>
      <c r="V65" s="320">
        <v>4323000</v>
      </c>
      <c r="W65" s="121" t="s">
        <v>1562</v>
      </c>
      <c r="X65" s="323">
        <v>4323000</v>
      </c>
      <c r="Y65" s="107" t="s">
        <v>326</v>
      </c>
      <c r="Z65" s="240"/>
      <c r="AA65" s="107"/>
      <c r="AB65" s="240"/>
      <c r="AC65" s="107"/>
      <c r="AD65" s="107"/>
      <c r="AE65" s="107"/>
    </row>
    <row r="66" spans="1:32" s="141" customFormat="1" ht="14.25" customHeight="1" x14ac:dyDescent="0.2">
      <c r="A66" s="107" t="s">
        <v>299</v>
      </c>
      <c r="B66" s="185" t="str">
        <f>LEFT(A66,FIND(", ",A66,1)-1)</f>
        <v>Jungmann</v>
      </c>
      <c r="C66" s="190" t="str">
        <f>RIGHT(A66,LEN(A66)-FIND(", ",A66,1)-1)</f>
        <v>Taylor</v>
      </c>
      <c r="D66" s="107" t="str">
        <f>CONCATENATE(MID(C66,1,1),". ",B66)</f>
        <v>T. Jungmann</v>
      </c>
      <c r="E66" s="178" t="str">
        <f>CONCATENATE(C66," ",B66)</f>
        <v>Taylor Jungmann</v>
      </c>
      <c r="F66" s="108" t="s">
        <v>971</v>
      </c>
      <c r="G66" s="108"/>
      <c r="H66" s="108"/>
      <c r="I66" s="108"/>
      <c r="J66" s="165">
        <v>32860</v>
      </c>
      <c r="K66" s="120" t="s">
        <v>730</v>
      </c>
      <c r="L66" s="108" t="s">
        <v>130</v>
      </c>
      <c r="M66" s="107" t="str">
        <f>$U66</f>
        <v>Y1*</v>
      </c>
      <c r="N66" s="120" t="str">
        <f>Cobb!$Y$2</f>
        <v>Gateway</v>
      </c>
      <c r="O66" s="142" t="s">
        <v>308</v>
      </c>
      <c r="P66" s="178" t="str">
        <f>CONCATENATE(A66," (",M66,")")</f>
        <v>Jungmann, Taylor (Y1*)</v>
      </c>
      <c r="Q66" s="139">
        <f>IF(ISBLANK($V66),"",$V66)</f>
        <v>200000</v>
      </c>
      <c r="R66" s="231">
        <f>IF(ISBLANK($X66),"",$X66)</f>
        <v>300000</v>
      </c>
      <c r="S66" s="231">
        <f>IF(ISBLANK($Z66),"",$Z66)</f>
        <v>400000</v>
      </c>
      <c r="T66" s="231" t="str">
        <f>IF(ISBLANK($AB66),"",$AB66)</f>
        <v/>
      </c>
      <c r="U66" s="107" t="s">
        <v>251</v>
      </c>
      <c r="V66" s="140">
        <v>200000</v>
      </c>
      <c r="W66" s="107" t="s">
        <v>511</v>
      </c>
      <c r="X66" s="183">
        <v>300000</v>
      </c>
      <c r="Y66" s="107" t="s">
        <v>367</v>
      </c>
      <c r="Z66" s="183">
        <v>400000</v>
      </c>
      <c r="AA66" s="107" t="s">
        <v>630</v>
      </c>
      <c r="AB66" s="107"/>
      <c r="AC66" s="107"/>
      <c r="AD66" s="107"/>
      <c r="AE66" s="107"/>
      <c r="AF66" s="107"/>
    </row>
    <row r="67" spans="1:32" s="141" customFormat="1" ht="15" x14ac:dyDescent="0.25">
      <c r="A67" s="121" t="s">
        <v>1708</v>
      </c>
      <c r="B67" s="185" t="str">
        <f>LEFT(A67,FIND(", ",A67,1)-1)</f>
        <v>Perez</v>
      </c>
      <c r="C67" s="190" t="str">
        <f>RIGHT(A67,LEN(A67)-FIND(", ",A67,1)-1)</f>
        <v>Williams</v>
      </c>
      <c r="D67" s="107" t="str">
        <f>CONCATENATE(MID(C67,1,1),". ",B67)</f>
        <v>W. Perez</v>
      </c>
      <c r="E67" s="178" t="str">
        <f>CONCATENATE(C67," ",B67)</f>
        <v>Williams Perez</v>
      </c>
      <c r="F67" s="347"/>
      <c r="G67" s="509">
        <v>94</v>
      </c>
      <c r="H67" s="509">
        <v>4</v>
      </c>
      <c r="I67" s="509">
        <v>1</v>
      </c>
      <c r="J67" s="355">
        <v>33379</v>
      </c>
      <c r="K67" s="362" t="s">
        <v>730</v>
      </c>
      <c r="L67" s="108" t="s">
        <v>130</v>
      </c>
      <c r="M67" s="107" t="str">
        <f>$U67</f>
        <v>2,F3-$1.002M</v>
      </c>
      <c r="N67" s="120" t="str">
        <f>Cobb!$Y$2</f>
        <v>Gateway</v>
      </c>
      <c r="O67" s="370" t="s">
        <v>1922</v>
      </c>
      <c r="P67" s="178" t="str">
        <f>CONCATENATE(A67," (",M67,")")</f>
        <v>Perez, Williams (2,F3-$1.002M)</v>
      </c>
      <c r="Q67" s="139">
        <f>IF(ISBLANK($V67),"",$V67)</f>
        <v>334000</v>
      </c>
      <c r="R67" s="231">
        <f>IF(ISBLANK($X67),"",$X67)</f>
        <v>334000</v>
      </c>
      <c r="S67" s="231" t="str">
        <f>IF(ISBLANK($Z67),"",$Z67)</f>
        <v/>
      </c>
      <c r="T67" s="231" t="str">
        <f>IF(ISBLANK($AB67),"",$AB67)</f>
        <v/>
      </c>
      <c r="U67" s="340" t="s">
        <v>1943</v>
      </c>
      <c r="V67" s="338">
        <v>334000</v>
      </c>
      <c r="W67" s="340" t="s">
        <v>1947</v>
      </c>
      <c r="X67" s="486">
        <v>334000</v>
      </c>
      <c r="Y67" s="107" t="s">
        <v>326</v>
      </c>
      <c r="Z67" s="183"/>
      <c r="AA67" s="107"/>
      <c r="AB67" s="107"/>
      <c r="AC67" s="107"/>
      <c r="AD67" s="107"/>
      <c r="AE67" s="107"/>
      <c r="AF67" s="107"/>
    </row>
  </sheetData>
  <sortState ref="A2:AA77">
    <sortCondition ref="A6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26"/>
  <sheetViews>
    <sheetView topLeftCell="A204" workbookViewId="0">
      <selection activeCell="A208" sqref="A208:XFD208"/>
    </sheetView>
  </sheetViews>
  <sheetFormatPr defaultRowHeight="12.75" x14ac:dyDescent="0.2"/>
  <cols>
    <col min="1" max="1" width="17.28515625" style="144" customWidth="1"/>
    <col min="2" max="11" width="0" style="144" hidden="1" customWidth="1"/>
    <col min="12" max="13" width="9.140625" style="144"/>
    <col min="14" max="14" width="13.5703125" style="144" bestFit="1" customWidth="1"/>
    <col min="15" max="15" width="18.28515625" style="144" bestFit="1" customWidth="1"/>
    <col min="16" max="16" width="30.42578125" style="144" bestFit="1" customWidth="1"/>
    <col min="17" max="17" width="11.28515625" style="144" bestFit="1" customWidth="1"/>
    <col min="18" max="21" width="9.140625" style="144"/>
    <col min="22" max="22" width="12.85546875" style="144" bestFit="1" customWidth="1"/>
    <col min="23" max="23" width="11.28515625" style="144" bestFit="1" customWidth="1"/>
    <col min="24" max="16384" width="9.140625" style="144"/>
  </cols>
  <sheetData>
    <row r="1" spans="1:33" s="141" customFormat="1" ht="14.25" customHeight="1" x14ac:dyDescent="0.2">
      <c r="A1" s="274" t="s">
        <v>219</v>
      </c>
      <c r="B1" s="274" t="s">
        <v>923</v>
      </c>
      <c r="C1" s="190" t="e">
        <f>RIGHT(A1,LEN(A1)-FIND(", ",A1,1))</f>
        <v>#VALUE!</v>
      </c>
      <c r="D1" s="274" t="s">
        <v>924</v>
      </c>
      <c r="E1" s="274"/>
      <c r="F1" s="274" t="s">
        <v>966</v>
      </c>
      <c r="G1" s="274" t="s">
        <v>2123</v>
      </c>
      <c r="H1" s="274" t="s">
        <v>2124</v>
      </c>
      <c r="I1" s="274" t="s">
        <v>2125</v>
      </c>
      <c r="J1" s="331" t="s">
        <v>965</v>
      </c>
      <c r="K1" s="275" t="s">
        <v>967</v>
      </c>
      <c r="L1" s="274" t="s">
        <v>508</v>
      </c>
      <c r="M1" s="276" t="s">
        <v>374</v>
      </c>
      <c r="N1" s="275" t="s">
        <v>129</v>
      </c>
      <c r="O1" s="274" t="s">
        <v>551</v>
      </c>
      <c r="P1" s="274" t="s">
        <v>69</v>
      </c>
      <c r="Q1" s="228">
        <v>2017</v>
      </c>
      <c r="R1" s="228" t="s">
        <v>1215</v>
      </c>
      <c r="S1" s="228" t="s">
        <v>1368</v>
      </c>
      <c r="T1" s="228" t="s">
        <v>1370</v>
      </c>
      <c r="U1" s="228" t="s">
        <v>1854</v>
      </c>
      <c r="V1" s="277" t="s">
        <v>718</v>
      </c>
      <c r="W1" s="228">
        <v>2017</v>
      </c>
      <c r="X1" s="228" t="s">
        <v>816</v>
      </c>
      <c r="Y1" s="341">
        <v>2018</v>
      </c>
      <c r="Z1" s="228" t="s">
        <v>942</v>
      </c>
      <c r="AA1" s="228">
        <v>2019</v>
      </c>
      <c r="AB1" s="228" t="s">
        <v>1369</v>
      </c>
      <c r="AC1" s="228" t="s">
        <v>1370</v>
      </c>
      <c r="AD1" s="228" t="s">
        <v>1853</v>
      </c>
      <c r="AE1" s="228" t="s">
        <v>1854</v>
      </c>
      <c r="AF1" s="107"/>
    </row>
    <row r="2" spans="1:33" s="141" customFormat="1" ht="14.25" customHeight="1" x14ac:dyDescent="0.2">
      <c r="A2" s="274"/>
      <c r="B2" s="274"/>
      <c r="C2" s="190"/>
      <c r="D2" s="274"/>
      <c r="E2" s="274"/>
      <c r="F2" s="274"/>
      <c r="G2" s="274"/>
      <c r="H2" s="274"/>
      <c r="I2" s="274"/>
      <c r="J2" s="331"/>
      <c r="K2" s="275"/>
      <c r="L2" s="274"/>
      <c r="M2" s="276"/>
      <c r="N2" s="275"/>
      <c r="O2" s="274"/>
      <c r="P2" s="274"/>
      <c r="Q2" s="228"/>
      <c r="R2" s="228"/>
      <c r="S2" s="228"/>
      <c r="T2" s="228"/>
      <c r="U2" s="228"/>
      <c r="V2" s="277"/>
      <c r="W2" s="228"/>
      <c r="X2" s="228"/>
      <c r="Y2" s="342"/>
      <c r="Z2" s="228"/>
      <c r="AA2" s="322"/>
      <c r="AB2" s="228"/>
      <c r="AC2" s="322"/>
      <c r="AD2" s="228"/>
      <c r="AE2" s="228"/>
      <c r="AF2" s="107"/>
    </row>
    <row r="3" spans="1:33" s="141" customFormat="1" ht="14.25" customHeight="1" x14ac:dyDescent="0.2">
      <c r="A3" s="471" t="s">
        <v>1652</v>
      </c>
      <c r="B3" s="185" t="str">
        <f t="shared" ref="B3:B26" si="0">LEFT(A3,FIND(", ",A3,1)-1)</f>
        <v>Adames</v>
      </c>
      <c r="C3" s="190" t="str">
        <f t="shared" ref="C3:C26" si="1">RIGHT(A3,LEN(A3)-FIND(", ",A3,1)-1)</f>
        <v>Cristhian+</v>
      </c>
      <c r="D3" s="107" t="str">
        <f t="shared" ref="D3:D26" si="2">CONCATENATE(MID(C3,1,1),". ",B3)</f>
        <v>C. Adames</v>
      </c>
      <c r="E3" s="178" t="str">
        <f t="shared" ref="E3:E26" si="3">CONCATENATE(C3," ",B3)</f>
        <v>Cristhian+ Adames</v>
      </c>
      <c r="F3" s="217" t="s">
        <v>978</v>
      </c>
      <c r="G3" s="471">
        <v>113</v>
      </c>
      <c r="H3" s="471">
        <v>4</v>
      </c>
      <c r="I3" s="471">
        <v>20</v>
      </c>
      <c r="J3" s="298">
        <v>33445</v>
      </c>
      <c r="K3" s="167" t="s">
        <v>975</v>
      </c>
      <c r="L3" s="108" t="s">
        <v>7</v>
      </c>
      <c r="M3" s="107" t="str">
        <f>$W3</f>
        <v>Y1*</v>
      </c>
      <c r="N3" s="120" t="str">
        <f>Aaron!$AE$2</f>
        <v>Pismo Beach</v>
      </c>
      <c r="O3" s="142" t="s">
        <v>1727</v>
      </c>
      <c r="P3" s="178" t="str">
        <f t="shared" ref="P3:P26" si="4">CONCATENATE(A3," (",M3,")")</f>
        <v>Adames, Cristhian+ (Y1*)</v>
      </c>
      <c r="Q3" s="139">
        <f>IF(ISBLANK($X3),"",$X3)</f>
        <v>200000</v>
      </c>
      <c r="R3" s="231">
        <f>IF(ISBLANK($Z3),"",$Z3)</f>
        <v>300000</v>
      </c>
      <c r="S3" s="231">
        <f>IF(ISBLANK($AB3),"",$AB3)</f>
        <v>400000</v>
      </c>
      <c r="T3" s="231" t="str">
        <f>IF(ISBLANK($AD3),"",$AD3)</f>
        <v/>
      </c>
      <c r="U3" s="120" t="s">
        <v>510</v>
      </c>
      <c r="V3" s="179">
        <v>200000</v>
      </c>
      <c r="W3" s="178" t="s">
        <v>251</v>
      </c>
      <c r="X3" s="140">
        <v>200000</v>
      </c>
      <c r="Y3" s="107" t="s">
        <v>511</v>
      </c>
      <c r="Z3" s="183">
        <v>300000</v>
      </c>
      <c r="AA3" s="107" t="s">
        <v>367</v>
      </c>
      <c r="AB3" s="183">
        <v>400000</v>
      </c>
      <c r="AC3" s="107" t="s">
        <v>630</v>
      </c>
      <c r="AD3" s="107"/>
      <c r="AE3" s="107"/>
      <c r="AF3" s="107"/>
    </row>
    <row r="4" spans="1:33" s="141" customFormat="1" ht="14.25" customHeight="1" x14ac:dyDescent="0.2">
      <c r="A4" s="107" t="s">
        <v>1390</v>
      </c>
      <c r="B4" s="185" t="str">
        <f t="shared" si="0"/>
        <v>Adams</v>
      </c>
      <c r="C4" s="190" t="str">
        <f t="shared" si="1"/>
        <v>Spencer</v>
      </c>
      <c r="D4" s="107" t="str">
        <f t="shared" si="2"/>
        <v>S. Adams</v>
      </c>
      <c r="E4" s="178" t="str">
        <f t="shared" si="3"/>
        <v>Spencer Adams</v>
      </c>
      <c r="F4" s="217" t="s">
        <v>971</v>
      </c>
      <c r="G4" s="471">
        <v>149</v>
      </c>
      <c r="H4" s="471">
        <v>6</v>
      </c>
      <c r="I4" s="471">
        <v>11</v>
      </c>
      <c r="J4" s="298">
        <v>35168</v>
      </c>
      <c r="K4" s="167" t="s">
        <v>730</v>
      </c>
      <c r="L4" s="108" t="s">
        <v>509</v>
      </c>
      <c r="M4" s="107" t="str">
        <f>$W4</f>
        <v>min</v>
      </c>
      <c r="N4" s="120" t="str">
        <f>Cobb!$G$2</f>
        <v>Alaska</v>
      </c>
      <c r="O4" s="142" t="s">
        <v>1727</v>
      </c>
      <c r="P4" s="178" t="str">
        <f t="shared" si="4"/>
        <v>Adams, Spencer (min)</v>
      </c>
      <c r="Q4" s="139" t="str">
        <f>IF(ISBLANK($X4),"",$X4)</f>
        <v/>
      </c>
      <c r="R4" s="231" t="str">
        <f>IF(ISBLANK($Z4),"",$Z4)</f>
        <v/>
      </c>
      <c r="S4" s="231" t="str">
        <f>IF(ISBLANK($AB4),"",$AB4)</f>
        <v/>
      </c>
      <c r="T4" s="231" t="str">
        <f>IF(ISBLANK($AD4),"",$AD4)</f>
        <v/>
      </c>
      <c r="U4" s="120" t="s">
        <v>643</v>
      </c>
      <c r="V4" s="140"/>
      <c r="W4" s="107" t="s">
        <v>643</v>
      </c>
      <c r="X4" s="183"/>
      <c r="Y4" s="107"/>
      <c r="Z4" s="183"/>
      <c r="AA4" s="107"/>
      <c r="AB4" s="240"/>
      <c r="AC4" s="107"/>
      <c r="AD4" s="107"/>
      <c r="AE4" s="107"/>
      <c r="AF4" s="107"/>
    </row>
    <row r="5" spans="1:33" s="141" customFormat="1" ht="14.25" customHeight="1" x14ac:dyDescent="0.2">
      <c r="A5" s="107" t="s">
        <v>1729</v>
      </c>
      <c r="B5" s="185" t="str">
        <f t="shared" si="0"/>
        <v>Aiken</v>
      </c>
      <c r="C5" s="190" t="str">
        <f t="shared" si="1"/>
        <v>Brady</v>
      </c>
      <c r="D5" s="107" t="str">
        <f t="shared" si="2"/>
        <v>B. Aiken</v>
      </c>
      <c r="E5" s="178" t="str">
        <f t="shared" si="3"/>
        <v>Brady Aiken</v>
      </c>
      <c r="F5" s="217"/>
      <c r="G5" s="471">
        <v>78</v>
      </c>
      <c r="H5" s="471" t="s">
        <v>613</v>
      </c>
      <c r="I5" s="471">
        <v>5</v>
      </c>
      <c r="J5" s="298">
        <v>35293</v>
      </c>
      <c r="K5" s="167"/>
      <c r="L5" s="108" t="s">
        <v>509</v>
      </c>
      <c r="M5" s="107" t="str">
        <f>$W5</f>
        <v>min</v>
      </c>
      <c r="N5" s="222" t="str">
        <f>Mays!$S$2</f>
        <v>Thunder Bay</v>
      </c>
      <c r="O5" s="142" t="s">
        <v>1727</v>
      </c>
      <c r="P5" s="178" t="str">
        <f t="shared" si="4"/>
        <v>Aiken, Brady (min)</v>
      </c>
      <c r="Q5" s="139" t="str">
        <f>IF(ISBLANK($X5),"",$X5)</f>
        <v/>
      </c>
      <c r="R5" s="231" t="str">
        <f>IF(ISBLANK($Z5),"",$Z5)</f>
        <v/>
      </c>
      <c r="S5" s="231" t="str">
        <f>IF(ISBLANK($AB5),"",$AB5)</f>
        <v/>
      </c>
      <c r="T5" s="231" t="str">
        <f>IF(ISBLANK($AD5),"",$AD5)</f>
        <v/>
      </c>
      <c r="U5" s="120" t="s">
        <v>643</v>
      </c>
      <c r="V5" s="140"/>
      <c r="W5" s="107" t="s">
        <v>643</v>
      </c>
      <c r="X5" s="183"/>
      <c r="Y5" s="107"/>
      <c r="Z5" s="183"/>
      <c r="AA5" s="107"/>
      <c r="AB5" s="240"/>
      <c r="AC5" s="107"/>
      <c r="AD5" s="107"/>
      <c r="AE5" s="107"/>
      <c r="AF5" s="107"/>
    </row>
    <row r="6" spans="1:33" s="141" customFormat="1" ht="14.25" customHeight="1" x14ac:dyDescent="0.2">
      <c r="A6" s="471" t="s">
        <v>1672</v>
      </c>
      <c r="B6" s="185" t="str">
        <f t="shared" si="0"/>
        <v>Alberto</v>
      </c>
      <c r="C6" s="190" t="str">
        <f t="shared" si="1"/>
        <v>Hanser</v>
      </c>
      <c r="D6" s="107" t="str">
        <f t="shared" si="2"/>
        <v>H. Alberto</v>
      </c>
      <c r="E6" s="178" t="str">
        <f t="shared" si="3"/>
        <v>Hanser Alberto</v>
      </c>
      <c r="F6" s="217" t="s">
        <v>971</v>
      </c>
      <c r="G6" s="471">
        <v>143</v>
      </c>
      <c r="H6" s="471">
        <v>6</v>
      </c>
      <c r="I6" s="471">
        <v>4</v>
      </c>
      <c r="J6" s="298">
        <v>33894</v>
      </c>
      <c r="K6" s="167" t="s">
        <v>969</v>
      </c>
      <c r="L6" s="108" t="s">
        <v>7</v>
      </c>
      <c r="M6" s="107" t="str">
        <f>$W6</f>
        <v>Y1*</v>
      </c>
      <c r="N6" s="120" t="str">
        <f>Aaron!$AE$2</f>
        <v>Pismo Beach</v>
      </c>
      <c r="O6" s="142" t="s">
        <v>1727</v>
      </c>
      <c r="P6" s="178" t="str">
        <f t="shared" si="4"/>
        <v>Alberto, Hanser (Y1*)</v>
      </c>
      <c r="Q6" s="139">
        <f>IF(ISBLANK($X6),"",$X6)</f>
        <v>200000</v>
      </c>
      <c r="R6" s="231">
        <f>IF(ISBLANK($Z6),"",$Z6)</f>
        <v>300000</v>
      </c>
      <c r="S6" s="231">
        <f>IF(ISBLANK($AB6),"",$AB6)</f>
        <v>400000</v>
      </c>
      <c r="T6" s="231" t="str">
        <f>IF(ISBLANK($AD6),"",$AD6)</f>
        <v/>
      </c>
      <c r="U6" s="120" t="s">
        <v>251</v>
      </c>
      <c r="V6" s="179">
        <v>200000</v>
      </c>
      <c r="W6" s="178" t="s">
        <v>251</v>
      </c>
      <c r="X6" s="140">
        <v>200000</v>
      </c>
      <c r="Y6" s="107" t="s">
        <v>511</v>
      </c>
      <c r="Z6" s="183">
        <v>300000</v>
      </c>
      <c r="AA6" s="107" t="s">
        <v>367</v>
      </c>
      <c r="AB6" s="183">
        <v>400000</v>
      </c>
      <c r="AC6" s="107" t="s">
        <v>630</v>
      </c>
      <c r="AD6" s="107"/>
      <c r="AE6" s="107"/>
      <c r="AF6" s="107"/>
    </row>
    <row r="7" spans="1:33" s="141" customFormat="1" ht="14.25" customHeight="1" x14ac:dyDescent="0.2">
      <c r="A7" s="187" t="s">
        <v>1134</v>
      </c>
      <c r="B7" s="185" t="str">
        <f t="shared" si="0"/>
        <v>Alcantara</v>
      </c>
      <c r="C7" s="190" t="str">
        <f t="shared" si="1"/>
        <v>Arismendy</v>
      </c>
      <c r="D7" s="107" t="str">
        <f t="shared" si="2"/>
        <v>A. Alcantara</v>
      </c>
      <c r="E7" s="178" t="str">
        <f t="shared" si="3"/>
        <v>Arismendy Alcantara</v>
      </c>
      <c r="F7" s="199" t="s">
        <v>978</v>
      </c>
      <c r="G7" s="199"/>
      <c r="H7" s="199"/>
      <c r="I7" s="199"/>
      <c r="J7" s="194">
        <v>33540</v>
      </c>
      <c r="K7" s="178" t="s">
        <v>1080</v>
      </c>
      <c r="L7" s="108" t="s">
        <v>7</v>
      </c>
      <c r="M7" s="107" t="str">
        <f>$W7</f>
        <v>Y2</v>
      </c>
      <c r="N7" s="120" t="str">
        <f>Mays!$AE$2</f>
        <v>West Oakland</v>
      </c>
      <c r="O7" s="184" t="s">
        <v>1076</v>
      </c>
      <c r="P7" s="178" t="str">
        <f t="shared" si="4"/>
        <v>Alcantara, Arismendy (Y2)</v>
      </c>
      <c r="Q7" s="139">
        <f>IF(ISBLANK($X7),"",$X7)</f>
        <v>300000</v>
      </c>
      <c r="R7" s="231">
        <f>IF(ISBLANK($Z7),"",$Z7)</f>
        <v>400000</v>
      </c>
      <c r="S7" s="231" t="str">
        <f>IF(ISBLANK($AB7),"",$AB7)</f>
        <v/>
      </c>
      <c r="T7" s="231" t="str">
        <f>IF(ISBLANK($AD7),"",$AD7)</f>
        <v/>
      </c>
      <c r="U7" s="120" t="s">
        <v>251</v>
      </c>
      <c r="V7" s="140">
        <v>200000</v>
      </c>
      <c r="W7" s="107" t="s">
        <v>511</v>
      </c>
      <c r="X7" s="183">
        <v>300000</v>
      </c>
      <c r="Y7" s="107" t="s">
        <v>367</v>
      </c>
      <c r="Z7" s="183">
        <v>400000</v>
      </c>
      <c r="AA7" s="107" t="s">
        <v>630</v>
      </c>
      <c r="AB7" s="240"/>
      <c r="AC7" s="107" t="s">
        <v>943</v>
      </c>
      <c r="AD7" s="107"/>
      <c r="AE7" s="107"/>
      <c r="AF7" s="107"/>
    </row>
    <row r="8" spans="1:33" s="141" customFormat="1" ht="14.25" customHeight="1" x14ac:dyDescent="0.2">
      <c r="A8" s="107" t="s">
        <v>2465</v>
      </c>
      <c r="B8" s="185" t="str">
        <f t="shared" si="0"/>
        <v>Almonte</v>
      </c>
      <c r="C8" s="190" t="str">
        <f t="shared" si="1"/>
        <v>Abraham</v>
      </c>
      <c r="D8" s="107" t="str">
        <f t="shared" si="2"/>
        <v>A. Almonte</v>
      </c>
      <c r="E8" s="178" t="str">
        <f t="shared" si="3"/>
        <v>Abraham Almonte</v>
      </c>
      <c r="F8" s="178"/>
      <c r="G8" s="107"/>
      <c r="H8" s="107"/>
      <c r="I8" s="107"/>
      <c r="J8" s="398"/>
      <c r="K8" s="107"/>
      <c r="L8" s="108" t="s">
        <v>7</v>
      </c>
      <c r="M8" s="107" t="str">
        <f>$X8</f>
        <v>free agent</v>
      </c>
      <c r="N8" s="107" t="s">
        <v>1220</v>
      </c>
      <c r="O8" s="108" t="s">
        <v>2429</v>
      </c>
      <c r="P8" s="178" t="str">
        <f t="shared" si="4"/>
        <v>Almonte, Abraham (free agent)</v>
      </c>
      <c r="Q8" s="139">
        <f>IF(ISBLANK($W8),"",$W8)</f>
        <v>200000</v>
      </c>
      <c r="R8" s="139"/>
      <c r="S8" s="231"/>
      <c r="T8" s="231"/>
      <c r="U8" s="231" t="str">
        <f>IF(ISBLANK($AE8),"",$AE8)</f>
        <v/>
      </c>
      <c r="V8" s="107" t="s">
        <v>1488</v>
      </c>
      <c r="W8" s="140">
        <v>200000</v>
      </c>
      <c r="X8" s="107" t="s">
        <v>326</v>
      </c>
      <c r="Y8" s="201"/>
      <c r="Z8" s="471"/>
      <c r="AA8" s="183"/>
      <c r="AB8" s="107"/>
      <c r="AC8" s="240"/>
      <c r="AD8" s="107"/>
      <c r="AE8" s="107"/>
      <c r="AF8" s="107"/>
    </row>
    <row r="9" spans="1:33" s="141" customFormat="1" ht="14.25" customHeight="1" x14ac:dyDescent="0.2">
      <c r="A9" s="107" t="s">
        <v>2355</v>
      </c>
      <c r="B9" s="185" t="str">
        <f t="shared" si="0"/>
        <v>Alvarez</v>
      </c>
      <c r="C9" s="190" t="str">
        <f t="shared" si="1"/>
        <v>Dario</v>
      </c>
      <c r="D9" s="107" t="str">
        <f t="shared" si="2"/>
        <v>D. Alvarez</v>
      </c>
      <c r="E9" s="178" t="str">
        <f t="shared" si="3"/>
        <v>Dario Alvarez</v>
      </c>
      <c r="F9" s="178" t="s">
        <v>404</v>
      </c>
      <c r="G9" s="107">
        <f>Players!G26+1</f>
        <v>3</v>
      </c>
      <c r="H9" s="107">
        <v>7</v>
      </c>
      <c r="I9" s="107">
        <v>4</v>
      </c>
      <c r="J9" s="398">
        <v>32525</v>
      </c>
      <c r="K9" s="107" t="s">
        <v>968</v>
      </c>
      <c r="L9" s="108" t="s">
        <v>130</v>
      </c>
      <c r="M9" s="107" t="str">
        <f t="shared" ref="M9:M15" si="5">$W9</f>
        <v>Y1*</v>
      </c>
      <c r="N9" s="107" t="s">
        <v>398</v>
      </c>
      <c r="O9" s="108" t="s">
        <v>2127</v>
      </c>
      <c r="P9" s="178" t="str">
        <f t="shared" si="4"/>
        <v>Alvarez, Dario (Y1*)</v>
      </c>
      <c r="Q9" s="139">
        <f t="shared" ref="Q9:Q15" si="6">IF(ISBLANK($X9),"",$X9)</f>
        <v>200000</v>
      </c>
      <c r="R9" s="231">
        <f t="shared" ref="R9:R15" si="7">IF(ISBLANK($Z9),"",$Z9)</f>
        <v>300000</v>
      </c>
      <c r="S9" s="231">
        <f t="shared" ref="S9:S15" si="8">IF(ISBLANK($AB9),"",$AB9)</f>
        <v>400000</v>
      </c>
      <c r="T9" s="231" t="str">
        <f t="shared" ref="T9:T15" si="9">IF(ISBLANK($AD9),"",$AD9)</f>
        <v/>
      </c>
      <c r="U9" s="107" t="s">
        <v>510</v>
      </c>
      <c r="V9" s="140">
        <v>200000</v>
      </c>
      <c r="W9" s="107" t="s">
        <v>251</v>
      </c>
      <c r="X9" s="140">
        <v>200000</v>
      </c>
      <c r="Y9" s="107" t="s">
        <v>511</v>
      </c>
      <c r="Z9" s="183">
        <v>300000</v>
      </c>
      <c r="AA9" s="107" t="s">
        <v>367</v>
      </c>
      <c r="AB9" s="183">
        <v>400000</v>
      </c>
      <c r="AC9" s="107" t="s">
        <v>630</v>
      </c>
      <c r="AD9" s="107"/>
      <c r="AE9" s="107"/>
      <c r="AF9" s="107"/>
    </row>
    <row r="10" spans="1:33" s="141" customFormat="1" ht="14.25" customHeight="1" x14ac:dyDescent="0.2">
      <c r="A10" s="471" t="s">
        <v>1674</v>
      </c>
      <c r="B10" s="185" t="str">
        <f t="shared" si="0"/>
        <v>Anderson</v>
      </c>
      <c r="C10" s="190" t="str">
        <f t="shared" si="1"/>
        <v>Cody</v>
      </c>
      <c r="D10" s="107" t="str">
        <f t="shared" si="2"/>
        <v>C. Anderson</v>
      </c>
      <c r="E10" s="178" t="str">
        <f t="shared" si="3"/>
        <v>Cody Anderson</v>
      </c>
      <c r="F10" s="217" t="s">
        <v>971</v>
      </c>
      <c r="G10" s="471">
        <v>14</v>
      </c>
      <c r="H10" s="471">
        <v>1</v>
      </c>
      <c r="I10" s="471">
        <v>14</v>
      </c>
      <c r="J10" s="298">
        <v>33130</v>
      </c>
      <c r="K10" s="167" t="s">
        <v>730</v>
      </c>
      <c r="L10" s="108" t="s">
        <v>130</v>
      </c>
      <c r="M10" s="107" t="str">
        <f t="shared" si="5"/>
        <v>Y2*</v>
      </c>
      <c r="N10" s="120" t="str">
        <f>Mays!$Y$2</f>
        <v>Los Angeles</v>
      </c>
      <c r="O10" s="142" t="s">
        <v>1727</v>
      </c>
      <c r="P10" s="178" t="str">
        <f t="shared" si="4"/>
        <v>Anderson, Cody (Y2*)</v>
      </c>
      <c r="Q10" s="139">
        <f t="shared" si="6"/>
        <v>300000</v>
      </c>
      <c r="R10" s="231">
        <f t="shared" si="7"/>
        <v>400000</v>
      </c>
      <c r="S10" s="231" t="str">
        <f t="shared" si="8"/>
        <v/>
      </c>
      <c r="T10" s="231" t="str">
        <f t="shared" si="9"/>
        <v/>
      </c>
      <c r="U10" s="120" t="s">
        <v>511</v>
      </c>
      <c r="V10" s="140">
        <v>300000</v>
      </c>
      <c r="W10" s="107" t="s">
        <v>250</v>
      </c>
      <c r="X10" s="183">
        <v>300000</v>
      </c>
      <c r="Y10" s="107" t="s">
        <v>367</v>
      </c>
      <c r="Z10" s="183">
        <v>400000</v>
      </c>
      <c r="AA10" s="107" t="s">
        <v>630</v>
      </c>
      <c r="AB10" s="240"/>
      <c r="AC10" s="107" t="s">
        <v>943</v>
      </c>
      <c r="AD10" s="107"/>
      <c r="AE10" s="107"/>
      <c r="AF10" s="107"/>
      <c r="AG10" s="203"/>
    </row>
    <row r="11" spans="1:33" s="141" customFormat="1" ht="14.25" customHeight="1" x14ac:dyDescent="0.2">
      <c r="A11" s="107" t="s">
        <v>2204</v>
      </c>
      <c r="B11" s="185" t="str">
        <f t="shared" si="0"/>
        <v>Antuna</v>
      </c>
      <c r="C11" s="190" t="str">
        <f t="shared" si="1"/>
        <v>Yasel</v>
      </c>
      <c r="D11" s="107" t="str">
        <f t="shared" si="2"/>
        <v>Y. Antuna</v>
      </c>
      <c r="E11" s="178" t="str">
        <f t="shared" si="3"/>
        <v>Yasel Antuna</v>
      </c>
      <c r="F11" s="184"/>
      <c r="G11" s="107">
        <f>Players!G36+1</f>
        <v>1</v>
      </c>
      <c r="H11" s="107">
        <v>7</v>
      </c>
      <c r="I11" s="107">
        <v>10</v>
      </c>
      <c r="J11" s="107"/>
      <c r="K11" s="107"/>
      <c r="L11" s="108" t="s">
        <v>509</v>
      </c>
      <c r="M11" s="107" t="str">
        <f t="shared" si="5"/>
        <v>min</v>
      </c>
      <c r="N11" s="107" t="s">
        <v>1636</v>
      </c>
      <c r="O11" s="108" t="s">
        <v>2127</v>
      </c>
      <c r="P11" s="178" t="str">
        <f t="shared" si="4"/>
        <v>Antuna, Yasel (min)</v>
      </c>
      <c r="Q11" s="139" t="str">
        <f t="shared" si="6"/>
        <v/>
      </c>
      <c r="R11" s="231" t="str">
        <f t="shared" si="7"/>
        <v/>
      </c>
      <c r="S11" s="231" t="str">
        <f t="shared" si="8"/>
        <v/>
      </c>
      <c r="T11" s="231" t="str">
        <f t="shared" si="9"/>
        <v/>
      </c>
      <c r="U11" s="107" t="s">
        <v>643</v>
      </c>
      <c r="V11" s="107"/>
      <c r="W11" s="107" t="s">
        <v>643</v>
      </c>
      <c r="X11" s="107"/>
      <c r="Y11" s="107"/>
      <c r="Z11" s="107"/>
      <c r="AA11" s="107"/>
      <c r="AB11" s="107"/>
      <c r="AC11" s="107"/>
      <c r="AD11" s="107"/>
      <c r="AE11" s="107"/>
      <c r="AF11" s="107"/>
      <c r="AG11" s="203"/>
    </row>
    <row r="12" spans="1:33" s="141" customFormat="1" ht="14.25" customHeight="1" x14ac:dyDescent="0.2">
      <c r="A12" s="107" t="s">
        <v>733</v>
      </c>
      <c r="B12" s="185" t="str">
        <f t="shared" si="0"/>
        <v>Appel</v>
      </c>
      <c r="C12" s="190" t="str">
        <f t="shared" si="1"/>
        <v>Mark</v>
      </c>
      <c r="D12" s="107" t="str">
        <f t="shared" si="2"/>
        <v>M. Appel</v>
      </c>
      <c r="E12" s="178" t="str">
        <f t="shared" si="3"/>
        <v>Mark Appel</v>
      </c>
      <c r="F12" s="108" t="s">
        <v>971</v>
      </c>
      <c r="G12" s="108"/>
      <c r="H12" s="108"/>
      <c r="I12" s="108"/>
      <c r="J12" s="165">
        <v>33434</v>
      </c>
      <c r="K12" s="120" t="s">
        <v>730</v>
      </c>
      <c r="L12" s="108" t="s">
        <v>509</v>
      </c>
      <c r="M12" s="107" t="str">
        <f t="shared" si="5"/>
        <v>min</v>
      </c>
      <c r="N12" s="120" t="str">
        <f>Mays!$M$2</f>
        <v>Mudville</v>
      </c>
      <c r="O12" s="142" t="s">
        <v>813</v>
      </c>
      <c r="P12" s="178" t="str">
        <f t="shared" si="4"/>
        <v>Appel, Mark (min)</v>
      </c>
      <c r="Q12" s="139" t="str">
        <f t="shared" si="6"/>
        <v/>
      </c>
      <c r="R12" s="231" t="str">
        <f t="shared" si="7"/>
        <v/>
      </c>
      <c r="S12" s="231" t="str">
        <f t="shared" si="8"/>
        <v/>
      </c>
      <c r="T12" s="231" t="str">
        <f t="shared" si="9"/>
        <v/>
      </c>
      <c r="U12" s="120" t="s">
        <v>643</v>
      </c>
      <c r="V12" s="140"/>
      <c r="W12" s="107" t="s">
        <v>643</v>
      </c>
      <c r="X12" s="183"/>
      <c r="Y12" s="107"/>
      <c r="Z12" s="183"/>
      <c r="AA12" s="107"/>
      <c r="AB12" s="240"/>
      <c r="AC12" s="107"/>
      <c r="AD12" s="107"/>
      <c r="AE12" s="107"/>
      <c r="AF12" s="107"/>
      <c r="AG12" s="159"/>
    </row>
    <row r="13" spans="1:33" s="141" customFormat="1" ht="14.25" customHeight="1" x14ac:dyDescent="0.2">
      <c r="A13" s="471" t="s">
        <v>1676</v>
      </c>
      <c r="B13" s="185" t="str">
        <f t="shared" si="0"/>
        <v>Araujo</v>
      </c>
      <c r="C13" s="190" t="str">
        <f t="shared" si="1"/>
        <v>Elvis*</v>
      </c>
      <c r="D13" s="107" t="str">
        <f t="shared" si="2"/>
        <v>E. Araujo</v>
      </c>
      <c r="E13" s="178" t="str">
        <f t="shared" si="3"/>
        <v>Elvis* Araujo</v>
      </c>
      <c r="F13" s="217" t="s">
        <v>404</v>
      </c>
      <c r="G13" s="471">
        <v>85</v>
      </c>
      <c r="H13" s="471" t="s">
        <v>613</v>
      </c>
      <c r="I13" s="471">
        <v>14</v>
      </c>
      <c r="J13" s="298">
        <v>33434</v>
      </c>
      <c r="K13" s="167" t="s">
        <v>968</v>
      </c>
      <c r="L13" s="108" t="s">
        <v>130</v>
      </c>
      <c r="M13" s="107" t="str">
        <f t="shared" si="5"/>
        <v>Y2*</v>
      </c>
      <c r="N13" s="120" t="str">
        <f>Mays!$Y$2</f>
        <v>Los Angeles</v>
      </c>
      <c r="O13" s="142" t="s">
        <v>1727</v>
      </c>
      <c r="P13" s="178" t="str">
        <f t="shared" si="4"/>
        <v>Araujo, Elvis* (Y2*)</v>
      </c>
      <c r="Q13" s="139">
        <f t="shared" si="6"/>
        <v>300000</v>
      </c>
      <c r="R13" s="231">
        <f t="shared" si="7"/>
        <v>400000</v>
      </c>
      <c r="S13" s="231" t="str">
        <f t="shared" si="8"/>
        <v/>
      </c>
      <c r="T13" s="231" t="str">
        <f t="shared" si="9"/>
        <v/>
      </c>
      <c r="U13" s="120" t="s">
        <v>511</v>
      </c>
      <c r="V13" s="140">
        <v>300000</v>
      </c>
      <c r="W13" s="107" t="s">
        <v>250</v>
      </c>
      <c r="X13" s="183">
        <v>300000</v>
      </c>
      <c r="Y13" s="107" t="s">
        <v>367</v>
      </c>
      <c r="Z13" s="183">
        <v>400000</v>
      </c>
      <c r="AA13" s="107" t="s">
        <v>630</v>
      </c>
      <c r="AB13" s="240"/>
      <c r="AC13" s="107" t="s">
        <v>943</v>
      </c>
      <c r="AD13" s="471"/>
      <c r="AE13" s="471"/>
      <c r="AF13" s="107"/>
    </row>
    <row r="14" spans="1:33" s="141" customFormat="1" ht="14.25" customHeight="1" x14ac:dyDescent="0.2">
      <c r="A14" s="107" t="s">
        <v>2212</v>
      </c>
      <c r="B14" s="185" t="str">
        <f t="shared" si="0"/>
        <v>Arias</v>
      </c>
      <c r="C14" s="190" t="str">
        <f t="shared" si="1"/>
        <v>Gabriel</v>
      </c>
      <c r="D14" s="107" t="str">
        <f t="shared" si="2"/>
        <v>G. Arias</v>
      </c>
      <c r="E14" s="178" t="str">
        <f t="shared" si="3"/>
        <v>Gabriel Arias</v>
      </c>
      <c r="F14" s="184" t="s">
        <v>971</v>
      </c>
      <c r="G14" s="107">
        <f>Players!G39+1</f>
        <v>1</v>
      </c>
      <c r="H14" s="107">
        <v>8</v>
      </c>
      <c r="I14" s="107">
        <v>8</v>
      </c>
      <c r="J14" s="398">
        <v>32848</v>
      </c>
      <c r="K14" s="107" t="s">
        <v>968</v>
      </c>
      <c r="L14" s="108" t="s">
        <v>509</v>
      </c>
      <c r="M14" s="107" t="str">
        <f t="shared" si="5"/>
        <v>min</v>
      </c>
      <c r="N14" s="107" t="s">
        <v>1226</v>
      </c>
      <c r="O14" s="108" t="s">
        <v>2127</v>
      </c>
      <c r="P14" s="178" t="str">
        <f t="shared" si="4"/>
        <v>Arias, Gabriel (min)</v>
      </c>
      <c r="Q14" s="139" t="str">
        <f t="shared" si="6"/>
        <v/>
      </c>
      <c r="R14" s="231" t="str">
        <f t="shared" si="7"/>
        <v/>
      </c>
      <c r="S14" s="231" t="str">
        <f t="shared" si="8"/>
        <v/>
      </c>
      <c r="T14" s="231" t="str">
        <f t="shared" si="9"/>
        <v/>
      </c>
      <c r="U14" s="107" t="s">
        <v>643</v>
      </c>
      <c r="V14" s="107"/>
      <c r="W14" s="107" t="s">
        <v>643</v>
      </c>
      <c r="X14" s="107"/>
      <c r="Y14" s="107"/>
      <c r="Z14" s="107"/>
      <c r="AA14" s="107"/>
      <c r="AB14" s="107"/>
      <c r="AC14" s="107"/>
      <c r="AD14" s="107"/>
      <c r="AE14" s="107"/>
      <c r="AF14" s="107"/>
    </row>
    <row r="15" spans="1:33" s="141" customFormat="1" ht="14.25" customHeight="1" x14ac:dyDescent="0.2">
      <c r="A15" s="107" t="s">
        <v>2254</v>
      </c>
      <c r="B15" s="185" t="str">
        <f t="shared" si="0"/>
        <v>Asher</v>
      </c>
      <c r="C15" s="190" t="str">
        <f t="shared" si="1"/>
        <v>Alec</v>
      </c>
      <c r="D15" s="107" t="str">
        <f t="shared" si="2"/>
        <v>A. Asher</v>
      </c>
      <c r="E15" s="178" t="str">
        <f t="shared" si="3"/>
        <v>Alec Asher</v>
      </c>
      <c r="F15" s="178" t="s">
        <v>971</v>
      </c>
      <c r="G15" s="107">
        <f>Players!G43+1</f>
        <v>74</v>
      </c>
      <c r="H15" s="107">
        <v>5</v>
      </c>
      <c r="I15" s="107">
        <v>15</v>
      </c>
      <c r="J15" s="398">
        <v>33515</v>
      </c>
      <c r="K15" s="107" t="s">
        <v>730</v>
      </c>
      <c r="L15" s="108" t="s">
        <v>130</v>
      </c>
      <c r="M15" s="107" t="str">
        <f t="shared" si="5"/>
        <v>Y1</v>
      </c>
      <c r="N15" s="107" t="s">
        <v>614</v>
      </c>
      <c r="O15" s="108" t="s">
        <v>2127</v>
      </c>
      <c r="P15" s="178" t="str">
        <f t="shared" si="4"/>
        <v>Asher, Alec (Y1)</v>
      </c>
      <c r="Q15" s="139">
        <f t="shared" si="6"/>
        <v>200000</v>
      </c>
      <c r="R15" s="231">
        <f t="shared" si="7"/>
        <v>300000</v>
      </c>
      <c r="S15" s="231">
        <f t="shared" si="8"/>
        <v>400000</v>
      </c>
      <c r="T15" s="231" t="str">
        <f t="shared" si="9"/>
        <v/>
      </c>
      <c r="U15" s="107" t="s">
        <v>507</v>
      </c>
      <c r="V15" s="140">
        <v>100000</v>
      </c>
      <c r="W15" s="107" t="s">
        <v>510</v>
      </c>
      <c r="X15" s="140">
        <v>200000</v>
      </c>
      <c r="Y15" s="107" t="s">
        <v>511</v>
      </c>
      <c r="Z15" s="183">
        <v>300000</v>
      </c>
      <c r="AA15" s="107" t="s">
        <v>367</v>
      </c>
      <c r="AB15" s="183">
        <v>400000</v>
      </c>
      <c r="AC15" s="107" t="s">
        <v>630</v>
      </c>
      <c r="AD15" s="107"/>
      <c r="AE15" s="107"/>
      <c r="AF15" s="107"/>
    </row>
    <row r="16" spans="1:33" s="141" customFormat="1" ht="14.25" customHeight="1" x14ac:dyDescent="0.2">
      <c r="A16" s="107" t="s">
        <v>2458</v>
      </c>
      <c r="B16" s="185" t="str">
        <f t="shared" si="0"/>
        <v>Bailey</v>
      </c>
      <c r="C16" s="190" t="str">
        <f t="shared" si="1"/>
        <v>Andrew</v>
      </c>
      <c r="D16" s="107" t="str">
        <f t="shared" si="2"/>
        <v>A. Bailey</v>
      </c>
      <c r="E16" s="178" t="str">
        <f t="shared" si="3"/>
        <v>Andrew Bailey</v>
      </c>
      <c r="F16" s="108"/>
      <c r="G16" s="108"/>
      <c r="H16" s="108"/>
      <c r="I16" s="108"/>
      <c r="J16" s="298"/>
      <c r="K16" s="107"/>
      <c r="L16" s="108" t="s">
        <v>130</v>
      </c>
      <c r="M16" s="107" t="str">
        <f>$X16</f>
        <v>free agent</v>
      </c>
      <c r="N16" s="222" t="s">
        <v>398</v>
      </c>
      <c r="O16" s="108" t="s">
        <v>2429</v>
      </c>
      <c r="P16" s="178" t="str">
        <f t="shared" si="4"/>
        <v>Bailey, Andrew (free agent)</v>
      </c>
      <c r="Q16" s="139">
        <f>IF(ISBLANK($W16),"",$W16)</f>
        <v>200000</v>
      </c>
      <c r="R16" s="139"/>
      <c r="S16" s="231"/>
      <c r="T16" s="231"/>
      <c r="U16" s="231" t="str">
        <f>IF(ISBLANK($AE16),"",$AE16)</f>
        <v/>
      </c>
      <c r="V16" s="107" t="s">
        <v>1488</v>
      </c>
      <c r="W16" s="179">
        <v>200000</v>
      </c>
      <c r="X16" s="107" t="s">
        <v>326</v>
      </c>
      <c r="Y16" s="201"/>
      <c r="Z16" s="471"/>
      <c r="AA16" s="183"/>
      <c r="AB16" s="107"/>
      <c r="AC16" s="240"/>
      <c r="AD16" s="107"/>
      <c r="AE16" s="107"/>
      <c r="AF16" s="107"/>
    </row>
    <row r="17" spans="1:33" s="141" customFormat="1" ht="14.25" customHeight="1" x14ac:dyDescent="0.2">
      <c r="A17" s="107" t="s">
        <v>2234</v>
      </c>
      <c r="B17" s="185" t="str">
        <f t="shared" si="0"/>
        <v>Barley</v>
      </c>
      <c r="C17" s="190" t="str">
        <f t="shared" si="1"/>
        <v>Yordy</v>
      </c>
      <c r="D17" s="107" t="str">
        <f t="shared" si="2"/>
        <v>Y. Barley</v>
      </c>
      <c r="E17" s="178" t="str">
        <f t="shared" si="3"/>
        <v>Yordy Barley</v>
      </c>
      <c r="F17" s="184"/>
      <c r="G17" s="107">
        <v>225</v>
      </c>
      <c r="H17" s="107">
        <v>14</v>
      </c>
      <c r="I17" s="107">
        <v>2</v>
      </c>
      <c r="J17" s="107"/>
      <c r="K17" s="107"/>
      <c r="L17" s="108" t="s">
        <v>509</v>
      </c>
      <c r="M17" s="107" t="str">
        <f>$W17</f>
        <v>min</v>
      </c>
      <c r="N17" s="107" t="s">
        <v>1226</v>
      </c>
      <c r="O17" s="108" t="s">
        <v>2127</v>
      </c>
      <c r="P17" s="178" t="str">
        <f t="shared" si="4"/>
        <v>Barley, Yordy (min)</v>
      </c>
      <c r="Q17" s="139" t="str">
        <f>IF(ISBLANK($X17),"",$X17)</f>
        <v/>
      </c>
      <c r="R17" s="231" t="str">
        <f>IF(ISBLANK($Z17),"",$Z17)</f>
        <v/>
      </c>
      <c r="S17" s="231" t="str">
        <f>IF(ISBLANK($AB17),"",$AB17)</f>
        <v/>
      </c>
      <c r="T17" s="231" t="str">
        <f>IF(ISBLANK($AD17),"",$AD17)</f>
        <v/>
      </c>
      <c r="U17" s="107" t="s">
        <v>643</v>
      </c>
      <c r="V17" s="107"/>
      <c r="W17" s="107" t="s">
        <v>643</v>
      </c>
      <c r="X17" s="107"/>
      <c r="Y17" s="107"/>
      <c r="Z17" s="107"/>
      <c r="AA17" s="107"/>
      <c r="AB17" s="107"/>
      <c r="AC17" s="107"/>
      <c r="AD17" s="107"/>
      <c r="AE17" s="107"/>
      <c r="AF17" s="107"/>
      <c r="AG17" s="203"/>
    </row>
    <row r="18" spans="1:33" s="141" customFormat="1" ht="14.25" customHeight="1" x14ac:dyDescent="0.2">
      <c r="A18" s="107" t="s">
        <v>734</v>
      </c>
      <c r="B18" s="185" t="str">
        <f t="shared" si="0"/>
        <v>Beck</v>
      </c>
      <c r="C18" s="190" t="str">
        <f t="shared" si="1"/>
        <v>Chris</v>
      </c>
      <c r="D18" s="107" t="str">
        <f t="shared" si="2"/>
        <v>C. Beck</v>
      </c>
      <c r="E18" s="178" t="str">
        <f t="shared" si="3"/>
        <v>Chris Beck</v>
      </c>
      <c r="F18" s="108" t="s">
        <v>971</v>
      </c>
      <c r="G18" s="108"/>
      <c r="H18" s="108"/>
      <c r="I18" s="108"/>
      <c r="J18" s="165">
        <v>31064</v>
      </c>
      <c r="K18" s="120" t="s">
        <v>968</v>
      </c>
      <c r="L18" s="108" t="s">
        <v>130</v>
      </c>
      <c r="M18" s="107" t="str">
        <f>$W18</f>
        <v>Y2</v>
      </c>
      <c r="N18" s="120" t="str">
        <f>Mays!$M$2</f>
        <v>Mudville</v>
      </c>
      <c r="O18" s="142" t="s">
        <v>813</v>
      </c>
      <c r="P18" s="178" t="str">
        <f t="shared" si="4"/>
        <v>Beck, Chris (Y2)</v>
      </c>
      <c r="Q18" s="139">
        <f>IF(ISBLANK($X18),"",$X18)</f>
        <v>300000</v>
      </c>
      <c r="R18" s="231">
        <f>IF(ISBLANK($Z18),"",$Z18)</f>
        <v>400000</v>
      </c>
      <c r="S18" s="231" t="str">
        <f>IF(ISBLANK($AB18),"",$AB18)</f>
        <v/>
      </c>
      <c r="T18" s="231" t="str">
        <f>IF(ISBLANK($AD18),"",$AD18)</f>
        <v/>
      </c>
      <c r="U18" s="120" t="s">
        <v>510</v>
      </c>
      <c r="V18" s="140">
        <v>200000</v>
      </c>
      <c r="W18" s="107" t="s">
        <v>511</v>
      </c>
      <c r="X18" s="183">
        <v>300000</v>
      </c>
      <c r="Y18" s="107" t="s">
        <v>367</v>
      </c>
      <c r="Z18" s="183">
        <v>400000</v>
      </c>
      <c r="AA18" s="107" t="s">
        <v>630</v>
      </c>
      <c r="AB18" s="240"/>
      <c r="AC18" s="107" t="s">
        <v>943</v>
      </c>
      <c r="AD18" s="107"/>
      <c r="AE18" s="107"/>
      <c r="AF18" s="107"/>
    </row>
    <row r="19" spans="1:33" s="141" customFormat="1" ht="14.25" customHeight="1" x14ac:dyDescent="0.2">
      <c r="A19" s="107" t="s">
        <v>270</v>
      </c>
      <c r="B19" s="185" t="str">
        <f t="shared" si="0"/>
        <v>Beckham</v>
      </c>
      <c r="C19" s="190" t="str">
        <f t="shared" si="1"/>
        <v>Gordon</v>
      </c>
      <c r="D19" s="107" t="str">
        <f t="shared" si="2"/>
        <v>G. Beckham</v>
      </c>
      <c r="E19" s="178" t="str">
        <f t="shared" si="3"/>
        <v>Gordon Beckham</v>
      </c>
      <c r="F19" s="108" t="s">
        <v>971</v>
      </c>
      <c r="G19" s="108"/>
      <c r="H19" s="108"/>
      <c r="I19" s="108"/>
      <c r="J19" s="165">
        <v>31671</v>
      </c>
      <c r="K19" s="120" t="s">
        <v>969</v>
      </c>
      <c r="L19" s="108" t="s">
        <v>7</v>
      </c>
      <c r="M19" s="107" t="str">
        <f>$X19</f>
        <v>free agent</v>
      </c>
      <c r="N19" s="222" t="str">
        <f>Mays!$S$2</f>
        <v>Thunder Bay</v>
      </c>
      <c r="O19" s="142" t="s">
        <v>1066</v>
      </c>
      <c r="P19" s="178" t="str">
        <f t="shared" si="4"/>
        <v>Beckham, Gordon (free agent)</v>
      </c>
      <c r="Q19" s="139">
        <f>IF(ISBLANK($W19),"",$W19)</f>
        <v>2800000</v>
      </c>
      <c r="R19" s="139" t="str">
        <f>IF(ISBLANK($Y19),"",$Y19)</f>
        <v/>
      </c>
      <c r="S19" s="231" t="str">
        <f>IF(ISBLANK($AA19),"",$AA19)</f>
        <v/>
      </c>
      <c r="T19" s="231" t="str">
        <f>IF(ISBLANK($AC19),"",$AC19)</f>
        <v/>
      </c>
      <c r="U19" s="231" t="str">
        <f>IF(ISBLANK($AE19),"",$AE19)</f>
        <v/>
      </c>
      <c r="V19" s="120" t="s">
        <v>593</v>
      </c>
      <c r="W19" s="139">
        <v>2800000</v>
      </c>
      <c r="X19" s="107" t="s">
        <v>326</v>
      </c>
      <c r="Y19" s="201"/>
      <c r="Z19" s="471"/>
      <c r="AA19" s="183"/>
      <c r="AB19" s="107"/>
      <c r="AC19" s="240"/>
      <c r="AD19" s="107"/>
      <c r="AE19" s="107"/>
      <c r="AF19" s="107"/>
    </row>
    <row r="20" spans="1:33" s="141" customFormat="1" ht="14.25" customHeight="1" x14ac:dyDescent="0.2">
      <c r="A20" s="121" t="s">
        <v>540</v>
      </c>
      <c r="B20" s="185" t="str">
        <f t="shared" si="0"/>
        <v>Beltran</v>
      </c>
      <c r="C20" s="190" t="str">
        <f t="shared" si="1"/>
        <v>Carlos</v>
      </c>
      <c r="D20" s="107" t="str">
        <f t="shared" si="2"/>
        <v>C. Beltran</v>
      </c>
      <c r="E20" s="178" t="str">
        <f t="shared" si="3"/>
        <v>Carlos Beltran</v>
      </c>
      <c r="F20" s="108" t="s">
        <v>978</v>
      </c>
      <c r="G20" s="108"/>
      <c r="H20" s="108"/>
      <c r="I20" s="108"/>
      <c r="J20" s="165">
        <v>28239</v>
      </c>
      <c r="K20" s="120" t="s">
        <v>976</v>
      </c>
      <c r="L20" s="108" t="s">
        <v>7</v>
      </c>
      <c r="M20" s="107" t="str">
        <f>$X20</f>
        <v>free agent</v>
      </c>
      <c r="N20" s="222" t="str">
        <f>Ruth!$AE$2</f>
        <v>Williamsburg</v>
      </c>
      <c r="O20" s="284" t="s">
        <v>1497</v>
      </c>
      <c r="P20" s="178" t="str">
        <f t="shared" si="4"/>
        <v>Beltran, Carlos (free agent)</v>
      </c>
      <c r="Q20" s="139">
        <f>IF(ISBLANK($W20),"",$W20)</f>
        <v>2500000</v>
      </c>
      <c r="R20" s="139" t="str">
        <f>IF(ISBLANK($Y20),"",$Y20)</f>
        <v/>
      </c>
      <c r="S20" s="231" t="str">
        <f>IF(ISBLANK($AA20),"",$AA20)</f>
        <v/>
      </c>
      <c r="T20" s="231" t="str">
        <f>IF(ISBLANK($AC20),"",$AC20)</f>
        <v/>
      </c>
      <c r="U20" s="231" t="str">
        <f>IF(ISBLANK($AE20),"",$AE20)</f>
        <v/>
      </c>
      <c r="V20" s="121" t="s">
        <v>1587</v>
      </c>
      <c r="W20" s="320">
        <v>2500000</v>
      </c>
      <c r="X20" s="107" t="s">
        <v>326</v>
      </c>
      <c r="Y20" s="323"/>
      <c r="Z20" s="107"/>
      <c r="AA20" s="240"/>
      <c r="AB20" s="107"/>
      <c r="AC20" s="240"/>
      <c r="AD20" s="107"/>
      <c r="AE20" s="107"/>
      <c r="AF20" s="107"/>
    </row>
    <row r="21" spans="1:33" s="141" customFormat="1" ht="14.25" customHeight="1" x14ac:dyDescent="0.2">
      <c r="A21" s="107" t="s">
        <v>795</v>
      </c>
      <c r="B21" s="185" t="str">
        <f t="shared" si="0"/>
        <v>Bethancourt</v>
      </c>
      <c r="C21" s="190" t="str">
        <f t="shared" si="1"/>
        <v>Christian</v>
      </c>
      <c r="D21" s="107" t="str">
        <f t="shared" si="2"/>
        <v>C. Bethancourt</v>
      </c>
      <c r="E21" s="178" t="str">
        <f t="shared" si="3"/>
        <v>Christian Bethancourt</v>
      </c>
      <c r="F21" s="108" t="s">
        <v>971</v>
      </c>
      <c r="G21" s="108"/>
      <c r="H21" s="108"/>
      <c r="I21" s="108"/>
      <c r="J21" s="165">
        <v>33483</v>
      </c>
      <c r="K21" s="120" t="s">
        <v>972</v>
      </c>
      <c r="L21" s="108" t="s">
        <v>7</v>
      </c>
      <c r="M21" s="107" t="str">
        <f>$W21</f>
        <v>ARB-Y4</v>
      </c>
      <c r="N21" s="120" t="str">
        <f>Cobb!$M$2</f>
        <v>Mansfield</v>
      </c>
      <c r="O21" s="142" t="s">
        <v>938</v>
      </c>
      <c r="P21" s="178" t="str">
        <f t="shared" si="4"/>
        <v>Bethancourt, Christian (ARB-Y4)</v>
      </c>
      <c r="Q21" s="139" t="str">
        <f>IF(ISBLANK($X21),"",$X21)</f>
        <v/>
      </c>
      <c r="R21" s="231" t="str">
        <f>IF(ISBLANK($Z21),"",$Z21)</f>
        <v/>
      </c>
      <c r="S21" s="231" t="str">
        <f>IF(ISBLANK($AB21),"",$AB21)</f>
        <v/>
      </c>
      <c r="T21" s="231" t="str">
        <f>IF(ISBLANK($AD21),"",$AD21)</f>
        <v/>
      </c>
      <c r="U21" s="229" t="s">
        <v>367</v>
      </c>
      <c r="V21" s="179">
        <v>400000</v>
      </c>
      <c r="W21" s="107" t="s">
        <v>630</v>
      </c>
      <c r="X21" s="183"/>
      <c r="Y21" s="107" t="s">
        <v>943</v>
      </c>
      <c r="Z21" s="183"/>
      <c r="AA21" s="107" t="s">
        <v>944</v>
      </c>
      <c r="AB21" s="240"/>
      <c r="AC21" s="107" t="s">
        <v>945</v>
      </c>
      <c r="AD21" s="107"/>
      <c r="AE21" s="107"/>
      <c r="AF21" s="107"/>
      <c r="AG21" s="226"/>
    </row>
    <row r="22" spans="1:33" s="141" customFormat="1" ht="14.25" customHeight="1" x14ac:dyDescent="0.2">
      <c r="A22" s="185" t="s">
        <v>1097</v>
      </c>
      <c r="B22" s="185" t="str">
        <f t="shared" si="0"/>
        <v>Blair</v>
      </c>
      <c r="C22" s="190" t="str">
        <f t="shared" si="1"/>
        <v>Aaron</v>
      </c>
      <c r="D22" s="107" t="str">
        <f t="shared" si="2"/>
        <v>A. Blair</v>
      </c>
      <c r="E22" s="178" t="str">
        <f t="shared" si="3"/>
        <v>Aaron Blair</v>
      </c>
      <c r="F22" s="184" t="s">
        <v>971</v>
      </c>
      <c r="G22" s="184"/>
      <c r="H22" s="184"/>
      <c r="I22" s="184"/>
      <c r="J22" s="194">
        <v>33750</v>
      </c>
      <c r="K22" s="195" t="s">
        <v>130</v>
      </c>
      <c r="L22" s="108" t="s">
        <v>130</v>
      </c>
      <c r="M22" s="107" t="str">
        <f>$W22</f>
        <v>Y1*</v>
      </c>
      <c r="N22" s="120" t="s">
        <v>1361</v>
      </c>
      <c r="O22" s="184" t="s">
        <v>1849</v>
      </c>
      <c r="P22" s="178" t="str">
        <f t="shared" si="4"/>
        <v>Blair, Aaron (Y1*)</v>
      </c>
      <c r="Q22" s="139">
        <f>IF(ISBLANK($X22),"",$X22)</f>
        <v>200000</v>
      </c>
      <c r="R22" s="231">
        <f>IF(ISBLANK($Z22),"",$Z22)</f>
        <v>300000</v>
      </c>
      <c r="S22" s="231">
        <f>IF(ISBLANK($AB22),"",$AB22)</f>
        <v>400000</v>
      </c>
      <c r="T22" s="231" t="str">
        <f>IF(ISBLANK($AD22),"",$AD22)</f>
        <v/>
      </c>
      <c r="U22" s="229" t="s">
        <v>510</v>
      </c>
      <c r="V22" s="140">
        <v>200000</v>
      </c>
      <c r="W22" s="107" t="s">
        <v>251</v>
      </c>
      <c r="X22" s="140">
        <v>200000</v>
      </c>
      <c r="Y22" s="107" t="s">
        <v>511</v>
      </c>
      <c r="Z22" s="183">
        <v>300000</v>
      </c>
      <c r="AA22" s="107" t="s">
        <v>367</v>
      </c>
      <c r="AB22" s="183">
        <v>400000</v>
      </c>
      <c r="AC22" s="107" t="s">
        <v>630</v>
      </c>
      <c r="AD22" s="107"/>
      <c r="AE22" s="107"/>
      <c r="AF22" s="107"/>
      <c r="AG22" s="226"/>
    </row>
    <row r="23" spans="1:33" s="141" customFormat="1" ht="14.25" customHeight="1" x14ac:dyDescent="0.2">
      <c r="A23" s="107" t="s">
        <v>1822</v>
      </c>
      <c r="B23" s="185" t="str">
        <f t="shared" si="0"/>
        <v>Blanco</v>
      </c>
      <c r="C23" s="190" t="str">
        <f t="shared" si="1"/>
        <v>Andres</v>
      </c>
      <c r="D23" s="107" t="str">
        <f t="shared" si="2"/>
        <v>A. Blanco</v>
      </c>
      <c r="E23" s="178" t="str">
        <f t="shared" si="3"/>
        <v>Andres Blanco</v>
      </c>
      <c r="F23" s="217"/>
      <c r="G23" s="217"/>
      <c r="H23" s="217"/>
      <c r="I23" s="217"/>
      <c r="J23" s="165">
        <v>30783</v>
      </c>
      <c r="K23" s="167" t="s">
        <v>969</v>
      </c>
      <c r="L23" s="108" t="s">
        <v>7</v>
      </c>
      <c r="M23" s="107" t="str">
        <f>$X23</f>
        <v>free agent</v>
      </c>
      <c r="N23" s="120" t="str">
        <f>Cobb!$M$2</f>
        <v>Mansfield</v>
      </c>
      <c r="O23" s="284" t="s">
        <v>1827</v>
      </c>
      <c r="P23" s="178" t="str">
        <f t="shared" si="4"/>
        <v>Blanco, Andres (free agent)</v>
      </c>
      <c r="Q23" s="139">
        <f>IF(ISBLANK($W23),"",$W23)</f>
        <v>1600000</v>
      </c>
      <c r="R23" s="139" t="str">
        <f>IF(ISBLANK($Y23),"",$Y23)</f>
        <v/>
      </c>
      <c r="S23" s="139" t="str">
        <f>IF(ISBLANK($AA23),"",$AA23)</f>
        <v/>
      </c>
      <c r="T23" s="231" t="str">
        <f>IF(ISBLANK($AC23),"",$AC23)</f>
        <v/>
      </c>
      <c r="U23" s="231" t="str">
        <f>IF(ISBLANK($AE23),"",$AE23)</f>
        <v/>
      </c>
      <c r="V23" s="167" t="s">
        <v>1855</v>
      </c>
      <c r="W23" s="140">
        <v>1600000</v>
      </c>
      <c r="X23" s="107" t="s">
        <v>326</v>
      </c>
      <c r="Y23" s="201"/>
      <c r="Z23" s="471"/>
      <c r="AA23" s="183"/>
      <c r="AB23" s="107"/>
      <c r="AC23" s="240"/>
      <c r="AD23" s="107"/>
      <c r="AE23" s="107"/>
      <c r="AF23" s="107"/>
    </row>
    <row r="24" spans="1:33" s="141" customFormat="1" ht="14.25" customHeight="1" x14ac:dyDescent="0.2">
      <c r="A24" s="471" t="s">
        <v>1404</v>
      </c>
      <c r="B24" s="185" t="str">
        <f t="shared" si="0"/>
        <v>Blandino</v>
      </c>
      <c r="C24" s="190" t="str">
        <f t="shared" si="1"/>
        <v>Alex</v>
      </c>
      <c r="D24" s="107" t="str">
        <f t="shared" si="2"/>
        <v>A. Blandino</v>
      </c>
      <c r="E24" s="178" t="str">
        <f t="shared" si="3"/>
        <v>Alex Blandino</v>
      </c>
      <c r="F24" s="108" t="s">
        <v>971</v>
      </c>
      <c r="G24" s="108"/>
      <c r="H24" s="108"/>
      <c r="I24" s="108"/>
      <c r="J24" s="298">
        <v>33914</v>
      </c>
      <c r="K24" s="107" t="s">
        <v>975</v>
      </c>
      <c r="L24" s="108" t="s">
        <v>509</v>
      </c>
      <c r="M24" s="107" t="str">
        <f>$W24</f>
        <v>min</v>
      </c>
      <c r="N24" s="120" t="str">
        <f>Cobb!$A$2</f>
        <v>Greenville</v>
      </c>
      <c r="O24" s="108" t="s">
        <v>1349</v>
      </c>
      <c r="P24" s="178" t="str">
        <f t="shared" si="4"/>
        <v>Blandino, Alex (min)</v>
      </c>
      <c r="Q24" s="139" t="str">
        <f>IF(ISBLANK($X24),"",$X24)</f>
        <v/>
      </c>
      <c r="R24" s="231" t="str">
        <f>IF(ISBLANK($Z24),"",$Z24)</f>
        <v/>
      </c>
      <c r="S24" s="231" t="str">
        <f>IF(ISBLANK($AB24),"",$AB24)</f>
        <v/>
      </c>
      <c r="T24" s="231" t="str">
        <f>IF(ISBLANK($AD24),"",$AD24)</f>
        <v/>
      </c>
      <c r="U24" s="121" t="s">
        <v>643</v>
      </c>
      <c r="V24" s="201"/>
      <c r="W24" s="471" t="s">
        <v>643</v>
      </c>
      <c r="X24" s="323"/>
      <c r="Y24" s="471"/>
      <c r="Z24" s="214"/>
      <c r="AA24" s="107"/>
      <c r="AB24" s="240"/>
      <c r="AC24" s="107"/>
      <c r="AD24" s="107"/>
      <c r="AE24" s="107"/>
      <c r="AF24" s="178"/>
    </row>
    <row r="25" spans="1:33" s="141" customFormat="1" ht="14.25" customHeight="1" x14ac:dyDescent="0.2">
      <c r="A25" s="107" t="s">
        <v>27</v>
      </c>
      <c r="B25" s="185" t="str">
        <f t="shared" si="0"/>
        <v>Blanton</v>
      </c>
      <c r="C25" s="190" t="str">
        <f t="shared" si="1"/>
        <v>Joe</v>
      </c>
      <c r="D25" s="107" t="str">
        <f t="shared" si="2"/>
        <v>J. Blanton</v>
      </c>
      <c r="E25" s="178" t="str">
        <f t="shared" si="3"/>
        <v>Joe Blanton</v>
      </c>
      <c r="F25" s="108" t="s">
        <v>971</v>
      </c>
      <c r="G25" s="217"/>
      <c r="H25" s="120"/>
      <c r="I25" s="108"/>
      <c r="J25" s="165">
        <v>29566</v>
      </c>
      <c r="K25" s="107"/>
      <c r="L25" s="108" t="s">
        <v>130</v>
      </c>
      <c r="M25" s="107" t="str">
        <f>$X25</f>
        <v>free agent</v>
      </c>
      <c r="N25" s="120" t="str">
        <f>Cobb!$M$2</f>
        <v>Mansfield</v>
      </c>
      <c r="O25" s="284" t="s">
        <v>1827</v>
      </c>
      <c r="P25" s="178" t="str">
        <f t="shared" si="4"/>
        <v>Blanton, Joe (free agent)</v>
      </c>
      <c r="Q25" s="139">
        <f>IF(ISBLANK($W25),"",$W25)</f>
        <v>872000</v>
      </c>
      <c r="R25" s="139" t="str">
        <f>IF(ISBLANK($Y25),"",$Y25)</f>
        <v/>
      </c>
      <c r="S25" s="139" t="str">
        <f>IF(ISBLANK($AA25),"",$AA25)</f>
        <v/>
      </c>
      <c r="T25" s="231" t="str">
        <f>IF(ISBLANK($AC25),"",$AC25)</f>
        <v/>
      </c>
      <c r="U25" s="231" t="str">
        <f>IF(ISBLANK($AE25),"",$AE25)</f>
        <v/>
      </c>
      <c r="V25" s="167" t="s">
        <v>1830</v>
      </c>
      <c r="W25" s="304">
        <v>872000</v>
      </c>
      <c r="X25" s="107" t="s">
        <v>326</v>
      </c>
      <c r="Y25" s="201"/>
      <c r="Z25" s="471"/>
      <c r="AA25" s="183"/>
      <c r="AB25" s="107"/>
      <c r="AC25" s="240"/>
      <c r="AD25" s="107"/>
      <c r="AE25" s="471"/>
      <c r="AF25" s="107"/>
    </row>
    <row r="26" spans="1:33" s="141" customFormat="1" ht="14.25" customHeight="1" x14ac:dyDescent="0.2">
      <c r="A26" s="107" t="s">
        <v>2347</v>
      </c>
      <c r="B26" s="185" t="str">
        <f t="shared" si="0"/>
        <v>Boshers</v>
      </c>
      <c r="C26" s="190" t="str">
        <f t="shared" si="1"/>
        <v>Buddy</v>
      </c>
      <c r="D26" s="107" t="str">
        <f t="shared" si="2"/>
        <v>B. Boshers</v>
      </c>
      <c r="E26" s="178" t="str">
        <f t="shared" si="3"/>
        <v>Buddy Boshers</v>
      </c>
      <c r="F26" s="178" t="s">
        <v>404</v>
      </c>
      <c r="G26" s="107">
        <f>Players!G88+1</f>
        <v>17</v>
      </c>
      <c r="H26" s="107">
        <v>5</v>
      </c>
      <c r="I26" s="107">
        <v>21</v>
      </c>
      <c r="J26" s="398">
        <v>32272</v>
      </c>
      <c r="K26" s="107" t="s">
        <v>968</v>
      </c>
      <c r="L26" s="108" t="s">
        <v>130</v>
      </c>
      <c r="M26" s="107" t="str">
        <f>$W26</f>
        <v>Y2</v>
      </c>
      <c r="N26" s="107" t="s">
        <v>448</v>
      </c>
      <c r="O26" s="108" t="s">
        <v>2127</v>
      </c>
      <c r="P26" s="178" t="str">
        <f t="shared" si="4"/>
        <v>Boshers, Buddy (Y2)</v>
      </c>
      <c r="Q26" s="139">
        <f>IF(ISBLANK($X26),"",$X26)</f>
        <v>300000</v>
      </c>
      <c r="R26" s="231">
        <f>IF(ISBLANK($Z26),"",$Z26)</f>
        <v>400000</v>
      </c>
      <c r="S26" s="231" t="str">
        <f>IF(ISBLANK($AB26),"",$AB26)</f>
        <v/>
      </c>
      <c r="T26" s="231" t="str">
        <f>IF(ISBLANK($AD26),"",$AD26)</f>
        <v/>
      </c>
      <c r="U26" s="107" t="s">
        <v>510</v>
      </c>
      <c r="V26" s="140">
        <v>200000</v>
      </c>
      <c r="W26" s="107" t="s">
        <v>511</v>
      </c>
      <c r="X26" s="183">
        <v>300000</v>
      </c>
      <c r="Y26" s="107" t="s">
        <v>367</v>
      </c>
      <c r="Z26" s="183">
        <v>400000</v>
      </c>
      <c r="AA26" s="107" t="s">
        <v>630</v>
      </c>
      <c r="AB26" s="107"/>
      <c r="AC26" s="107" t="s">
        <v>943</v>
      </c>
      <c r="AD26" s="107"/>
      <c r="AE26" s="107"/>
      <c r="AF26" s="107"/>
    </row>
    <row r="27" spans="1:33" s="141" customFormat="1" ht="14.25" customHeight="1" x14ac:dyDescent="0.2">
      <c r="A27" s="121" t="s">
        <v>501</v>
      </c>
      <c r="B27" s="185" t="str">
        <f t="shared" ref="B27:B33" si="10">LEFT(A27,FIND(", ",A27,1)-1)</f>
        <v>Bourn</v>
      </c>
      <c r="C27" s="190" t="str">
        <f t="shared" ref="C27:C33" si="11">RIGHT(A27,LEN(A27)-FIND(", ",A27,1)-1)</f>
        <v>Michael</v>
      </c>
      <c r="D27" s="107" t="str">
        <f t="shared" ref="D27:D33" si="12">CONCATENATE(MID(C27,1,1),". ",B27)</f>
        <v>M. Bourn</v>
      </c>
      <c r="E27" s="178" t="str">
        <f t="shared" ref="E27:E33" si="13">CONCATENATE(C27," ",B27)</f>
        <v>Michael Bourn</v>
      </c>
      <c r="F27" s="108" t="s">
        <v>404</v>
      </c>
      <c r="G27" s="108"/>
      <c r="H27" s="108"/>
      <c r="I27" s="108"/>
      <c r="J27" s="165">
        <v>30312</v>
      </c>
      <c r="K27" s="120" t="s">
        <v>973</v>
      </c>
      <c r="L27" s="108" t="s">
        <v>7</v>
      </c>
      <c r="M27" s="107" t="str">
        <f>$X27</f>
        <v>free agent</v>
      </c>
      <c r="N27" s="121" t="s">
        <v>1486</v>
      </c>
      <c r="O27" s="284" t="s">
        <v>1497</v>
      </c>
      <c r="P27" s="178" t="str">
        <f t="shared" ref="P27:P33" si="14">CONCATENATE(A27," (",M27,")")</f>
        <v>Bourn, Michael (free agent)</v>
      </c>
      <c r="Q27" s="139">
        <f>IF(ISBLANK($W27),"",$W27)</f>
        <v>325000</v>
      </c>
      <c r="R27" s="139" t="str">
        <f>IF(ISBLANK($Y27),"",$Y27)</f>
        <v/>
      </c>
      <c r="S27" s="231" t="str">
        <f>IF(ISBLANK($AA27),"",$AA27)</f>
        <v/>
      </c>
      <c r="T27" s="231" t="str">
        <f>IF(ISBLANK($AC27),"",$AC27)</f>
        <v/>
      </c>
      <c r="U27" s="231" t="str">
        <f>IF(ISBLANK($AE27),"",$AE27)</f>
        <v/>
      </c>
      <c r="V27" s="121" t="s">
        <v>1590</v>
      </c>
      <c r="W27" s="320">
        <v>325000</v>
      </c>
      <c r="X27" s="107" t="s">
        <v>326</v>
      </c>
      <c r="Y27" s="321"/>
      <c r="Z27" s="120"/>
      <c r="AA27" s="321"/>
      <c r="AB27" s="107"/>
      <c r="AC27" s="240"/>
      <c r="AD27" s="107"/>
      <c r="AE27" s="140"/>
      <c r="AF27" s="107"/>
    </row>
    <row r="28" spans="1:33" s="141" customFormat="1" ht="14.25" customHeight="1" x14ac:dyDescent="0.25">
      <c r="A28" s="121" t="s">
        <v>1607</v>
      </c>
      <c r="B28" s="185" t="str">
        <f t="shared" si="10"/>
        <v>Boyer</v>
      </c>
      <c r="C28" s="190" t="str">
        <f t="shared" si="11"/>
        <v>Blaine</v>
      </c>
      <c r="D28" s="107" t="str">
        <f t="shared" si="12"/>
        <v>B. Boyer</v>
      </c>
      <c r="E28" s="178" t="str">
        <f t="shared" si="13"/>
        <v>Blaine Boyer</v>
      </c>
      <c r="F28" s="334" t="s">
        <v>971</v>
      </c>
      <c r="G28" s="107"/>
      <c r="H28" s="107"/>
      <c r="I28" s="107"/>
      <c r="J28" s="335">
        <v>29778</v>
      </c>
      <c r="K28" s="363" t="s">
        <v>968</v>
      </c>
      <c r="L28" s="108" t="s">
        <v>130</v>
      </c>
      <c r="M28" s="107" t="str">
        <f>$X28</f>
        <v>free agent</v>
      </c>
      <c r="N28" s="339" t="s">
        <v>1897</v>
      </c>
      <c r="O28" s="370" t="s">
        <v>1922</v>
      </c>
      <c r="P28" s="178" t="str">
        <f t="shared" si="14"/>
        <v>Boyer, Blaine (free agent)</v>
      </c>
      <c r="Q28" s="139">
        <f>IF(ISBLANK($W28),"",$W28)</f>
        <v>210000</v>
      </c>
      <c r="R28" s="139" t="str">
        <f>IF(ISBLANK($Y28),"",$Y28)</f>
        <v/>
      </c>
      <c r="S28" s="231" t="str">
        <f>IF(ISBLANK($AA28),"",$AA28)</f>
        <v/>
      </c>
      <c r="T28" s="231" t="str">
        <f>IF(ISBLANK($AC28),"",$AC28)</f>
        <v/>
      </c>
      <c r="U28" s="231" t="str">
        <f>IF(ISBLANK($AE28),"",$AE28)</f>
        <v/>
      </c>
      <c r="V28" s="340" t="s">
        <v>1923</v>
      </c>
      <c r="W28" s="338">
        <v>210000</v>
      </c>
      <c r="X28" s="366" t="s">
        <v>326</v>
      </c>
      <c r="Y28" s="201"/>
      <c r="Z28" s="471"/>
      <c r="AA28" s="183"/>
      <c r="AB28" s="107"/>
      <c r="AC28" s="240"/>
      <c r="AD28" s="471"/>
      <c r="AE28" s="471"/>
      <c r="AF28" s="471"/>
    </row>
    <row r="29" spans="1:33" s="141" customFormat="1" ht="14.25" customHeight="1" x14ac:dyDescent="0.2">
      <c r="A29" s="107" t="s">
        <v>2350</v>
      </c>
      <c r="B29" s="185" t="str">
        <f t="shared" si="10"/>
        <v>Brown</v>
      </c>
      <c r="C29" s="190" t="str">
        <f t="shared" si="11"/>
        <v>Trevor</v>
      </c>
      <c r="D29" s="107" t="str">
        <f t="shared" si="12"/>
        <v>T. Brown</v>
      </c>
      <c r="E29" s="178" t="str">
        <f t="shared" si="13"/>
        <v>Trevor Brown</v>
      </c>
      <c r="F29" s="178" t="s">
        <v>971</v>
      </c>
      <c r="G29" s="107">
        <f>Cuts!G8+1</f>
        <v>1</v>
      </c>
      <c r="H29" s="107">
        <v>6</v>
      </c>
      <c r="I29" s="107">
        <v>12</v>
      </c>
      <c r="J29" s="398">
        <v>33557</v>
      </c>
      <c r="K29" s="107" t="s">
        <v>972</v>
      </c>
      <c r="L29" s="108" t="s">
        <v>7</v>
      </c>
      <c r="M29" s="107" t="str">
        <f t="shared" ref="M29:M34" si="15">$W29</f>
        <v>Y1*</v>
      </c>
      <c r="N29" s="107" t="s">
        <v>520</v>
      </c>
      <c r="O29" s="108" t="s">
        <v>2127</v>
      </c>
      <c r="P29" s="178" t="str">
        <f t="shared" si="14"/>
        <v>Brown, Trevor (Y1*)</v>
      </c>
      <c r="Q29" s="139">
        <f t="shared" ref="Q29:Q34" si="16">IF(ISBLANK($X29),"",$X29)</f>
        <v>200000</v>
      </c>
      <c r="R29" s="231">
        <f t="shared" ref="R29:R34" si="17">IF(ISBLANK($Z29),"",$Z29)</f>
        <v>300000</v>
      </c>
      <c r="S29" s="231">
        <f t="shared" ref="S29:S34" si="18">IF(ISBLANK($AB29),"",$AB29)</f>
        <v>400000</v>
      </c>
      <c r="T29" s="231" t="str">
        <f t="shared" ref="T29:T34" si="19">IF(ISBLANK($AD29),"",$AD29)</f>
        <v/>
      </c>
      <c r="U29" s="107" t="s">
        <v>510</v>
      </c>
      <c r="V29" s="140">
        <v>200000</v>
      </c>
      <c r="W29" s="107" t="s">
        <v>251</v>
      </c>
      <c r="X29" s="140">
        <v>200000</v>
      </c>
      <c r="Y29" s="107" t="s">
        <v>511</v>
      </c>
      <c r="Z29" s="183">
        <v>300000</v>
      </c>
      <c r="AA29" s="107" t="s">
        <v>367</v>
      </c>
      <c r="AB29" s="183">
        <v>400000</v>
      </c>
      <c r="AC29" s="107" t="s">
        <v>630</v>
      </c>
      <c r="AD29" s="471"/>
      <c r="AE29" s="107"/>
      <c r="AF29" s="107"/>
    </row>
    <row r="30" spans="1:33" s="141" customFormat="1" ht="14.25" customHeight="1" x14ac:dyDescent="0.2">
      <c r="A30" s="471" t="s">
        <v>1457</v>
      </c>
      <c r="B30" s="185" t="str">
        <f t="shared" si="10"/>
        <v>Burdi</v>
      </c>
      <c r="C30" s="190" t="str">
        <f t="shared" si="11"/>
        <v>Nick</v>
      </c>
      <c r="D30" s="107" t="str">
        <f t="shared" si="12"/>
        <v>N. Burdi</v>
      </c>
      <c r="E30" s="178" t="str">
        <f t="shared" si="13"/>
        <v>Nick Burdi</v>
      </c>
      <c r="F30" s="108" t="s">
        <v>971</v>
      </c>
      <c r="G30" s="108"/>
      <c r="H30" s="108"/>
      <c r="I30" s="108"/>
      <c r="J30" s="298">
        <v>33988</v>
      </c>
      <c r="K30" s="107" t="s">
        <v>968</v>
      </c>
      <c r="L30" s="108" t="s">
        <v>509</v>
      </c>
      <c r="M30" s="107" t="str">
        <f t="shared" si="15"/>
        <v>min</v>
      </c>
      <c r="N30" s="120" t="str">
        <f>Mays!$G$2</f>
        <v>Palo Alto</v>
      </c>
      <c r="O30" s="108" t="s">
        <v>1349</v>
      </c>
      <c r="P30" s="178" t="str">
        <f t="shared" si="14"/>
        <v>Burdi, Nick (min)</v>
      </c>
      <c r="Q30" s="139" t="str">
        <f t="shared" si="16"/>
        <v/>
      </c>
      <c r="R30" s="231" t="str">
        <f t="shared" si="17"/>
        <v/>
      </c>
      <c r="S30" s="231" t="str">
        <f t="shared" si="18"/>
        <v/>
      </c>
      <c r="T30" s="231" t="str">
        <f t="shared" si="19"/>
        <v/>
      </c>
      <c r="U30" s="121" t="s">
        <v>643</v>
      </c>
      <c r="V30" s="201"/>
      <c r="W30" s="471" t="s">
        <v>643</v>
      </c>
      <c r="X30" s="323"/>
      <c r="Y30" s="471"/>
      <c r="Z30" s="214"/>
      <c r="AA30" s="107"/>
      <c r="AB30" s="240"/>
      <c r="AC30" s="107"/>
      <c r="AD30" s="107"/>
      <c r="AE30" s="107"/>
      <c r="AF30" s="107"/>
    </row>
    <row r="31" spans="1:33" s="141" customFormat="1" ht="14.25" customHeight="1" x14ac:dyDescent="0.2">
      <c r="A31" s="471" t="s">
        <v>1681</v>
      </c>
      <c r="B31" s="185" t="str">
        <f t="shared" si="10"/>
        <v>Burgos</v>
      </c>
      <c r="C31" s="190" t="str">
        <f t="shared" si="11"/>
        <v>Enrique</v>
      </c>
      <c r="D31" s="107" t="str">
        <f t="shared" si="12"/>
        <v>E. Burgos</v>
      </c>
      <c r="E31" s="178" t="str">
        <f t="shared" si="13"/>
        <v>Enrique Burgos</v>
      </c>
      <c r="F31" s="217" t="s">
        <v>971</v>
      </c>
      <c r="G31" s="471">
        <v>165</v>
      </c>
      <c r="H31" s="471">
        <v>7</v>
      </c>
      <c r="I31" s="471">
        <v>5</v>
      </c>
      <c r="J31" s="298">
        <v>33200</v>
      </c>
      <c r="K31" s="167" t="s">
        <v>968</v>
      </c>
      <c r="L31" s="108" t="s">
        <v>130</v>
      </c>
      <c r="M31" s="107" t="str">
        <f t="shared" si="15"/>
        <v>Y2*</v>
      </c>
      <c r="N31" s="120" t="str">
        <f>Ruth!$A$2</f>
        <v>Plum Island</v>
      </c>
      <c r="O31" s="142" t="s">
        <v>1727</v>
      </c>
      <c r="P31" s="178" t="str">
        <f t="shared" si="14"/>
        <v>Burgos, Enrique (Y2*)</v>
      </c>
      <c r="Q31" s="139">
        <f t="shared" si="16"/>
        <v>300000</v>
      </c>
      <c r="R31" s="231">
        <f t="shared" si="17"/>
        <v>400000</v>
      </c>
      <c r="S31" s="231" t="str">
        <f t="shared" si="18"/>
        <v/>
      </c>
      <c r="T31" s="231" t="str">
        <f t="shared" si="19"/>
        <v/>
      </c>
      <c r="U31" s="120" t="s">
        <v>511</v>
      </c>
      <c r="V31" s="140">
        <v>300000</v>
      </c>
      <c r="W31" s="107" t="s">
        <v>250</v>
      </c>
      <c r="X31" s="183">
        <v>300000</v>
      </c>
      <c r="Y31" s="107" t="s">
        <v>367</v>
      </c>
      <c r="Z31" s="183">
        <v>400000</v>
      </c>
      <c r="AA31" s="107" t="s">
        <v>630</v>
      </c>
      <c r="AB31" s="240"/>
      <c r="AC31" s="107" t="s">
        <v>943</v>
      </c>
      <c r="AD31" s="471"/>
      <c r="AE31" s="107"/>
      <c r="AF31" s="107"/>
    </row>
    <row r="32" spans="1:33" s="141" customFormat="1" ht="14.25" customHeight="1" x14ac:dyDescent="0.2">
      <c r="A32" s="471" t="s">
        <v>1682</v>
      </c>
      <c r="B32" s="185" t="str">
        <f t="shared" si="10"/>
        <v>Burns</v>
      </c>
      <c r="C32" s="190" t="str">
        <f t="shared" si="11"/>
        <v>Billy+</v>
      </c>
      <c r="D32" s="107" t="str">
        <f t="shared" si="12"/>
        <v>B. Burns</v>
      </c>
      <c r="E32" s="178" t="str">
        <f t="shared" si="13"/>
        <v>Billy+ Burns</v>
      </c>
      <c r="F32" s="217" t="s">
        <v>978</v>
      </c>
      <c r="G32" s="471">
        <v>7</v>
      </c>
      <c r="H32" s="471">
        <v>1</v>
      </c>
      <c r="I32" s="471">
        <v>7</v>
      </c>
      <c r="J32" s="298">
        <v>32750</v>
      </c>
      <c r="K32" s="167" t="s">
        <v>973</v>
      </c>
      <c r="L32" s="108" t="s">
        <v>7</v>
      </c>
      <c r="M32" s="107" t="str">
        <f t="shared" si="15"/>
        <v>Y2*</v>
      </c>
      <c r="N32" s="120" t="str">
        <f>Cobb!$M$2</f>
        <v>Mansfield</v>
      </c>
      <c r="O32" s="142" t="s">
        <v>1727</v>
      </c>
      <c r="P32" s="178" t="str">
        <f t="shared" si="14"/>
        <v>Burns, Billy+ (Y2*)</v>
      </c>
      <c r="Q32" s="139">
        <f t="shared" si="16"/>
        <v>300000</v>
      </c>
      <c r="R32" s="231">
        <f t="shared" si="17"/>
        <v>400000</v>
      </c>
      <c r="S32" s="231" t="str">
        <f t="shared" si="18"/>
        <v/>
      </c>
      <c r="T32" s="231" t="str">
        <f t="shared" si="19"/>
        <v/>
      </c>
      <c r="U32" s="120" t="s">
        <v>511</v>
      </c>
      <c r="V32" s="140">
        <v>300000</v>
      </c>
      <c r="W32" s="107" t="s">
        <v>250</v>
      </c>
      <c r="X32" s="183">
        <v>300000</v>
      </c>
      <c r="Y32" s="107" t="s">
        <v>367</v>
      </c>
      <c r="Z32" s="183">
        <v>400000</v>
      </c>
      <c r="AA32" s="107" t="s">
        <v>630</v>
      </c>
      <c r="AB32" s="240"/>
      <c r="AC32" s="107" t="s">
        <v>943</v>
      </c>
      <c r="AD32" s="471"/>
      <c r="AE32" s="107"/>
      <c r="AF32" s="107"/>
    </row>
    <row r="33" spans="1:34" s="141" customFormat="1" ht="14.25" customHeight="1" x14ac:dyDescent="0.2">
      <c r="A33" s="107" t="s">
        <v>2327</v>
      </c>
      <c r="B33" s="185" t="str">
        <f t="shared" si="10"/>
        <v>Cabrera</v>
      </c>
      <c r="C33" s="190" t="str">
        <f t="shared" si="11"/>
        <v>Mauricio</v>
      </c>
      <c r="D33" s="107" t="str">
        <f t="shared" si="12"/>
        <v>M. Cabrera</v>
      </c>
      <c r="E33" s="178" t="str">
        <f t="shared" si="13"/>
        <v>Mauricio Cabrera</v>
      </c>
      <c r="F33" s="178" t="s">
        <v>971</v>
      </c>
      <c r="G33" s="107">
        <f>Players!G118+1</f>
        <v>6</v>
      </c>
      <c r="H33" s="107" t="s">
        <v>613</v>
      </c>
      <c r="I33" s="107">
        <v>17</v>
      </c>
      <c r="J33" s="398">
        <v>34234</v>
      </c>
      <c r="K33" s="107" t="s">
        <v>968</v>
      </c>
      <c r="L33" s="108" t="s">
        <v>130</v>
      </c>
      <c r="M33" s="107" t="str">
        <f t="shared" si="15"/>
        <v>Y1*</v>
      </c>
      <c r="N33" s="107" t="s">
        <v>226</v>
      </c>
      <c r="O33" s="108" t="s">
        <v>2127</v>
      </c>
      <c r="P33" s="178" t="str">
        <f t="shared" si="14"/>
        <v>Cabrera, Mauricio (Y1*)</v>
      </c>
      <c r="Q33" s="139">
        <f t="shared" si="16"/>
        <v>200000</v>
      </c>
      <c r="R33" s="231">
        <f t="shared" si="17"/>
        <v>300000</v>
      </c>
      <c r="S33" s="231">
        <f t="shared" si="18"/>
        <v>400000</v>
      </c>
      <c r="T33" s="231" t="str">
        <f t="shared" si="19"/>
        <v/>
      </c>
      <c r="U33" s="107" t="s">
        <v>510</v>
      </c>
      <c r="V33" s="140">
        <v>200000</v>
      </c>
      <c r="W33" s="107" t="s">
        <v>251</v>
      </c>
      <c r="X33" s="140">
        <v>200000</v>
      </c>
      <c r="Y33" s="107" t="s">
        <v>511</v>
      </c>
      <c r="Z33" s="183">
        <v>300000</v>
      </c>
      <c r="AA33" s="107" t="s">
        <v>367</v>
      </c>
      <c r="AB33" s="183">
        <v>400000</v>
      </c>
      <c r="AC33" s="107" t="s">
        <v>630</v>
      </c>
      <c r="AD33" s="107"/>
      <c r="AE33" s="107"/>
      <c r="AF33" s="107"/>
    </row>
    <row r="34" spans="1:34" s="141" customFormat="1" ht="14.25" customHeight="1" x14ac:dyDescent="0.2">
      <c r="A34" s="107" t="s">
        <v>2354</v>
      </c>
      <c r="B34" s="185" t="str">
        <f t="shared" ref="B34:B43" si="20">LEFT(A34,FIND(", ",A34,1)-1)</f>
        <v>Cabrera</v>
      </c>
      <c r="C34" s="190" t="str">
        <f t="shared" ref="C34:C43" si="21">RIGHT(A34,LEN(A34)-FIND(", ",A34,1)-1)</f>
        <v>Ramon</v>
      </c>
      <c r="D34" s="107" t="str">
        <f t="shared" ref="D34:D43" si="22">CONCATENATE(MID(C34,1,1),". ",B34)</f>
        <v>R. Cabrera</v>
      </c>
      <c r="E34" s="178" t="str">
        <f t="shared" ref="E34:E43" si="23">CONCATENATE(C34," ",B34)</f>
        <v>Ramon Cabrera</v>
      </c>
      <c r="F34" s="178" t="s">
        <v>978</v>
      </c>
      <c r="G34" s="107">
        <v>167</v>
      </c>
      <c r="H34" s="107">
        <v>7</v>
      </c>
      <c r="I34" s="107">
        <v>1</v>
      </c>
      <c r="J34" s="398">
        <v>32817</v>
      </c>
      <c r="K34" s="107" t="s">
        <v>972</v>
      </c>
      <c r="L34" s="108" t="s">
        <v>7</v>
      </c>
      <c r="M34" s="107" t="str">
        <f t="shared" si="15"/>
        <v>Y1*</v>
      </c>
      <c r="N34" s="107" t="s">
        <v>1633</v>
      </c>
      <c r="O34" s="108" t="s">
        <v>2127</v>
      </c>
      <c r="P34" s="178" t="str">
        <f t="shared" ref="P34:P43" si="24">CONCATENATE(A34," (",M34,")")</f>
        <v>Cabrera, Ramon (Y1*)</v>
      </c>
      <c r="Q34" s="139">
        <f t="shared" si="16"/>
        <v>200000</v>
      </c>
      <c r="R34" s="231">
        <f t="shared" si="17"/>
        <v>300000</v>
      </c>
      <c r="S34" s="231">
        <f t="shared" si="18"/>
        <v>400000</v>
      </c>
      <c r="T34" s="231" t="str">
        <f t="shared" si="19"/>
        <v/>
      </c>
      <c r="U34" s="107" t="s">
        <v>510</v>
      </c>
      <c r="V34" s="140">
        <v>200000</v>
      </c>
      <c r="W34" s="107" t="s">
        <v>251</v>
      </c>
      <c r="X34" s="140">
        <v>200000</v>
      </c>
      <c r="Y34" s="107" t="s">
        <v>511</v>
      </c>
      <c r="Z34" s="183">
        <v>300000</v>
      </c>
      <c r="AA34" s="107" t="s">
        <v>367</v>
      </c>
      <c r="AB34" s="183">
        <v>400000</v>
      </c>
      <c r="AC34" s="107" t="s">
        <v>630</v>
      </c>
      <c r="AD34" s="107"/>
      <c r="AE34" s="107"/>
      <c r="AF34" s="107"/>
    </row>
    <row r="35" spans="1:34" s="141" customFormat="1" ht="14.25" customHeight="1" x14ac:dyDescent="0.2">
      <c r="A35" s="107" t="s">
        <v>2452</v>
      </c>
      <c r="B35" s="185" t="str">
        <f t="shared" si="20"/>
        <v>Caminero</v>
      </c>
      <c r="C35" s="190" t="str">
        <f t="shared" si="21"/>
        <v>Arquimedes</v>
      </c>
      <c r="D35" s="107" t="str">
        <f t="shared" si="22"/>
        <v>A. Caminero</v>
      </c>
      <c r="E35" s="178" t="str">
        <f t="shared" si="23"/>
        <v>Arquimedes Caminero</v>
      </c>
      <c r="F35" s="217"/>
      <c r="G35" s="471"/>
      <c r="H35" s="471"/>
      <c r="I35" s="471"/>
      <c r="J35" s="298"/>
      <c r="K35" s="167"/>
      <c r="L35" s="108" t="s">
        <v>130</v>
      </c>
      <c r="M35" s="107" t="str">
        <f>$X35</f>
        <v>free agent</v>
      </c>
      <c r="N35" s="120" t="s">
        <v>642</v>
      </c>
      <c r="O35" s="142" t="s">
        <v>2429</v>
      </c>
      <c r="P35" s="178" t="str">
        <f t="shared" si="24"/>
        <v>Caminero, Arquimedes (free agent)</v>
      </c>
      <c r="Q35" s="139">
        <f>IF(ISBLANK($W35),"",$W35)</f>
        <v>200000</v>
      </c>
      <c r="R35" s="139"/>
      <c r="S35" s="231"/>
      <c r="T35" s="231"/>
      <c r="U35" s="231" t="str">
        <f>IF(ISBLANK($AE35),"",$AE35)</f>
        <v/>
      </c>
      <c r="V35" s="107" t="s">
        <v>1488</v>
      </c>
      <c r="W35" s="140">
        <v>200000</v>
      </c>
      <c r="X35" s="107" t="s">
        <v>326</v>
      </c>
      <c r="Y35" s="323"/>
      <c r="Z35" s="107"/>
      <c r="AA35" s="214"/>
      <c r="AB35" s="107"/>
      <c r="AC35" s="240"/>
      <c r="AD35" s="107"/>
      <c r="AE35" s="107"/>
      <c r="AF35" s="107"/>
    </row>
    <row r="36" spans="1:34" s="141" customFormat="1" ht="14.25" customHeight="1" x14ac:dyDescent="0.2">
      <c r="A36" s="471" t="s">
        <v>1683</v>
      </c>
      <c r="B36" s="185" t="str">
        <f t="shared" si="20"/>
        <v>Canha</v>
      </c>
      <c r="C36" s="190" t="str">
        <f t="shared" si="21"/>
        <v>Mark</v>
      </c>
      <c r="D36" s="107" t="str">
        <f t="shared" si="22"/>
        <v>M. Canha</v>
      </c>
      <c r="E36" s="178" t="str">
        <f t="shared" si="23"/>
        <v>Mark Canha</v>
      </c>
      <c r="F36" s="217" t="s">
        <v>971</v>
      </c>
      <c r="G36" s="471">
        <v>61</v>
      </c>
      <c r="H36" s="471">
        <v>3</v>
      </c>
      <c r="I36" s="471">
        <v>12</v>
      </c>
      <c r="J36" s="298">
        <v>32554</v>
      </c>
      <c r="K36" s="167" t="s">
        <v>974</v>
      </c>
      <c r="L36" s="108" t="s">
        <v>7</v>
      </c>
      <c r="M36" s="107" t="str">
        <f t="shared" ref="M36:M44" si="25">$W36</f>
        <v>Y2</v>
      </c>
      <c r="N36" s="120" t="str">
        <f>Cobb!$Y$2</f>
        <v>Gateway</v>
      </c>
      <c r="O36" s="142" t="s">
        <v>1727</v>
      </c>
      <c r="P36" s="178" t="str">
        <f t="shared" si="24"/>
        <v>Canha, Mark (Y2)</v>
      </c>
      <c r="Q36" s="139">
        <f t="shared" ref="Q36:Q44" si="26">IF(ISBLANK($X36),"",$X36)</f>
        <v>300000</v>
      </c>
      <c r="R36" s="231">
        <f t="shared" ref="R36:R44" si="27">IF(ISBLANK($Z36),"",$Z36)</f>
        <v>400000</v>
      </c>
      <c r="S36" s="231" t="str">
        <f t="shared" ref="S36:S44" si="28">IF(ISBLANK($AB36),"",$AB36)</f>
        <v/>
      </c>
      <c r="T36" s="231" t="str">
        <f t="shared" ref="T36:T44" si="29">IF(ISBLANK($AD36),"",$AD36)</f>
        <v/>
      </c>
      <c r="U36" s="120" t="s">
        <v>251</v>
      </c>
      <c r="V36" s="179">
        <v>200000</v>
      </c>
      <c r="W36" s="178" t="s">
        <v>511</v>
      </c>
      <c r="X36" s="183">
        <v>300000</v>
      </c>
      <c r="Y36" s="107" t="s">
        <v>367</v>
      </c>
      <c r="Z36" s="183">
        <v>400000</v>
      </c>
      <c r="AA36" s="107" t="s">
        <v>630</v>
      </c>
      <c r="AB36" s="240"/>
      <c r="AC36" s="107" t="s">
        <v>943</v>
      </c>
      <c r="AD36" s="107"/>
      <c r="AE36" s="107"/>
      <c r="AF36" s="107"/>
    </row>
    <row r="37" spans="1:34" s="141" customFormat="1" ht="14.25" customHeight="1" x14ac:dyDescent="0.2">
      <c r="A37" s="107" t="s">
        <v>1469</v>
      </c>
      <c r="B37" s="185" t="str">
        <f t="shared" si="20"/>
        <v>Carter</v>
      </c>
      <c r="C37" s="190" t="str">
        <f t="shared" si="21"/>
        <v>Chris V.</v>
      </c>
      <c r="D37" s="107" t="str">
        <f t="shared" si="22"/>
        <v>C. Carter</v>
      </c>
      <c r="E37" s="178" t="str">
        <f t="shared" si="23"/>
        <v>Chris V. Carter</v>
      </c>
      <c r="F37" s="108" t="s">
        <v>971</v>
      </c>
      <c r="G37" s="108"/>
      <c r="H37" s="108"/>
      <c r="I37" s="108"/>
      <c r="J37" s="165">
        <v>31764</v>
      </c>
      <c r="K37" s="120" t="s">
        <v>970</v>
      </c>
      <c r="L37" s="108" t="s">
        <v>7</v>
      </c>
      <c r="M37" s="107" t="str">
        <f t="shared" si="25"/>
        <v>ARB-Y6</v>
      </c>
      <c r="N37" s="120" t="s">
        <v>460</v>
      </c>
      <c r="O37" s="142" t="s">
        <v>2120</v>
      </c>
      <c r="P37" s="178" t="str">
        <f t="shared" si="24"/>
        <v>Carter, Chris V. (ARB-Y6)</v>
      </c>
      <c r="Q37" s="139" t="str">
        <f t="shared" si="26"/>
        <v/>
      </c>
      <c r="R37" s="231" t="str">
        <f t="shared" si="27"/>
        <v/>
      </c>
      <c r="S37" s="231" t="str">
        <f t="shared" si="28"/>
        <v/>
      </c>
      <c r="T37" s="231" t="str">
        <f t="shared" si="29"/>
        <v/>
      </c>
      <c r="U37" s="120" t="s">
        <v>943</v>
      </c>
      <c r="V37" s="140">
        <v>1680000</v>
      </c>
      <c r="W37" s="107" t="s">
        <v>944</v>
      </c>
      <c r="X37" s="183"/>
      <c r="Y37" s="107" t="s">
        <v>945</v>
      </c>
      <c r="Z37" s="183"/>
      <c r="AA37" s="107" t="s">
        <v>326</v>
      </c>
      <c r="AB37" s="240"/>
      <c r="AC37" s="107"/>
      <c r="AD37" s="107"/>
      <c r="AE37" s="107"/>
      <c r="AF37" s="107"/>
    </row>
    <row r="38" spans="1:34" s="141" customFormat="1" ht="14.25" customHeight="1" x14ac:dyDescent="0.2">
      <c r="A38" s="471" t="s">
        <v>1284</v>
      </c>
      <c r="B38" s="185" t="str">
        <f t="shared" si="20"/>
        <v>Casali</v>
      </c>
      <c r="C38" s="190" t="str">
        <f t="shared" si="21"/>
        <v>Curt</v>
      </c>
      <c r="D38" s="107" t="str">
        <f t="shared" si="22"/>
        <v>C. Casali</v>
      </c>
      <c r="E38" s="178" t="str">
        <f t="shared" si="23"/>
        <v>Curt Casali</v>
      </c>
      <c r="F38" s="108" t="s">
        <v>971</v>
      </c>
      <c r="G38" s="108"/>
      <c r="H38" s="108"/>
      <c r="I38" s="108"/>
      <c r="J38" s="298">
        <v>32456</v>
      </c>
      <c r="K38" s="107" t="s">
        <v>1350</v>
      </c>
      <c r="L38" s="108" t="s">
        <v>7</v>
      </c>
      <c r="M38" s="107" t="str">
        <f t="shared" si="25"/>
        <v>Y2*</v>
      </c>
      <c r="N38" s="120" t="str">
        <f>Cobb!$Y$2</f>
        <v>Gateway</v>
      </c>
      <c r="O38" s="108" t="s">
        <v>1349</v>
      </c>
      <c r="P38" s="178" t="str">
        <f t="shared" si="24"/>
        <v>Casali, Curt (Y2*)</v>
      </c>
      <c r="Q38" s="139">
        <f t="shared" si="26"/>
        <v>300000</v>
      </c>
      <c r="R38" s="231">
        <f t="shared" si="27"/>
        <v>400000</v>
      </c>
      <c r="S38" s="231" t="str">
        <f t="shared" si="28"/>
        <v/>
      </c>
      <c r="T38" s="231" t="str">
        <f t="shared" si="29"/>
        <v/>
      </c>
      <c r="U38" s="120" t="s">
        <v>511</v>
      </c>
      <c r="V38" s="201">
        <v>300000</v>
      </c>
      <c r="W38" s="107" t="s">
        <v>250</v>
      </c>
      <c r="X38" s="183">
        <v>300000</v>
      </c>
      <c r="Y38" s="107" t="s">
        <v>367</v>
      </c>
      <c r="Z38" s="183">
        <v>400000</v>
      </c>
      <c r="AA38" s="107" t="s">
        <v>630</v>
      </c>
      <c r="AB38" s="240"/>
      <c r="AC38" s="107" t="s">
        <v>943</v>
      </c>
      <c r="AD38" s="107"/>
      <c r="AE38" s="107"/>
      <c r="AF38" s="107"/>
    </row>
    <row r="39" spans="1:34" s="141" customFormat="1" ht="14.25" customHeight="1" x14ac:dyDescent="0.2">
      <c r="A39" s="471" t="s">
        <v>1285</v>
      </c>
      <c r="B39" s="185" t="str">
        <f t="shared" si="20"/>
        <v>Castillo</v>
      </c>
      <c r="C39" s="190" t="str">
        <f t="shared" si="21"/>
        <v>Rusney</v>
      </c>
      <c r="D39" s="107" t="str">
        <f t="shared" si="22"/>
        <v>R. Castillo</v>
      </c>
      <c r="E39" s="178" t="str">
        <f t="shared" si="23"/>
        <v>Rusney Castillo</v>
      </c>
      <c r="F39" s="108" t="s">
        <v>971</v>
      </c>
      <c r="G39" s="108"/>
      <c r="H39" s="108"/>
      <c r="I39" s="108"/>
      <c r="J39" s="298">
        <v>32027</v>
      </c>
      <c r="K39" s="107" t="s">
        <v>973</v>
      </c>
      <c r="L39" s="108" t="s">
        <v>7</v>
      </c>
      <c r="M39" s="107" t="str">
        <f t="shared" si="25"/>
        <v>Y1*</v>
      </c>
      <c r="N39" s="120" t="str">
        <f>Cobb!$Y$2</f>
        <v>Gateway</v>
      </c>
      <c r="O39" s="108" t="s">
        <v>1349</v>
      </c>
      <c r="P39" s="178" t="str">
        <f t="shared" si="24"/>
        <v>Castillo, Rusney (Y1*)</v>
      </c>
      <c r="Q39" s="139">
        <f t="shared" si="26"/>
        <v>200000</v>
      </c>
      <c r="R39" s="231">
        <f t="shared" si="27"/>
        <v>300000</v>
      </c>
      <c r="S39" s="231">
        <f t="shared" si="28"/>
        <v>400000</v>
      </c>
      <c r="T39" s="231" t="str">
        <f t="shared" si="29"/>
        <v/>
      </c>
      <c r="U39" s="120" t="s">
        <v>251</v>
      </c>
      <c r="V39" s="140">
        <v>200000</v>
      </c>
      <c r="W39" s="107" t="s">
        <v>251</v>
      </c>
      <c r="X39" s="140">
        <v>200000</v>
      </c>
      <c r="Y39" s="107" t="s">
        <v>511</v>
      </c>
      <c r="Z39" s="183">
        <v>300000</v>
      </c>
      <c r="AA39" s="107" t="s">
        <v>367</v>
      </c>
      <c r="AB39" s="183">
        <v>400000</v>
      </c>
      <c r="AC39" s="107" t="s">
        <v>630</v>
      </c>
      <c r="AD39" s="107"/>
      <c r="AE39" s="107"/>
      <c r="AF39" s="107"/>
    </row>
    <row r="40" spans="1:34" s="141" customFormat="1" ht="14.25" customHeight="1" x14ac:dyDescent="0.2">
      <c r="A40" s="471" t="s">
        <v>1651</v>
      </c>
      <c r="B40" s="185" t="str">
        <f t="shared" si="20"/>
        <v>Castro</v>
      </c>
      <c r="C40" s="190" t="str">
        <f t="shared" si="21"/>
        <v>Daniel</v>
      </c>
      <c r="D40" s="107" t="str">
        <f t="shared" si="22"/>
        <v>D. Castro</v>
      </c>
      <c r="E40" s="178" t="str">
        <f t="shared" si="23"/>
        <v>Daniel Castro</v>
      </c>
      <c r="F40" s="217" t="s">
        <v>971</v>
      </c>
      <c r="G40" s="471">
        <v>204</v>
      </c>
      <c r="H40" s="471">
        <v>9</v>
      </c>
      <c r="I40" s="471">
        <v>16</v>
      </c>
      <c r="J40" s="298">
        <v>33922</v>
      </c>
      <c r="K40" s="167" t="s">
        <v>975</v>
      </c>
      <c r="L40" s="108" t="s">
        <v>7</v>
      </c>
      <c r="M40" s="107" t="str">
        <f t="shared" si="25"/>
        <v>Y1*</v>
      </c>
      <c r="N40" s="222" t="s">
        <v>1361</v>
      </c>
      <c r="O40" s="142" t="s">
        <v>2115</v>
      </c>
      <c r="P40" s="178" t="str">
        <f t="shared" si="24"/>
        <v>Castro, Daniel (Y1*)</v>
      </c>
      <c r="Q40" s="139">
        <f t="shared" si="26"/>
        <v>200000</v>
      </c>
      <c r="R40" s="231">
        <f t="shared" si="27"/>
        <v>300000</v>
      </c>
      <c r="S40" s="231">
        <f t="shared" si="28"/>
        <v>400000</v>
      </c>
      <c r="T40" s="231" t="str">
        <f t="shared" si="29"/>
        <v/>
      </c>
      <c r="U40" s="120" t="s">
        <v>510</v>
      </c>
      <c r="V40" s="179">
        <v>200000</v>
      </c>
      <c r="W40" s="178" t="s">
        <v>251</v>
      </c>
      <c r="X40" s="140">
        <v>200000</v>
      </c>
      <c r="Y40" s="107" t="s">
        <v>511</v>
      </c>
      <c r="Z40" s="183">
        <v>300000</v>
      </c>
      <c r="AA40" s="107" t="s">
        <v>367</v>
      </c>
      <c r="AB40" s="183">
        <v>400000</v>
      </c>
      <c r="AC40" s="107" t="s">
        <v>630</v>
      </c>
      <c r="AD40" s="107"/>
      <c r="AE40" s="107"/>
      <c r="AF40" s="107"/>
    </row>
    <row r="41" spans="1:34" s="141" customFormat="1" ht="14.25" customHeight="1" x14ac:dyDescent="0.2">
      <c r="A41" s="471" t="s">
        <v>1655</v>
      </c>
      <c r="B41" s="185" t="str">
        <f t="shared" si="20"/>
        <v>Cecchini</v>
      </c>
      <c r="C41" s="190" t="str">
        <f t="shared" si="21"/>
        <v>Garin*</v>
      </c>
      <c r="D41" s="107" t="str">
        <f t="shared" si="22"/>
        <v>G. Cecchini</v>
      </c>
      <c r="E41" s="178" t="str">
        <f t="shared" si="23"/>
        <v>Garin* Cecchini</v>
      </c>
      <c r="F41" s="217" t="s">
        <v>404</v>
      </c>
      <c r="G41" s="471">
        <v>108</v>
      </c>
      <c r="H41" s="471">
        <v>4</v>
      </c>
      <c r="I41" s="471">
        <v>15</v>
      </c>
      <c r="J41" s="298">
        <v>33348</v>
      </c>
      <c r="K41" s="167" t="s">
        <v>974</v>
      </c>
      <c r="L41" s="108" t="s">
        <v>7</v>
      </c>
      <c r="M41" s="107" t="str">
        <f t="shared" si="25"/>
        <v>MM</v>
      </c>
      <c r="N41" s="471" t="s">
        <v>62</v>
      </c>
      <c r="O41" s="142" t="s">
        <v>1727</v>
      </c>
      <c r="P41" s="178" t="str">
        <f t="shared" si="24"/>
        <v>Cecchini, Garin* (MM)</v>
      </c>
      <c r="Q41" s="139">
        <f t="shared" si="26"/>
        <v>100000</v>
      </c>
      <c r="R41" s="231" t="str">
        <f t="shared" si="27"/>
        <v/>
      </c>
      <c r="S41" s="231" t="str">
        <f t="shared" si="28"/>
        <v/>
      </c>
      <c r="T41" s="231" t="str">
        <f t="shared" si="29"/>
        <v/>
      </c>
      <c r="U41" s="120" t="s">
        <v>507</v>
      </c>
      <c r="V41" s="179">
        <v>100000</v>
      </c>
      <c r="W41" s="107" t="s">
        <v>507</v>
      </c>
      <c r="X41" s="179">
        <v>100000</v>
      </c>
      <c r="Y41" s="107"/>
      <c r="Z41" s="183"/>
      <c r="AA41" s="107"/>
      <c r="AB41" s="240"/>
      <c r="AC41" s="107"/>
      <c r="AD41" s="107"/>
      <c r="AE41" s="107"/>
      <c r="AF41" s="107"/>
    </row>
    <row r="42" spans="1:34" s="141" customFormat="1" ht="14.25" customHeight="1" x14ac:dyDescent="0.2">
      <c r="A42" s="107" t="s">
        <v>2343</v>
      </c>
      <c r="B42" s="185" t="str">
        <f t="shared" si="20"/>
        <v>Centeno</v>
      </c>
      <c r="C42" s="190" t="str">
        <f t="shared" si="21"/>
        <v>Juan</v>
      </c>
      <c r="D42" s="107" t="str">
        <f t="shared" si="22"/>
        <v>J. Centeno</v>
      </c>
      <c r="E42" s="178" t="str">
        <f t="shared" si="23"/>
        <v>Juan Centeno</v>
      </c>
      <c r="F42" s="178" t="s">
        <v>404</v>
      </c>
      <c r="G42" s="107">
        <v>124</v>
      </c>
      <c r="H42" s="107">
        <v>5</v>
      </c>
      <c r="I42" s="107">
        <v>1</v>
      </c>
      <c r="J42" s="398">
        <v>32828</v>
      </c>
      <c r="K42" s="107" t="s">
        <v>972</v>
      </c>
      <c r="L42" s="108" t="s">
        <v>7</v>
      </c>
      <c r="M42" s="107" t="str">
        <f t="shared" si="25"/>
        <v>Y1*</v>
      </c>
      <c r="N42" s="107" t="s">
        <v>1633</v>
      </c>
      <c r="O42" s="108" t="s">
        <v>2127</v>
      </c>
      <c r="P42" s="178" t="str">
        <f t="shared" si="24"/>
        <v>Centeno, Juan (Y1*)</v>
      </c>
      <c r="Q42" s="139">
        <f t="shared" si="26"/>
        <v>200000</v>
      </c>
      <c r="R42" s="231">
        <f t="shared" si="27"/>
        <v>300000</v>
      </c>
      <c r="S42" s="231">
        <f t="shared" si="28"/>
        <v>400000</v>
      </c>
      <c r="T42" s="231" t="str">
        <f t="shared" si="29"/>
        <v/>
      </c>
      <c r="U42" s="107" t="s">
        <v>510</v>
      </c>
      <c r="V42" s="140">
        <v>200000</v>
      </c>
      <c r="W42" s="107" t="s">
        <v>251</v>
      </c>
      <c r="X42" s="140">
        <v>200000</v>
      </c>
      <c r="Y42" s="107" t="s">
        <v>511</v>
      </c>
      <c r="Z42" s="183">
        <v>300000</v>
      </c>
      <c r="AA42" s="107" t="s">
        <v>367</v>
      </c>
      <c r="AB42" s="183">
        <v>400000</v>
      </c>
      <c r="AC42" s="107" t="s">
        <v>630</v>
      </c>
      <c r="AD42" s="107"/>
      <c r="AE42" s="107"/>
      <c r="AF42" s="107"/>
    </row>
    <row r="43" spans="1:34" s="141" customFormat="1" ht="14.25" customHeight="1" x14ac:dyDescent="0.2">
      <c r="A43" s="107" t="s">
        <v>2345</v>
      </c>
      <c r="B43" s="185" t="str">
        <f t="shared" si="20"/>
        <v>Cervenka</v>
      </c>
      <c r="C43" s="190" t="str">
        <f t="shared" si="21"/>
        <v>Hunter</v>
      </c>
      <c r="D43" s="107" t="str">
        <f t="shared" si="22"/>
        <v>H. Cervenka</v>
      </c>
      <c r="E43" s="178" t="str">
        <f t="shared" si="23"/>
        <v>Hunter Cervenka</v>
      </c>
      <c r="F43" s="178" t="s">
        <v>404</v>
      </c>
      <c r="G43" s="107">
        <f>Players!G138+1</f>
        <v>1</v>
      </c>
      <c r="H43" s="107">
        <v>5</v>
      </c>
      <c r="I43" s="107">
        <v>11</v>
      </c>
      <c r="J43" s="398">
        <v>32876</v>
      </c>
      <c r="K43" s="107" t="s">
        <v>968</v>
      </c>
      <c r="L43" s="108" t="s">
        <v>130</v>
      </c>
      <c r="M43" s="107" t="str">
        <f t="shared" si="25"/>
        <v>Y1*</v>
      </c>
      <c r="N43" s="107" t="s">
        <v>1636</v>
      </c>
      <c r="O43" s="108" t="s">
        <v>2127</v>
      </c>
      <c r="P43" s="178" t="str">
        <f t="shared" si="24"/>
        <v>Cervenka, Hunter (Y1*)</v>
      </c>
      <c r="Q43" s="139">
        <f t="shared" si="26"/>
        <v>200000</v>
      </c>
      <c r="R43" s="231">
        <f t="shared" si="27"/>
        <v>300000</v>
      </c>
      <c r="S43" s="231">
        <f t="shared" si="28"/>
        <v>400000</v>
      </c>
      <c r="T43" s="231" t="str">
        <f t="shared" si="29"/>
        <v/>
      </c>
      <c r="U43" s="107" t="s">
        <v>510</v>
      </c>
      <c r="V43" s="140">
        <v>200000</v>
      </c>
      <c r="W43" s="107" t="s">
        <v>251</v>
      </c>
      <c r="X43" s="140">
        <v>200000</v>
      </c>
      <c r="Y43" s="107" t="s">
        <v>511</v>
      </c>
      <c r="Z43" s="183">
        <v>300000</v>
      </c>
      <c r="AA43" s="107" t="s">
        <v>367</v>
      </c>
      <c r="AB43" s="183">
        <v>400000</v>
      </c>
      <c r="AC43" s="107" t="s">
        <v>630</v>
      </c>
      <c r="AD43" s="107"/>
      <c r="AE43" s="107"/>
      <c r="AF43" s="107"/>
    </row>
    <row r="44" spans="1:34" s="141" customFormat="1" ht="14.25" customHeight="1" x14ac:dyDescent="0.2">
      <c r="A44" s="107" t="s">
        <v>2352</v>
      </c>
      <c r="B44" s="185" t="str">
        <f t="shared" ref="B44:B49" si="30">LEFT(A44,FIND(", ",A44,1)-1)</f>
        <v>Chargois</v>
      </c>
      <c r="C44" s="190" t="str">
        <f t="shared" ref="C44:C49" si="31">RIGHT(A44,LEN(A44)-FIND(", ",A44,1)-1)</f>
        <v>J.T.</v>
      </c>
      <c r="D44" s="107" t="str">
        <f t="shared" ref="D44:D49" si="32">CONCATENATE(MID(C44,1,1),". ",B44)</f>
        <v>J. Chargois</v>
      </c>
      <c r="E44" s="178" t="str">
        <f t="shared" ref="E44:E49" si="33">CONCATENATE(C44," ",B44)</f>
        <v>J.T. Chargois</v>
      </c>
      <c r="F44" s="178" t="s">
        <v>971</v>
      </c>
      <c r="G44" s="107">
        <f>Players!G142+1</f>
        <v>1</v>
      </c>
      <c r="H44" s="107">
        <v>6</v>
      </c>
      <c r="I44" s="107">
        <v>18</v>
      </c>
      <c r="J44" s="398">
        <v>33210</v>
      </c>
      <c r="K44" s="107" t="s">
        <v>968</v>
      </c>
      <c r="L44" s="108" t="s">
        <v>130</v>
      </c>
      <c r="M44" s="107" t="str">
        <f t="shared" si="25"/>
        <v>Y1*</v>
      </c>
      <c r="N44" s="107" t="s">
        <v>340</v>
      </c>
      <c r="O44" s="108" t="s">
        <v>2127</v>
      </c>
      <c r="P44" s="178" t="str">
        <f t="shared" ref="P44:P49" si="34">CONCATENATE(A44," (",M44,")")</f>
        <v>Chargois, J.T. (Y1*)</v>
      </c>
      <c r="Q44" s="139">
        <f t="shared" si="26"/>
        <v>200000</v>
      </c>
      <c r="R44" s="231">
        <f t="shared" si="27"/>
        <v>300000</v>
      </c>
      <c r="S44" s="231">
        <f t="shared" si="28"/>
        <v>400000</v>
      </c>
      <c r="T44" s="231" t="str">
        <f t="shared" si="29"/>
        <v/>
      </c>
      <c r="U44" s="107" t="s">
        <v>510</v>
      </c>
      <c r="V44" s="140">
        <v>200000</v>
      </c>
      <c r="W44" s="107" t="s">
        <v>251</v>
      </c>
      <c r="X44" s="140">
        <v>200000</v>
      </c>
      <c r="Y44" s="107" t="s">
        <v>511</v>
      </c>
      <c r="Z44" s="183">
        <v>300000</v>
      </c>
      <c r="AA44" s="107" t="s">
        <v>367</v>
      </c>
      <c r="AB44" s="183">
        <v>400000</v>
      </c>
      <c r="AC44" s="107" t="s">
        <v>630</v>
      </c>
      <c r="AD44" s="107"/>
      <c r="AE44" s="107"/>
      <c r="AF44" s="107"/>
      <c r="AG44" s="159"/>
    </row>
    <row r="45" spans="1:34" s="141" customFormat="1" ht="14.25" customHeight="1" x14ac:dyDescent="0.2">
      <c r="A45" s="471" t="s">
        <v>2434</v>
      </c>
      <c r="B45" s="185" t="str">
        <f t="shared" si="30"/>
        <v>Clemens</v>
      </c>
      <c r="C45" s="190" t="str">
        <f t="shared" si="31"/>
        <v>Paul</v>
      </c>
      <c r="D45" s="107" t="str">
        <f t="shared" si="32"/>
        <v>P. Clemens</v>
      </c>
      <c r="E45" s="178" t="str">
        <f t="shared" si="33"/>
        <v>Paul Clemens</v>
      </c>
      <c r="F45" s="108"/>
      <c r="G45" s="108"/>
      <c r="H45" s="108"/>
      <c r="I45" s="108"/>
      <c r="J45" s="298"/>
      <c r="K45" s="107"/>
      <c r="L45" s="108" t="s">
        <v>130</v>
      </c>
      <c r="M45" s="107" t="str">
        <f>$X45</f>
        <v>free agent</v>
      </c>
      <c r="N45" s="120" t="s">
        <v>642</v>
      </c>
      <c r="O45" s="108" t="s">
        <v>2429</v>
      </c>
      <c r="P45" s="178" t="str">
        <f t="shared" si="34"/>
        <v>Clemens, Paul (free agent)</v>
      </c>
      <c r="Q45" s="139">
        <f>IF(ISBLANK($W45),"",$W45)</f>
        <v>200000</v>
      </c>
      <c r="R45" s="139" t="str">
        <f>IF(ISBLANK($Y45),"",$Y45)</f>
        <v/>
      </c>
      <c r="S45" s="231"/>
      <c r="T45" s="231"/>
      <c r="U45" s="231" t="str">
        <f>IF(ISBLANK($AE45),"",$AE45)</f>
        <v/>
      </c>
      <c r="V45" s="107" t="s">
        <v>1488</v>
      </c>
      <c r="W45" s="140">
        <v>200000</v>
      </c>
      <c r="X45" s="107" t="s">
        <v>326</v>
      </c>
      <c r="Y45" s="179"/>
      <c r="Z45" s="107"/>
      <c r="AA45" s="183"/>
      <c r="AB45" s="107"/>
      <c r="AC45" s="240"/>
      <c r="AD45" s="107"/>
      <c r="AE45" s="107"/>
      <c r="AF45" s="107"/>
    </row>
    <row r="46" spans="1:34" s="141" customFormat="1" ht="14.25" customHeight="1" x14ac:dyDescent="0.2">
      <c r="A46" s="107" t="s">
        <v>2451</v>
      </c>
      <c r="B46" s="185" t="str">
        <f t="shared" si="30"/>
        <v>Coleman</v>
      </c>
      <c r="C46" s="190" t="str">
        <f t="shared" si="31"/>
        <v>Louis</v>
      </c>
      <c r="D46" s="107" t="str">
        <f t="shared" si="32"/>
        <v>L. Coleman</v>
      </c>
      <c r="E46" s="178" t="str">
        <f t="shared" si="33"/>
        <v>Louis Coleman</v>
      </c>
      <c r="F46" s="108"/>
      <c r="G46" s="108"/>
      <c r="H46" s="108"/>
      <c r="I46" s="108"/>
      <c r="J46" s="165"/>
      <c r="K46" s="120"/>
      <c r="L46" s="108" t="s">
        <v>130</v>
      </c>
      <c r="M46" s="107" t="str">
        <f>$X46</f>
        <v>free agent</v>
      </c>
      <c r="N46" s="120" t="s">
        <v>642</v>
      </c>
      <c r="O46" s="142" t="s">
        <v>2429</v>
      </c>
      <c r="P46" s="178" t="str">
        <f t="shared" si="34"/>
        <v>Coleman, Louis (free agent)</v>
      </c>
      <c r="Q46" s="139">
        <f>IF(ISBLANK($W46),"",$W46)</f>
        <v>200000</v>
      </c>
      <c r="R46" s="139"/>
      <c r="S46" s="231"/>
      <c r="T46" s="231"/>
      <c r="U46" s="231" t="str">
        <f>IF(ISBLANK($AE46),"",$AE46)</f>
        <v/>
      </c>
      <c r="V46" s="107" t="s">
        <v>1488</v>
      </c>
      <c r="W46" s="140">
        <v>200000</v>
      </c>
      <c r="X46" s="107" t="s">
        <v>326</v>
      </c>
      <c r="Y46" s="183"/>
      <c r="Z46" s="120"/>
      <c r="AA46" s="183"/>
      <c r="AB46" s="120"/>
      <c r="AC46" s="324"/>
      <c r="AD46" s="107"/>
      <c r="AE46" s="107"/>
      <c r="AF46" s="107"/>
      <c r="AG46" s="159"/>
    </row>
    <row r="47" spans="1:34" s="141" customFormat="1" ht="14.25" customHeight="1" x14ac:dyDescent="0.2">
      <c r="A47" s="107" t="s">
        <v>2435</v>
      </c>
      <c r="B47" s="185" t="str">
        <f t="shared" si="30"/>
        <v>Collmenter</v>
      </c>
      <c r="C47" s="190" t="str">
        <f t="shared" si="31"/>
        <v>Josh</v>
      </c>
      <c r="D47" s="107" t="str">
        <f t="shared" si="32"/>
        <v>J. Collmenter</v>
      </c>
      <c r="E47" s="178" t="str">
        <f t="shared" si="33"/>
        <v>Josh Collmenter</v>
      </c>
      <c r="F47" s="178"/>
      <c r="G47" s="107"/>
      <c r="H47" s="107"/>
      <c r="I47" s="107"/>
      <c r="J47" s="398"/>
      <c r="K47" s="107"/>
      <c r="L47" s="108"/>
      <c r="M47" s="107" t="str">
        <f>$X47</f>
        <v>free agent</v>
      </c>
      <c r="N47" s="107" t="s">
        <v>1071</v>
      </c>
      <c r="O47" s="108" t="s">
        <v>2429</v>
      </c>
      <c r="P47" s="178" t="str">
        <f t="shared" si="34"/>
        <v>Collmenter, Josh (free agent)</v>
      </c>
      <c r="Q47" s="139">
        <f>IF(ISBLANK($W47),"",$W47)</f>
        <v>200000</v>
      </c>
      <c r="R47" s="139" t="str">
        <f>IF(ISBLANK($Y47),"",$Y47)</f>
        <v/>
      </c>
      <c r="S47" s="231"/>
      <c r="T47" s="231"/>
      <c r="U47" s="231" t="str">
        <f>IF(ISBLANK($AE47),"",$AE47)</f>
        <v/>
      </c>
      <c r="V47" s="107" t="s">
        <v>1488</v>
      </c>
      <c r="W47" s="417">
        <v>200000</v>
      </c>
      <c r="X47" s="107" t="s">
        <v>326</v>
      </c>
      <c r="Y47" s="107"/>
      <c r="Z47" s="107"/>
      <c r="AA47" s="107"/>
      <c r="AB47" s="107"/>
      <c r="AC47" s="107"/>
      <c r="AD47" s="107"/>
      <c r="AE47" s="107"/>
      <c r="AF47" s="107"/>
      <c r="AG47" s="159"/>
      <c r="AH47" s="159"/>
    </row>
    <row r="48" spans="1:34" s="141" customFormat="1" ht="14.25" customHeight="1" x14ac:dyDescent="0.2">
      <c r="A48" s="471" t="s">
        <v>1346</v>
      </c>
      <c r="B48" s="185" t="str">
        <f t="shared" si="30"/>
        <v>Colon</v>
      </c>
      <c r="C48" s="190" t="str">
        <f t="shared" si="31"/>
        <v>Christian</v>
      </c>
      <c r="D48" s="107" t="str">
        <f t="shared" si="32"/>
        <v>C. Colon</v>
      </c>
      <c r="E48" s="178" t="str">
        <f t="shared" si="33"/>
        <v>Christian Colon</v>
      </c>
      <c r="F48" s="108" t="s">
        <v>971</v>
      </c>
      <c r="G48" s="108"/>
      <c r="H48" s="108"/>
      <c r="I48" s="108"/>
      <c r="J48" s="298">
        <v>32642</v>
      </c>
      <c r="K48" s="107" t="s">
        <v>969</v>
      </c>
      <c r="L48" s="108" t="s">
        <v>7</v>
      </c>
      <c r="M48" s="107" t="str">
        <f>$W48</f>
        <v>Y2*</v>
      </c>
      <c r="N48" s="222" t="str">
        <f>Ruth!$AE$2</f>
        <v>Williamsburg</v>
      </c>
      <c r="O48" s="108" t="s">
        <v>1349</v>
      </c>
      <c r="P48" s="178" t="str">
        <f t="shared" si="34"/>
        <v>Colon, Christian (Y2*)</v>
      </c>
      <c r="Q48" s="139">
        <f>IF(ISBLANK($X48),"",$X48)</f>
        <v>300000</v>
      </c>
      <c r="R48" s="231">
        <f>IF(ISBLANK($Z48),"",$Z48)</f>
        <v>400000</v>
      </c>
      <c r="S48" s="231" t="str">
        <f>IF(ISBLANK($AB48),"",$AB48)</f>
        <v/>
      </c>
      <c r="T48" s="231" t="str">
        <f>IF(ISBLANK($AD48),"",$AD48)</f>
        <v/>
      </c>
      <c r="U48" s="120" t="s">
        <v>511</v>
      </c>
      <c r="V48" s="201">
        <v>300000</v>
      </c>
      <c r="W48" s="107" t="s">
        <v>250</v>
      </c>
      <c r="X48" s="183">
        <v>300000</v>
      </c>
      <c r="Y48" s="107" t="s">
        <v>367</v>
      </c>
      <c r="Z48" s="183">
        <v>400000</v>
      </c>
      <c r="AA48" s="107" t="s">
        <v>630</v>
      </c>
      <c r="AB48" s="240"/>
      <c r="AC48" s="107" t="s">
        <v>943</v>
      </c>
      <c r="AD48" s="107"/>
      <c r="AE48" s="107"/>
      <c r="AF48" s="107"/>
      <c r="AG48" s="159"/>
      <c r="AH48" s="159"/>
    </row>
    <row r="49" spans="1:33" s="203" customFormat="1" ht="14.25" customHeight="1" x14ac:dyDescent="0.2">
      <c r="A49" s="471" t="s">
        <v>1656</v>
      </c>
      <c r="B49" s="185" t="str">
        <f t="shared" si="30"/>
        <v>Cowart</v>
      </c>
      <c r="C49" s="190" t="str">
        <f t="shared" si="31"/>
        <v>Kaleb+</v>
      </c>
      <c r="D49" s="107" t="str">
        <f t="shared" si="32"/>
        <v>K. Cowart</v>
      </c>
      <c r="E49" s="178" t="str">
        <f t="shared" si="33"/>
        <v>Kaleb+ Cowart</v>
      </c>
      <c r="F49" s="217" t="s">
        <v>978</v>
      </c>
      <c r="G49" s="471">
        <v>148</v>
      </c>
      <c r="H49" s="471">
        <v>6</v>
      </c>
      <c r="I49" s="471">
        <v>9</v>
      </c>
      <c r="J49" s="298">
        <v>33757</v>
      </c>
      <c r="K49" s="167" t="s">
        <v>974</v>
      </c>
      <c r="L49" s="108" t="s">
        <v>7</v>
      </c>
      <c r="M49" s="107" t="str">
        <f>$W49</f>
        <v>Y1</v>
      </c>
      <c r="N49" s="222" t="str">
        <f>Mays!$S$2</f>
        <v>Thunder Bay</v>
      </c>
      <c r="O49" s="142" t="s">
        <v>1727</v>
      </c>
      <c r="P49" s="178" t="str">
        <f t="shared" si="34"/>
        <v>Cowart, Kaleb+ (Y1)</v>
      </c>
      <c r="Q49" s="139">
        <f>IF(ISBLANK($X49),"",$X49)</f>
        <v>200000</v>
      </c>
      <c r="R49" s="231">
        <f>IF(ISBLANK($Z49),"",$Z49)</f>
        <v>300000</v>
      </c>
      <c r="S49" s="231">
        <f>IF(ISBLANK($AB49),"",$AB49)</f>
        <v>400000</v>
      </c>
      <c r="T49" s="231" t="str">
        <f>IF(ISBLANK($AD49),"",$AD49)</f>
        <v/>
      </c>
      <c r="U49" s="120" t="s">
        <v>507</v>
      </c>
      <c r="V49" s="140">
        <v>100000</v>
      </c>
      <c r="W49" s="107" t="s">
        <v>510</v>
      </c>
      <c r="X49" s="140">
        <v>200000</v>
      </c>
      <c r="Y49" s="107" t="s">
        <v>511</v>
      </c>
      <c r="Z49" s="183">
        <v>300000</v>
      </c>
      <c r="AA49" s="107" t="s">
        <v>367</v>
      </c>
      <c r="AB49" s="183">
        <v>400000</v>
      </c>
      <c r="AC49" s="107" t="s">
        <v>630</v>
      </c>
      <c r="AD49" s="107"/>
      <c r="AE49" s="471"/>
      <c r="AF49" s="107"/>
      <c r="AG49" s="141"/>
    </row>
    <row r="50" spans="1:33" s="141" customFormat="1" ht="14.25" customHeight="1" x14ac:dyDescent="0.2">
      <c r="A50" s="170" t="s">
        <v>1019</v>
      </c>
      <c r="B50" s="185" t="str">
        <f>LEFT(A50,FIND(", ",A50,1)-1)</f>
        <v>Crisp</v>
      </c>
      <c r="C50" s="190" t="str">
        <f>RIGHT(A50,LEN(A50)-FIND(", ",A50,1)-1)</f>
        <v>Coco</v>
      </c>
      <c r="D50" s="107" t="str">
        <f>CONCATENATE(MID(C50,1,1),". ",B50)</f>
        <v>C. Crisp</v>
      </c>
      <c r="E50" s="178" t="str">
        <f>CONCATENATE(C50," ",B50)</f>
        <v>Coco Crisp</v>
      </c>
      <c r="F50" s="171" t="s">
        <v>978</v>
      </c>
      <c r="G50" s="171"/>
      <c r="H50" s="171"/>
      <c r="I50" s="171"/>
      <c r="J50" s="174">
        <v>29160</v>
      </c>
      <c r="K50" s="175" t="s">
        <v>973</v>
      </c>
      <c r="L50" s="108" t="s">
        <v>7</v>
      </c>
      <c r="M50" s="107" t="str">
        <f>$X50</f>
        <v>free agent</v>
      </c>
      <c r="N50" s="222" t="str">
        <f>Mays!$S$2</f>
        <v>Thunder Bay</v>
      </c>
      <c r="O50" s="171" t="s">
        <v>1062</v>
      </c>
      <c r="P50" s="178" t="str">
        <f>CONCATENATE(A50," (",M50,")")</f>
        <v>Crisp, Coco (free agent)</v>
      </c>
      <c r="Q50" s="139">
        <f>IF(ISBLANK($W50),"",$W50)</f>
        <v>3000000</v>
      </c>
      <c r="R50" s="139" t="str">
        <f>IF(ISBLANK($Y50),"",$Y50)</f>
        <v/>
      </c>
      <c r="S50" s="231" t="str">
        <f>IF(ISBLANK($AA50),"",$AA50)</f>
        <v/>
      </c>
      <c r="T50" s="231" t="str">
        <f>IF(ISBLANK($AC50),"",$AC50)</f>
        <v/>
      </c>
      <c r="U50" s="231" t="str">
        <f>IF(ISBLANK($AE50),"",$AE50)</f>
        <v/>
      </c>
      <c r="V50" s="222" t="s">
        <v>1020</v>
      </c>
      <c r="W50" s="182">
        <v>3000000</v>
      </c>
      <c r="X50" s="170" t="s">
        <v>326</v>
      </c>
      <c r="Y50" s="107"/>
      <c r="Z50" s="107"/>
      <c r="AA50" s="107"/>
      <c r="AB50" s="107"/>
      <c r="AC50" s="107"/>
      <c r="AD50" s="107"/>
      <c r="AE50" s="471"/>
      <c r="AF50" s="107"/>
    </row>
    <row r="51" spans="1:33" s="141" customFormat="1" ht="14.25" customHeight="1" x14ac:dyDescent="0.2">
      <c r="A51" s="107" t="s">
        <v>2297</v>
      </c>
      <c r="B51" s="185" t="str">
        <f>LEFT(A51,FIND(", ",A51,1)-1)</f>
        <v>Dayton</v>
      </c>
      <c r="C51" s="190" t="str">
        <f>RIGHT(A51,LEN(A51)-FIND(", ",A51,1)-1)</f>
        <v>Grant</v>
      </c>
      <c r="D51" s="107" t="str">
        <f>CONCATENATE(MID(C51,1,1),". ",B51)</f>
        <v>G. Dayton</v>
      </c>
      <c r="E51" s="178" t="str">
        <f>CONCATENATE(C51," ",B51)</f>
        <v>Grant Dayton</v>
      </c>
      <c r="F51" s="178" t="s">
        <v>404</v>
      </c>
      <c r="G51" s="107">
        <f>Players!G187+1</f>
        <v>2</v>
      </c>
      <c r="H51" s="107">
        <v>2</v>
      </c>
      <c r="I51" s="107">
        <v>11</v>
      </c>
      <c r="J51" s="398">
        <v>32106</v>
      </c>
      <c r="K51" s="107" t="s">
        <v>968</v>
      </c>
      <c r="L51" s="108" t="s">
        <v>130</v>
      </c>
      <c r="M51" s="107" t="str">
        <f>$W51</f>
        <v>Y2</v>
      </c>
      <c r="N51" s="107" t="s">
        <v>460</v>
      </c>
      <c r="O51" s="108" t="s">
        <v>2127</v>
      </c>
      <c r="P51" s="178" t="str">
        <f>CONCATENATE(A51," (",M51,")")</f>
        <v>Dayton, Grant (Y2)</v>
      </c>
      <c r="Q51" s="139">
        <f>IF(ISBLANK($X51),"",$X51)</f>
        <v>300000</v>
      </c>
      <c r="R51" s="231">
        <f>IF(ISBLANK($Z51),"",$Z51)</f>
        <v>400000</v>
      </c>
      <c r="S51" s="231" t="str">
        <f>IF(ISBLANK($AB51),"",$AB51)</f>
        <v/>
      </c>
      <c r="T51" s="231" t="str">
        <f>IF(ISBLANK($AD51),"",$AD51)</f>
        <v/>
      </c>
      <c r="U51" s="107" t="s">
        <v>510</v>
      </c>
      <c r="V51" s="140">
        <v>200000</v>
      </c>
      <c r="W51" s="107" t="s">
        <v>511</v>
      </c>
      <c r="X51" s="183">
        <v>300000</v>
      </c>
      <c r="Y51" s="107" t="s">
        <v>367</v>
      </c>
      <c r="Z51" s="183">
        <v>400000</v>
      </c>
      <c r="AA51" s="107" t="s">
        <v>630</v>
      </c>
      <c r="AB51" s="107"/>
      <c r="AC51" s="107" t="s">
        <v>943</v>
      </c>
      <c r="AD51" s="140"/>
      <c r="AE51" s="179"/>
      <c r="AF51" s="107"/>
    </row>
    <row r="52" spans="1:33" s="141" customFormat="1" ht="14.25" customHeight="1" x14ac:dyDescent="0.2">
      <c r="A52" s="471" t="s">
        <v>1685</v>
      </c>
      <c r="B52" s="185" t="str">
        <f>LEFT(A52,FIND(", ",A52,1)-1)</f>
        <v>De Jesus</v>
      </c>
      <c r="C52" s="190" t="str">
        <f>RIGHT(A52,LEN(A52)-FIND(", ",A52,1)-1)</f>
        <v>Ivan</v>
      </c>
      <c r="D52" s="107" t="str">
        <f>CONCATENATE(MID(C52,1,1),". ",B52)</f>
        <v>I. De Jesus</v>
      </c>
      <c r="E52" s="178" t="str">
        <f>CONCATENATE(C52," ",B52)</f>
        <v>Ivan De Jesus</v>
      </c>
      <c r="F52" s="217" t="s">
        <v>971</v>
      </c>
      <c r="G52" s="471">
        <v>194</v>
      </c>
      <c r="H52" s="471">
        <v>8</v>
      </c>
      <c r="I52" s="471">
        <v>21</v>
      </c>
      <c r="J52" s="298">
        <v>31898</v>
      </c>
      <c r="K52" s="167" t="s">
        <v>1812</v>
      </c>
      <c r="L52" s="108" t="s">
        <v>7</v>
      </c>
      <c r="M52" s="107" t="str">
        <f>$W52</f>
        <v>Y3</v>
      </c>
      <c r="N52" s="120" t="s">
        <v>556</v>
      </c>
      <c r="O52" s="142" t="s">
        <v>1840</v>
      </c>
      <c r="P52" s="178" t="str">
        <f>CONCATENATE(A52," (",M52,")")</f>
        <v>De Jesus, Ivan (Y3)</v>
      </c>
      <c r="Q52" s="139">
        <f>IF(ISBLANK($X52),"",$X52)</f>
        <v>400000</v>
      </c>
      <c r="R52" s="231" t="str">
        <f>IF(ISBLANK($Z52),"",$Z52)</f>
        <v/>
      </c>
      <c r="S52" s="231" t="str">
        <f>IF(ISBLANK($AB52),"",$AB52)</f>
        <v/>
      </c>
      <c r="T52" s="231" t="str">
        <f>IF(ISBLANK($AD52),"",$AD52)</f>
        <v/>
      </c>
      <c r="U52" s="120" t="s">
        <v>511</v>
      </c>
      <c r="V52" s="140">
        <v>300000</v>
      </c>
      <c r="W52" s="107" t="s">
        <v>367</v>
      </c>
      <c r="X52" s="183">
        <v>400000</v>
      </c>
      <c r="Y52" s="107" t="s">
        <v>630</v>
      </c>
      <c r="Z52" s="183"/>
      <c r="AA52" s="107" t="s">
        <v>943</v>
      </c>
      <c r="AB52" s="240"/>
      <c r="AC52" s="107" t="s">
        <v>944</v>
      </c>
      <c r="AD52" s="107"/>
      <c r="AE52" s="107"/>
      <c r="AF52" s="107"/>
    </row>
    <row r="53" spans="1:33" s="141" customFormat="1" ht="14.25" customHeight="1" x14ac:dyDescent="0.2">
      <c r="A53" s="107" t="s">
        <v>2339</v>
      </c>
      <c r="B53" s="185" t="str">
        <f>LEFT(A53,FIND(", ",A53,1)-1)</f>
        <v>De La Cruz</v>
      </c>
      <c r="C53" s="190" t="str">
        <f>RIGHT(A53,LEN(A53)-FIND(", ",A53,1)-1)</f>
        <v>Joel</v>
      </c>
      <c r="D53" s="107" t="str">
        <f>CONCATENATE(MID(C53,1,1),". ",B53)</f>
        <v>J. De La Cruz</v>
      </c>
      <c r="E53" s="178" t="str">
        <f>CONCATENATE(C53," ",B53)</f>
        <v>Joel De La Cruz</v>
      </c>
      <c r="F53" s="178" t="s">
        <v>971</v>
      </c>
      <c r="G53" s="107">
        <f>Players!G951+1</f>
        <v>1</v>
      </c>
      <c r="H53" s="107">
        <v>4</v>
      </c>
      <c r="I53" s="107">
        <v>18</v>
      </c>
      <c r="J53" s="398">
        <v>32668</v>
      </c>
      <c r="K53" s="107" t="s">
        <v>968</v>
      </c>
      <c r="L53" s="108" t="s">
        <v>130</v>
      </c>
      <c r="M53" s="107" t="str">
        <f>$W53</f>
        <v>Y1*</v>
      </c>
      <c r="N53" s="107" t="s">
        <v>1633</v>
      </c>
      <c r="O53" s="108" t="s">
        <v>2127</v>
      </c>
      <c r="P53" s="178" t="str">
        <f>CONCATENATE(A53," (",M53,")")</f>
        <v>De La Cruz, Joel (Y1*)</v>
      </c>
      <c r="Q53" s="139">
        <f>IF(ISBLANK($X53),"",$X53)</f>
        <v>200000</v>
      </c>
      <c r="R53" s="231">
        <f>IF(ISBLANK($Z53),"",$Z53)</f>
        <v>300000</v>
      </c>
      <c r="S53" s="231">
        <f>IF(ISBLANK($AB53),"",$AB53)</f>
        <v>400000</v>
      </c>
      <c r="T53" s="231" t="str">
        <f>IF(ISBLANK($AD53),"",$AD53)</f>
        <v/>
      </c>
      <c r="U53" s="107" t="s">
        <v>510</v>
      </c>
      <c r="V53" s="140">
        <v>200000</v>
      </c>
      <c r="W53" s="107" t="s">
        <v>251</v>
      </c>
      <c r="X53" s="140">
        <v>200000</v>
      </c>
      <c r="Y53" s="107" t="s">
        <v>511</v>
      </c>
      <c r="Z53" s="183">
        <v>300000</v>
      </c>
      <c r="AA53" s="107" t="s">
        <v>367</v>
      </c>
      <c r="AB53" s="183">
        <v>400000</v>
      </c>
      <c r="AC53" s="107" t="s">
        <v>630</v>
      </c>
      <c r="AD53" s="107"/>
      <c r="AE53" s="107"/>
      <c r="AF53" s="107"/>
    </row>
    <row r="54" spans="1:33" s="141" customFormat="1" ht="14.25" customHeight="1" x14ac:dyDescent="0.2">
      <c r="A54" s="107" t="s">
        <v>2361</v>
      </c>
      <c r="B54" s="185" t="str">
        <f>LEFT(A54,FIND(", ",A54,1)-1)</f>
        <v>Dean</v>
      </c>
      <c r="C54" s="190" t="str">
        <f>RIGHT(A54,LEN(A54)-FIND(", ",A54,1)-1)</f>
        <v>Pat</v>
      </c>
      <c r="D54" s="107" t="str">
        <f>CONCATENATE(MID(C54,1,1),". ",B54)</f>
        <v>P. Dean</v>
      </c>
      <c r="E54" s="178" t="str">
        <f>CONCATENATE(C54," ",B54)</f>
        <v>Pat Dean</v>
      </c>
      <c r="F54" s="178" t="s">
        <v>404</v>
      </c>
      <c r="G54" s="107">
        <v>200</v>
      </c>
      <c r="H54" s="107">
        <v>9</v>
      </c>
      <c r="I54" s="107">
        <v>1</v>
      </c>
      <c r="J54" s="398">
        <v>32653</v>
      </c>
      <c r="K54" s="107" t="s">
        <v>730</v>
      </c>
      <c r="L54" s="108" t="s">
        <v>130</v>
      </c>
      <c r="M54" s="107" t="str">
        <f>$W54</f>
        <v>Y1*</v>
      </c>
      <c r="N54" s="107" t="s">
        <v>1633</v>
      </c>
      <c r="O54" s="108" t="s">
        <v>2127</v>
      </c>
      <c r="P54" s="178" t="str">
        <f>CONCATENATE(A54," (",M54,")")</f>
        <v>Dean, Pat (Y1*)</v>
      </c>
      <c r="Q54" s="139">
        <f>IF(ISBLANK($X54),"",$X54)</f>
        <v>200000</v>
      </c>
      <c r="R54" s="231">
        <f>IF(ISBLANK($Z54),"",$Z54)</f>
        <v>300000</v>
      </c>
      <c r="S54" s="231">
        <f>IF(ISBLANK($AB54),"",$AB54)</f>
        <v>400000</v>
      </c>
      <c r="T54" s="231" t="str">
        <f>IF(ISBLANK($AD54),"",$AD54)</f>
        <v/>
      </c>
      <c r="U54" s="107" t="s">
        <v>510</v>
      </c>
      <c r="V54" s="140">
        <v>200000</v>
      </c>
      <c r="W54" s="107" t="s">
        <v>251</v>
      </c>
      <c r="X54" s="140">
        <v>200000</v>
      </c>
      <c r="Y54" s="107" t="s">
        <v>511</v>
      </c>
      <c r="Z54" s="183">
        <v>300000</v>
      </c>
      <c r="AA54" s="107" t="s">
        <v>367</v>
      </c>
      <c r="AB54" s="183">
        <v>400000</v>
      </c>
      <c r="AC54" s="107" t="s">
        <v>630</v>
      </c>
      <c r="AD54" s="107"/>
      <c r="AE54" s="107"/>
      <c r="AF54" s="107"/>
    </row>
    <row r="55" spans="1:33" s="141" customFormat="1" ht="14.25" customHeight="1" x14ac:dyDescent="0.2">
      <c r="A55" s="471" t="s">
        <v>1329</v>
      </c>
      <c r="B55" s="185" t="str">
        <f t="shared" ref="B55:B60" si="35">LEFT(A55,FIND(", ",A55,1)-1)</f>
        <v>Desclafani</v>
      </c>
      <c r="C55" s="190" t="str">
        <f t="shared" ref="C55:C60" si="36">RIGHT(A55,LEN(A55)-FIND(", ",A55,1)-1)</f>
        <v>Anthony</v>
      </c>
      <c r="D55" s="107" t="str">
        <f t="shared" ref="D55:D60" si="37">CONCATENATE(MID(C55,1,1),". ",B55)</f>
        <v>A. Desclafani</v>
      </c>
      <c r="E55" s="178" t="str">
        <f t="shared" ref="E55:E60" si="38">CONCATENATE(C55," ",B55)</f>
        <v>Anthony Desclafani</v>
      </c>
      <c r="F55" s="108" t="s">
        <v>971</v>
      </c>
      <c r="G55" s="108"/>
      <c r="H55" s="108"/>
      <c r="I55" s="108"/>
      <c r="J55" s="298">
        <v>32981</v>
      </c>
      <c r="K55" s="107" t="s">
        <v>968</v>
      </c>
      <c r="L55" s="108" t="s">
        <v>130</v>
      </c>
      <c r="M55" s="107" t="str">
        <f>$W55</f>
        <v>ARB-Y4</v>
      </c>
      <c r="N55" s="222" t="str">
        <f>Mays!$S$2</f>
        <v>Thunder Bay</v>
      </c>
      <c r="O55" s="108" t="s">
        <v>1349</v>
      </c>
      <c r="P55" s="178" t="str">
        <f t="shared" ref="P55:P60" si="39">CONCATENATE(A55," (",M55,")")</f>
        <v>Desclafani, Anthony (ARB-Y4)</v>
      </c>
      <c r="Q55" s="139" t="str">
        <f>IF(ISBLANK($X55),"",$X55)</f>
        <v/>
      </c>
      <c r="R55" s="231" t="str">
        <f>IF(ISBLANK($Z55),"",$Z55)</f>
        <v/>
      </c>
      <c r="S55" s="231" t="str">
        <f>IF(ISBLANK($AB55),"",$AB55)</f>
        <v/>
      </c>
      <c r="T55" s="231" t="str">
        <f>IF(ISBLANK($AD55),"",$AD55)</f>
        <v/>
      </c>
      <c r="U55" s="229" t="s">
        <v>367</v>
      </c>
      <c r="V55" s="179">
        <v>400000</v>
      </c>
      <c r="W55" s="107" t="s">
        <v>630</v>
      </c>
      <c r="X55" s="323"/>
      <c r="Y55" s="107" t="s">
        <v>943</v>
      </c>
      <c r="Z55" s="214"/>
      <c r="AA55" s="107" t="s">
        <v>944</v>
      </c>
      <c r="AB55" s="240"/>
      <c r="AC55" s="107" t="s">
        <v>945</v>
      </c>
      <c r="AD55" s="107"/>
      <c r="AE55" s="107"/>
      <c r="AF55" s="107"/>
    </row>
    <row r="56" spans="1:33" s="141" customFormat="1" ht="14.25" customHeight="1" x14ac:dyDescent="0.2">
      <c r="A56" s="107" t="s">
        <v>2468</v>
      </c>
      <c r="B56" s="185" t="str">
        <f t="shared" si="35"/>
        <v>Detwiler</v>
      </c>
      <c r="C56" s="190" t="str">
        <f t="shared" si="36"/>
        <v>Ross</v>
      </c>
      <c r="D56" s="107" t="str">
        <f t="shared" si="37"/>
        <v>R. Detwiler</v>
      </c>
      <c r="E56" s="178" t="str">
        <f t="shared" si="38"/>
        <v>Ross Detwiler</v>
      </c>
      <c r="F56" s="108"/>
      <c r="G56" s="108"/>
      <c r="H56" s="108"/>
      <c r="I56" s="108"/>
      <c r="J56" s="165"/>
      <c r="K56" s="120"/>
      <c r="L56" s="108" t="s">
        <v>130</v>
      </c>
      <c r="M56" s="107" t="str">
        <f>$X56</f>
        <v>free agent</v>
      </c>
      <c r="N56" s="120" t="s">
        <v>556</v>
      </c>
      <c r="O56" s="142" t="s">
        <v>2429</v>
      </c>
      <c r="P56" s="178" t="str">
        <f t="shared" si="39"/>
        <v>Detwiler, Ross (free agent)</v>
      </c>
      <c r="Q56" s="139">
        <f>IF(ISBLANK($W56),"",$W56)</f>
        <v>200000</v>
      </c>
      <c r="R56" s="139"/>
      <c r="S56" s="231"/>
      <c r="T56" s="231"/>
      <c r="U56" s="231" t="str">
        <f>IF(ISBLANK($AE56),"",$AE56)</f>
        <v/>
      </c>
      <c r="V56" s="107" t="s">
        <v>1488</v>
      </c>
      <c r="W56" s="140">
        <v>200000</v>
      </c>
      <c r="X56" s="107" t="s">
        <v>326</v>
      </c>
      <c r="Y56" s="323"/>
      <c r="Z56" s="471"/>
      <c r="AA56" s="214"/>
      <c r="AB56" s="107"/>
      <c r="AC56" s="240"/>
      <c r="AD56" s="107"/>
      <c r="AE56" s="107"/>
      <c r="AF56" s="107"/>
    </row>
    <row r="57" spans="1:33" s="141" customFormat="1" ht="14.25" customHeight="1" x14ac:dyDescent="0.2">
      <c r="A57" s="471" t="s">
        <v>1330</v>
      </c>
      <c r="B57" s="185" t="str">
        <f t="shared" si="35"/>
        <v>Diaz</v>
      </c>
      <c r="C57" s="190" t="str">
        <f t="shared" si="36"/>
        <v>Jumbo</v>
      </c>
      <c r="D57" s="107" t="str">
        <f t="shared" si="37"/>
        <v>J. Diaz</v>
      </c>
      <c r="E57" s="178" t="str">
        <f t="shared" si="38"/>
        <v>Jumbo Diaz</v>
      </c>
      <c r="F57" s="108" t="s">
        <v>971</v>
      </c>
      <c r="G57" s="108"/>
      <c r="H57" s="108"/>
      <c r="I57" s="108"/>
      <c r="J57" s="298">
        <v>30739</v>
      </c>
      <c r="K57" s="107" t="s">
        <v>968</v>
      </c>
      <c r="L57" s="108" t="s">
        <v>130</v>
      </c>
      <c r="M57" s="107" t="str">
        <f t="shared" ref="M57:M62" si="40">$W57</f>
        <v>ARB-Y4</v>
      </c>
      <c r="N57" s="222" t="str">
        <f>Mays!$S$2</f>
        <v>Thunder Bay</v>
      </c>
      <c r="O57" s="108" t="s">
        <v>1349</v>
      </c>
      <c r="P57" s="178" t="str">
        <f t="shared" si="39"/>
        <v>Diaz, Jumbo (ARB-Y4)</v>
      </c>
      <c r="Q57" s="139" t="str">
        <f t="shared" ref="Q57:Q62" si="41">IF(ISBLANK($X57),"",$X57)</f>
        <v/>
      </c>
      <c r="R57" s="231" t="str">
        <f t="shared" ref="R57:R62" si="42">IF(ISBLANK($Z57),"",$Z57)</f>
        <v/>
      </c>
      <c r="S57" s="231" t="str">
        <f t="shared" ref="S57:S62" si="43">IF(ISBLANK($AB57),"",$AB57)</f>
        <v/>
      </c>
      <c r="T57" s="231" t="str">
        <f t="shared" ref="T57:T62" si="44">IF(ISBLANK($AD57),"",$AD57)</f>
        <v/>
      </c>
      <c r="U57" s="229" t="s">
        <v>367</v>
      </c>
      <c r="V57" s="179">
        <v>400000</v>
      </c>
      <c r="W57" s="107" t="s">
        <v>630</v>
      </c>
      <c r="X57" s="323"/>
      <c r="Y57" s="107" t="s">
        <v>943</v>
      </c>
      <c r="Z57" s="214"/>
      <c r="AA57" s="107" t="s">
        <v>944</v>
      </c>
      <c r="AB57" s="240"/>
      <c r="AC57" s="107" t="s">
        <v>945</v>
      </c>
      <c r="AD57" s="107"/>
      <c r="AE57" s="107"/>
      <c r="AF57" s="107"/>
    </row>
    <row r="58" spans="1:33" s="141" customFormat="1" ht="14.25" customHeight="1" x14ac:dyDescent="0.2">
      <c r="A58" s="471" t="s">
        <v>1658</v>
      </c>
      <c r="B58" s="185" t="str">
        <f t="shared" si="35"/>
        <v>Dickerson</v>
      </c>
      <c r="C58" s="190" t="str">
        <f t="shared" si="36"/>
        <v>Alex*</v>
      </c>
      <c r="D58" s="107" t="str">
        <f t="shared" si="37"/>
        <v>A. Dickerson</v>
      </c>
      <c r="E58" s="178" t="str">
        <f t="shared" si="38"/>
        <v>Alex* Dickerson</v>
      </c>
      <c r="F58" s="217" t="s">
        <v>404</v>
      </c>
      <c r="G58" s="471">
        <v>216</v>
      </c>
      <c r="H58" s="471">
        <v>11</v>
      </c>
      <c r="I58" s="471">
        <v>20</v>
      </c>
      <c r="J58" s="298">
        <v>33019</v>
      </c>
      <c r="K58" s="167" t="s">
        <v>977</v>
      </c>
      <c r="L58" s="108" t="s">
        <v>7</v>
      </c>
      <c r="M58" s="107" t="str">
        <f t="shared" si="40"/>
        <v>Y1*</v>
      </c>
      <c r="N58" s="120" t="str">
        <f>Aaron!$S$2</f>
        <v>San Jose</v>
      </c>
      <c r="O58" s="142" t="s">
        <v>1727</v>
      </c>
      <c r="P58" s="178" t="str">
        <f t="shared" si="39"/>
        <v>Dickerson, Alex* (Y1*)</v>
      </c>
      <c r="Q58" s="139">
        <f t="shared" si="41"/>
        <v>200000</v>
      </c>
      <c r="R58" s="231">
        <f t="shared" si="42"/>
        <v>300000</v>
      </c>
      <c r="S58" s="231">
        <f t="shared" si="43"/>
        <v>400000</v>
      </c>
      <c r="T58" s="231" t="str">
        <f t="shared" si="44"/>
        <v/>
      </c>
      <c r="U58" s="120" t="s">
        <v>510</v>
      </c>
      <c r="V58" s="179">
        <v>200000</v>
      </c>
      <c r="W58" s="178" t="s">
        <v>251</v>
      </c>
      <c r="X58" s="140">
        <v>200000</v>
      </c>
      <c r="Y58" s="107" t="s">
        <v>511</v>
      </c>
      <c r="Z58" s="183">
        <v>300000</v>
      </c>
      <c r="AA58" s="107" t="s">
        <v>367</v>
      </c>
      <c r="AB58" s="183">
        <v>400000</v>
      </c>
      <c r="AC58" s="107" t="s">
        <v>630</v>
      </c>
      <c r="AD58" s="107"/>
      <c r="AE58" s="107"/>
      <c r="AF58" s="107"/>
    </row>
    <row r="59" spans="1:33" s="141" customFormat="1" ht="14.25" customHeight="1" x14ac:dyDescent="0.2">
      <c r="A59" s="119" t="s">
        <v>885</v>
      </c>
      <c r="B59" s="185" t="str">
        <f t="shared" si="35"/>
        <v>Diekman</v>
      </c>
      <c r="C59" s="190" t="str">
        <f t="shared" si="36"/>
        <v>Jake</v>
      </c>
      <c r="D59" s="107" t="str">
        <f t="shared" si="37"/>
        <v>J. Diekman</v>
      </c>
      <c r="E59" s="178" t="str">
        <f t="shared" si="38"/>
        <v>Jake Diekman</v>
      </c>
      <c r="F59" s="108" t="s">
        <v>404</v>
      </c>
      <c r="G59" s="108"/>
      <c r="H59" s="108"/>
      <c r="I59" s="108"/>
      <c r="J59" s="165">
        <v>31798</v>
      </c>
      <c r="K59" s="120" t="s">
        <v>968</v>
      </c>
      <c r="L59" s="108" t="s">
        <v>130</v>
      </c>
      <c r="M59" s="107" t="str">
        <f t="shared" si="40"/>
        <v>ARB-Y6</v>
      </c>
      <c r="N59" s="120" t="s">
        <v>62</v>
      </c>
      <c r="O59" s="108" t="s">
        <v>1884</v>
      </c>
      <c r="P59" s="178" t="str">
        <f t="shared" si="39"/>
        <v>Diekman, Jake (ARB-Y6)</v>
      </c>
      <c r="Q59" s="139" t="str">
        <f t="shared" si="41"/>
        <v/>
      </c>
      <c r="R59" s="231" t="str">
        <f t="shared" si="42"/>
        <v/>
      </c>
      <c r="S59" s="231" t="str">
        <f t="shared" si="43"/>
        <v/>
      </c>
      <c r="T59" s="231" t="str">
        <f t="shared" si="44"/>
        <v/>
      </c>
      <c r="U59" s="120" t="s">
        <v>943</v>
      </c>
      <c r="V59" s="140">
        <v>1080000</v>
      </c>
      <c r="W59" s="107" t="s">
        <v>944</v>
      </c>
      <c r="X59" s="183"/>
      <c r="Y59" s="107" t="s">
        <v>945</v>
      </c>
      <c r="Z59" s="178"/>
      <c r="AA59" s="107" t="s">
        <v>326</v>
      </c>
      <c r="AB59" s="240"/>
      <c r="AC59" s="107"/>
      <c r="AD59" s="107"/>
      <c r="AE59" s="107"/>
      <c r="AF59" s="107"/>
    </row>
    <row r="60" spans="1:33" s="141" customFormat="1" ht="14.25" customHeight="1" x14ac:dyDescent="0.2">
      <c r="A60" s="471" t="s">
        <v>1474</v>
      </c>
      <c r="B60" s="185" t="str">
        <f t="shared" si="35"/>
        <v>Duffy</v>
      </c>
      <c r="C60" s="190" t="str">
        <f t="shared" si="36"/>
        <v>Matt Michael</v>
      </c>
      <c r="D60" s="107" t="str">
        <f t="shared" si="37"/>
        <v>M. Duffy</v>
      </c>
      <c r="E60" s="178" t="str">
        <f t="shared" si="38"/>
        <v>Matt Michael Duffy</v>
      </c>
      <c r="F60" s="108" t="s">
        <v>971</v>
      </c>
      <c r="G60" s="108"/>
      <c r="H60" s="108"/>
      <c r="I60" s="108"/>
      <c r="J60" s="298">
        <v>33253</v>
      </c>
      <c r="K60" s="107" t="s">
        <v>975</v>
      </c>
      <c r="L60" s="108" t="s">
        <v>7</v>
      </c>
      <c r="M60" s="107" t="str">
        <f t="shared" si="40"/>
        <v>Y2*</v>
      </c>
      <c r="N60" s="120" t="str">
        <f>Cobb!$S$2</f>
        <v>Waikiki</v>
      </c>
      <c r="O60" s="108" t="s">
        <v>1349</v>
      </c>
      <c r="P60" s="178" t="str">
        <f t="shared" si="39"/>
        <v>Duffy, Matt Michael (Y2*)</v>
      </c>
      <c r="Q60" s="139">
        <f t="shared" si="41"/>
        <v>300000</v>
      </c>
      <c r="R60" s="231">
        <f t="shared" si="42"/>
        <v>400000</v>
      </c>
      <c r="S60" s="231" t="str">
        <f t="shared" si="43"/>
        <v/>
      </c>
      <c r="T60" s="231" t="str">
        <f t="shared" si="44"/>
        <v/>
      </c>
      <c r="U60" s="120" t="s">
        <v>511</v>
      </c>
      <c r="V60" s="201">
        <v>300000</v>
      </c>
      <c r="W60" s="107" t="s">
        <v>250</v>
      </c>
      <c r="X60" s="183">
        <v>300000</v>
      </c>
      <c r="Y60" s="107" t="s">
        <v>367</v>
      </c>
      <c r="Z60" s="183">
        <v>400000</v>
      </c>
      <c r="AA60" s="107" t="s">
        <v>630</v>
      </c>
      <c r="AB60" s="240"/>
      <c r="AC60" s="107" t="s">
        <v>943</v>
      </c>
      <c r="AD60" s="107"/>
      <c r="AE60" s="107"/>
      <c r="AF60" s="107"/>
    </row>
    <row r="61" spans="1:33" s="141" customFormat="1" ht="14.25" customHeight="1" x14ac:dyDescent="0.2">
      <c r="A61" s="107" t="s">
        <v>2360</v>
      </c>
      <c r="B61" s="185" t="str">
        <f>LEFT(A61,FIND(", ",A61,1)-1)</f>
        <v>Eibner</v>
      </c>
      <c r="C61" s="190" t="str">
        <f>RIGHT(A61,LEN(A61)-FIND(", ",A61,1)-1)</f>
        <v>Brett</v>
      </c>
      <c r="D61" s="107" t="str">
        <f>CONCATENATE(MID(C61,1,1),". ",B61)</f>
        <v>B. Eibner</v>
      </c>
      <c r="E61" s="178" t="str">
        <f>CONCATENATE(C61," ",B61)</f>
        <v>Brett Eibner</v>
      </c>
      <c r="F61" s="178" t="s">
        <v>971</v>
      </c>
      <c r="G61" s="107">
        <f>Players!G225+1</f>
        <v>16</v>
      </c>
      <c r="H61" s="107">
        <v>8</v>
      </c>
      <c r="I61" s="107">
        <v>12</v>
      </c>
      <c r="J61" s="398">
        <v>32479</v>
      </c>
      <c r="K61" s="107" t="s">
        <v>1075</v>
      </c>
      <c r="L61" s="108" t="s">
        <v>7</v>
      </c>
      <c r="M61" s="107" t="str">
        <f t="shared" si="40"/>
        <v>Y1*</v>
      </c>
      <c r="N61" s="107" t="s">
        <v>448</v>
      </c>
      <c r="O61" s="108" t="s">
        <v>2127</v>
      </c>
      <c r="P61" s="178" t="str">
        <f>CONCATENATE(A61," (",M61,")")</f>
        <v>Eibner, Brett (Y1*)</v>
      </c>
      <c r="Q61" s="139">
        <f t="shared" si="41"/>
        <v>200000</v>
      </c>
      <c r="R61" s="231">
        <f t="shared" si="42"/>
        <v>300000</v>
      </c>
      <c r="S61" s="231">
        <f t="shared" si="43"/>
        <v>400000</v>
      </c>
      <c r="T61" s="231" t="str">
        <f t="shared" si="44"/>
        <v/>
      </c>
      <c r="U61" s="107" t="s">
        <v>510</v>
      </c>
      <c r="V61" s="140">
        <v>200000</v>
      </c>
      <c r="W61" s="107" t="s">
        <v>251</v>
      </c>
      <c r="X61" s="140">
        <v>200000</v>
      </c>
      <c r="Y61" s="107" t="s">
        <v>511</v>
      </c>
      <c r="Z61" s="183">
        <v>300000</v>
      </c>
      <c r="AA61" s="107" t="s">
        <v>367</v>
      </c>
      <c r="AB61" s="183">
        <v>400000</v>
      </c>
      <c r="AC61" s="107" t="s">
        <v>630</v>
      </c>
      <c r="AD61" s="107"/>
      <c r="AE61" s="107"/>
      <c r="AF61" s="107"/>
    </row>
    <row r="62" spans="1:33" s="141" customFormat="1" ht="14.25" customHeight="1" x14ac:dyDescent="0.2">
      <c r="A62" s="107" t="s">
        <v>2138</v>
      </c>
      <c r="B62" s="185" t="str">
        <f>LEFT(A62,FIND(", ",A62,1)-1)</f>
        <v>Espinal</v>
      </c>
      <c r="C62" s="190" t="str">
        <f>RIGHT(A62,LEN(A62)-FIND(", ",A62,1)-1)</f>
        <v>Andersson</v>
      </c>
      <c r="D62" s="107" t="str">
        <f>CONCATENATE(MID(C62,1,1),". ",B62)</f>
        <v>A. Espinal</v>
      </c>
      <c r="E62" s="178" t="str">
        <f>CONCATENATE(C62," ",B62)</f>
        <v>Andersson Espinal</v>
      </c>
      <c r="F62" s="184"/>
      <c r="G62" s="107">
        <f>Players!G235+1</f>
        <v>24</v>
      </c>
      <c r="H62" s="107">
        <v>1</v>
      </c>
      <c r="I62" s="107">
        <v>22</v>
      </c>
      <c r="J62" s="107"/>
      <c r="K62" s="107"/>
      <c r="L62" s="108" t="s">
        <v>509</v>
      </c>
      <c r="M62" s="107" t="str">
        <f t="shared" si="40"/>
        <v>min</v>
      </c>
      <c r="N62" s="107" t="s">
        <v>388</v>
      </c>
      <c r="O62" s="108" t="s">
        <v>2127</v>
      </c>
      <c r="P62" s="178" t="str">
        <f>CONCATENATE(A62," (",M62,")")</f>
        <v>Espinal, Andersson (min)</v>
      </c>
      <c r="Q62" s="139" t="str">
        <f t="shared" si="41"/>
        <v/>
      </c>
      <c r="R62" s="231" t="str">
        <f t="shared" si="42"/>
        <v/>
      </c>
      <c r="S62" s="231" t="str">
        <f t="shared" si="43"/>
        <v/>
      </c>
      <c r="T62" s="231" t="str">
        <f t="shared" si="44"/>
        <v/>
      </c>
      <c r="U62" s="107" t="s">
        <v>643</v>
      </c>
      <c r="V62" s="107"/>
      <c r="W62" s="107" t="s">
        <v>643</v>
      </c>
      <c r="X62" s="107"/>
      <c r="Y62" s="107"/>
      <c r="Z62" s="107"/>
      <c r="AA62" s="107"/>
      <c r="AB62" s="107"/>
      <c r="AC62" s="107"/>
      <c r="AD62" s="107"/>
      <c r="AE62" s="471"/>
      <c r="AF62" s="107"/>
    </row>
    <row r="63" spans="1:33" s="141" customFormat="1" ht="14.25" customHeight="1" x14ac:dyDescent="0.2">
      <c r="A63" s="121" t="s">
        <v>214</v>
      </c>
      <c r="B63" s="185" t="str">
        <f t="shared" ref="B63:B71" si="45">LEFT(A63,FIND(", ",A63,1)-1)</f>
        <v>Feliz</v>
      </c>
      <c r="C63" s="190" t="str">
        <f t="shared" ref="C63:C71" si="46">RIGHT(A63,LEN(A63)-FIND(", ",A63,1)-1)</f>
        <v>Neftali</v>
      </c>
      <c r="D63" s="107" t="str">
        <f t="shared" ref="D63:D71" si="47">CONCATENATE(MID(C63,1,1),". ",B63)</f>
        <v>N. Feliz</v>
      </c>
      <c r="E63" s="178" t="str">
        <f t="shared" ref="E63:E71" si="48">CONCATENATE(C63," ",B63)</f>
        <v>Neftali Feliz</v>
      </c>
      <c r="F63" s="108" t="s">
        <v>971</v>
      </c>
      <c r="G63" s="108"/>
      <c r="H63" s="108"/>
      <c r="I63" s="108"/>
      <c r="J63" s="165">
        <v>32265</v>
      </c>
      <c r="K63" s="120" t="s">
        <v>968</v>
      </c>
      <c r="L63" s="108" t="s">
        <v>130</v>
      </c>
      <c r="M63" s="107" t="str">
        <f>$X63</f>
        <v>free agent</v>
      </c>
      <c r="N63" s="120" t="str">
        <f>Mays!$G$2</f>
        <v>Palo Alto</v>
      </c>
      <c r="O63" s="284" t="s">
        <v>1497</v>
      </c>
      <c r="P63" s="178" t="str">
        <f t="shared" ref="P63:P71" si="49">CONCATENATE(A63," (",M63,")")</f>
        <v>Feliz, Neftali (free agent)</v>
      </c>
      <c r="Q63" s="139">
        <f>IF(ISBLANK($W63),"",$W63)</f>
        <v>250000</v>
      </c>
      <c r="R63" s="139" t="str">
        <f>IF(ISBLANK($Y63),"",$Y63)</f>
        <v/>
      </c>
      <c r="S63" s="231" t="str">
        <f>IF(ISBLANK($AA63),"",$AA63)</f>
        <v/>
      </c>
      <c r="T63" s="231" t="str">
        <f>IF(ISBLANK($AC63),"",$AC63)</f>
        <v/>
      </c>
      <c r="U63" s="231" t="str">
        <f>IF(ISBLANK($AE63),"",$AE63)</f>
        <v/>
      </c>
      <c r="V63" s="121" t="s">
        <v>1585</v>
      </c>
      <c r="W63" s="320">
        <v>250000</v>
      </c>
      <c r="X63" s="107" t="s">
        <v>326</v>
      </c>
      <c r="Y63" s="338"/>
      <c r="Z63" s="340"/>
      <c r="AA63" s="338"/>
      <c r="AB63" s="107"/>
      <c r="AC63" s="240"/>
      <c r="AD63" s="107"/>
      <c r="AE63" s="107"/>
      <c r="AF63" s="107"/>
    </row>
    <row r="64" spans="1:33" s="141" customFormat="1" ht="14.25" customHeight="1" x14ac:dyDescent="0.2">
      <c r="A64" s="187" t="s">
        <v>1177</v>
      </c>
      <c r="B64" s="185" t="str">
        <f t="shared" si="45"/>
        <v>Fernandez</v>
      </c>
      <c r="C64" s="190" t="str">
        <f t="shared" si="46"/>
        <v>Jose D</v>
      </c>
      <c r="D64" s="107" t="str">
        <f t="shared" si="47"/>
        <v>J. Fernandez</v>
      </c>
      <c r="E64" s="178" t="str">
        <f t="shared" si="48"/>
        <v>Jose D Fernandez</v>
      </c>
      <c r="F64" s="199" t="s">
        <v>971</v>
      </c>
      <c r="G64" s="199"/>
      <c r="H64" s="199"/>
      <c r="I64" s="199"/>
      <c r="J64" s="194">
        <v>33816</v>
      </c>
      <c r="K64" s="178" t="s">
        <v>730</v>
      </c>
      <c r="L64" s="108" t="s">
        <v>130</v>
      </c>
      <c r="M64" s="107" t="str">
        <f>$W64</f>
        <v>ARB-Y5</v>
      </c>
      <c r="N64" s="120" t="s">
        <v>224</v>
      </c>
      <c r="O64" s="184" t="s">
        <v>2443</v>
      </c>
      <c r="P64" s="178" t="str">
        <f t="shared" si="49"/>
        <v>Fernandez, Jose D (ARB-Y5)</v>
      </c>
      <c r="Q64" s="139" t="str">
        <f>IF(ISBLANK($X64),"",$X64)</f>
        <v/>
      </c>
      <c r="R64" s="231" t="str">
        <f>IF(ISBLANK($Z64),"",$Z64)</f>
        <v/>
      </c>
      <c r="S64" s="231" t="str">
        <f>IF(ISBLANK($AB64),"",$AB64)</f>
        <v/>
      </c>
      <c r="T64" s="231" t="str">
        <f>IF(ISBLANK($AD64),"",$AD64)</f>
        <v/>
      </c>
      <c r="U64" s="229" t="s">
        <v>630</v>
      </c>
      <c r="V64" s="179">
        <v>1080000</v>
      </c>
      <c r="W64" s="107" t="s">
        <v>943</v>
      </c>
      <c r="X64" s="179"/>
      <c r="Y64" s="107" t="s">
        <v>944</v>
      </c>
      <c r="Z64" s="183"/>
      <c r="AA64" s="107" t="s">
        <v>945</v>
      </c>
      <c r="AB64" s="240"/>
      <c r="AC64" s="107" t="s">
        <v>326</v>
      </c>
      <c r="AD64" s="107"/>
      <c r="AE64" s="107"/>
      <c r="AF64" s="107"/>
    </row>
    <row r="65" spans="1:32" s="141" customFormat="1" ht="14.25" customHeight="1" x14ac:dyDescent="0.2">
      <c r="A65" s="121" t="s">
        <v>860</v>
      </c>
      <c r="B65" s="185" t="str">
        <f t="shared" si="45"/>
        <v>Fien</v>
      </c>
      <c r="C65" s="190" t="str">
        <f t="shared" si="46"/>
        <v>Casey</v>
      </c>
      <c r="D65" s="107" t="str">
        <f t="shared" si="47"/>
        <v>C. Fien</v>
      </c>
      <c r="E65" s="178" t="str">
        <f t="shared" si="48"/>
        <v>Casey Fien</v>
      </c>
      <c r="F65" s="108" t="s">
        <v>971</v>
      </c>
      <c r="G65" s="108"/>
      <c r="H65" s="108"/>
      <c r="I65" s="108"/>
      <c r="J65" s="165">
        <v>30610</v>
      </c>
      <c r="K65" s="120" t="s">
        <v>968</v>
      </c>
      <c r="L65" s="108" t="s">
        <v>130</v>
      </c>
      <c r="M65" s="107" t="str">
        <f>$X65</f>
        <v>free agent</v>
      </c>
      <c r="N65" s="120" t="s">
        <v>1226</v>
      </c>
      <c r="O65" s="284" t="s">
        <v>2391</v>
      </c>
      <c r="P65" s="178" t="str">
        <f t="shared" si="49"/>
        <v>Fien, Casey (free agent)</v>
      </c>
      <c r="Q65" s="139">
        <f>IF(ISBLANK($W65),"",$W65)</f>
        <v>805000</v>
      </c>
      <c r="R65" s="139" t="str">
        <f>IF(ISBLANK($Y65),"",$Y65)</f>
        <v/>
      </c>
      <c r="S65" s="231" t="str">
        <f>IF(ISBLANK($AA65),"",$AA65)</f>
        <v/>
      </c>
      <c r="T65" s="231" t="str">
        <f>IF(ISBLANK($AC65),"",$AC65)</f>
        <v/>
      </c>
      <c r="U65" s="231" t="str">
        <f>IF(ISBLANK($AE65),"",$AE65)</f>
        <v/>
      </c>
      <c r="V65" s="121" t="s">
        <v>1580</v>
      </c>
      <c r="W65" s="320">
        <v>805000</v>
      </c>
      <c r="X65" s="107" t="s">
        <v>326</v>
      </c>
      <c r="Y65" s="179"/>
      <c r="Z65" s="107"/>
      <c r="AA65" s="183"/>
      <c r="AB65" s="107"/>
      <c r="AC65" s="214"/>
      <c r="AD65" s="107"/>
      <c r="AE65" s="107"/>
      <c r="AF65" s="107"/>
    </row>
    <row r="66" spans="1:32" s="141" customFormat="1" ht="14.25" customHeight="1" x14ac:dyDescent="0.2">
      <c r="A66" s="119" t="s">
        <v>867</v>
      </c>
      <c r="B66" s="185" t="str">
        <f t="shared" si="45"/>
        <v>Fiers</v>
      </c>
      <c r="C66" s="190" t="str">
        <f t="shared" si="46"/>
        <v>Mike</v>
      </c>
      <c r="D66" s="107" t="str">
        <f t="shared" si="47"/>
        <v>M. Fiers</v>
      </c>
      <c r="E66" s="178" t="str">
        <f t="shared" si="48"/>
        <v>Mike Fiers</v>
      </c>
      <c r="F66" s="108" t="s">
        <v>971</v>
      </c>
      <c r="G66" s="108"/>
      <c r="H66" s="108"/>
      <c r="I66" s="108"/>
      <c r="J66" s="165">
        <v>31213</v>
      </c>
      <c r="K66" s="120" t="s">
        <v>968</v>
      </c>
      <c r="L66" s="108" t="s">
        <v>130</v>
      </c>
      <c r="M66" s="107" t="str">
        <f>$X66</f>
        <v>free agent</v>
      </c>
      <c r="N66" s="120" t="str">
        <f>Ruth!$G$2</f>
        <v>Gotham City</v>
      </c>
      <c r="O66" s="227" t="s">
        <v>1229</v>
      </c>
      <c r="P66" s="178" t="str">
        <f t="shared" si="49"/>
        <v>Fiers, Mike (free agent)</v>
      </c>
      <c r="Q66" s="139">
        <f>IF(ISBLANK($W66),"",$W66)</f>
        <v>3100000</v>
      </c>
      <c r="R66" s="139" t="str">
        <f>IF(ISBLANK($Y66),"",$Y66)</f>
        <v/>
      </c>
      <c r="S66" s="231" t="str">
        <f>IF(ISBLANK($AA66),"",$AA66)</f>
        <v/>
      </c>
      <c r="T66" s="231" t="str">
        <f>IF(ISBLANK($AC66),"",$AC66)</f>
        <v/>
      </c>
      <c r="U66" s="231" t="str">
        <f>IF(ISBLANK($AE66),"",$AE66)</f>
        <v/>
      </c>
      <c r="V66" s="120" t="s">
        <v>1232</v>
      </c>
      <c r="W66" s="182">
        <v>3100000</v>
      </c>
      <c r="X66" s="120" t="s">
        <v>326</v>
      </c>
      <c r="Y66" s="182"/>
      <c r="Z66" s="120"/>
      <c r="AA66" s="182"/>
      <c r="AB66" s="471"/>
      <c r="AC66" s="214"/>
      <c r="AD66" s="107"/>
      <c r="AE66" s="107"/>
      <c r="AF66" s="107"/>
    </row>
    <row r="67" spans="1:32" s="141" customFormat="1" ht="14.25" customHeight="1" x14ac:dyDescent="0.2">
      <c r="A67" s="107" t="s">
        <v>115</v>
      </c>
      <c r="B67" s="185" t="str">
        <f t="shared" si="45"/>
        <v>Floyd</v>
      </c>
      <c r="C67" s="190" t="str">
        <f t="shared" si="46"/>
        <v>Gavin</v>
      </c>
      <c r="D67" s="107" t="str">
        <f t="shared" si="47"/>
        <v>G. Floyd</v>
      </c>
      <c r="E67" s="178" t="str">
        <f t="shared" si="48"/>
        <v>Gavin Floyd</v>
      </c>
      <c r="F67" s="108" t="s">
        <v>971</v>
      </c>
      <c r="G67" s="108"/>
      <c r="H67" s="108"/>
      <c r="I67" s="108"/>
      <c r="J67" s="165">
        <v>30343</v>
      </c>
      <c r="K67" s="120" t="s">
        <v>730</v>
      </c>
      <c r="L67" s="108" t="s">
        <v>130</v>
      </c>
      <c r="M67" s="107" t="str">
        <f>$X67</f>
        <v>free agent</v>
      </c>
      <c r="N67" s="120" t="s">
        <v>1220</v>
      </c>
      <c r="O67" s="227" t="s">
        <v>2429</v>
      </c>
      <c r="P67" s="178" t="str">
        <f t="shared" si="49"/>
        <v>Floyd, Gavin (free agent)</v>
      </c>
      <c r="Q67" s="139">
        <f>IF(ISBLANK($W67),"",$W67)</f>
        <v>200000</v>
      </c>
      <c r="R67" s="139" t="str">
        <f>IF(ISBLANK($Y67),"",$Y67)</f>
        <v/>
      </c>
      <c r="S67" s="231" t="str">
        <f>IF(ISBLANK($AA67),"",$AA67)</f>
        <v/>
      </c>
      <c r="T67" s="231" t="str">
        <f>IF(ISBLANK($AC67),"",$AC67)</f>
        <v/>
      </c>
      <c r="U67" s="231" t="str">
        <f>IF(ISBLANK($AE67),"",$AE67)</f>
        <v/>
      </c>
      <c r="V67" s="107" t="s">
        <v>1488</v>
      </c>
      <c r="W67" s="182">
        <v>200000</v>
      </c>
      <c r="X67" s="107" t="s">
        <v>326</v>
      </c>
      <c r="Y67" s="183"/>
      <c r="Z67" s="107"/>
      <c r="AA67" s="183"/>
      <c r="AB67" s="107"/>
      <c r="AC67" s="240"/>
      <c r="AD67" s="471"/>
      <c r="AE67" s="107"/>
      <c r="AF67" s="107"/>
    </row>
    <row r="68" spans="1:32" s="141" customFormat="1" ht="14.25" customHeight="1" x14ac:dyDescent="0.2">
      <c r="A68" s="107" t="s">
        <v>2334</v>
      </c>
      <c r="B68" s="185" t="str">
        <f t="shared" si="45"/>
        <v>Flynn</v>
      </c>
      <c r="C68" s="190" t="str">
        <f t="shared" si="46"/>
        <v>Brian</v>
      </c>
      <c r="D68" s="107" t="str">
        <f t="shared" si="47"/>
        <v>B. Flynn</v>
      </c>
      <c r="E68" s="178" t="str">
        <f t="shared" si="48"/>
        <v>Brian Flynn</v>
      </c>
      <c r="F68" s="178" t="s">
        <v>404</v>
      </c>
      <c r="G68" s="107">
        <f>Cuts!G33+1</f>
        <v>165</v>
      </c>
      <c r="H68" s="107">
        <v>4</v>
      </c>
      <c r="I68" s="107">
        <v>10</v>
      </c>
      <c r="J68" s="398">
        <v>32982</v>
      </c>
      <c r="K68" s="107" t="s">
        <v>968</v>
      </c>
      <c r="L68" s="108" t="s">
        <v>130</v>
      </c>
      <c r="M68" s="107" t="str">
        <f t="shared" ref="M68:M73" si="50">$W68</f>
        <v>Y1*</v>
      </c>
      <c r="N68" s="107" t="s">
        <v>352</v>
      </c>
      <c r="O68" s="108" t="s">
        <v>2127</v>
      </c>
      <c r="P68" s="178" t="str">
        <f t="shared" si="49"/>
        <v>Flynn, Brian (Y1*)</v>
      </c>
      <c r="Q68" s="139">
        <f t="shared" ref="Q68:Q73" si="51">IF(ISBLANK($X68),"",$X68)</f>
        <v>200000</v>
      </c>
      <c r="R68" s="231">
        <f t="shared" ref="R68:R73" si="52">IF(ISBLANK($Z68),"",$Z68)</f>
        <v>300000</v>
      </c>
      <c r="S68" s="231">
        <f t="shared" ref="S68:S73" si="53">IF(ISBLANK($AB68),"",$AB68)</f>
        <v>400000</v>
      </c>
      <c r="T68" s="231" t="str">
        <f t="shared" ref="T68:T73" si="54">IF(ISBLANK($AD68),"",$AD68)</f>
        <v/>
      </c>
      <c r="U68" s="107" t="s">
        <v>510</v>
      </c>
      <c r="V68" s="140">
        <v>200000</v>
      </c>
      <c r="W68" s="107" t="s">
        <v>251</v>
      </c>
      <c r="X68" s="140">
        <v>200000</v>
      </c>
      <c r="Y68" s="107" t="s">
        <v>511</v>
      </c>
      <c r="Z68" s="183">
        <v>300000</v>
      </c>
      <c r="AA68" s="107" t="s">
        <v>367</v>
      </c>
      <c r="AB68" s="183">
        <v>400000</v>
      </c>
      <c r="AC68" s="107" t="s">
        <v>630</v>
      </c>
      <c r="AD68" s="471"/>
      <c r="AE68" s="471"/>
      <c r="AF68" s="107"/>
    </row>
    <row r="69" spans="1:32" s="141" customFormat="1" ht="14.25" customHeight="1" x14ac:dyDescent="0.2">
      <c r="A69" s="471" t="s">
        <v>1304</v>
      </c>
      <c r="B69" s="185" t="str">
        <f t="shared" si="45"/>
        <v>Frias</v>
      </c>
      <c r="C69" s="190" t="str">
        <f t="shared" si="46"/>
        <v>Carlos</v>
      </c>
      <c r="D69" s="107" t="str">
        <f t="shared" si="47"/>
        <v>C. Frias</v>
      </c>
      <c r="E69" s="178" t="str">
        <f t="shared" si="48"/>
        <v>Carlos Frias</v>
      </c>
      <c r="F69" s="108" t="s">
        <v>971</v>
      </c>
      <c r="G69" s="108"/>
      <c r="H69" s="108"/>
      <c r="I69" s="108"/>
      <c r="J69" s="298">
        <v>32825</v>
      </c>
      <c r="K69" s="107" t="s">
        <v>968</v>
      </c>
      <c r="L69" s="108" t="s">
        <v>130</v>
      </c>
      <c r="M69" s="107" t="str">
        <f t="shared" si="50"/>
        <v>Y2*</v>
      </c>
      <c r="N69" s="120" t="str">
        <f>Cobb!$A$2</f>
        <v>Greenville</v>
      </c>
      <c r="O69" s="108" t="s">
        <v>1349</v>
      </c>
      <c r="P69" s="178" t="str">
        <f t="shared" si="49"/>
        <v>Frias, Carlos (Y2*)</v>
      </c>
      <c r="Q69" s="139">
        <f t="shared" si="51"/>
        <v>300000</v>
      </c>
      <c r="R69" s="231">
        <f t="shared" si="52"/>
        <v>400000</v>
      </c>
      <c r="S69" s="231" t="str">
        <f t="shared" si="53"/>
        <v/>
      </c>
      <c r="T69" s="231" t="str">
        <f t="shared" si="54"/>
        <v/>
      </c>
      <c r="U69" s="229" t="s">
        <v>250</v>
      </c>
      <c r="V69" s="179">
        <v>300000</v>
      </c>
      <c r="W69" s="107" t="s">
        <v>250</v>
      </c>
      <c r="X69" s="183">
        <v>300000</v>
      </c>
      <c r="Y69" s="107" t="s">
        <v>367</v>
      </c>
      <c r="Z69" s="183">
        <v>400000</v>
      </c>
      <c r="AA69" s="107" t="s">
        <v>630</v>
      </c>
      <c r="AB69" s="240"/>
      <c r="AC69" s="107" t="s">
        <v>943</v>
      </c>
      <c r="AD69" s="107"/>
      <c r="AE69" s="107"/>
      <c r="AF69" s="107"/>
    </row>
    <row r="70" spans="1:32" s="141" customFormat="1" ht="14.25" customHeight="1" x14ac:dyDescent="0.2">
      <c r="A70" s="119" t="s">
        <v>879</v>
      </c>
      <c r="B70" s="185" t="str">
        <f t="shared" si="45"/>
        <v>Friedrich</v>
      </c>
      <c r="C70" s="190" t="str">
        <f t="shared" si="46"/>
        <v>Christian</v>
      </c>
      <c r="D70" s="107" t="str">
        <f t="shared" si="47"/>
        <v>C. Friedrich</v>
      </c>
      <c r="E70" s="178" t="str">
        <f t="shared" si="48"/>
        <v>Christian Friedrich</v>
      </c>
      <c r="F70" s="108" t="s">
        <v>404</v>
      </c>
      <c r="G70" s="108"/>
      <c r="H70" s="108"/>
      <c r="I70" s="108"/>
      <c r="J70" s="165">
        <v>31966</v>
      </c>
      <c r="K70" s="120" t="s">
        <v>730</v>
      </c>
      <c r="L70" s="108" t="s">
        <v>130</v>
      </c>
      <c r="M70" s="107" t="str">
        <f t="shared" si="50"/>
        <v>ARB-Y4</v>
      </c>
      <c r="N70" s="120" t="str">
        <f>Mays!$M$2</f>
        <v>Mudville</v>
      </c>
      <c r="O70" s="108" t="s">
        <v>846</v>
      </c>
      <c r="P70" s="178" t="str">
        <f t="shared" si="49"/>
        <v>Friedrich, Christian (ARB-Y4)</v>
      </c>
      <c r="Q70" s="139" t="str">
        <f t="shared" si="51"/>
        <v/>
      </c>
      <c r="R70" s="231" t="str">
        <f t="shared" si="52"/>
        <v/>
      </c>
      <c r="S70" s="231" t="str">
        <f t="shared" si="53"/>
        <v/>
      </c>
      <c r="T70" s="231" t="str">
        <f t="shared" si="54"/>
        <v/>
      </c>
      <c r="U70" s="229" t="s">
        <v>367</v>
      </c>
      <c r="V70" s="179">
        <v>400000</v>
      </c>
      <c r="W70" s="107" t="s">
        <v>630</v>
      </c>
      <c r="X70" s="183"/>
      <c r="Y70" s="107" t="s">
        <v>943</v>
      </c>
      <c r="Z70" s="183"/>
      <c r="AA70" s="107" t="s">
        <v>944</v>
      </c>
      <c r="AB70" s="240"/>
      <c r="AC70" s="107" t="s">
        <v>945</v>
      </c>
      <c r="AD70" s="471"/>
      <c r="AE70" s="107"/>
      <c r="AF70" s="107"/>
    </row>
    <row r="71" spans="1:32" s="141" customFormat="1" ht="14.25" customHeight="1" x14ac:dyDescent="0.2">
      <c r="A71" s="107" t="s">
        <v>2357</v>
      </c>
      <c r="B71" s="185" t="str">
        <f t="shared" si="45"/>
        <v>Fryer</v>
      </c>
      <c r="C71" s="190" t="str">
        <f t="shared" si="46"/>
        <v>Eric</v>
      </c>
      <c r="D71" s="107" t="str">
        <f t="shared" si="47"/>
        <v>E. Fryer</v>
      </c>
      <c r="E71" s="178" t="str">
        <f t="shared" si="48"/>
        <v>Eric Fryer</v>
      </c>
      <c r="F71" s="178" t="s">
        <v>971</v>
      </c>
      <c r="G71" s="107">
        <f>Players!G1000+1</f>
        <v>171</v>
      </c>
      <c r="H71" s="107">
        <v>7</v>
      </c>
      <c r="I71" s="107">
        <v>16</v>
      </c>
      <c r="J71" s="398">
        <v>31285</v>
      </c>
      <c r="K71" s="107" t="s">
        <v>972</v>
      </c>
      <c r="L71" s="108" t="s">
        <v>7</v>
      </c>
      <c r="M71" s="107" t="str">
        <f t="shared" si="50"/>
        <v>Y1*</v>
      </c>
      <c r="N71" s="107" t="s">
        <v>1226</v>
      </c>
      <c r="O71" s="108" t="s">
        <v>2391</v>
      </c>
      <c r="P71" s="178" t="str">
        <f t="shared" si="49"/>
        <v>Fryer, Eric (Y1*)</v>
      </c>
      <c r="Q71" s="139">
        <f t="shared" si="51"/>
        <v>200000</v>
      </c>
      <c r="R71" s="231">
        <f t="shared" si="52"/>
        <v>300000</v>
      </c>
      <c r="S71" s="231">
        <f t="shared" si="53"/>
        <v>400000</v>
      </c>
      <c r="T71" s="231" t="str">
        <f t="shared" si="54"/>
        <v/>
      </c>
      <c r="U71" s="107" t="s">
        <v>510</v>
      </c>
      <c r="V71" s="140">
        <v>200000</v>
      </c>
      <c r="W71" s="107" t="s">
        <v>251</v>
      </c>
      <c r="X71" s="140">
        <v>200000</v>
      </c>
      <c r="Y71" s="107" t="s">
        <v>511</v>
      </c>
      <c r="Z71" s="183">
        <v>300000</v>
      </c>
      <c r="AA71" s="107" t="s">
        <v>367</v>
      </c>
      <c r="AB71" s="183">
        <v>400000</v>
      </c>
      <c r="AC71" s="107" t="s">
        <v>630</v>
      </c>
      <c r="AD71" s="107"/>
      <c r="AE71" s="107"/>
      <c r="AF71" s="107"/>
    </row>
    <row r="72" spans="1:32" s="141" customFormat="1" ht="14.25" customHeight="1" x14ac:dyDescent="0.2">
      <c r="A72" s="107" t="s">
        <v>2226</v>
      </c>
      <c r="B72" s="185" t="str">
        <f t="shared" ref="B72:B90" si="55">LEFT(A72,FIND(", ",A72,1)-1)</f>
        <v>Garcia</v>
      </c>
      <c r="C72" s="190" t="str">
        <f t="shared" ref="C72:C90" si="56">RIGHT(A72,LEN(A72)-FIND(", ",A72,1)-1)</f>
        <v>Victor</v>
      </c>
      <c r="D72" s="107" t="str">
        <f t="shared" ref="D72:D90" si="57">CONCATENATE(MID(C72,1,1),". ",B72)</f>
        <v>V. Garcia</v>
      </c>
      <c r="E72" s="178" t="str">
        <f t="shared" ref="E72:E90" si="58">CONCATENATE(C72," ",B72)</f>
        <v>Victor Garcia</v>
      </c>
      <c r="F72" s="184" t="s">
        <v>971</v>
      </c>
      <c r="G72" s="107">
        <v>213</v>
      </c>
      <c r="H72" s="107">
        <v>11</v>
      </c>
      <c r="I72" s="107">
        <v>3</v>
      </c>
      <c r="J72" s="398">
        <v>35596</v>
      </c>
      <c r="K72" s="107" t="s">
        <v>730</v>
      </c>
      <c r="L72" s="108" t="s">
        <v>509</v>
      </c>
      <c r="M72" s="107" t="str">
        <f t="shared" si="50"/>
        <v>min</v>
      </c>
      <c r="N72" s="107" t="s">
        <v>1636</v>
      </c>
      <c r="O72" s="108" t="s">
        <v>2127</v>
      </c>
      <c r="P72" s="178" t="str">
        <f t="shared" ref="P72:P90" si="59">CONCATENATE(A72," (",M72,")")</f>
        <v>Garcia, Victor (min)</v>
      </c>
      <c r="Q72" s="139" t="str">
        <f t="shared" si="51"/>
        <v/>
      </c>
      <c r="R72" s="231" t="str">
        <f t="shared" si="52"/>
        <v/>
      </c>
      <c r="S72" s="231" t="str">
        <f t="shared" si="53"/>
        <v/>
      </c>
      <c r="T72" s="231" t="str">
        <f t="shared" si="54"/>
        <v/>
      </c>
      <c r="U72" s="107" t="s">
        <v>643</v>
      </c>
      <c r="V72" s="107"/>
      <c r="W72" s="107" t="s">
        <v>643</v>
      </c>
      <c r="X72" s="107"/>
      <c r="Y72" s="107"/>
      <c r="Z72" s="107"/>
      <c r="AA72" s="107"/>
      <c r="AB72" s="107"/>
      <c r="AC72" s="107"/>
      <c r="AD72" s="107"/>
      <c r="AE72" s="107"/>
      <c r="AF72" s="107"/>
    </row>
    <row r="73" spans="1:32" s="141" customFormat="1" ht="14.25" customHeight="1" x14ac:dyDescent="0.2">
      <c r="A73" s="107" t="s">
        <v>2356</v>
      </c>
      <c r="B73" s="185" t="str">
        <f t="shared" si="55"/>
        <v>Garton</v>
      </c>
      <c r="C73" s="190" t="str">
        <f t="shared" si="56"/>
        <v>Ryan</v>
      </c>
      <c r="D73" s="107" t="str">
        <f t="shared" si="57"/>
        <v>R. Garton</v>
      </c>
      <c r="E73" s="178" t="str">
        <f t="shared" si="58"/>
        <v>Ryan Garton</v>
      </c>
      <c r="F73" s="178" t="s">
        <v>971</v>
      </c>
      <c r="G73" s="107">
        <f>Players!G280+1</f>
        <v>1</v>
      </c>
      <c r="H73" s="107">
        <v>7</v>
      </c>
      <c r="I73" s="107">
        <v>12</v>
      </c>
      <c r="J73" s="398">
        <v>32847</v>
      </c>
      <c r="K73" s="107" t="s">
        <v>968</v>
      </c>
      <c r="L73" s="108" t="s">
        <v>130</v>
      </c>
      <c r="M73" s="107" t="str">
        <f t="shared" si="50"/>
        <v>Y2</v>
      </c>
      <c r="N73" s="107" t="s">
        <v>642</v>
      </c>
      <c r="O73" s="108" t="s">
        <v>2127</v>
      </c>
      <c r="P73" s="178" t="str">
        <f t="shared" si="59"/>
        <v>Garton, Ryan (Y2)</v>
      </c>
      <c r="Q73" s="139">
        <f t="shared" si="51"/>
        <v>300000</v>
      </c>
      <c r="R73" s="231">
        <f t="shared" si="52"/>
        <v>400000</v>
      </c>
      <c r="S73" s="231" t="str">
        <f t="shared" si="53"/>
        <v/>
      </c>
      <c r="T73" s="231" t="str">
        <f t="shared" si="54"/>
        <v/>
      </c>
      <c r="U73" s="107" t="s">
        <v>510</v>
      </c>
      <c r="V73" s="140">
        <v>200000</v>
      </c>
      <c r="W73" s="107" t="s">
        <v>511</v>
      </c>
      <c r="X73" s="183">
        <v>300000</v>
      </c>
      <c r="Y73" s="107" t="s">
        <v>367</v>
      </c>
      <c r="Z73" s="183">
        <v>400000</v>
      </c>
      <c r="AA73" s="107" t="s">
        <v>630</v>
      </c>
      <c r="AB73" s="107"/>
      <c r="AC73" s="107" t="s">
        <v>943</v>
      </c>
      <c r="AD73" s="471"/>
      <c r="AE73" s="140"/>
      <c r="AF73" s="107"/>
    </row>
    <row r="74" spans="1:32" s="141" customFormat="1" ht="14.25" customHeight="1" x14ac:dyDescent="0.2">
      <c r="A74" s="339" t="s">
        <v>269</v>
      </c>
      <c r="B74" s="185" t="str">
        <f t="shared" si="55"/>
        <v>Gee</v>
      </c>
      <c r="C74" s="190" t="str">
        <f t="shared" si="56"/>
        <v>Dillon</v>
      </c>
      <c r="D74" s="107" t="str">
        <f t="shared" si="57"/>
        <v>D. Gee</v>
      </c>
      <c r="E74" s="178" t="str">
        <f t="shared" si="58"/>
        <v>Dillon Gee</v>
      </c>
      <c r="F74" s="367" t="s">
        <v>971</v>
      </c>
      <c r="G74" s="339"/>
      <c r="H74" s="339"/>
      <c r="I74" s="339"/>
      <c r="J74" s="368">
        <v>31530</v>
      </c>
      <c r="K74" s="369" t="s">
        <v>730</v>
      </c>
      <c r="L74" s="337" t="s">
        <v>130</v>
      </c>
      <c r="M74" s="107" t="str">
        <f>$X74</f>
        <v>free agent</v>
      </c>
      <c r="N74" s="339" t="s">
        <v>1895</v>
      </c>
      <c r="O74" s="370" t="s">
        <v>1922</v>
      </c>
      <c r="P74" s="178" t="str">
        <f t="shared" si="59"/>
        <v>Gee, Dillon (free agent)</v>
      </c>
      <c r="Q74" s="139">
        <f>IF(ISBLANK($W74),"",$W74)</f>
        <v>600000</v>
      </c>
      <c r="R74" s="139" t="str">
        <f>IF(ISBLANK($Y74),"",$Y74)</f>
        <v/>
      </c>
      <c r="S74" s="231" t="str">
        <f>IF(ISBLANK($AA74),"",$AA74)</f>
        <v/>
      </c>
      <c r="T74" s="231" t="str">
        <f>IF(ISBLANK($AC74),"",$AC74)</f>
        <v/>
      </c>
      <c r="U74" s="231" t="str">
        <f>IF(ISBLANK($AE74),"",$AE74)</f>
        <v/>
      </c>
      <c r="V74" s="340" t="s">
        <v>1933</v>
      </c>
      <c r="W74" s="338">
        <v>600000</v>
      </c>
      <c r="X74" s="340" t="s">
        <v>326</v>
      </c>
      <c r="Y74" s="201"/>
      <c r="Z74" s="471"/>
      <c r="AA74" s="183"/>
      <c r="AB74" s="107"/>
      <c r="AC74" s="240"/>
      <c r="AD74" s="471"/>
      <c r="AE74" s="107"/>
      <c r="AF74" s="107"/>
    </row>
    <row r="75" spans="1:32" s="141" customFormat="1" ht="14.25" customHeight="1" x14ac:dyDescent="0.2">
      <c r="A75" s="186" t="s">
        <v>1179</v>
      </c>
      <c r="B75" s="185" t="str">
        <f t="shared" si="55"/>
        <v>Gillaspie</v>
      </c>
      <c r="C75" s="190" t="str">
        <f t="shared" si="56"/>
        <v>Conor</v>
      </c>
      <c r="D75" s="107" t="str">
        <f t="shared" si="57"/>
        <v>C. Gillaspie</v>
      </c>
      <c r="E75" s="178" t="str">
        <f t="shared" si="58"/>
        <v>Conor Gillaspie</v>
      </c>
      <c r="F75" s="189" t="s">
        <v>404</v>
      </c>
      <c r="G75" s="189"/>
      <c r="H75" s="189"/>
      <c r="I75" s="189"/>
      <c r="J75" s="196">
        <v>31976</v>
      </c>
      <c r="K75" s="192" t="s">
        <v>7</v>
      </c>
      <c r="L75" s="108" t="s">
        <v>7</v>
      </c>
      <c r="M75" s="107" t="str">
        <f>$W75</f>
        <v>ARB-Y5</v>
      </c>
      <c r="N75" s="120" t="str">
        <f>Cobb!$AE$2</f>
        <v>Chicago</v>
      </c>
      <c r="O75" s="184" t="s">
        <v>1076</v>
      </c>
      <c r="P75" s="178" t="str">
        <f t="shared" si="59"/>
        <v>Gillaspie, Conor (ARB-Y5)</v>
      </c>
      <c r="Q75" s="139" t="str">
        <f>IF(ISBLANK($X75),"",$X75)</f>
        <v/>
      </c>
      <c r="R75" s="231" t="str">
        <f>IF(ISBLANK($Z75),"",$Z75)</f>
        <v/>
      </c>
      <c r="S75" s="231" t="str">
        <f>IF(ISBLANK($AB75),"",$AB75)</f>
        <v/>
      </c>
      <c r="T75" s="231" t="str">
        <f>IF(ISBLANK($AD75),"",$AD75)</f>
        <v/>
      </c>
      <c r="U75" s="229" t="s">
        <v>630</v>
      </c>
      <c r="V75" s="179">
        <v>600000</v>
      </c>
      <c r="W75" s="107" t="s">
        <v>943</v>
      </c>
      <c r="X75" s="179"/>
      <c r="Y75" s="107" t="s">
        <v>944</v>
      </c>
      <c r="Z75" s="183"/>
      <c r="AA75" s="107" t="s">
        <v>945</v>
      </c>
      <c r="AB75" s="240"/>
      <c r="AC75" s="107" t="s">
        <v>326</v>
      </c>
      <c r="AD75" s="471"/>
      <c r="AE75" s="107"/>
      <c r="AF75" s="107"/>
    </row>
    <row r="76" spans="1:32" s="141" customFormat="1" ht="14.25" customHeight="1" x14ac:dyDescent="0.2">
      <c r="A76" s="107" t="s">
        <v>1756</v>
      </c>
      <c r="B76" s="185" t="str">
        <f t="shared" si="55"/>
        <v>Giron</v>
      </c>
      <c r="C76" s="190" t="str">
        <f t="shared" si="56"/>
        <v>Ruddy</v>
      </c>
      <c r="D76" s="107" t="str">
        <f t="shared" si="57"/>
        <v>R. Giron</v>
      </c>
      <c r="E76" s="178" t="str">
        <f t="shared" si="58"/>
        <v>Ruddy Giron</v>
      </c>
      <c r="F76" s="217"/>
      <c r="G76" s="471">
        <v>110</v>
      </c>
      <c r="H76" s="471">
        <v>4</v>
      </c>
      <c r="I76" s="471">
        <v>17</v>
      </c>
      <c r="J76" s="298">
        <v>35434</v>
      </c>
      <c r="K76" s="167"/>
      <c r="L76" s="108" t="s">
        <v>509</v>
      </c>
      <c r="M76" s="107" t="str">
        <f>$W76</f>
        <v>min</v>
      </c>
      <c r="N76" s="471" t="s">
        <v>640</v>
      </c>
      <c r="O76" s="142" t="s">
        <v>1727</v>
      </c>
      <c r="P76" s="178" t="str">
        <f t="shared" si="59"/>
        <v>Giron, Ruddy (min)</v>
      </c>
      <c r="Q76" s="139" t="str">
        <f>IF(ISBLANK($X76),"",$X76)</f>
        <v/>
      </c>
      <c r="R76" s="231" t="str">
        <f>IF(ISBLANK($Z76),"",$Z76)</f>
        <v/>
      </c>
      <c r="S76" s="231" t="str">
        <f>IF(ISBLANK($AB76),"",$AB76)</f>
        <v/>
      </c>
      <c r="T76" s="231" t="str">
        <f>IF(ISBLANK($AD76),"",$AD76)</f>
        <v/>
      </c>
      <c r="U76" s="120" t="s">
        <v>643</v>
      </c>
      <c r="V76" s="140"/>
      <c r="W76" s="107" t="s">
        <v>643</v>
      </c>
      <c r="X76" s="183"/>
      <c r="Y76" s="107"/>
      <c r="Z76" s="183"/>
      <c r="AA76" s="107"/>
      <c r="AB76" s="240"/>
      <c r="AC76" s="107"/>
      <c r="AD76" s="107"/>
      <c r="AE76" s="107"/>
      <c r="AF76" s="107"/>
    </row>
    <row r="77" spans="1:32" s="141" customFormat="1" ht="14.25" customHeight="1" x14ac:dyDescent="0.2">
      <c r="A77" s="471" t="s">
        <v>1693</v>
      </c>
      <c r="B77" s="185" t="str">
        <f t="shared" si="55"/>
        <v>Goeddel</v>
      </c>
      <c r="C77" s="190" t="str">
        <f t="shared" si="56"/>
        <v>Erik</v>
      </c>
      <c r="D77" s="107" t="str">
        <f t="shared" si="57"/>
        <v>E. Goeddel</v>
      </c>
      <c r="E77" s="178" t="str">
        <f t="shared" si="58"/>
        <v>Erik Goeddel</v>
      </c>
      <c r="F77" s="217" t="s">
        <v>971</v>
      </c>
      <c r="G77" s="471">
        <v>52</v>
      </c>
      <c r="H77" s="471">
        <v>3</v>
      </c>
      <c r="I77" s="471">
        <v>3</v>
      </c>
      <c r="J77" s="298">
        <v>32497</v>
      </c>
      <c r="K77" s="167" t="s">
        <v>968</v>
      </c>
      <c r="L77" s="108" t="s">
        <v>130</v>
      </c>
      <c r="M77" s="107" t="str">
        <f>$W77</f>
        <v>Y3</v>
      </c>
      <c r="N77" s="471" t="s">
        <v>642</v>
      </c>
      <c r="O77" s="142" t="s">
        <v>1727</v>
      </c>
      <c r="P77" s="178" t="str">
        <f t="shared" si="59"/>
        <v>Goeddel, Erik (Y3)</v>
      </c>
      <c r="Q77" s="139">
        <f>IF(ISBLANK($X77),"",$X77)</f>
        <v>400000</v>
      </c>
      <c r="R77" s="231" t="str">
        <f>IF(ISBLANK($Z77),"",$Z77)</f>
        <v/>
      </c>
      <c r="S77" s="231" t="str">
        <f>IF(ISBLANK($AB77),"",$AB77)</f>
        <v/>
      </c>
      <c r="T77" s="231" t="str">
        <f>IF(ISBLANK($AD77),"",$AD77)</f>
        <v/>
      </c>
      <c r="U77" s="120" t="s">
        <v>511</v>
      </c>
      <c r="V77" s="140">
        <v>300000</v>
      </c>
      <c r="W77" s="107" t="s">
        <v>367</v>
      </c>
      <c r="X77" s="183">
        <v>400000</v>
      </c>
      <c r="Y77" s="107" t="s">
        <v>630</v>
      </c>
      <c r="Z77" s="183"/>
      <c r="AA77" s="107" t="s">
        <v>943</v>
      </c>
      <c r="AB77" s="240"/>
      <c r="AC77" s="107" t="s">
        <v>944</v>
      </c>
      <c r="AD77" s="107"/>
      <c r="AE77" s="107"/>
      <c r="AF77" s="107"/>
    </row>
    <row r="78" spans="1:32" s="141" customFormat="1" ht="14.25" customHeight="1" x14ac:dyDescent="0.2">
      <c r="A78" s="107" t="s">
        <v>2363</v>
      </c>
      <c r="B78" s="185" t="str">
        <f t="shared" si="55"/>
        <v>Goeddel</v>
      </c>
      <c r="C78" s="190" t="str">
        <f t="shared" si="56"/>
        <v>Tyler</v>
      </c>
      <c r="D78" s="107" t="str">
        <f t="shared" si="57"/>
        <v>T. Goeddel</v>
      </c>
      <c r="E78" s="178" t="str">
        <f t="shared" si="58"/>
        <v>Tyler Goeddel</v>
      </c>
      <c r="F78" s="178" t="s">
        <v>971</v>
      </c>
      <c r="G78" s="107">
        <f>'Free Agents'!G139+1</f>
        <v>1</v>
      </c>
      <c r="H78" s="107">
        <v>10</v>
      </c>
      <c r="I78" s="107">
        <v>2</v>
      </c>
      <c r="J78" s="398">
        <v>33897</v>
      </c>
      <c r="K78" s="107" t="s">
        <v>977</v>
      </c>
      <c r="L78" s="108" t="s">
        <v>7</v>
      </c>
      <c r="M78" s="107" t="str">
        <f>$W78</f>
        <v>Y1*</v>
      </c>
      <c r="N78" s="107" t="s">
        <v>395</v>
      </c>
      <c r="O78" s="108" t="s">
        <v>2127</v>
      </c>
      <c r="P78" s="178" t="str">
        <f t="shared" si="59"/>
        <v>Goeddel, Tyler (Y1*)</v>
      </c>
      <c r="Q78" s="139">
        <f>IF(ISBLANK($X78),"",$X78)</f>
        <v>200000</v>
      </c>
      <c r="R78" s="231">
        <f>IF(ISBLANK($Z78),"",$Z78)</f>
        <v>300000</v>
      </c>
      <c r="S78" s="231">
        <f>IF(ISBLANK($AB78),"",$AB78)</f>
        <v>400000</v>
      </c>
      <c r="T78" s="231" t="str">
        <f>IF(ISBLANK($AD78),"",$AD78)</f>
        <v/>
      </c>
      <c r="U78" s="107" t="s">
        <v>510</v>
      </c>
      <c r="V78" s="140">
        <v>200000</v>
      </c>
      <c r="W78" s="107" t="s">
        <v>251</v>
      </c>
      <c r="X78" s="140">
        <v>200000</v>
      </c>
      <c r="Y78" s="107" t="s">
        <v>511</v>
      </c>
      <c r="Z78" s="183">
        <v>300000</v>
      </c>
      <c r="AA78" s="107" t="s">
        <v>367</v>
      </c>
      <c r="AB78" s="183">
        <v>400000</v>
      </c>
      <c r="AC78" s="107" t="s">
        <v>630</v>
      </c>
      <c r="AD78" s="107"/>
      <c r="AE78" s="107"/>
      <c r="AF78" s="107"/>
    </row>
    <row r="79" spans="1:32" s="141" customFormat="1" ht="14.25" customHeight="1" x14ac:dyDescent="0.2">
      <c r="A79" s="107" t="s">
        <v>2279</v>
      </c>
      <c r="B79" s="185" t="str">
        <f t="shared" si="55"/>
        <v>Gore</v>
      </c>
      <c r="C79" s="190" t="str">
        <f t="shared" si="56"/>
        <v>Terrance</v>
      </c>
      <c r="D79" s="107" t="str">
        <f t="shared" si="57"/>
        <v>T. Gore</v>
      </c>
      <c r="E79" s="178" t="str">
        <f t="shared" si="58"/>
        <v>Terrance Gore</v>
      </c>
      <c r="F79" s="178" t="s">
        <v>971</v>
      </c>
      <c r="G79" s="107">
        <v>223</v>
      </c>
      <c r="H79" s="107">
        <v>13</v>
      </c>
      <c r="I79" s="107">
        <v>3</v>
      </c>
      <c r="J79" s="398">
        <v>33397</v>
      </c>
      <c r="K79" s="107" t="s">
        <v>977</v>
      </c>
      <c r="L79" s="108" t="s">
        <v>7</v>
      </c>
      <c r="M79" s="107" t="str">
        <f>$W79</f>
        <v>MM</v>
      </c>
      <c r="N79" s="107" t="s">
        <v>614</v>
      </c>
      <c r="O79" s="108" t="s">
        <v>2127</v>
      </c>
      <c r="P79" s="178" t="str">
        <f t="shared" si="59"/>
        <v>Gore, Terrance (MM)</v>
      </c>
      <c r="Q79" s="139">
        <f>IF(ISBLANK($X79),"",$X79)</f>
        <v>100000</v>
      </c>
      <c r="R79" s="231" t="str">
        <f>IF(ISBLANK($Z79),"",$Z79)</f>
        <v/>
      </c>
      <c r="S79" s="231" t="str">
        <f>IF(ISBLANK($AB79),"",$AB79)</f>
        <v/>
      </c>
      <c r="T79" s="231" t="str">
        <f>IF(ISBLANK($AD79),"",$AD79)</f>
        <v/>
      </c>
      <c r="U79" s="107" t="s">
        <v>507</v>
      </c>
      <c r="V79" s="140">
        <v>100000</v>
      </c>
      <c r="W79" s="107" t="s">
        <v>507</v>
      </c>
      <c r="X79" s="179">
        <v>100000</v>
      </c>
      <c r="Y79" s="107"/>
      <c r="Z79" s="107"/>
      <c r="AA79" s="107"/>
      <c r="AB79" s="107"/>
      <c r="AC79" s="107"/>
      <c r="AD79" s="107"/>
      <c r="AE79" s="107"/>
      <c r="AF79" s="471"/>
    </row>
    <row r="80" spans="1:32" s="141" customFormat="1" ht="14.25" customHeight="1" x14ac:dyDescent="0.2">
      <c r="A80" s="121" t="s">
        <v>1145</v>
      </c>
      <c r="B80" s="185" t="str">
        <f t="shared" si="55"/>
        <v>Gosewisch</v>
      </c>
      <c r="C80" s="190" t="str">
        <f t="shared" si="56"/>
        <v>Tuffy</v>
      </c>
      <c r="D80" s="107" t="str">
        <f t="shared" si="57"/>
        <v>T. Gosewisch</v>
      </c>
      <c r="E80" s="178" t="str">
        <f t="shared" si="58"/>
        <v>Tuffy Gosewisch</v>
      </c>
      <c r="F80" s="344" t="s">
        <v>971</v>
      </c>
      <c r="G80" s="189"/>
      <c r="H80" s="189"/>
      <c r="I80" s="189"/>
      <c r="J80" s="351">
        <v>30545</v>
      </c>
      <c r="K80" s="359" t="s">
        <v>7</v>
      </c>
      <c r="L80" s="108" t="s">
        <v>7</v>
      </c>
      <c r="M80" s="107" t="str">
        <f>$X80</f>
        <v>free agent</v>
      </c>
      <c r="N80" s="339" t="s">
        <v>1896</v>
      </c>
      <c r="O80" s="370" t="s">
        <v>1922</v>
      </c>
      <c r="P80" s="178" t="str">
        <f t="shared" si="59"/>
        <v>Gosewisch, Tuffy (free agent)</v>
      </c>
      <c r="Q80" s="139">
        <f>IF(ISBLANK($W80),"",$W80)</f>
        <v>200000</v>
      </c>
      <c r="R80" s="139" t="str">
        <f>IF(ISBLANK($Y80),"",$Y80)</f>
        <v/>
      </c>
      <c r="S80" s="231" t="str">
        <f>IF(ISBLANK($AA80),"",$AA80)</f>
        <v/>
      </c>
      <c r="T80" s="231" t="str">
        <f>IF(ISBLANK($AC80),"",$AC80)</f>
        <v/>
      </c>
      <c r="U80" s="231" t="str">
        <f>IF(ISBLANK($AE80),"",$AE80)</f>
        <v/>
      </c>
      <c r="V80" s="107" t="s">
        <v>1488</v>
      </c>
      <c r="W80" s="338">
        <v>200000</v>
      </c>
      <c r="X80" s="107" t="s">
        <v>326</v>
      </c>
      <c r="Y80" s="201"/>
      <c r="Z80" s="471"/>
      <c r="AA80" s="183"/>
      <c r="AB80" s="107"/>
      <c r="AC80" s="240"/>
      <c r="AD80" s="107"/>
      <c r="AE80" s="107"/>
      <c r="AF80" s="140"/>
    </row>
    <row r="81" spans="1:33" s="141" customFormat="1" ht="14.25" customHeight="1" x14ac:dyDescent="0.2">
      <c r="A81" s="471" t="s">
        <v>1296</v>
      </c>
      <c r="B81" s="185" t="str">
        <f t="shared" si="55"/>
        <v>Gosselin</v>
      </c>
      <c r="C81" s="190" t="str">
        <f t="shared" si="56"/>
        <v>Philip</v>
      </c>
      <c r="D81" s="107" t="str">
        <f t="shared" si="57"/>
        <v>P. Gosselin</v>
      </c>
      <c r="E81" s="178" t="str">
        <f t="shared" si="58"/>
        <v>Philip Gosselin</v>
      </c>
      <c r="F81" s="108" t="s">
        <v>971</v>
      </c>
      <c r="G81" s="108"/>
      <c r="H81" s="108"/>
      <c r="I81" s="108"/>
      <c r="J81" s="298">
        <v>32419</v>
      </c>
      <c r="K81" s="107" t="s">
        <v>969</v>
      </c>
      <c r="L81" s="108" t="s">
        <v>7</v>
      </c>
      <c r="M81" s="107" t="str">
        <f>$W81</f>
        <v>ARB-Y4</v>
      </c>
      <c r="N81" s="120" t="str">
        <f>Mays!$M$2</f>
        <v>Mudville</v>
      </c>
      <c r="O81" s="108" t="s">
        <v>1349</v>
      </c>
      <c r="P81" s="178" t="str">
        <f t="shared" si="59"/>
        <v>Gosselin, Philip (ARB-Y4)</v>
      </c>
      <c r="Q81" s="139" t="str">
        <f>IF(ISBLANK($X81),"",$X81)</f>
        <v/>
      </c>
      <c r="R81" s="231" t="str">
        <f>IF(ISBLANK($Z81),"",$Z81)</f>
        <v/>
      </c>
      <c r="S81" s="231" t="str">
        <f>IF(ISBLANK($AB81),"",$AB81)</f>
        <v/>
      </c>
      <c r="T81" s="231" t="str">
        <f>IF(ISBLANK($AD81),"",$AD81)</f>
        <v/>
      </c>
      <c r="U81" s="229" t="s">
        <v>367</v>
      </c>
      <c r="V81" s="179">
        <v>400000</v>
      </c>
      <c r="W81" s="107" t="s">
        <v>630</v>
      </c>
      <c r="X81" s="323"/>
      <c r="Y81" s="107" t="s">
        <v>943</v>
      </c>
      <c r="Z81" s="214"/>
      <c r="AA81" s="107" t="s">
        <v>944</v>
      </c>
      <c r="AB81" s="240"/>
      <c r="AC81" s="107" t="s">
        <v>945</v>
      </c>
      <c r="AD81" s="107"/>
      <c r="AE81" s="107"/>
      <c r="AF81" s="107"/>
    </row>
    <row r="82" spans="1:33" s="141" customFormat="1" ht="14.25" customHeight="1" x14ac:dyDescent="0.2">
      <c r="A82" s="121" t="s">
        <v>985</v>
      </c>
      <c r="B82" s="185" t="str">
        <f t="shared" si="55"/>
        <v>Grilli</v>
      </c>
      <c r="C82" s="190" t="str">
        <f t="shared" si="56"/>
        <v>Jason</v>
      </c>
      <c r="D82" s="107" t="str">
        <f t="shared" si="57"/>
        <v>J. Grilli</v>
      </c>
      <c r="E82" s="178" t="str">
        <f t="shared" si="58"/>
        <v>Jason Grilli</v>
      </c>
      <c r="F82" s="171" t="s">
        <v>971</v>
      </c>
      <c r="G82" s="171"/>
      <c r="H82" s="171"/>
      <c r="I82" s="171"/>
      <c r="J82" s="172">
        <v>28075</v>
      </c>
      <c r="K82" s="173" t="s">
        <v>968</v>
      </c>
      <c r="L82" s="108" t="s">
        <v>130</v>
      </c>
      <c r="M82" s="107" t="str">
        <f>$X82</f>
        <v>free agent</v>
      </c>
      <c r="N82" s="120" t="s">
        <v>226</v>
      </c>
      <c r="O82" s="284" t="s">
        <v>2110</v>
      </c>
      <c r="P82" s="178" t="str">
        <f t="shared" si="59"/>
        <v>Grilli, Jason (free agent)</v>
      </c>
      <c r="Q82" s="139">
        <f>IF(ISBLANK($W82),"",$W82)</f>
        <v>645000</v>
      </c>
      <c r="R82" s="139" t="str">
        <f>IF(ISBLANK($Y82),"",$Y82)</f>
        <v/>
      </c>
      <c r="S82" s="231" t="str">
        <f>IF(ISBLANK($AA82),"",$AA82)</f>
        <v/>
      </c>
      <c r="T82" s="231" t="str">
        <f>IF(ISBLANK($AC82),"",$AC82)</f>
        <v/>
      </c>
      <c r="U82" s="231" t="str">
        <f>IF(ISBLANK($AE82),"",$AE82)</f>
        <v/>
      </c>
      <c r="V82" s="121" t="s">
        <v>1578</v>
      </c>
      <c r="W82" s="320">
        <v>645000</v>
      </c>
      <c r="X82" s="107" t="s">
        <v>326</v>
      </c>
      <c r="Y82" s="201"/>
      <c r="Z82" s="471"/>
      <c r="AA82" s="183"/>
      <c r="AB82" s="107"/>
      <c r="AC82" s="240"/>
      <c r="AD82" s="471"/>
      <c r="AE82" s="107"/>
      <c r="AF82" s="107"/>
    </row>
    <row r="83" spans="1:33" s="141" customFormat="1" ht="14.25" customHeight="1" x14ac:dyDescent="0.25">
      <c r="A83" s="371" t="s">
        <v>851</v>
      </c>
      <c r="B83" s="185" t="str">
        <f t="shared" si="55"/>
        <v>Grimm</v>
      </c>
      <c r="C83" s="190" t="str">
        <f t="shared" si="56"/>
        <v>Justin</v>
      </c>
      <c r="D83" s="107" t="str">
        <f t="shared" si="57"/>
        <v>J. Grimm</v>
      </c>
      <c r="E83" s="178" t="str">
        <f t="shared" si="58"/>
        <v>Justin Grimm</v>
      </c>
      <c r="F83" s="334" t="s">
        <v>971</v>
      </c>
      <c r="G83" s="108"/>
      <c r="H83" s="108"/>
      <c r="I83" s="108"/>
      <c r="J83" s="335">
        <v>32371</v>
      </c>
      <c r="K83" s="336" t="s">
        <v>968</v>
      </c>
      <c r="L83" s="108" t="s">
        <v>130</v>
      </c>
      <c r="M83" s="107" t="str">
        <f>$X83</f>
        <v>free agent</v>
      </c>
      <c r="N83" s="339" t="s">
        <v>1898</v>
      </c>
      <c r="O83" s="370" t="s">
        <v>1922</v>
      </c>
      <c r="P83" s="178" t="str">
        <f t="shared" si="59"/>
        <v>Grimm, Justin (free agent)</v>
      </c>
      <c r="Q83" s="139">
        <f>IF(ISBLANK($W83),"",$W83)</f>
        <v>585000</v>
      </c>
      <c r="R83" s="139" t="str">
        <f>IF(ISBLANK($Y83),"",$Y83)</f>
        <v/>
      </c>
      <c r="S83" s="231" t="str">
        <f>IF(ISBLANK($AA83),"",$AA83)</f>
        <v/>
      </c>
      <c r="T83" s="231" t="str">
        <f>IF(ISBLANK($AC83),"",$AC83)</f>
        <v/>
      </c>
      <c r="U83" s="231" t="str">
        <f>IF(ISBLANK($AE83),"",$AE83)</f>
        <v/>
      </c>
      <c r="V83" s="340" t="s">
        <v>1932</v>
      </c>
      <c r="W83" s="338">
        <v>585000</v>
      </c>
      <c r="X83" s="340" t="s">
        <v>326</v>
      </c>
      <c r="Y83" s="201"/>
      <c r="Z83" s="471"/>
      <c r="AA83" s="183"/>
      <c r="AB83" s="107"/>
      <c r="AC83" s="240"/>
      <c r="AD83" s="107"/>
      <c r="AE83" s="107"/>
      <c r="AF83" s="107"/>
    </row>
    <row r="84" spans="1:33" s="141" customFormat="1" ht="14.25" customHeight="1" x14ac:dyDescent="0.2">
      <c r="A84" s="107" t="s">
        <v>767</v>
      </c>
      <c r="B84" s="185" t="str">
        <f t="shared" si="55"/>
        <v>Guerrieri</v>
      </c>
      <c r="C84" s="190" t="str">
        <f t="shared" si="56"/>
        <v>Taylor</v>
      </c>
      <c r="D84" s="107" t="str">
        <f t="shared" si="57"/>
        <v>T. Guerrieri</v>
      </c>
      <c r="E84" s="178" t="str">
        <f t="shared" si="58"/>
        <v>Taylor Guerrieri</v>
      </c>
      <c r="F84" s="108" t="s">
        <v>971</v>
      </c>
      <c r="G84" s="108"/>
      <c r="H84" s="108"/>
      <c r="I84" s="108"/>
      <c r="J84" s="165">
        <v>33939</v>
      </c>
      <c r="K84" s="120" t="s">
        <v>730</v>
      </c>
      <c r="L84" s="108" t="s">
        <v>509</v>
      </c>
      <c r="M84" s="107" t="str">
        <f>$W84</f>
        <v>min</v>
      </c>
      <c r="N84" s="222" t="str">
        <f>Mays!$S$2</f>
        <v>Thunder Bay</v>
      </c>
      <c r="O84" s="142" t="s">
        <v>813</v>
      </c>
      <c r="P84" s="178" t="str">
        <f t="shared" si="59"/>
        <v>Guerrieri, Taylor (min)</v>
      </c>
      <c r="Q84" s="139" t="str">
        <f>IF(ISBLANK($X84),"",$X84)</f>
        <v/>
      </c>
      <c r="R84" s="231" t="str">
        <f>IF(ISBLANK($Z84),"",$Z84)</f>
        <v/>
      </c>
      <c r="S84" s="231" t="str">
        <f>IF(ISBLANK($AB84),"",$AB84)</f>
        <v/>
      </c>
      <c r="T84" s="231" t="str">
        <f>IF(ISBLANK($AD84),"",$AD84)</f>
        <v/>
      </c>
      <c r="U84" s="120" t="s">
        <v>643</v>
      </c>
      <c r="V84" s="140"/>
      <c r="W84" s="107" t="s">
        <v>643</v>
      </c>
      <c r="X84" s="183"/>
      <c r="Y84" s="107"/>
      <c r="Z84" s="183"/>
      <c r="AA84" s="107"/>
      <c r="AB84" s="240"/>
      <c r="AC84" s="107"/>
      <c r="AD84" s="471"/>
      <c r="AE84" s="107"/>
      <c r="AF84" s="107"/>
    </row>
    <row r="85" spans="1:33" s="141" customFormat="1" ht="14.25" customHeight="1" x14ac:dyDescent="0.2">
      <c r="A85" s="107" t="s">
        <v>401</v>
      </c>
      <c r="B85" s="185" t="str">
        <f t="shared" si="55"/>
        <v>Gutierrez</v>
      </c>
      <c r="C85" s="190" t="str">
        <f t="shared" si="56"/>
        <v>Franklin</v>
      </c>
      <c r="D85" s="107" t="str">
        <f t="shared" si="57"/>
        <v>F. Gutierrez</v>
      </c>
      <c r="E85" s="178" t="str">
        <f t="shared" si="58"/>
        <v>Franklin Gutierrez</v>
      </c>
      <c r="F85" s="108" t="s">
        <v>971</v>
      </c>
      <c r="G85" s="107"/>
      <c r="H85" s="120"/>
      <c r="I85" s="108"/>
      <c r="J85" s="165">
        <v>30368</v>
      </c>
      <c r="K85" s="107" t="s">
        <v>976</v>
      </c>
      <c r="L85" s="108" t="s">
        <v>7</v>
      </c>
      <c r="M85" s="107" t="str">
        <f>$X85</f>
        <v>free agent</v>
      </c>
      <c r="N85" s="120" t="str">
        <f>Ruth!$S$2</f>
        <v>New York</v>
      </c>
      <c r="O85" s="284" t="s">
        <v>1827</v>
      </c>
      <c r="P85" s="178" t="str">
        <f t="shared" si="59"/>
        <v>Gutierrez, Franklin (free agent)</v>
      </c>
      <c r="Q85" s="139">
        <f>IF(ISBLANK($W85),"",$W85)</f>
        <v>1100000</v>
      </c>
      <c r="R85" s="139" t="str">
        <f>IF(ISBLANK($Y85),"",$Y85)</f>
        <v/>
      </c>
      <c r="S85" s="139" t="str">
        <f>IF(ISBLANK($AA85),"",$AA85)</f>
        <v/>
      </c>
      <c r="T85" s="231" t="str">
        <f>IF(ISBLANK($AC85),"",$AC85)</f>
        <v/>
      </c>
      <c r="U85" s="231" t="str">
        <f>IF(ISBLANK($AE85),"",$AE85)</f>
        <v/>
      </c>
      <c r="V85" s="139" t="s">
        <v>1828</v>
      </c>
      <c r="W85" s="304">
        <v>1100000</v>
      </c>
      <c r="X85" s="107" t="s">
        <v>326</v>
      </c>
      <c r="Y85" s="201"/>
      <c r="Z85" s="471"/>
      <c r="AA85" s="183"/>
      <c r="AB85" s="107"/>
      <c r="AC85" s="240"/>
      <c r="AD85" s="107"/>
      <c r="AE85" s="140"/>
      <c r="AF85" s="107"/>
    </row>
    <row r="86" spans="1:33" s="141" customFormat="1" ht="14.25" customHeight="1" x14ac:dyDescent="0.2">
      <c r="A86" s="107" t="s">
        <v>2439</v>
      </c>
      <c r="B86" s="185" t="str">
        <f t="shared" si="55"/>
        <v>Harrell</v>
      </c>
      <c r="C86" s="190" t="str">
        <f t="shared" si="56"/>
        <v>Lucas</v>
      </c>
      <c r="D86" s="107" t="str">
        <f t="shared" si="57"/>
        <v>L. Harrell</v>
      </c>
      <c r="E86" s="178" t="str">
        <f t="shared" si="58"/>
        <v>Lucas Harrell</v>
      </c>
      <c r="F86" s="108"/>
      <c r="G86" s="108"/>
      <c r="H86" s="108"/>
      <c r="I86" s="108"/>
      <c r="J86" s="165"/>
      <c r="K86" s="120"/>
      <c r="L86" s="108" t="s">
        <v>130</v>
      </c>
      <c r="M86" s="107" t="str">
        <f>$X86</f>
        <v>free agent</v>
      </c>
      <c r="N86" s="120" t="s">
        <v>395</v>
      </c>
      <c r="O86" s="142" t="s">
        <v>2429</v>
      </c>
      <c r="P86" s="178" t="str">
        <f t="shared" si="59"/>
        <v>Harrell, Lucas (free agent)</v>
      </c>
      <c r="Q86" s="139">
        <f>IF(ISBLANK($W86),"",$W86)</f>
        <v>200000</v>
      </c>
      <c r="R86" s="139"/>
      <c r="S86" s="231"/>
      <c r="T86" s="231"/>
      <c r="U86" s="231" t="str">
        <f>IF(ISBLANK($AE86),"",$AE86)</f>
        <v/>
      </c>
      <c r="V86" s="107" t="s">
        <v>1488</v>
      </c>
      <c r="W86" s="140">
        <v>200000</v>
      </c>
      <c r="X86" s="107" t="s">
        <v>326</v>
      </c>
      <c r="Y86" s="201"/>
      <c r="Z86" s="471"/>
      <c r="AA86" s="183"/>
      <c r="AB86" s="107"/>
      <c r="AC86" s="240"/>
      <c r="AD86" s="107"/>
      <c r="AE86" s="471"/>
      <c r="AF86" s="107"/>
    </row>
    <row r="87" spans="1:33" s="141" customFormat="1" ht="14.25" customHeight="1" x14ac:dyDescent="0.2">
      <c r="A87" s="471" t="s">
        <v>1317</v>
      </c>
      <c r="B87" s="185" t="str">
        <f t="shared" si="55"/>
        <v>Herrera</v>
      </c>
      <c r="C87" s="190" t="str">
        <f t="shared" si="56"/>
        <v>Dilson</v>
      </c>
      <c r="D87" s="107" t="str">
        <f t="shared" si="57"/>
        <v>D. Herrera</v>
      </c>
      <c r="E87" s="178" t="str">
        <f t="shared" si="58"/>
        <v>Dilson Herrera</v>
      </c>
      <c r="F87" s="108" t="s">
        <v>971</v>
      </c>
      <c r="G87" s="108"/>
      <c r="H87" s="108"/>
      <c r="I87" s="108"/>
      <c r="J87" s="298">
        <v>34396</v>
      </c>
      <c r="K87" s="107" t="s">
        <v>969</v>
      </c>
      <c r="L87" s="108" t="s">
        <v>7</v>
      </c>
      <c r="M87" s="107" t="str">
        <f>$W87</f>
        <v>Y1*</v>
      </c>
      <c r="N87" s="120" t="str">
        <f>Aaron!$AE$2</f>
        <v>Pismo Beach</v>
      </c>
      <c r="O87" s="108" t="s">
        <v>1349</v>
      </c>
      <c r="P87" s="178" t="str">
        <f t="shared" si="59"/>
        <v>Herrera, Dilson (Y1*)</v>
      </c>
      <c r="Q87" s="139">
        <f>IF(ISBLANK($X87),"",$X87)</f>
        <v>200000</v>
      </c>
      <c r="R87" s="231">
        <f>IF(ISBLANK($Z87),"",$Z87)</f>
        <v>300000</v>
      </c>
      <c r="S87" s="231">
        <f>IF(ISBLANK($AB87),"",$AB87)</f>
        <v>400000</v>
      </c>
      <c r="T87" s="231" t="str">
        <f>IF(ISBLANK($AD87),"",$AD87)</f>
        <v/>
      </c>
      <c r="U87" s="120" t="s">
        <v>251</v>
      </c>
      <c r="V87" s="140">
        <v>200000</v>
      </c>
      <c r="W87" s="107" t="s">
        <v>251</v>
      </c>
      <c r="X87" s="140">
        <v>200000</v>
      </c>
      <c r="Y87" s="107" t="s">
        <v>511</v>
      </c>
      <c r="Z87" s="183">
        <v>300000</v>
      </c>
      <c r="AA87" s="107" t="s">
        <v>367</v>
      </c>
      <c r="AB87" s="183">
        <v>400000</v>
      </c>
      <c r="AC87" s="107" t="s">
        <v>630</v>
      </c>
      <c r="AD87" s="178"/>
      <c r="AE87" s="107"/>
      <c r="AF87" s="107"/>
    </row>
    <row r="88" spans="1:33" s="141" customFormat="1" ht="14.25" customHeight="1" x14ac:dyDescent="0.2">
      <c r="A88" s="170" t="s">
        <v>1015</v>
      </c>
      <c r="B88" s="185" t="str">
        <f t="shared" si="55"/>
        <v>Hill</v>
      </c>
      <c r="C88" s="190" t="str">
        <f t="shared" si="56"/>
        <v>Aaron</v>
      </c>
      <c r="D88" s="107" t="str">
        <f t="shared" si="57"/>
        <v>A. Hill</v>
      </c>
      <c r="E88" s="178" t="str">
        <f t="shared" si="58"/>
        <v>Aaron Hill</v>
      </c>
      <c r="F88" s="171" t="s">
        <v>971</v>
      </c>
      <c r="G88" s="171"/>
      <c r="H88" s="171"/>
      <c r="I88" s="171"/>
      <c r="J88" s="174">
        <v>30031</v>
      </c>
      <c r="K88" s="175" t="s">
        <v>969</v>
      </c>
      <c r="L88" s="108" t="s">
        <v>7</v>
      </c>
      <c r="M88" s="107" t="str">
        <f>$X88</f>
        <v>free agent</v>
      </c>
      <c r="N88" s="222" t="str">
        <f>Cobb!$A$2</f>
        <v>Greenville</v>
      </c>
      <c r="O88" s="171" t="s">
        <v>1062</v>
      </c>
      <c r="P88" s="178" t="str">
        <f t="shared" si="59"/>
        <v>Hill, Aaron (free agent)</v>
      </c>
      <c r="Q88" s="139">
        <f>IF(ISBLANK($W88),"",$W88)</f>
        <v>3800000</v>
      </c>
      <c r="R88" s="139" t="str">
        <f>IF(ISBLANK($Y88),"",$Y88)</f>
        <v/>
      </c>
      <c r="S88" s="231" t="str">
        <f>IF(ISBLANK($AA88),"",$AA88)</f>
        <v/>
      </c>
      <c r="T88" s="231" t="str">
        <f>IF(ISBLANK($AC88),"",$AC88)</f>
        <v/>
      </c>
      <c r="U88" s="231" t="str">
        <f>IF(ISBLANK($AE88),"",$AE88)</f>
        <v/>
      </c>
      <c r="V88" s="222" t="s">
        <v>1016</v>
      </c>
      <c r="W88" s="182">
        <v>3800000</v>
      </c>
      <c r="X88" s="170" t="s">
        <v>326</v>
      </c>
      <c r="Y88" s="201"/>
      <c r="Z88" s="471"/>
      <c r="AA88" s="183"/>
      <c r="AB88" s="107"/>
      <c r="AC88" s="240"/>
      <c r="AD88" s="471"/>
      <c r="AE88" s="471"/>
      <c r="AF88" s="471"/>
    </row>
    <row r="89" spans="1:33" s="141" customFormat="1" ht="14.25" customHeight="1" x14ac:dyDescent="0.2">
      <c r="A89" s="107" t="s">
        <v>179</v>
      </c>
      <c r="B89" s="185" t="str">
        <f t="shared" si="55"/>
        <v>Hochevar</v>
      </c>
      <c r="C89" s="190" t="str">
        <f t="shared" si="56"/>
        <v>Luke</v>
      </c>
      <c r="D89" s="107" t="str">
        <f t="shared" si="57"/>
        <v>L. Hochevar</v>
      </c>
      <c r="E89" s="178" t="str">
        <f t="shared" si="58"/>
        <v>Luke Hochevar</v>
      </c>
      <c r="F89" s="108" t="s">
        <v>971</v>
      </c>
      <c r="G89" s="108"/>
      <c r="H89" s="108"/>
      <c r="I89" s="108"/>
      <c r="J89" s="165">
        <v>30574</v>
      </c>
      <c r="K89" s="120" t="s">
        <v>968</v>
      </c>
      <c r="L89" s="108" t="s">
        <v>130</v>
      </c>
      <c r="M89" s="107" t="str">
        <f>$X89</f>
        <v>free agent</v>
      </c>
      <c r="N89" s="120" t="s">
        <v>1636</v>
      </c>
      <c r="O89" s="284" t="s">
        <v>2121</v>
      </c>
      <c r="P89" s="178" t="str">
        <f t="shared" si="59"/>
        <v>Hochevar, Luke (free agent)</v>
      </c>
      <c r="Q89" s="139">
        <f>IF(ISBLANK($W89),"",$W89)</f>
        <v>250000</v>
      </c>
      <c r="R89" s="139" t="str">
        <f>IF(ISBLANK($Y89),"",$Y89)</f>
        <v/>
      </c>
      <c r="S89" s="139" t="str">
        <f>IF(ISBLANK($AA89),"",$AA89)</f>
        <v/>
      </c>
      <c r="T89" s="231" t="str">
        <f>IF(ISBLANK($AC89),"",$AC89)</f>
        <v/>
      </c>
      <c r="U89" s="231" t="str">
        <f>IF(ISBLANK($AE89),"",$AE89)</f>
        <v/>
      </c>
      <c r="V89" s="167" t="s">
        <v>1585</v>
      </c>
      <c r="W89" s="304">
        <v>250000</v>
      </c>
      <c r="X89" s="107" t="s">
        <v>326</v>
      </c>
      <c r="Y89" s="201"/>
      <c r="Z89" s="471"/>
      <c r="AA89" s="183"/>
      <c r="AB89" s="107"/>
      <c r="AC89" s="240"/>
      <c r="AD89" s="107"/>
      <c r="AE89" s="107"/>
      <c r="AF89" s="170"/>
    </row>
    <row r="90" spans="1:33" s="141" customFormat="1" ht="14.25" customHeight="1" x14ac:dyDescent="0.2">
      <c r="A90" s="121" t="s">
        <v>1151</v>
      </c>
      <c r="B90" s="185" t="str">
        <f t="shared" si="55"/>
        <v>Holaday</v>
      </c>
      <c r="C90" s="190" t="str">
        <f t="shared" si="56"/>
        <v>Bryan</v>
      </c>
      <c r="D90" s="107" t="str">
        <f t="shared" si="57"/>
        <v>B. Holaday</v>
      </c>
      <c r="E90" s="178" t="str">
        <f t="shared" si="58"/>
        <v>Bryan Holaday</v>
      </c>
      <c r="F90" s="344" t="s">
        <v>971</v>
      </c>
      <c r="G90" s="189"/>
      <c r="H90" s="189"/>
      <c r="I90" s="189"/>
      <c r="J90" s="353">
        <v>32100</v>
      </c>
      <c r="K90" s="359" t="s">
        <v>7</v>
      </c>
      <c r="L90" s="108" t="s">
        <v>7</v>
      </c>
      <c r="M90" s="107" t="str">
        <f>$X90</f>
        <v>free agent</v>
      </c>
      <c r="N90" s="339" t="s">
        <v>1486</v>
      </c>
      <c r="O90" s="370" t="s">
        <v>1922</v>
      </c>
      <c r="P90" s="178" t="str">
        <f t="shared" si="59"/>
        <v>Holaday, Bryan (free agent)</v>
      </c>
      <c r="Q90" s="139">
        <f>IF(ISBLANK($W90),"",$W90)</f>
        <v>250000</v>
      </c>
      <c r="R90" s="139" t="str">
        <f>IF(ISBLANK($Y90),"",$Y90)</f>
        <v/>
      </c>
      <c r="S90" s="231" t="str">
        <f>IF(ISBLANK($AA90),"",$AA90)</f>
        <v/>
      </c>
      <c r="T90" s="231" t="str">
        <f>IF(ISBLANK($AC90),"",$AC90)</f>
        <v/>
      </c>
      <c r="U90" s="231" t="str">
        <f>IF(ISBLANK($AE90),"",$AE90)</f>
        <v/>
      </c>
      <c r="V90" s="340" t="s">
        <v>1496</v>
      </c>
      <c r="W90" s="338">
        <v>250000</v>
      </c>
      <c r="X90" s="366" t="s">
        <v>326</v>
      </c>
      <c r="Y90" s="201"/>
      <c r="Z90" s="471"/>
      <c r="AA90" s="183"/>
      <c r="AB90" s="107"/>
      <c r="AC90" s="240"/>
      <c r="AD90" s="107"/>
      <c r="AE90" s="107"/>
      <c r="AF90" s="107"/>
    </row>
    <row r="91" spans="1:33" s="141" customFormat="1" ht="14.25" customHeight="1" x14ac:dyDescent="0.2">
      <c r="A91" s="186" t="s">
        <v>1142</v>
      </c>
      <c r="B91" s="185" t="str">
        <f t="shared" ref="B91:B96" si="60">LEFT(A91,FIND(", ",A91,1)-1)</f>
        <v>Holt</v>
      </c>
      <c r="C91" s="190" t="str">
        <f t="shared" ref="C91:C96" si="61">RIGHT(A91,LEN(A91)-FIND(", ",A91,1)-1)</f>
        <v>Brock</v>
      </c>
      <c r="D91" s="107" t="str">
        <f t="shared" ref="D91:D96" si="62">CONCATENATE(MID(C91,1,1),". ",B91)</f>
        <v>B. Holt</v>
      </c>
      <c r="E91" s="178" t="str">
        <f t="shared" ref="E91:E96" si="63">CONCATENATE(C91," ",B91)</f>
        <v>Brock Holt</v>
      </c>
      <c r="F91" s="189" t="s">
        <v>404</v>
      </c>
      <c r="G91" s="189"/>
      <c r="H91" s="189"/>
      <c r="I91" s="189"/>
      <c r="J91" s="196">
        <v>32305</v>
      </c>
      <c r="K91" s="327" t="s">
        <v>974</v>
      </c>
      <c r="L91" s="108" t="s">
        <v>7</v>
      </c>
      <c r="M91" s="107" t="str">
        <f>$W91</f>
        <v>ARB-Y4</v>
      </c>
      <c r="N91" s="120" t="str">
        <f>Mays!$M$2</f>
        <v>Mudville</v>
      </c>
      <c r="O91" s="184" t="s">
        <v>1076</v>
      </c>
      <c r="P91" s="178" t="str">
        <f t="shared" ref="P91:P96" si="64">CONCATENATE(A91," (",M91,")")</f>
        <v>Holt, Brock (ARB-Y4)</v>
      </c>
      <c r="Q91" s="139" t="str">
        <f>IF(ISBLANK($X91),"",$X91)</f>
        <v/>
      </c>
      <c r="R91" s="231" t="str">
        <f>IF(ISBLANK($Z91),"",$Z91)</f>
        <v/>
      </c>
      <c r="S91" s="231" t="str">
        <f>IF(ISBLANK($AB91),"",$AB91)</f>
        <v/>
      </c>
      <c r="T91" s="231" t="str">
        <f>IF(ISBLANK($AD91),"",$AD91)</f>
        <v/>
      </c>
      <c r="U91" s="229" t="s">
        <v>367</v>
      </c>
      <c r="V91" s="179">
        <v>400000</v>
      </c>
      <c r="W91" s="107" t="s">
        <v>630</v>
      </c>
      <c r="X91" s="179"/>
      <c r="Y91" s="107" t="s">
        <v>943</v>
      </c>
      <c r="Z91" s="183"/>
      <c r="AA91" s="107" t="s">
        <v>944</v>
      </c>
      <c r="AB91" s="240"/>
      <c r="AC91" s="107" t="s">
        <v>945</v>
      </c>
      <c r="AD91" s="107"/>
      <c r="AE91" s="107"/>
      <c r="AF91" s="107"/>
      <c r="AG91" s="203"/>
    </row>
    <row r="92" spans="1:33" s="141" customFormat="1" ht="14.25" customHeight="1" x14ac:dyDescent="0.2">
      <c r="A92" s="107" t="s">
        <v>2353</v>
      </c>
      <c r="B92" s="185" t="str">
        <f t="shared" si="60"/>
        <v>Holt</v>
      </c>
      <c r="C92" s="190" t="str">
        <f t="shared" si="61"/>
        <v>Tyler</v>
      </c>
      <c r="D92" s="107" t="str">
        <f t="shared" si="62"/>
        <v>T. Holt</v>
      </c>
      <c r="E92" s="178" t="str">
        <f t="shared" si="63"/>
        <v>Tyler Holt</v>
      </c>
      <c r="F92" s="178" t="s">
        <v>971</v>
      </c>
      <c r="G92" s="107">
        <f>'Free Agents'!G210+1</f>
        <v>60</v>
      </c>
      <c r="H92" s="107">
        <v>6</v>
      </c>
      <c r="I92" s="107">
        <v>22</v>
      </c>
      <c r="J92" s="398">
        <v>32577</v>
      </c>
      <c r="K92" s="107" t="s">
        <v>1075</v>
      </c>
      <c r="L92" s="108" t="s">
        <v>7</v>
      </c>
      <c r="M92" s="107" t="str">
        <f>$W92</f>
        <v>Y1*</v>
      </c>
      <c r="N92" s="107" t="s">
        <v>224</v>
      </c>
      <c r="O92" s="108" t="s">
        <v>2127</v>
      </c>
      <c r="P92" s="178" t="str">
        <f t="shared" si="64"/>
        <v>Holt, Tyler (Y1*)</v>
      </c>
      <c r="Q92" s="139">
        <f>IF(ISBLANK($X92),"",$X92)</f>
        <v>200000</v>
      </c>
      <c r="R92" s="231">
        <f>IF(ISBLANK($Z92),"",$Z92)</f>
        <v>300000</v>
      </c>
      <c r="S92" s="231">
        <f>IF(ISBLANK($AB92),"",$AB92)</f>
        <v>400000</v>
      </c>
      <c r="T92" s="231" t="str">
        <f>IF(ISBLANK($AD92),"",$AD92)</f>
        <v/>
      </c>
      <c r="U92" s="107" t="s">
        <v>510</v>
      </c>
      <c r="V92" s="140">
        <v>200000</v>
      </c>
      <c r="W92" s="107" t="s">
        <v>251</v>
      </c>
      <c r="X92" s="140">
        <v>200000</v>
      </c>
      <c r="Y92" s="107" t="s">
        <v>511</v>
      </c>
      <c r="Z92" s="183">
        <v>300000</v>
      </c>
      <c r="AA92" s="107" t="s">
        <v>367</v>
      </c>
      <c r="AB92" s="183">
        <v>400000</v>
      </c>
      <c r="AC92" s="107" t="s">
        <v>630</v>
      </c>
      <c r="AD92" s="107"/>
      <c r="AE92" s="107"/>
      <c r="AF92" s="107"/>
    </row>
    <row r="93" spans="1:33" s="141" customFormat="1" ht="14.25" customHeight="1" x14ac:dyDescent="0.2">
      <c r="A93" s="107" t="s">
        <v>2276</v>
      </c>
      <c r="B93" s="185" t="str">
        <f t="shared" si="60"/>
        <v>Hood</v>
      </c>
      <c r="C93" s="190" t="str">
        <f t="shared" si="61"/>
        <v>Destin</v>
      </c>
      <c r="D93" s="107" t="str">
        <f t="shared" si="62"/>
        <v>D. Hood</v>
      </c>
      <c r="E93" s="178" t="str">
        <f t="shared" si="63"/>
        <v>Destin Hood</v>
      </c>
      <c r="F93" s="178" t="s">
        <v>971</v>
      </c>
      <c r="G93" s="107">
        <v>213</v>
      </c>
      <c r="H93" s="107">
        <v>11</v>
      </c>
      <c r="I93" s="107">
        <v>5</v>
      </c>
      <c r="J93" s="398">
        <v>32966</v>
      </c>
      <c r="K93" s="107" t="s">
        <v>977</v>
      </c>
      <c r="L93" s="108" t="s">
        <v>7</v>
      </c>
      <c r="M93" s="107" t="str">
        <f>$W93</f>
        <v>MM</v>
      </c>
      <c r="N93" s="107" t="s">
        <v>614</v>
      </c>
      <c r="O93" s="108" t="s">
        <v>2127</v>
      </c>
      <c r="P93" s="178" t="str">
        <f t="shared" si="64"/>
        <v>Hood, Destin (MM)</v>
      </c>
      <c r="Q93" s="139">
        <f>IF(ISBLANK($X93),"",$X93)</f>
        <v>100000</v>
      </c>
      <c r="R93" s="231" t="str">
        <f>IF(ISBLANK($Z93),"",$Z93)</f>
        <v/>
      </c>
      <c r="S93" s="231" t="str">
        <f>IF(ISBLANK($AB93),"",$AB93)</f>
        <v/>
      </c>
      <c r="T93" s="231" t="str">
        <f>IF(ISBLANK($AD93),"",$AD93)</f>
        <v/>
      </c>
      <c r="U93" s="107" t="s">
        <v>507</v>
      </c>
      <c r="V93" s="140">
        <v>100000</v>
      </c>
      <c r="W93" s="107" t="s">
        <v>507</v>
      </c>
      <c r="X93" s="179">
        <v>100000</v>
      </c>
      <c r="Y93" s="107"/>
      <c r="Z93" s="107"/>
      <c r="AA93" s="107"/>
      <c r="AB93" s="107"/>
      <c r="AC93" s="107"/>
      <c r="AD93" s="107"/>
      <c r="AE93" s="107"/>
      <c r="AF93" s="107"/>
    </row>
    <row r="94" spans="1:33" s="141" customFormat="1" ht="14.25" customHeight="1" x14ac:dyDescent="0.25">
      <c r="A94" s="121" t="s">
        <v>1605</v>
      </c>
      <c r="B94" s="185" t="str">
        <f t="shared" si="60"/>
        <v>Howell</v>
      </c>
      <c r="C94" s="190" t="str">
        <f t="shared" si="61"/>
        <v>JP</v>
      </c>
      <c r="D94" s="107" t="str">
        <f t="shared" si="62"/>
        <v>J. Howell</v>
      </c>
      <c r="E94" s="178" t="str">
        <f t="shared" si="63"/>
        <v>JP Howell</v>
      </c>
      <c r="F94" s="334" t="s">
        <v>404</v>
      </c>
      <c r="G94" s="108"/>
      <c r="H94" s="108"/>
      <c r="I94" s="108"/>
      <c r="J94" s="335">
        <v>30431</v>
      </c>
      <c r="K94" s="336" t="s">
        <v>968</v>
      </c>
      <c r="L94" s="108" t="s">
        <v>130</v>
      </c>
      <c r="M94" s="107" t="str">
        <f>$X94</f>
        <v>free agent</v>
      </c>
      <c r="N94" s="339" t="s">
        <v>1906</v>
      </c>
      <c r="O94" s="370" t="s">
        <v>1922</v>
      </c>
      <c r="P94" s="178" t="str">
        <f t="shared" si="64"/>
        <v>Howell, JP (free agent)</v>
      </c>
      <c r="Q94" s="139">
        <f>IF(ISBLANK($W94),"",$W94)</f>
        <v>325784</v>
      </c>
      <c r="R94" s="139" t="str">
        <f>IF(ISBLANK($Y94),"",$Y94)</f>
        <v/>
      </c>
      <c r="S94" s="231" t="str">
        <f>IF(ISBLANK($AA94),"",$AA94)</f>
        <v/>
      </c>
      <c r="T94" s="231" t="str">
        <f>IF(ISBLANK($AC94),"",$AC94)</f>
        <v/>
      </c>
      <c r="U94" s="231" t="str">
        <f>IF(ISBLANK($AE94),"",$AE94)</f>
        <v/>
      </c>
      <c r="V94" s="340" t="s">
        <v>1927</v>
      </c>
      <c r="W94" s="338">
        <v>325784</v>
      </c>
      <c r="X94" s="340" t="s">
        <v>326</v>
      </c>
      <c r="Y94" s="201"/>
      <c r="Z94" s="471"/>
      <c r="AA94" s="183"/>
      <c r="AB94" s="107"/>
      <c r="AC94" s="240"/>
      <c r="AD94" s="471"/>
      <c r="AE94" s="471"/>
      <c r="AF94" s="471"/>
    </row>
    <row r="95" spans="1:33" s="141" customFormat="1" ht="14.25" customHeight="1" x14ac:dyDescent="0.2">
      <c r="A95" s="107" t="s">
        <v>2187</v>
      </c>
      <c r="B95" s="185" t="str">
        <f t="shared" si="60"/>
        <v>Hu</v>
      </c>
      <c r="C95" s="190" t="str">
        <f t="shared" si="61"/>
        <v>Chih-Wei</v>
      </c>
      <c r="D95" s="107" t="str">
        <f t="shared" si="62"/>
        <v>C. Hu</v>
      </c>
      <c r="E95" s="178" t="str">
        <f t="shared" si="63"/>
        <v>Chih-Wei Hu</v>
      </c>
      <c r="F95" s="178" t="s">
        <v>971</v>
      </c>
      <c r="G95" s="107">
        <f>Players!G379+1</f>
        <v>47</v>
      </c>
      <c r="H95" s="107">
        <v>5</v>
      </c>
      <c r="I95" s="107">
        <v>20</v>
      </c>
      <c r="J95" s="398">
        <v>34277</v>
      </c>
      <c r="K95" s="107" t="s">
        <v>730</v>
      </c>
      <c r="L95" s="108" t="s">
        <v>130</v>
      </c>
      <c r="M95" s="107" t="str">
        <f>$W95</f>
        <v>MM</v>
      </c>
      <c r="N95" s="107" t="s">
        <v>1220</v>
      </c>
      <c r="O95" s="108" t="s">
        <v>2127</v>
      </c>
      <c r="P95" s="178" t="str">
        <f t="shared" si="64"/>
        <v>Hu, Chih-Wei (MM)</v>
      </c>
      <c r="Q95" s="139">
        <f>IF(ISBLANK($X95),"",$X95)</f>
        <v>100000</v>
      </c>
      <c r="R95" s="231" t="str">
        <f>IF(ISBLANK($Z95),"",$Z95)</f>
        <v/>
      </c>
      <c r="S95" s="231" t="str">
        <f>IF(ISBLANK($AB95),"",$AB95)</f>
        <v/>
      </c>
      <c r="T95" s="231" t="str">
        <f>IF(ISBLANK($AD95),"",$AD95)</f>
        <v/>
      </c>
      <c r="U95" s="107" t="s">
        <v>643</v>
      </c>
      <c r="V95" s="107"/>
      <c r="W95" s="107" t="s">
        <v>507</v>
      </c>
      <c r="X95" s="179">
        <v>100000</v>
      </c>
      <c r="Y95" s="107"/>
      <c r="Z95" s="107"/>
      <c r="AA95" s="107"/>
      <c r="AB95" s="107"/>
      <c r="AC95" s="107"/>
      <c r="AD95" s="107"/>
      <c r="AE95" s="107"/>
      <c r="AF95" s="178"/>
    </row>
    <row r="96" spans="1:33" s="141" customFormat="1" ht="14.25" customHeight="1" x14ac:dyDescent="0.2">
      <c r="A96" s="107" t="s">
        <v>2208</v>
      </c>
      <c r="B96" s="185" t="str">
        <f t="shared" si="60"/>
        <v>Hwang</v>
      </c>
      <c r="C96" s="190" t="str">
        <f t="shared" si="61"/>
        <v>Jae-Gyun</v>
      </c>
      <c r="D96" s="107" t="str">
        <f t="shared" si="62"/>
        <v>J. Hwang</v>
      </c>
      <c r="E96" s="178" t="str">
        <f t="shared" si="63"/>
        <v>Jae-Gyun Hwang</v>
      </c>
      <c r="F96" s="178" t="s">
        <v>971</v>
      </c>
      <c r="G96" s="107">
        <f>Cuts!G53+1</f>
        <v>1</v>
      </c>
      <c r="H96" s="107">
        <v>8</v>
      </c>
      <c r="I96" s="107">
        <v>3</v>
      </c>
      <c r="J96" s="398">
        <v>31986</v>
      </c>
      <c r="K96" s="107" t="s">
        <v>974</v>
      </c>
      <c r="L96" s="108" t="s">
        <v>7</v>
      </c>
      <c r="M96" s="107" t="str">
        <f>$W96</f>
        <v>MM</v>
      </c>
      <c r="N96" s="107" t="s">
        <v>62</v>
      </c>
      <c r="O96" s="108" t="s">
        <v>2127</v>
      </c>
      <c r="P96" s="178" t="str">
        <f t="shared" si="64"/>
        <v>Hwang, Jae-Gyun (MM)</v>
      </c>
      <c r="Q96" s="139">
        <f>IF(ISBLANK($X96),"",$X96)</f>
        <v>100000</v>
      </c>
      <c r="R96" s="231" t="str">
        <f>IF(ISBLANK($Z96),"",$Z96)</f>
        <v/>
      </c>
      <c r="S96" s="231" t="str">
        <f>IF(ISBLANK($AB96),"",$AB96)</f>
        <v/>
      </c>
      <c r="T96" s="231" t="str">
        <f>IF(ISBLANK($AD96),"",$AD96)</f>
        <v/>
      </c>
      <c r="U96" s="107" t="s">
        <v>643</v>
      </c>
      <c r="V96" s="107"/>
      <c r="W96" s="107" t="s">
        <v>507</v>
      </c>
      <c r="X96" s="179">
        <v>100000</v>
      </c>
      <c r="Y96" s="107"/>
      <c r="Z96" s="107"/>
      <c r="AA96" s="107"/>
      <c r="AB96" s="107"/>
      <c r="AC96" s="107"/>
      <c r="AD96" s="107"/>
      <c r="AE96" s="471"/>
      <c r="AF96" s="107"/>
    </row>
    <row r="97" spans="1:34" s="141" customFormat="1" ht="14.25" customHeight="1" x14ac:dyDescent="0.25">
      <c r="A97" s="120" t="s">
        <v>829</v>
      </c>
      <c r="B97" s="185" t="str">
        <f t="shared" ref="B97:B102" si="65">LEFT(A97,FIND(", ",A97,1)-1)</f>
        <v>Iwakuma</v>
      </c>
      <c r="C97" s="190" t="str">
        <f t="shared" ref="C97:C102" si="66">RIGHT(A97,LEN(A97)-FIND(", ",A97,1)-1)</f>
        <v>Hisashi</v>
      </c>
      <c r="D97" s="107" t="str">
        <f t="shared" ref="D97:D102" si="67">CONCATENATE(MID(C97,1,1),". ",B97)</f>
        <v>H. Iwakuma</v>
      </c>
      <c r="E97" s="178" t="str">
        <f t="shared" ref="E97:E102" si="68">CONCATENATE(C97," ",B97)</f>
        <v>Hisashi Iwakuma</v>
      </c>
      <c r="F97" s="334" t="s">
        <v>971</v>
      </c>
      <c r="G97" s="108"/>
      <c r="H97" s="108"/>
      <c r="I97" s="108"/>
      <c r="J97" s="335">
        <v>29688</v>
      </c>
      <c r="K97" s="336" t="s">
        <v>730</v>
      </c>
      <c r="L97" s="108" t="s">
        <v>130</v>
      </c>
      <c r="M97" s="107" t="str">
        <f>$W97</f>
        <v>2,F2-$7.922M</v>
      </c>
      <c r="N97" s="339" t="s">
        <v>1918</v>
      </c>
      <c r="O97" s="370" t="s">
        <v>1922</v>
      </c>
      <c r="P97" s="178" t="str">
        <f t="shared" ref="P97:P102" si="69">CONCATENATE(A97," (",M97,")")</f>
        <v>Iwakuma, Hisashi (2,F2-$7.922M)</v>
      </c>
      <c r="Q97" s="139">
        <f>IF(ISBLANK($X97),"",$X97)</f>
        <v>3960790</v>
      </c>
      <c r="R97" s="231" t="str">
        <f>IF(ISBLANK($Z97),"",$Z97)</f>
        <v/>
      </c>
      <c r="S97" s="231" t="str">
        <f>IF(ISBLANK($AB97),"",$AB97)</f>
        <v/>
      </c>
      <c r="T97" s="231" t="str">
        <f>IF(ISBLANK($AD97),"",$AD97)</f>
        <v/>
      </c>
      <c r="U97" s="340" t="s">
        <v>1938</v>
      </c>
      <c r="V97" s="338">
        <v>3960790</v>
      </c>
      <c r="W97" s="340" t="s">
        <v>2069</v>
      </c>
      <c r="X97" s="338">
        <v>3960790</v>
      </c>
      <c r="Y97" s="340" t="s">
        <v>326</v>
      </c>
      <c r="Z97" s="183"/>
      <c r="AA97" s="107"/>
      <c r="AB97" s="240"/>
      <c r="AC97" s="107"/>
      <c r="AD97" s="107"/>
      <c r="AE97" s="107"/>
      <c r="AF97" s="107"/>
      <c r="AG97" s="203"/>
    </row>
    <row r="98" spans="1:34" s="141" customFormat="1" ht="14.25" customHeight="1" x14ac:dyDescent="0.2">
      <c r="A98" s="121" t="s">
        <v>81</v>
      </c>
      <c r="B98" s="185" t="str">
        <f t="shared" si="65"/>
        <v>Jaso</v>
      </c>
      <c r="C98" s="190" t="str">
        <f t="shared" si="66"/>
        <v>John</v>
      </c>
      <c r="D98" s="107" t="str">
        <f t="shared" si="67"/>
        <v>J. Jaso</v>
      </c>
      <c r="E98" s="178" t="str">
        <f t="shared" si="68"/>
        <v>John Jaso</v>
      </c>
      <c r="F98" s="108"/>
      <c r="G98" s="120"/>
      <c r="H98" s="120"/>
      <c r="I98" s="120"/>
      <c r="J98" s="332"/>
      <c r="K98" s="107"/>
      <c r="L98" s="108" t="s">
        <v>7</v>
      </c>
      <c r="M98" s="107" t="str">
        <f>$X98</f>
        <v>free agent</v>
      </c>
      <c r="N98" s="120" t="str">
        <f>Mays!$G$2</f>
        <v>Palo Alto</v>
      </c>
      <c r="O98" s="284" t="s">
        <v>1497</v>
      </c>
      <c r="P98" s="178" t="str">
        <f t="shared" si="69"/>
        <v>Jaso, John (free agent)</v>
      </c>
      <c r="Q98" s="139">
        <f>IF(ISBLANK($W98),"",$W98)</f>
        <v>625000</v>
      </c>
      <c r="R98" s="139" t="str">
        <f>IF(ISBLANK($Y98),"",$Y98)</f>
        <v/>
      </c>
      <c r="S98" s="231" t="str">
        <f>IF(ISBLANK($AA98),"",$AA98)</f>
        <v/>
      </c>
      <c r="T98" s="231" t="str">
        <f>IF(ISBLANK($AC98),"",$AC98)</f>
        <v/>
      </c>
      <c r="U98" s="231" t="str">
        <f>IF(ISBLANK($AE98),"",$AE98)</f>
        <v/>
      </c>
      <c r="V98" s="121" t="s">
        <v>1577</v>
      </c>
      <c r="W98" s="320">
        <v>625000</v>
      </c>
      <c r="X98" s="107" t="s">
        <v>326</v>
      </c>
      <c r="Y98" s="201"/>
      <c r="Z98" s="471"/>
      <c r="AA98" s="183"/>
      <c r="AB98" s="107"/>
      <c r="AC98" s="240"/>
      <c r="AD98" s="107"/>
      <c r="AE98" s="107"/>
      <c r="AF98" s="107"/>
    </row>
    <row r="99" spans="1:34" s="203" customFormat="1" ht="14.25" customHeight="1" x14ac:dyDescent="0.2">
      <c r="A99" s="471" t="s">
        <v>1385</v>
      </c>
      <c r="B99" s="185" t="str">
        <f t="shared" si="65"/>
        <v>Jenkins</v>
      </c>
      <c r="C99" s="190" t="str">
        <f t="shared" si="66"/>
        <v>Tyrell</v>
      </c>
      <c r="D99" s="107" t="str">
        <f t="shared" si="67"/>
        <v>T. Jenkins</v>
      </c>
      <c r="E99" s="178" t="str">
        <f t="shared" si="68"/>
        <v>Tyrell Jenkins</v>
      </c>
      <c r="F99" s="108" t="s">
        <v>971</v>
      </c>
      <c r="G99" s="108"/>
      <c r="H99" s="108"/>
      <c r="I99" s="108"/>
      <c r="J99" s="298">
        <v>33805</v>
      </c>
      <c r="K99" s="107" t="s">
        <v>730</v>
      </c>
      <c r="L99" s="108" t="s">
        <v>130</v>
      </c>
      <c r="M99" s="107" t="str">
        <f>$W99</f>
        <v>Y1*</v>
      </c>
      <c r="N99" s="120" t="str">
        <f>Aaron!$S$2</f>
        <v>San Jose</v>
      </c>
      <c r="O99" s="108" t="s">
        <v>1349</v>
      </c>
      <c r="P99" s="178" t="str">
        <f t="shared" si="69"/>
        <v>Jenkins, Tyrell (Y1*)</v>
      </c>
      <c r="Q99" s="139">
        <f>IF(ISBLANK($X99),"",$X99)</f>
        <v>200000</v>
      </c>
      <c r="R99" s="231">
        <f>IF(ISBLANK($Z99),"",$Z99)</f>
        <v>300000</v>
      </c>
      <c r="S99" s="231">
        <f>IF(ISBLANK($AB99),"",$AB99)</f>
        <v>400000</v>
      </c>
      <c r="T99" s="231" t="str">
        <f>IF(ISBLANK($AD99),"",$AD99)</f>
        <v/>
      </c>
      <c r="U99" s="121" t="s">
        <v>510</v>
      </c>
      <c r="V99" s="140">
        <v>200000</v>
      </c>
      <c r="W99" s="107" t="s">
        <v>251</v>
      </c>
      <c r="X99" s="140">
        <v>200000</v>
      </c>
      <c r="Y99" s="107" t="s">
        <v>511</v>
      </c>
      <c r="Z99" s="183">
        <v>300000</v>
      </c>
      <c r="AA99" s="107" t="s">
        <v>367</v>
      </c>
      <c r="AB99" s="183">
        <v>400000</v>
      </c>
      <c r="AC99" s="107" t="s">
        <v>630</v>
      </c>
      <c r="AD99" s="107"/>
      <c r="AE99" s="107"/>
      <c r="AF99" s="107"/>
      <c r="AG99" s="141"/>
    </row>
    <row r="100" spans="1:34" s="141" customFormat="1" ht="14.25" customHeight="1" x14ac:dyDescent="0.2">
      <c r="A100" s="107" t="s">
        <v>1189</v>
      </c>
      <c r="B100" s="185" t="str">
        <f t="shared" si="65"/>
        <v>Jepsen</v>
      </c>
      <c r="C100" s="190" t="str">
        <f t="shared" si="66"/>
        <v>Kevin</v>
      </c>
      <c r="D100" s="107" t="str">
        <f t="shared" si="67"/>
        <v>K. Jepsen</v>
      </c>
      <c r="E100" s="178" t="str">
        <f t="shared" si="68"/>
        <v>Kevin Jepsen</v>
      </c>
      <c r="F100" s="217" t="s">
        <v>971</v>
      </c>
      <c r="G100" s="217"/>
      <c r="H100" s="217"/>
      <c r="I100" s="217"/>
      <c r="J100" s="165">
        <v>30889</v>
      </c>
      <c r="K100" s="167" t="s">
        <v>968</v>
      </c>
      <c r="L100" s="108" t="s">
        <v>130</v>
      </c>
      <c r="M100" s="107" t="str">
        <f>$X100</f>
        <v>free agent</v>
      </c>
      <c r="N100" s="120" t="s">
        <v>1226</v>
      </c>
      <c r="O100" s="227" t="s">
        <v>1887</v>
      </c>
      <c r="P100" s="178" t="str">
        <f t="shared" si="69"/>
        <v>Jepsen, Kevin (free agent)</v>
      </c>
      <c r="Q100" s="139">
        <f>IF(ISBLANK($W100),"",$W100)</f>
        <v>2342813</v>
      </c>
      <c r="R100" s="139" t="str">
        <f>IF(ISBLANK($Y100),"",$Y100)</f>
        <v/>
      </c>
      <c r="S100" s="231" t="str">
        <f>IF(ISBLANK($AA100),"",$AA100)</f>
        <v/>
      </c>
      <c r="T100" s="231" t="str">
        <f>IF(ISBLANK($AC100),"",$AC100)</f>
        <v/>
      </c>
      <c r="U100" s="231" t="str">
        <f>IF(ISBLANK($AE100),"",$AE100)</f>
        <v/>
      </c>
      <c r="V100" s="120" t="s">
        <v>1234</v>
      </c>
      <c r="W100" s="182">
        <v>2342813</v>
      </c>
      <c r="X100" s="120" t="s">
        <v>326</v>
      </c>
      <c r="Y100" s="324"/>
      <c r="Z100" s="107"/>
      <c r="AA100" s="240"/>
      <c r="AB100" s="107"/>
      <c r="AC100" s="240"/>
      <c r="AD100" s="107"/>
      <c r="AE100" s="107"/>
      <c r="AF100" s="107"/>
    </row>
    <row r="101" spans="1:34" s="203" customFormat="1" ht="14.25" customHeight="1" x14ac:dyDescent="0.2">
      <c r="A101" s="471" t="s">
        <v>1414</v>
      </c>
      <c r="B101" s="185" t="str">
        <f t="shared" si="65"/>
        <v>Johnson</v>
      </c>
      <c r="C101" s="190" t="str">
        <f t="shared" si="66"/>
        <v>Brian</v>
      </c>
      <c r="D101" s="107" t="str">
        <f t="shared" si="67"/>
        <v>B. Johnson</v>
      </c>
      <c r="E101" s="178" t="str">
        <f t="shared" si="68"/>
        <v>Brian Johnson</v>
      </c>
      <c r="F101" s="108" t="s">
        <v>404</v>
      </c>
      <c r="G101" s="108"/>
      <c r="H101" s="108"/>
      <c r="I101" s="108"/>
      <c r="J101" s="298">
        <v>33214</v>
      </c>
      <c r="K101" s="107" t="s">
        <v>730</v>
      </c>
      <c r="L101" s="108" t="s">
        <v>130</v>
      </c>
      <c r="M101" s="107" t="str">
        <f>$W101</f>
        <v>MM</v>
      </c>
      <c r="N101" s="120" t="str">
        <f>Ruth!$G$2</f>
        <v>Gotham City</v>
      </c>
      <c r="O101" s="108" t="s">
        <v>1349</v>
      </c>
      <c r="P101" s="178" t="str">
        <f t="shared" si="69"/>
        <v>Johnson, Brian (MM)</v>
      </c>
      <c r="Q101" s="139">
        <f>IF(ISBLANK($X101),"",$X101)</f>
        <v>100000</v>
      </c>
      <c r="R101" s="231" t="str">
        <f>IF(ISBLANK($Z101),"",$Z101)</f>
        <v/>
      </c>
      <c r="S101" s="231" t="str">
        <f>IF(ISBLANK($AB101),"",$AB101)</f>
        <v/>
      </c>
      <c r="T101" s="231" t="str">
        <f>IF(ISBLANK($AD101),"",$AD101)</f>
        <v/>
      </c>
      <c r="U101" s="121" t="s">
        <v>507</v>
      </c>
      <c r="V101" s="179">
        <v>100000</v>
      </c>
      <c r="W101" s="471" t="s">
        <v>507</v>
      </c>
      <c r="X101" s="179">
        <v>100000</v>
      </c>
      <c r="Y101" s="471"/>
      <c r="Z101" s="214"/>
      <c r="AA101" s="107"/>
      <c r="AB101" s="240"/>
      <c r="AC101" s="107"/>
      <c r="AD101" s="107"/>
      <c r="AE101" s="107"/>
      <c r="AF101" s="107"/>
      <c r="AG101" s="141"/>
    </row>
    <row r="102" spans="1:34" s="141" customFormat="1" ht="14.25" customHeight="1" x14ac:dyDescent="0.2">
      <c r="A102" s="107" t="s">
        <v>873</v>
      </c>
      <c r="B102" s="185" t="str">
        <f t="shared" si="65"/>
        <v>Jones</v>
      </c>
      <c r="C102" s="190" t="str">
        <f t="shared" si="66"/>
        <v>Nate</v>
      </c>
      <c r="D102" s="107" t="str">
        <f t="shared" si="67"/>
        <v>N. Jones</v>
      </c>
      <c r="E102" s="178" t="str">
        <f t="shared" si="68"/>
        <v>Nate Jones</v>
      </c>
      <c r="F102" s="217" t="s">
        <v>971</v>
      </c>
      <c r="G102" s="217"/>
      <c r="H102" s="217"/>
      <c r="I102" s="217"/>
      <c r="J102" s="165">
        <v>31440</v>
      </c>
      <c r="K102" s="167" t="s">
        <v>968</v>
      </c>
      <c r="L102" s="108" t="s">
        <v>130</v>
      </c>
      <c r="M102" s="107" t="str">
        <f>$X102</f>
        <v>free agent</v>
      </c>
      <c r="N102" s="222" t="s">
        <v>556</v>
      </c>
      <c r="O102" s="142" t="s">
        <v>1881</v>
      </c>
      <c r="P102" s="178" t="str">
        <f t="shared" si="69"/>
        <v>Jones, Nate (free agent)</v>
      </c>
      <c r="Q102" s="139">
        <f>IF(ISBLANK($W102),"",$W102)</f>
        <v>250000</v>
      </c>
      <c r="R102" s="139" t="str">
        <f>IF(ISBLANK($Y102),"",$Y102)</f>
        <v/>
      </c>
      <c r="S102" s="139" t="str">
        <f>IF(ISBLANK($AA102),"",$AA102)</f>
        <v/>
      </c>
      <c r="T102" s="231" t="str">
        <f>IF(ISBLANK($AC102),"",$AC102)</f>
        <v/>
      </c>
      <c r="U102" s="231" t="str">
        <f>IF(ISBLANK($AE102),"",$AE102)</f>
        <v/>
      </c>
      <c r="V102" s="120" t="s">
        <v>1585</v>
      </c>
      <c r="W102" s="140">
        <v>250000</v>
      </c>
      <c r="X102" s="107" t="s">
        <v>326</v>
      </c>
      <c r="Y102" s="324"/>
      <c r="Z102" s="107"/>
      <c r="AA102" s="240"/>
      <c r="AB102" s="107"/>
      <c r="AC102" s="240"/>
      <c r="AD102" s="107"/>
      <c r="AE102" s="107"/>
      <c r="AF102" s="471"/>
    </row>
    <row r="103" spans="1:34" s="141" customFormat="1" ht="14.25" customHeight="1" x14ac:dyDescent="0.2">
      <c r="A103" s="107" t="s">
        <v>2291</v>
      </c>
      <c r="B103" s="185" t="str">
        <f t="shared" ref="B103:B108" si="70">LEFT(A103,FIND(", ",A103,1)-1)</f>
        <v>Joseph</v>
      </c>
      <c r="C103" s="190" t="str">
        <f t="shared" ref="C103:C108" si="71">RIGHT(A103,LEN(A103)-FIND(", ",A103,1)-1)</f>
        <v>Tommy</v>
      </c>
      <c r="D103" s="107" t="str">
        <f t="shared" ref="D103:D108" si="72">CONCATENATE(MID(C103,1,1),". ",B103)</f>
        <v>T. Joseph</v>
      </c>
      <c r="E103" s="178" t="str">
        <f t="shared" ref="E103:E108" si="73">CONCATENATE(C103," ",B103)</f>
        <v>Tommy Joseph</v>
      </c>
      <c r="F103" s="178" t="s">
        <v>971</v>
      </c>
      <c r="G103" s="107">
        <v>27</v>
      </c>
      <c r="H103" s="107" t="s">
        <v>2141</v>
      </c>
      <c r="I103" s="107">
        <v>3</v>
      </c>
      <c r="J103" s="398">
        <v>33435</v>
      </c>
      <c r="K103" s="107" t="s">
        <v>970</v>
      </c>
      <c r="L103" s="108" t="s">
        <v>7</v>
      </c>
      <c r="M103" s="107" t="str">
        <f>$W103</f>
        <v>Y2</v>
      </c>
      <c r="N103" s="107" t="s">
        <v>352</v>
      </c>
      <c r="O103" s="108" t="s">
        <v>2127</v>
      </c>
      <c r="P103" s="178" t="str">
        <f t="shared" ref="P103:P108" si="74">CONCATENATE(A103," (",M103,")")</f>
        <v>Joseph, Tommy (Y2)</v>
      </c>
      <c r="Q103" s="139">
        <f>IF(ISBLANK($X103),"",$X103)</f>
        <v>300000</v>
      </c>
      <c r="R103" s="231">
        <f>IF(ISBLANK($Z103),"",$Z103)</f>
        <v>400000</v>
      </c>
      <c r="S103" s="231" t="str">
        <f>IF(ISBLANK($AB103),"",$AB103)</f>
        <v/>
      </c>
      <c r="T103" s="231" t="str">
        <f>IF(ISBLANK($AD103),"",$AD103)</f>
        <v/>
      </c>
      <c r="U103" s="107" t="s">
        <v>510</v>
      </c>
      <c r="V103" s="140">
        <v>200000</v>
      </c>
      <c r="W103" s="107" t="s">
        <v>511</v>
      </c>
      <c r="X103" s="183">
        <v>300000</v>
      </c>
      <c r="Y103" s="107" t="s">
        <v>367</v>
      </c>
      <c r="Z103" s="183">
        <v>400000</v>
      </c>
      <c r="AA103" s="107" t="s">
        <v>630</v>
      </c>
      <c r="AB103" s="107"/>
      <c r="AC103" s="107" t="s">
        <v>943</v>
      </c>
      <c r="AD103" s="107"/>
      <c r="AE103" s="107"/>
      <c r="AF103" s="107"/>
    </row>
    <row r="104" spans="1:34" s="203" customFormat="1" ht="14.25" customHeight="1" x14ac:dyDescent="0.2">
      <c r="A104" s="471" t="s">
        <v>1441</v>
      </c>
      <c r="B104" s="185" t="str">
        <f t="shared" si="70"/>
        <v>Kang</v>
      </c>
      <c r="C104" s="190" t="str">
        <f t="shared" si="71"/>
        <v>Jung-Ho</v>
      </c>
      <c r="D104" s="107" t="str">
        <f t="shared" si="72"/>
        <v>J. Kang</v>
      </c>
      <c r="E104" s="178" t="str">
        <f t="shared" si="73"/>
        <v>Jung-Ho Kang</v>
      </c>
      <c r="F104" s="108" t="s">
        <v>971</v>
      </c>
      <c r="G104" s="108"/>
      <c r="H104" s="108"/>
      <c r="I104" s="108"/>
      <c r="J104" s="298">
        <v>31872</v>
      </c>
      <c r="K104" s="107" t="s">
        <v>975</v>
      </c>
      <c r="L104" s="108" t="s">
        <v>7</v>
      </c>
      <c r="M104" s="107" t="str">
        <f>$W104</f>
        <v>Y2*</v>
      </c>
      <c r="N104" s="120" t="str">
        <f>Mays!$A$2</f>
        <v>Aspen</v>
      </c>
      <c r="O104" s="108" t="s">
        <v>1349</v>
      </c>
      <c r="P104" s="178" t="str">
        <f t="shared" si="74"/>
        <v>Kang, Jung-Ho (Y2*)</v>
      </c>
      <c r="Q104" s="139">
        <f>IF(ISBLANK($X104),"",$X104)</f>
        <v>300000</v>
      </c>
      <c r="R104" s="231">
        <f>IF(ISBLANK($Z104),"",$Z104)</f>
        <v>400000</v>
      </c>
      <c r="S104" s="231" t="str">
        <f>IF(ISBLANK($AB104),"",$AB104)</f>
        <v/>
      </c>
      <c r="T104" s="231" t="str">
        <f>IF(ISBLANK($AD104),"",$AD104)</f>
        <v/>
      </c>
      <c r="U104" s="120" t="s">
        <v>511</v>
      </c>
      <c r="V104" s="201">
        <v>300000</v>
      </c>
      <c r="W104" s="107" t="s">
        <v>250</v>
      </c>
      <c r="X104" s="183">
        <v>300000</v>
      </c>
      <c r="Y104" s="107" t="s">
        <v>367</v>
      </c>
      <c r="Z104" s="183">
        <v>400000</v>
      </c>
      <c r="AA104" s="107" t="s">
        <v>630</v>
      </c>
      <c r="AB104" s="240"/>
      <c r="AC104" s="107" t="s">
        <v>943</v>
      </c>
      <c r="AD104" s="107"/>
      <c r="AE104" s="107"/>
      <c r="AF104" s="107"/>
      <c r="AG104" s="141"/>
    </row>
    <row r="105" spans="1:34" s="141" customFormat="1" ht="14.25" customHeight="1" x14ac:dyDescent="0.2">
      <c r="A105" s="107" t="s">
        <v>116</v>
      </c>
      <c r="B105" s="185" t="str">
        <f t="shared" si="70"/>
        <v>Kazmir</v>
      </c>
      <c r="C105" s="190" t="str">
        <f t="shared" si="71"/>
        <v>Scott</v>
      </c>
      <c r="D105" s="107" t="str">
        <f t="shared" si="72"/>
        <v>S. Kazmir</v>
      </c>
      <c r="E105" s="178" t="str">
        <f t="shared" si="73"/>
        <v>Scott Kazmir</v>
      </c>
      <c r="F105" s="108"/>
      <c r="G105" s="108"/>
      <c r="H105" s="108"/>
      <c r="I105" s="108"/>
      <c r="J105" s="165"/>
      <c r="K105" s="120"/>
      <c r="L105" s="108" t="s">
        <v>130</v>
      </c>
      <c r="M105" s="107" t="str">
        <f>$X105</f>
        <v>free agent</v>
      </c>
      <c r="N105" s="120" t="str">
        <f>Ruth!$M$2</f>
        <v>Hoboken</v>
      </c>
      <c r="O105" s="142" t="s">
        <v>728</v>
      </c>
      <c r="P105" s="178" t="str">
        <f t="shared" si="74"/>
        <v>Kazmir, Scott (free agent)</v>
      </c>
      <c r="Q105" s="139">
        <f>IF(ISBLANK($W105),"",$W105)</f>
        <v>5000000</v>
      </c>
      <c r="R105" s="139" t="str">
        <f>IF(ISBLANK($Y105),"",$Y105)</f>
        <v/>
      </c>
      <c r="S105" s="231" t="str">
        <f>IF(ISBLANK($AA105),"",$AA105)</f>
        <v/>
      </c>
      <c r="T105" s="231" t="str">
        <f>IF(ISBLANK($AC105),"",$AC105)</f>
        <v/>
      </c>
      <c r="U105" s="231" t="str">
        <f>IF(ISBLANK($AE105),"",$AE105)</f>
        <v/>
      </c>
      <c r="V105" s="120" t="s">
        <v>1216</v>
      </c>
      <c r="W105" s="140">
        <v>5000000</v>
      </c>
      <c r="X105" s="170" t="s">
        <v>326</v>
      </c>
      <c r="Y105" s="324"/>
      <c r="Z105" s="107"/>
      <c r="AA105" s="240"/>
      <c r="AB105" s="107"/>
      <c r="AC105" s="240"/>
      <c r="AD105" s="471"/>
      <c r="AE105" s="140"/>
      <c r="AF105" s="107"/>
    </row>
    <row r="106" spans="1:34" s="141" customFormat="1" ht="14.25" customHeight="1" x14ac:dyDescent="0.2">
      <c r="A106" s="121" t="s">
        <v>1609</v>
      </c>
      <c r="B106" s="185" t="str">
        <f t="shared" si="70"/>
        <v>Kelley</v>
      </c>
      <c r="C106" s="190" t="str">
        <f t="shared" si="71"/>
        <v>Shawn</v>
      </c>
      <c r="D106" s="107" t="str">
        <f t="shared" si="72"/>
        <v>S. Kelley</v>
      </c>
      <c r="E106" s="178" t="str">
        <f t="shared" si="73"/>
        <v>Shawn Kelley</v>
      </c>
      <c r="F106" s="171" t="s">
        <v>971</v>
      </c>
      <c r="G106" s="171"/>
      <c r="H106" s="171"/>
      <c r="I106" s="171"/>
      <c r="J106" s="172">
        <v>30798</v>
      </c>
      <c r="K106" s="173" t="s">
        <v>968</v>
      </c>
      <c r="L106" s="108" t="s">
        <v>130</v>
      </c>
      <c r="M106" s="107" t="str">
        <f>$X106</f>
        <v>free agent</v>
      </c>
      <c r="N106" s="120" t="s">
        <v>1071</v>
      </c>
      <c r="O106" s="284" t="s">
        <v>1882</v>
      </c>
      <c r="P106" s="178" t="str">
        <f t="shared" si="74"/>
        <v>Kelley, Shawn (free agent)</v>
      </c>
      <c r="Q106" s="139">
        <f>IF(ISBLANK($W106),"",$W106)</f>
        <v>3400000</v>
      </c>
      <c r="R106" s="139" t="str">
        <f>IF(ISBLANK($Y106),"",$Y106)</f>
        <v/>
      </c>
      <c r="S106" s="231" t="str">
        <f>IF(ISBLANK($AA106),"",$AA106)</f>
        <v/>
      </c>
      <c r="T106" s="231" t="str">
        <f>IF(ISBLANK($AC106),"",$AC106)</f>
        <v/>
      </c>
      <c r="U106" s="231" t="str">
        <f>IF(ISBLANK($AE106),"",$AE106)</f>
        <v/>
      </c>
      <c r="V106" s="121" t="s">
        <v>1588</v>
      </c>
      <c r="W106" s="320">
        <v>3400000</v>
      </c>
      <c r="X106" s="107" t="s">
        <v>326</v>
      </c>
      <c r="Y106" s="324"/>
      <c r="Z106" s="107"/>
      <c r="AA106" s="240"/>
      <c r="AB106" s="107"/>
      <c r="AC106" s="240"/>
      <c r="AD106" s="471"/>
      <c r="AE106" s="107"/>
      <c r="AF106" s="107"/>
      <c r="AG106" s="107"/>
      <c r="AH106" s="107"/>
    </row>
    <row r="107" spans="1:34" s="141" customFormat="1" ht="14.25" customHeight="1" x14ac:dyDescent="0.2">
      <c r="A107" s="107" t="s">
        <v>2275</v>
      </c>
      <c r="B107" s="185" t="str">
        <f t="shared" si="70"/>
        <v>Kelly</v>
      </c>
      <c r="C107" s="190" t="str">
        <f t="shared" si="71"/>
        <v>Casey</v>
      </c>
      <c r="D107" s="107" t="str">
        <f t="shared" si="72"/>
        <v>C. Kelly</v>
      </c>
      <c r="E107" s="178" t="str">
        <f t="shared" si="73"/>
        <v>Casey Kelly</v>
      </c>
      <c r="F107" s="178" t="s">
        <v>971</v>
      </c>
      <c r="G107" s="107">
        <v>217</v>
      </c>
      <c r="H107" s="107">
        <v>11</v>
      </c>
      <c r="I107" s="107">
        <v>1</v>
      </c>
      <c r="J107" s="398">
        <v>32785</v>
      </c>
      <c r="K107" s="107" t="s">
        <v>968</v>
      </c>
      <c r="L107" s="108" t="s">
        <v>130</v>
      </c>
      <c r="M107" s="107" t="str">
        <f>$W107</f>
        <v>MM</v>
      </c>
      <c r="N107" s="107" t="s">
        <v>1633</v>
      </c>
      <c r="O107" s="108" t="s">
        <v>2127</v>
      </c>
      <c r="P107" s="178" t="str">
        <f t="shared" si="74"/>
        <v>Kelly, Casey (MM)</v>
      </c>
      <c r="Q107" s="139">
        <f>IF(ISBLANK($X107),"",$X107)</f>
        <v>100000</v>
      </c>
      <c r="R107" s="231" t="str">
        <f>IF(ISBLANK($Z107),"",$Z107)</f>
        <v/>
      </c>
      <c r="S107" s="231" t="str">
        <f>IF(ISBLANK($AB107),"",$AB107)</f>
        <v/>
      </c>
      <c r="T107" s="231" t="str">
        <f>IF(ISBLANK($AD107),"",$AD107)</f>
        <v/>
      </c>
      <c r="U107" s="107" t="s">
        <v>507</v>
      </c>
      <c r="V107" s="140">
        <v>100000</v>
      </c>
      <c r="W107" s="107" t="s">
        <v>507</v>
      </c>
      <c r="X107" s="179">
        <v>100000</v>
      </c>
      <c r="Y107" s="107"/>
      <c r="Z107" s="107"/>
      <c r="AA107" s="107"/>
      <c r="AB107" s="107"/>
      <c r="AC107" s="107"/>
      <c r="AD107" s="107"/>
      <c r="AE107" s="107"/>
      <c r="AF107" s="107"/>
      <c r="AG107" s="107"/>
      <c r="AH107" s="107"/>
    </row>
    <row r="108" spans="1:34" s="141" customFormat="1" ht="14.25" customHeight="1" x14ac:dyDescent="0.2">
      <c r="A108" s="107" t="s">
        <v>598</v>
      </c>
      <c r="B108" s="185" t="str">
        <f t="shared" si="70"/>
        <v>Kendrick</v>
      </c>
      <c r="C108" s="190" t="str">
        <f t="shared" si="71"/>
        <v>Kyle</v>
      </c>
      <c r="D108" s="107" t="str">
        <f t="shared" si="72"/>
        <v>K. Kendrick</v>
      </c>
      <c r="E108" s="178" t="str">
        <f t="shared" si="73"/>
        <v>Kyle Kendrick</v>
      </c>
      <c r="F108" s="108"/>
      <c r="G108" s="108"/>
      <c r="H108" s="108"/>
      <c r="I108" s="108"/>
      <c r="J108" s="165"/>
      <c r="K108" s="120"/>
      <c r="L108" s="108" t="s">
        <v>130</v>
      </c>
      <c r="M108" s="107" t="str">
        <f>$X108</f>
        <v>free agent</v>
      </c>
      <c r="N108" s="120" t="str">
        <f>Mays!$Y$2</f>
        <v>Los Angeles</v>
      </c>
      <c r="O108" s="227" t="s">
        <v>1229</v>
      </c>
      <c r="P108" s="178" t="str">
        <f t="shared" si="74"/>
        <v>Kendrick, Kyle (free agent)</v>
      </c>
      <c r="Q108" s="139">
        <f>IF(ISBLANK($W108),"",$W108)</f>
        <v>2625000</v>
      </c>
      <c r="R108" s="139" t="str">
        <f>IF(ISBLANK($Y108),"",$Y108)</f>
        <v/>
      </c>
      <c r="S108" s="231" t="str">
        <f>IF(ISBLANK($AA108),"",$AA108)</f>
        <v/>
      </c>
      <c r="T108" s="231" t="str">
        <f>IF(ISBLANK($AC108),"",$AC108)</f>
        <v/>
      </c>
      <c r="U108" s="231" t="str">
        <f>IF(ISBLANK($AE108),"",$AE108)</f>
        <v/>
      </c>
      <c r="V108" s="120" t="s">
        <v>1233</v>
      </c>
      <c r="W108" s="182">
        <v>2625000</v>
      </c>
      <c r="X108" s="120" t="s">
        <v>326</v>
      </c>
      <c r="Y108" s="324"/>
      <c r="Z108" s="140"/>
      <c r="AA108" s="240"/>
      <c r="AB108" s="140"/>
      <c r="AC108" s="240"/>
      <c r="AD108" s="107"/>
      <c r="AE108" s="107"/>
      <c r="AF108" s="107"/>
      <c r="AG108" s="107"/>
      <c r="AH108" s="107"/>
    </row>
    <row r="109" spans="1:34" s="141" customFormat="1" ht="14.25" customHeight="1" x14ac:dyDescent="0.2">
      <c r="A109" s="107" t="s">
        <v>2272</v>
      </c>
      <c r="B109" s="185" t="str">
        <f t="shared" ref="B109:B133" si="75">LEFT(A109,FIND(", ",A109,1)-1)</f>
        <v>Koch</v>
      </c>
      <c r="C109" s="190" t="str">
        <f t="shared" ref="C109:C133" si="76">RIGHT(A109,LEN(A109)-FIND(", ",A109,1)-1)</f>
        <v>Matt</v>
      </c>
      <c r="D109" s="107" t="str">
        <f t="shared" ref="D109:D133" si="77">CONCATENATE(MID(C109,1,1),". ",B109)</f>
        <v>M. Koch</v>
      </c>
      <c r="E109" s="178" t="str">
        <f t="shared" ref="E109:E133" si="78">CONCATENATE(C109," ",B109)</f>
        <v>Matt Koch</v>
      </c>
      <c r="F109" s="178" t="s">
        <v>971</v>
      </c>
      <c r="G109" s="107">
        <f>Players!G433+1</f>
        <v>2</v>
      </c>
      <c r="H109" s="107">
        <v>9</v>
      </c>
      <c r="I109" s="107">
        <v>7</v>
      </c>
      <c r="J109" s="398">
        <v>33179</v>
      </c>
      <c r="K109" s="107" t="s">
        <v>730</v>
      </c>
      <c r="L109" s="108" t="s">
        <v>130</v>
      </c>
      <c r="M109" s="107" t="str">
        <f>$W109</f>
        <v>MM</v>
      </c>
      <c r="N109" s="107" t="s">
        <v>614</v>
      </c>
      <c r="O109" s="108" t="s">
        <v>2127</v>
      </c>
      <c r="P109" s="178" t="str">
        <f t="shared" ref="P109:P140" si="79">CONCATENATE(A109," (",M109,")")</f>
        <v>Koch, Matt (MM)</v>
      </c>
      <c r="Q109" s="139">
        <f>IF(ISBLANK($X109),"",$X109)</f>
        <v>100000</v>
      </c>
      <c r="R109" s="231" t="str">
        <f>IF(ISBLANK($Z109),"",$Z109)</f>
        <v/>
      </c>
      <c r="S109" s="231" t="str">
        <f>IF(ISBLANK($AB109),"",$AB109)</f>
        <v/>
      </c>
      <c r="T109" s="231" t="str">
        <f>IF(ISBLANK($AD109),"",$AD109)</f>
        <v/>
      </c>
      <c r="U109" s="107" t="s">
        <v>507</v>
      </c>
      <c r="V109" s="140">
        <v>100000</v>
      </c>
      <c r="W109" s="107" t="s">
        <v>507</v>
      </c>
      <c r="X109" s="179">
        <v>100000</v>
      </c>
      <c r="Y109" s="107"/>
      <c r="Z109" s="107"/>
      <c r="AA109" s="107"/>
      <c r="AB109" s="107"/>
      <c r="AC109" s="107"/>
      <c r="AD109" s="107"/>
      <c r="AE109" s="107"/>
      <c r="AF109" s="107"/>
      <c r="AG109" s="107"/>
      <c r="AH109" s="107"/>
    </row>
    <row r="110" spans="1:34" s="141" customFormat="1" ht="14.25" customHeight="1" x14ac:dyDescent="0.2">
      <c r="A110" s="471" t="s">
        <v>1698</v>
      </c>
      <c r="B110" s="185" t="str">
        <f t="shared" si="75"/>
        <v>Lamb</v>
      </c>
      <c r="C110" s="190" t="str">
        <f t="shared" si="76"/>
        <v>John*</v>
      </c>
      <c r="D110" s="107" t="str">
        <f t="shared" si="77"/>
        <v>J. Lamb</v>
      </c>
      <c r="E110" s="178" t="str">
        <f t="shared" si="78"/>
        <v>John* Lamb</v>
      </c>
      <c r="F110" s="217" t="s">
        <v>404</v>
      </c>
      <c r="G110" s="471">
        <v>75</v>
      </c>
      <c r="H110" s="471" t="s">
        <v>613</v>
      </c>
      <c r="I110" s="471">
        <v>2</v>
      </c>
      <c r="J110" s="298">
        <v>33064</v>
      </c>
      <c r="K110" s="167" t="s">
        <v>730</v>
      </c>
      <c r="L110" s="108" t="s">
        <v>130</v>
      </c>
      <c r="M110" s="107" t="str">
        <f>$W110</f>
        <v>Y2*</v>
      </c>
      <c r="N110" s="222" t="str">
        <f>Ruth!$AE$2</f>
        <v>Williamsburg</v>
      </c>
      <c r="O110" s="142" t="s">
        <v>1727</v>
      </c>
      <c r="P110" s="178" t="str">
        <f t="shared" si="79"/>
        <v>Lamb, John* (Y2*)</v>
      </c>
      <c r="Q110" s="139">
        <f>IF(ISBLANK($X110),"",$X110)</f>
        <v>300000</v>
      </c>
      <c r="R110" s="231">
        <f>IF(ISBLANK($Z110),"",$Z110)</f>
        <v>400000</v>
      </c>
      <c r="S110" s="231" t="str">
        <f>IF(ISBLANK($AB110),"",$AB110)</f>
        <v/>
      </c>
      <c r="T110" s="231" t="str">
        <f>IF(ISBLANK($AD110),"",$AD110)</f>
        <v/>
      </c>
      <c r="U110" s="120" t="s">
        <v>511</v>
      </c>
      <c r="V110" s="140">
        <v>300000</v>
      </c>
      <c r="W110" s="107" t="s">
        <v>250</v>
      </c>
      <c r="X110" s="183">
        <v>300000</v>
      </c>
      <c r="Y110" s="107" t="s">
        <v>367</v>
      </c>
      <c r="Z110" s="183">
        <v>400000</v>
      </c>
      <c r="AA110" s="107" t="s">
        <v>630</v>
      </c>
      <c r="AB110" s="240"/>
      <c r="AC110" s="107" t="s">
        <v>943</v>
      </c>
      <c r="AD110" s="140"/>
      <c r="AE110" s="107"/>
      <c r="AF110" s="107"/>
      <c r="AG110" s="107"/>
      <c r="AH110" s="107"/>
    </row>
    <row r="111" spans="1:34" s="141" customFormat="1" ht="14.25" customHeight="1" x14ac:dyDescent="0.2">
      <c r="A111" s="471" t="s">
        <v>1426</v>
      </c>
      <c r="B111" s="185" t="str">
        <f t="shared" si="75"/>
        <v>Lara</v>
      </c>
      <c r="C111" s="190" t="str">
        <f t="shared" si="76"/>
        <v>Gilbert</v>
      </c>
      <c r="D111" s="107" t="str">
        <f t="shared" si="77"/>
        <v>G. Lara</v>
      </c>
      <c r="E111" s="178" t="str">
        <f t="shared" si="78"/>
        <v>Gilbert Lara</v>
      </c>
      <c r="F111" s="470"/>
      <c r="G111" s="470"/>
      <c r="H111" s="470"/>
      <c r="I111" s="470"/>
      <c r="J111" s="298"/>
      <c r="K111" s="471"/>
      <c r="L111" s="108" t="s">
        <v>509</v>
      </c>
      <c r="M111" s="107" t="str">
        <f>$W111</f>
        <v>min</v>
      </c>
      <c r="N111" s="120" t="str">
        <f>Aaron!$M$2</f>
        <v>Virginia</v>
      </c>
      <c r="O111" s="108" t="s">
        <v>1349</v>
      </c>
      <c r="P111" s="178" t="str">
        <f t="shared" si="79"/>
        <v>Lara, Gilbert (min)</v>
      </c>
      <c r="Q111" s="139" t="str">
        <f>IF(ISBLANK($X111),"",$X111)</f>
        <v/>
      </c>
      <c r="R111" s="231" t="str">
        <f>IF(ISBLANK($Z111),"",$Z111)</f>
        <v/>
      </c>
      <c r="S111" s="231" t="str">
        <f>IF(ISBLANK($AB111),"",$AB111)</f>
        <v/>
      </c>
      <c r="T111" s="231" t="str">
        <f>IF(ISBLANK($AD111),"",$AD111)</f>
        <v/>
      </c>
      <c r="U111" s="121" t="s">
        <v>643</v>
      </c>
      <c r="V111" s="201"/>
      <c r="W111" s="471" t="s">
        <v>643</v>
      </c>
      <c r="X111" s="323"/>
      <c r="Y111" s="471"/>
      <c r="Z111" s="214"/>
      <c r="AA111" s="107"/>
      <c r="AB111" s="240"/>
      <c r="AC111" s="107"/>
      <c r="AD111" s="107"/>
      <c r="AE111" s="180"/>
      <c r="AF111" s="107"/>
      <c r="AG111" s="107"/>
      <c r="AH111" s="107"/>
    </row>
    <row r="112" spans="1:34" s="141" customFormat="1" ht="14.25" customHeight="1" x14ac:dyDescent="0.2">
      <c r="A112" s="107" t="s">
        <v>71</v>
      </c>
      <c r="B112" s="185" t="str">
        <f t="shared" si="75"/>
        <v>Latos</v>
      </c>
      <c r="C112" s="190" t="str">
        <f t="shared" si="76"/>
        <v>Mat</v>
      </c>
      <c r="D112" s="107" t="str">
        <f t="shared" si="77"/>
        <v>M. Latos</v>
      </c>
      <c r="E112" s="178" t="str">
        <f t="shared" si="78"/>
        <v>Mat Latos</v>
      </c>
      <c r="F112" s="108"/>
      <c r="G112" s="108"/>
      <c r="H112" s="108"/>
      <c r="I112" s="108"/>
      <c r="J112" s="165"/>
      <c r="K112" s="120"/>
      <c r="L112" s="108" t="s">
        <v>130</v>
      </c>
      <c r="M112" s="107" t="str">
        <f>$X112</f>
        <v>free agent</v>
      </c>
      <c r="N112" s="120" t="str">
        <f>Mays!$Y$2</f>
        <v>Los Angeles</v>
      </c>
      <c r="O112" s="142" t="s">
        <v>265</v>
      </c>
      <c r="P112" s="178" t="str">
        <f t="shared" si="79"/>
        <v>Latos, Mat (free agent)</v>
      </c>
      <c r="Q112" s="139">
        <f>IF(ISBLANK($W112),"",$W112)</f>
        <v>2800000</v>
      </c>
      <c r="R112" s="139" t="str">
        <f>IF(ISBLANK($Y112),"",$Y112)</f>
        <v/>
      </c>
      <c r="S112" s="231" t="str">
        <f>IF(ISBLANK($AA112),"",$AA112)</f>
        <v/>
      </c>
      <c r="T112" s="231" t="str">
        <f>IF(ISBLANK($AC112),"",$AC112)</f>
        <v/>
      </c>
      <c r="U112" s="231" t="str">
        <f>IF(ISBLANK($AE112),"",$AE112)</f>
        <v>ARB-Y6</v>
      </c>
      <c r="V112" s="120" t="s">
        <v>593</v>
      </c>
      <c r="W112" s="139">
        <v>2800000</v>
      </c>
      <c r="X112" s="107" t="s">
        <v>326</v>
      </c>
      <c r="Y112" s="324"/>
      <c r="Z112" s="107"/>
      <c r="AA112" s="240"/>
      <c r="AB112" s="107"/>
      <c r="AC112" s="240"/>
      <c r="AD112" s="471"/>
      <c r="AE112" s="107" t="s">
        <v>944</v>
      </c>
      <c r="AF112" s="107"/>
      <c r="AG112" s="107" t="s">
        <v>945</v>
      </c>
      <c r="AH112" s="107"/>
    </row>
    <row r="113" spans="1:34" s="141" customFormat="1" ht="14.25" customHeight="1" x14ac:dyDescent="0.2">
      <c r="A113" s="107" t="s">
        <v>2201</v>
      </c>
      <c r="B113" s="185" t="str">
        <f t="shared" si="75"/>
        <v>Laureano</v>
      </c>
      <c r="C113" s="190" t="str">
        <f t="shared" si="76"/>
        <v>Ramon</v>
      </c>
      <c r="D113" s="107" t="str">
        <f t="shared" si="77"/>
        <v>R. Laureano</v>
      </c>
      <c r="E113" s="178" t="str">
        <f t="shared" si="78"/>
        <v>Ramon Laureano</v>
      </c>
      <c r="F113" s="184" t="s">
        <v>971</v>
      </c>
      <c r="G113" s="107">
        <f>'Free Agents'!G150+1</f>
        <v>1</v>
      </c>
      <c r="H113" s="107">
        <v>7</v>
      </c>
      <c r="I113" s="107">
        <v>2</v>
      </c>
      <c r="J113" s="398">
        <v>34530</v>
      </c>
      <c r="K113" s="107" t="s">
        <v>1075</v>
      </c>
      <c r="L113" s="108" t="s">
        <v>509</v>
      </c>
      <c r="M113" s="107" t="str">
        <f>$W113</f>
        <v>min</v>
      </c>
      <c r="N113" s="107" t="s">
        <v>1220</v>
      </c>
      <c r="O113" s="108" t="s">
        <v>2127</v>
      </c>
      <c r="P113" s="178" t="str">
        <f t="shared" si="79"/>
        <v>Laureano, Ramon (min)</v>
      </c>
      <c r="Q113" s="139" t="str">
        <f>IF(ISBLANK($X113),"",$X113)</f>
        <v/>
      </c>
      <c r="R113" s="231" t="str">
        <f>IF(ISBLANK($Z113),"",$Z113)</f>
        <v/>
      </c>
      <c r="S113" s="231" t="str">
        <f>IF(ISBLANK($AB113),"",$AB113)</f>
        <v/>
      </c>
      <c r="T113" s="231" t="str">
        <f>IF(ISBLANK($AD113),"",$AD113)</f>
        <v/>
      </c>
      <c r="U113" s="107" t="s">
        <v>643</v>
      </c>
      <c r="V113" s="107"/>
      <c r="W113" s="107" t="s">
        <v>643</v>
      </c>
      <c r="X113" s="107"/>
      <c r="Y113" s="107"/>
      <c r="Z113" s="107"/>
      <c r="AA113" s="107"/>
      <c r="AB113" s="107"/>
      <c r="AC113" s="107"/>
      <c r="AD113" s="107"/>
      <c r="AE113" s="107"/>
      <c r="AF113" s="107"/>
      <c r="AG113" s="107"/>
      <c r="AH113" s="107"/>
    </row>
    <row r="114" spans="1:34" s="141" customFormat="1" ht="14.25" customHeight="1" x14ac:dyDescent="0.2">
      <c r="A114" s="471" t="s">
        <v>1699</v>
      </c>
      <c r="B114" s="185" t="str">
        <f t="shared" si="75"/>
        <v>Layne</v>
      </c>
      <c r="C114" s="190" t="str">
        <f t="shared" si="76"/>
        <v>Tommy*</v>
      </c>
      <c r="D114" s="107" t="str">
        <f t="shared" si="77"/>
        <v>T. Layne</v>
      </c>
      <c r="E114" s="178" t="str">
        <f t="shared" si="78"/>
        <v>Tommy* Layne</v>
      </c>
      <c r="F114" s="217" t="s">
        <v>404</v>
      </c>
      <c r="G114" s="471">
        <v>109</v>
      </c>
      <c r="H114" s="471">
        <v>4</v>
      </c>
      <c r="I114" s="471">
        <v>16</v>
      </c>
      <c r="J114" s="298">
        <v>30988</v>
      </c>
      <c r="K114" s="167" t="s">
        <v>968</v>
      </c>
      <c r="L114" s="108" t="s">
        <v>130</v>
      </c>
      <c r="M114" s="107" t="str">
        <f>$W114</f>
        <v>Y2*</v>
      </c>
      <c r="N114" s="120" t="str">
        <f>Aaron!$S$2</f>
        <v>San Jose</v>
      </c>
      <c r="O114" s="142" t="s">
        <v>1727</v>
      </c>
      <c r="P114" s="178" t="str">
        <f t="shared" si="79"/>
        <v>Layne, Tommy* (Y2*)</v>
      </c>
      <c r="Q114" s="139">
        <f>IF(ISBLANK($X114),"",$X114)</f>
        <v>300000</v>
      </c>
      <c r="R114" s="231">
        <f>IF(ISBLANK($Z114),"",$Z114)</f>
        <v>400000</v>
      </c>
      <c r="S114" s="231" t="str">
        <f>IF(ISBLANK($AB114),"",$AB114)</f>
        <v/>
      </c>
      <c r="T114" s="231" t="str">
        <f>IF(ISBLANK($AD114),"",$AD114)</f>
        <v/>
      </c>
      <c r="U114" s="120" t="s">
        <v>511</v>
      </c>
      <c r="V114" s="140">
        <v>300000</v>
      </c>
      <c r="W114" s="107" t="s">
        <v>250</v>
      </c>
      <c r="X114" s="183">
        <v>300000</v>
      </c>
      <c r="Y114" s="107" t="s">
        <v>367</v>
      </c>
      <c r="Z114" s="183">
        <v>400000</v>
      </c>
      <c r="AA114" s="107" t="s">
        <v>630</v>
      </c>
      <c r="AB114" s="240"/>
      <c r="AC114" s="107" t="s">
        <v>943</v>
      </c>
      <c r="AD114" s="107"/>
      <c r="AE114" s="107" t="s">
        <v>944</v>
      </c>
      <c r="AF114" s="107"/>
      <c r="AG114" s="107" t="s">
        <v>945</v>
      </c>
      <c r="AH114" s="107"/>
    </row>
    <row r="115" spans="1:34" s="141" customFormat="1" ht="14.25" customHeight="1" x14ac:dyDescent="0.2">
      <c r="A115" s="471" t="s">
        <v>1700</v>
      </c>
      <c r="B115" s="185" t="str">
        <f t="shared" si="75"/>
        <v>Liberatore</v>
      </c>
      <c r="C115" s="190" t="str">
        <f t="shared" si="76"/>
        <v>Adam*</v>
      </c>
      <c r="D115" s="107" t="str">
        <f t="shared" si="77"/>
        <v>A. Liberatore</v>
      </c>
      <c r="E115" s="178" t="str">
        <f t="shared" si="78"/>
        <v>Adam* Liberatore</v>
      </c>
      <c r="F115" s="217" t="s">
        <v>404</v>
      </c>
      <c r="G115" s="471">
        <v>136</v>
      </c>
      <c r="H115" s="471">
        <v>5</v>
      </c>
      <c r="I115" s="471">
        <v>20</v>
      </c>
      <c r="J115" s="298">
        <v>31909</v>
      </c>
      <c r="K115" s="167" t="s">
        <v>968</v>
      </c>
      <c r="L115" s="108" t="s">
        <v>130</v>
      </c>
      <c r="M115" s="107" t="str">
        <f>$W115</f>
        <v>Y2*</v>
      </c>
      <c r="N115" s="120" t="str">
        <f>Aaron!$S$2</f>
        <v>San Jose</v>
      </c>
      <c r="O115" s="142" t="s">
        <v>1727</v>
      </c>
      <c r="P115" s="178" t="str">
        <f t="shared" si="79"/>
        <v>Liberatore, Adam* (Y2*)</v>
      </c>
      <c r="Q115" s="139">
        <f>IF(ISBLANK($X115),"",$X115)</f>
        <v>300000</v>
      </c>
      <c r="R115" s="231">
        <f>IF(ISBLANK($Z115),"",$Z115)</f>
        <v>400000</v>
      </c>
      <c r="S115" s="231" t="str">
        <f>IF(ISBLANK($AB115),"",$AB115)</f>
        <v/>
      </c>
      <c r="T115" s="231" t="str">
        <f>IF(ISBLANK($AD115),"",$AD115)</f>
        <v/>
      </c>
      <c r="U115" s="120" t="s">
        <v>511</v>
      </c>
      <c r="V115" s="140">
        <v>300000</v>
      </c>
      <c r="W115" s="107" t="s">
        <v>250</v>
      </c>
      <c r="X115" s="183">
        <v>300000</v>
      </c>
      <c r="Y115" s="107" t="s">
        <v>367</v>
      </c>
      <c r="Z115" s="183">
        <v>400000</v>
      </c>
      <c r="AA115" s="107" t="s">
        <v>630</v>
      </c>
      <c r="AB115" s="240"/>
      <c r="AC115" s="107" t="s">
        <v>943</v>
      </c>
      <c r="AD115" s="107"/>
      <c r="AE115" s="107"/>
      <c r="AF115" s="107"/>
      <c r="AG115" s="107"/>
      <c r="AH115" s="107"/>
    </row>
    <row r="116" spans="1:34" s="141" customFormat="1" ht="14.25" customHeight="1" x14ac:dyDescent="0.2">
      <c r="A116" s="107" t="s">
        <v>2220</v>
      </c>
      <c r="B116" s="185" t="str">
        <f t="shared" si="75"/>
        <v>Lux</v>
      </c>
      <c r="C116" s="190" t="str">
        <f t="shared" si="76"/>
        <v>Gavin</v>
      </c>
      <c r="D116" s="107" t="str">
        <f t="shared" si="77"/>
        <v>G. Lux</v>
      </c>
      <c r="E116" s="178" t="str">
        <f t="shared" si="78"/>
        <v>Gavin Lux</v>
      </c>
      <c r="F116" s="184" t="s">
        <v>404</v>
      </c>
      <c r="G116" s="107">
        <f>Players!G469+1</f>
        <v>1</v>
      </c>
      <c r="H116" s="107">
        <v>10</v>
      </c>
      <c r="I116" s="107">
        <v>3</v>
      </c>
      <c r="J116" s="398">
        <v>35757</v>
      </c>
      <c r="K116" s="107" t="s">
        <v>975</v>
      </c>
      <c r="L116" s="108" t="s">
        <v>509</v>
      </c>
      <c r="M116" s="107" t="str">
        <f>$W116</f>
        <v>min</v>
      </c>
      <c r="N116" s="107" t="s">
        <v>556</v>
      </c>
      <c r="O116" s="108" t="s">
        <v>2127</v>
      </c>
      <c r="P116" s="178" t="str">
        <f t="shared" si="79"/>
        <v>Lux, Gavin (min)</v>
      </c>
      <c r="Q116" s="139" t="str">
        <f>IF(ISBLANK($X116),"",$X116)</f>
        <v/>
      </c>
      <c r="R116" s="231" t="str">
        <f>IF(ISBLANK($Z116),"",$Z116)</f>
        <v/>
      </c>
      <c r="S116" s="231" t="str">
        <f>IF(ISBLANK($AB116),"",$AB116)</f>
        <v/>
      </c>
      <c r="T116" s="231" t="str">
        <f>IF(ISBLANK($AD116),"",$AD116)</f>
        <v/>
      </c>
      <c r="U116" s="107" t="s">
        <v>643</v>
      </c>
      <c r="V116" s="140"/>
      <c r="W116" s="107" t="s">
        <v>643</v>
      </c>
      <c r="X116" s="107"/>
      <c r="Y116" s="107"/>
      <c r="Z116" s="107"/>
      <c r="AA116" s="107"/>
      <c r="AB116" s="107"/>
      <c r="AC116" s="107"/>
      <c r="AD116" s="107"/>
      <c r="AE116" s="107"/>
      <c r="AF116" s="107"/>
      <c r="AG116" s="107"/>
      <c r="AH116" s="107"/>
    </row>
    <row r="117" spans="1:34" s="141" customFormat="1" ht="14.25" customHeight="1" x14ac:dyDescent="0.2">
      <c r="A117" s="471" t="s">
        <v>1663</v>
      </c>
      <c r="B117" s="185" t="str">
        <f t="shared" si="75"/>
        <v>Maile</v>
      </c>
      <c r="C117" s="190" t="str">
        <f t="shared" si="76"/>
        <v>Luke</v>
      </c>
      <c r="D117" s="107" t="str">
        <f t="shared" si="77"/>
        <v>L. Maile</v>
      </c>
      <c r="E117" s="178" t="str">
        <f t="shared" si="78"/>
        <v>Luke Maile</v>
      </c>
      <c r="F117" s="217"/>
      <c r="G117" s="471">
        <v>214</v>
      </c>
      <c r="H117" s="471">
        <v>10</v>
      </c>
      <c r="I117" s="471">
        <v>20</v>
      </c>
      <c r="J117" s="298">
        <v>33275</v>
      </c>
      <c r="K117" s="167" t="s">
        <v>972</v>
      </c>
      <c r="L117" s="108" t="s">
        <v>7</v>
      </c>
      <c r="M117" s="107" t="str">
        <f>$W117</f>
        <v>Y2</v>
      </c>
      <c r="N117" s="120" t="str">
        <f>Aaron!$S$2</f>
        <v>San Jose</v>
      </c>
      <c r="O117" s="142" t="s">
        <v>1727</v>
      </c>
      <c r="P117" s="178" t="str">
        <f t="shared" si="79"/>
        <v>Maile, Luke (Y2)</v>
      </c>
      <c r="Q117" s="139">
        <f>IF(ISBLANK($X117),"",$X117)</f>
        <v>300000</v>
      </c>
      <c r="R117" s="231">
        <f>IF(ISBLANK($Z117),"",$Z117)</f>
        <v>400000</v>
      </c>
      <c r="S117" s="231" t="str">
        <f>IF(ISBLANK($AB117),"",$AB117)</f>
        <v/>
      </c>
      <c r="T117" s="231" t="str">
        <f>IF(ISBLANK($AD117),"",$AD117)</f>
        <v/>
      </c>
      <c r="U117" s="120" t="s">
        <v>510</v>
      </c>
      <c r="V117" s="140">
        <v>200000</v>
      </c>
      <c r="W117" s="107" t="s">
        <v>511</v>
      </c>
      <c r="X117" s="183">
        <v>300000</v>
      </c>
      <c r="Y117" s="107" t="s">
        <v>367</v>
      </c>
      <c r="Z117" s="183">
        <v>400000</v>
      </c>
      <c r="AA117" s="107" t="s">
        <v>630</v>
      </c>
      <c r="AB117" s="240"/>
      <c r="AC117" s="107" t="s">
        <v>943</v>
      </c>
      <c r="AD117" s="107"/>
      <c r="AE117" s="107"/>
      <c r="AF117" s="107"/>
      <c r="AG117" s="107"/>
      <c r="AH117" s="107"/>
    </row>
    <row r="118" spans="1:34" s="141" customFormat="1" ht="14.25" customHeight="1" x14ac:dyDescent="0.2">
      <c r="A118" s="121" t="s">
        <v>1171</v>
      </c>
      <c r="B118" s="185" t="str">
        <f t="shared" si="75"/>
        <v>Maness</v>
      </c>
      <c r="C118" s="190" t="str">
        <f t="shared" si="76"/>
        <v>Seth</v>
      </c>
      <c r="D118" s="107" t="str">
        <f t="shared" si="77"/>
        <v>S. Maness</v>
      </c>
      <c r="E118" s="178" t="str">
        <f t="shared" si="78"/>
        <v>Seth Maness</v>
      </c>
      <c r="F118" s="189" t="s">
        <v>971</v>
      </c>
      <c r="G118" s="189"/>
      <c r="H118" s="189"/>
      <c r="I118" s="189"/>
      <c r="J118" s="193">
        <v>32430</v>
      </c>
      <c r="K118" s="192" t="s">
        <v>130</v>
      </c>
      <c r="L118" s="108" t="s">
        <v>130</v>
      </c>
      <c r="M118" s="107" t="str">
        <f>$X118</f>
        <v>free agent</v>
      </c>
      <c r="N118" s="121" t="s">
        <v>1486</v>
      </c>
      <c r="O118" s="284" t="s">
        <v>1497</v>
      </c>
      <c r="P118" s="178" t="str">
        <f t="shared" si="79"/>
        <v>Maness, Seth (free agent)</v>
      </c>
      <c r="Q118" s="139">
        <f>IF(ISBLANK($W118),"",$W118)</f>
        <v>250000</v>
      </c>
      <c r="R118" s="139" t="str">
        <f>IF(ISBLANK($Y118),"",$Y118)</f>
        <v/>
      </c>
      <c r="S118" s="231" t="str">
        <f>IF(ISBLANK($AA118),"",$AA118)</f>
        <v/>
      </c>
      <c r="T118" s="231" t="str">
        <f>IF(ISBLANK($AC118),"",$AC118)</f>
        <v/>
      </c>
      <c r="U118" s="231" t="str">
        <f>IF(ISBLANK($AE118),"",$AE118)</f>
        <v>ARB-Y6</v>
      </c>
      <c r="V118" s="121" t="s">
        <v>1585</v>
      </c>
      <c r="W118" s="320">
        <v>250000</v>
      </c>
      <c r="X118" s="107" t="s">
        <v>326</v>
      </c>
      <c r="Y118" s="324"/>
      <c r="Z118" s="107"/>
      <c r="AA118" s="240"/>
      <c r="AB118" s="107"/>
      <c r="AC118" s="240"/>
      <c r="AD118" s="107"/>
      <c r="AE118" s="107" t="s">
        <v>944</v>
      </c>
      <c r="AF118" s="107"/>
      <c r="AG118" s="107" t="s">
        <v>945</v>
      </c>
      <c r="AH118" s="107"/>
    </row>
    <row r="119" spans="1:34" s="141" customFormat="1" ht="14.25" customHeight="1" x14ac:dyDescent="0.2">
      <c r="A119" s="107" t="s">
        <v>2321</v>
      </c>
      <c r="B119" s="185" t="str">
        <f t="shared" si="75"/>
        <v>Marte</v>
      </c>
      <c r="C119" s="190" t="str">
        <f t="shared" si="76"/>
        <v>Jefry</v>
      </c>
      <c r="D119" s="107" t="str">
        <f t="shared" si="77"/>
        <v>J. Marte</v>
      </c>
      <c r="E119" s="178" t="str">
        <f t="shared" si="78"/>
        <v>Jefry Marte</v>
      </c>
      <c r="F119" s="178" t="s">
        <v>971</v>
      </c>
      <c r="G119" s="107">
        <f>Players!G487+1</f>
        <v>1</v>
      </c>
      <c r="H119" s="107" t="s">
        <v>613</v>
      </c>
      <c r="I119" s="107">
        <v>7</v>
      </c>
      <c r="J119" s="398">
        <v>33410</v>
      </c>
      <c r="K119" s="107" t="s">
        <v>970</v>
      </c>
      <c r="L119" s="108" t="s">
        <v>7</v>
      </c>
      <c r="M119" s="107" t="str">
        <f>$W119</f>
        <v>Y2</v>
      </c>
      <c r="N119" s="107" t="s">
        <v>352</v>
      </c>
      <c r="O119" s="108" t="s">
        <v>2442</v>
      </c>
      <c r="P119" s="178" t="str">
        <f t="shared" si="79"/>
        <v>Marte, Jefry (Y2)</v>
      </c>
      <c r="Q119" s="139">
        <f>IF(ISBLANK($X119),"",$X119)</f>
        <v>300000</v>
      </c>
      <c r="R119" s="231">
        <f>IF(ISBLANK($Z119),"",$Z119)</f>
        <v>400000</v>
      </c>
      <c r="S119" s="231" t="str">
        <f>IF(ISBLANK($AB119),"",$AB119)</f>
        <v/>
      </c>
      <c r="T119" s="231" t="str">
        <f>IF(ISBLANK($AD119),"",$AD119)</f>
        <v/>
      </c>
      <c r="U119" s="107" t="s">
        <v>510</v>
      </c>
      <c r="V119" s="140">
        <v>200000</v>
      </c>
      <c r="W119" s="107" t="s">
        <v>511</v>
      </c>
      <c r="X119" s="183">
        <v>300000</v>
      </c>
      <c r="Y119" s="107" t="s">
        <v>367</v>
      </c>
      <c r="Z119" s="183">
        <v>400000</v>
      </c>
      <c r="AA119" s="107" t="s">
        <v>630</v>
      </c>
      <c r="AB119" s="107"/>
      <c r="AC119" s="107" t="s">
        <v>943</v>
      </c>
      <c r="AD119" s="107"/>
      <c r="AE119" s="107"/>
      <c r="AF119" s="107"/>
      <c r="AG119" s="107"/>
      <c r="AH119" s="107"/>
    </row>
    <row r="120" spans="1:34" s="141" customFormat="1" ht="14.25" customHeight="1" x14ac:dyDescent="0.2">
      <c r="A120" s="121" t="s">
        <v>601</v>
      </c>
      <c r="B120" s="185" t="str">
        <f t="shared" si="75"/>
        <v>Martinez</v>
      </c>
      <c r="C120" s="190" t="str">
        <f t="shared" si="76"/>
        <v>Victor</v>
      </c>
      <c r="D120" s="107" t="str">
        <f t="shared" si="77"/>
        <v>V. Martinez</v>
      </c>
      <c r="E120" s="178" t="str">
        <f t="shared" si="78"/>
        <v>Victor Martinez</v>
      </c>
      <c r="F120" s="108"/>
      <c r="G120" s="120"/>
      <c r="H120" s="120"/>
      <c r="I120" s="120"/>
      <c r="J120" s="332"/>
      <c r="K120" s="107"/>
      <c r="L120" s="108" t="s">
        <v>7</v>
      </c>
      <c r="M120" s="107" t="str">
        <f>$X120</f>
        <v>free agent</v>
      </c>
      <c r="N120" s="120" t="s">
        <v>1361</v>
      </c>
      <c r="O120" s="284" t="s">
        <v>2117</v>
      </c>
      <c r="P120" s="178" t="str">
        <f t="shared" si="79"/>
        <v>Martinez, Victor (free agent)</v>
      </c>
      <c r="Q120" s="139">
        <f>IF(ISBLANK($W120),"",$W120)</f>
        <v>865000</v>
      </c>
      <c r="R120" s="139" t="str">
        <f>IF(ISBLANK($Y120),"",$Y120)</f>
        <v/>
      </c>
      <c r="S120" s="231" t="str">
        <f>IF(ISBLANK($AA120),"",$AA120)</f>
        <v/>
      </c>
      <c r="T120" s="231" t="str">
        <f>IF(ISBLANK($AC120),"",$AC120)</f>
        <v/>
      </c>
      <c r="U120" s="231" t="str">
        <f>IF(ISBLANK($AE120),"",$AE120)</f>
        <v>ARB-Y6</v>
      </c>
      <c r="V120" s="121" t="s">
        <v>1581</v>
      </c>
      <c r="W120" s="320">
        <v>865000</v>
      </c>
      <c r="X120" s="107" t="s">
        <v>326</v>
      </c>
      <c r="Y120" s="324"/>
      <c r="Z120" s="140"/>
      <c r="AA120" s="240"/>
      <c r="AB120" s="107"/>
      <c r="AC120" s="240"/>
      <c r="AD120" s="107"/>
      <c r="AE120" s="107" t="s">
        <v>944</v>
      </c>
      <c r="AF120" s="140"/>
      <c r="AG120" s="107" t="s">
        <v>945</v>
      </c>
      <c r="AH120" s="107"/>
    </row>
    <row r="121" spans="1:34" s="141" customFormat="1" ht="14.25" customHeight="1" x14ac:dyDescent="0.2">
      <c r="A121" s="471" t="s">
        <v>1315</v>
      </c>
      <c r="B121" s="185" t="str">
        <f t="shared" si="75"/>
        <v>May</v>
      </c>
      <c r="C121" s="190" t="str">
        <f t="shared" si="76"/>
        <v>Trevor</v>
      </c>
      <c r="D121" s="107" t="str">
        <f t="shared" si="77"/>
        <v>T. May</v>
      </c>
      <c r="E121" s="178" t="str">
        <f t="shared" si="78"/>
        <v>Trevor May</v>
      </c>
      <c r="F121" s="108" t="s">
        <v>971</v>
      </c>
      <c r="G121" s="108"/>
      <c r="H121" s="108"/>
      <c r="I121" s="108"/>
      <c r="J121" s="298">
        <v>32774</v>
      </c>
      <c r="K121" s="107" t="s">
        <v>730</v>
      </c>
      <c r="L121" s="108" t="s">
        <v>130</v>
      </c>
      <c r="M121" s="107" t="str">
        <f>$W121</f>
        <v>ARB-Y4</v>
      </c>
      <c r="N121" s="120" t="str">
        <f>Mays!$G$2</f>
        <v>Palo Alto</v>
      </c>
      <c r="O121" s="108" t="s">
        <v>1349</v>
      </c>
      <c r="P121" s="178" t="str">
        <f t="shared" si="79"/>
        <v>May, Trevor (ARB-Y4)</v>
      </c>
      <c r="Q121" s="139" t="str">
        <f>IF(ISBLANK($X121),"",$X121)</f>
        <v/>
      </c>
      <c r="R121" s="231" t="str">
        <f>IF(ISBLANK($Z121),"",$Z121)</f>
        <v/>
      </c>
      <c r="S121" s="231" t="str">
        <f>IF(ISBLANK($AB121),"",$AB121)</f>
        <v/>
      </c>
      <c r="T121" s="231" t="str">
        <f>IF(ISBLANK($AD121),"",$AD121)</f>
        <v/>
      </c>
      <c r="U121" s="229" t="s">
        <v>367</v>
      </c>
      <c r="V121" s="179">
        <v>400000</v>
      </c>
      <c r="W121" s="107" t="s">
        <v>630</v>
      </c>
      <c r="X121" s="323"/>
      <c r="Y121" s="107" t="s">
        <v>943</v>
      </c>
      <c r="Z121" s="214"/>
      <c r="AA121" s="107" t="s">
        <v>944</v>
      </c>
      <c r="AB121" s="240"/>
      <c r="AC121" s="107" t="s">
        <v>945</v>
      </c>
      <c r="AD121" s="107"/>
      <c r="AE121" s="107" t="s">
        <v>944</v>
      </c>
      <c r="AF121" s="107"/>
      <c r="AG121" s="107" t="s">
        <v>945</v>
      </c>
      <c r="AH121" s="107"/>
    </row>
    <row r="122" spans="1:34" s="141" customFormat="1" ht="14.25" customHeight="1" x14ac:dyDescent="0.2">
      <c r="A122" s="107" t="s">
        <v>768</v>
      </c>
      <c r="B122" s="185" t="str">
        <f t="shared" si="75"/>
        <v>Meyer</v>
      </c>
      <c r="C122" s="190" t="str">
        <f t="shared" si="76"/>
        <v>Alex</v>
      </c>
      <c r="D122" s="107" t="str">
        <f t="shared" si="77"/>
        <v>A. Meyer</v>
      </c>
      <c r="E122" s="178" t="str">
        <f t="shared" si="78"/>
        <v>Alex Meyer</v>
      </c>
      <c r="F122" s="108"/>
      <c r="G122" s="108"/>
      <c r="H122" s="108"/>
      <c r="I122" s="108"/>
      <c r="J122" s="165"/>
      <c r="K122" s="120" t="s">
        <v>130</v>
      </c>
      <c r="L122" s="108" t="s">
        <v>130</v>
      </c>
      <c r="M122" s="107" t="str">
        <f>$W122</f>
        <v>Y1</v>
      </c>
      <c r="N122" s="120" t="str">
        <f>Mays!$M$2</f>
        <v>Mudville</v>
      </c>
      <c r="O122" s="142" t="s">
        <v>1366</v>
      </c>
      <c r="P122" s="178" t="str">
        <f t="shared" si="79"/>
        <v>Meyer, Alex (Y1)</v>
      </c>
      <c r="Q122" s="139">
        <f>IF(ISBLANK($X122),"",$X122)</f>
        <v>200000</v>
      </c>
      <c r="R122" s="231">
        <f>IF(ISBLANK($Z122),"",$Z122)</f>
        <v>300000</v>
      </c>
      <c r="S122" s="231">
        <f>IF(ISBLANK($AB122),"",$AB122)</f>
        <v>400000</v>
      </c>
      <c r="T122" s="231" t="str">
        <f>IF(ISBLANK($AD122),"",$AD122)</f>
        <v/>
      </c>
      <c r="U122" s="120" t="s">
        <v>507</v>
      </c>
      <c r="V122" s="140">
        <v>100000</v>
      </c>
      <c r="W122" s="107" t="s">
        <v>510</v>
      </c>
      <c r="X122" s="140">
        <v>200000</v>
      </c>
      <c r="Y122" s="107" t="s">
        <v>511</v>
      </c>
      <c r="Z122" s="183">
        <v>300000</v>
      </c>
      <c r="AA122" s="107" t="s">
        <v>367</v>
      </c>
      <c r="AB122" s="183">
        <v>400000</v>
      </c>
      <c r="AC122" s="107" t="s">
        <v>630</v>
      </c>
      <c r="AD122" s="107"/>
      <c r="AE122" s="107"/>
      <c r="AF122" s="107"/>
      <c r="AG122" s="107"/>
      <c r="AH122" s="107"/>
    </row>
    <row r="123" spans="1:34" s="141" customFormat="1" ht="14.25" customHeight="1" x14ac:dyDescent="0.25">
      <c r="A123" s="120" t="s">
        <v>732</v>
      </c>
      <c r="B123" s="185" t="str">
        <f t="shared" si="75"/>
        <v>Miley</v>
      </c>
      <c r="C123" s="190" t="str">
        <f t="shared" si="76"/>
        <v>Wade</v>
      </c>
      <c r="D123" s="107" t="str">
        <f t="shared" si="77"/>
        <v>W. Miley</v>
      </c>
      <c r="E123" s="178" t="str">
        <f t="shared" si="78"/>
        <v>Wade Miley</v>
      </c>
      <c r="F123" s="334" t="s">
        <v>404</v>
      </c>
      <c r="G123" s="108"/>
      <c r="H123" s="108"/>
      <c r="I123" s="108"/>
      <c r="J123" s="335">
        <v>31729</v>
      </c>
      <c r="K123" s="336" t="s">
        <v>730</v>
      </c>
      <c r="L123" s="108" t="s">
        <v>130</v>
      </c>
      <c r="M123" s="107" t="str">
        <f>$X123</f>
        <v>free agent</v>
      </c>
      <c r="N123" s="339" t="s">
        <v>1918</v>
      </c>
      <c r="O123" s="370" t="s">
        <v>1922</v>
      </c>
      <c r="P123" s="178" t="str">
        <f t="shared" si="79"/>
        <v>Miley, Wade (free agent)</v>
      </c>
      <c r="Q123" s="139">
        <f>IF(ISBLANK($W123),"",$W123)</f>
        <v>2625000</v>
      </c>
      <c r="R123" s="139" t="str">
        <f>IF(ISBLANK($Y123),"",$Y123)</f>
        <v/>
      </c>
      <c r="S123" s="231" t="str">
        <f>IF(ISBLANK($AA123),"",$AA123)</f>
        <v/>
      </c>
      <c r="T123" s="231" t="str">
        <f>IF(ISBLANK($AC123),"",$AC123)</f>
        <v/>
      </c>
      <c r="U123" s="231" t="str">
        <f>IF(ISBLANK($AE123),"",$AE123)</f>
        <v/>
      </c>
      <c r="V123" s="340" t="s">
        <v>1937</v>
      </c>
      <c r="W123" s="338">
        <v>2625000</v>
      </c>
      <c r="X123" s="340" t="s">
        <v>326</v>
      </c>
      <c r="Y123" s="324"/>
      <c r="Z123" s="107"/>
      <c r="AA123" s="240"/>
      <c r="AB123" s="107"/>
      <c r="AC123" s="240"/>
      <c r="AD123" s="107"/>
      <c r="AE123" s="471"/>
      <c r="AF123" s="107"/>
      <c r="AG123" s="107"/>
      <c r="AH123" s="107"/>
    </row>
    <row r="124" spans="1:34" s="141" customFormat="1" ht="14.25" customHeight="1" x14ac:dyDescent="0.2">
      <c r="A124" s="119" t="s">
        <v>909</v>
      </c>
      <c r="B124" s="185" t="str">
        <f t="shared" si="75"/>
        <v>Miller</v>
      </c>
      <c r="C124" s="190" t="str">
        <f t="shared" si="76"/>
        <v>Brad</v>
      </c>
      <c r="D124" s="107" t="str">
        <f t="shared" si="77"/>
        <v>B. Miller</v>
      </c>
      <c r="E124" s="178" t="str">
        <f t="shared" si="78"/>
        <v>Brad Miller</v>
      </c>
      <c r="F124" s="108"/>
      <c r="G124" s="108"/>
      <c r="H124" s="108"/>
      <c r="I124" s="108"/>
      <c r="J124" s="165"/>
      <c r="K124" s="120"/>
      <c r="L124" s="108" t="s">
        <v>7</v>
      </c>
      <c r="M124" s="107" t="str">
        <f>$W124</f>
        <v>ARB-Y5</v>
      </c>
      <c r="N124" s="120" t="str">
        <f>Cobb!$G$2</f>
        <v>Alaska</v>
      </c>
      <c r="O124" s="108" t="s">
        <v>846</v>
      </c>
      <c r="P124" s="178" t="str">
        <f t="shared" si="79"/>
        <v>Miller, Brad (ARB-Y5)</v>
      </c>
      <c r="Q124" s="139" t="str">
        <f>IF(ISBLANK($X124),"",$X124)</f>
        <v/>
      </c>
      <c r="R124" s="231" t="str">
        <f>IF(ISBLANK($Z124),"",$Z124)</f>
        <v/>
      </c>
      <c r="S124" s="231" t="str">
        <f>IF(ISBLANK($AB124),"",$AB124)</f>
        <v/>
      </c>
      <c r="T124" s="231" t="str">
        <f>IF(ISBLANK($AD124),"",$AD124)</f>
        <v/>
      </c>
      <c r="U124" s="120" t="s">
        <v>630</v>
      </c>
      <c r="V124" s="140">
        <v>1000000</v>
      </c>
      <c r="W124" s="107" t="s">
        <v>943</v>
      </c>
      <c r="X124" s="183"/>
      <c r="Y124" s="107" t="s">
        <v>944</v>
      </c>
      <c r="Z124" s="183"/>
      <c r="AA124" s="107" t="s">
        <v>945</v>
      </c>
      <c r="AB124" s="240"/>
      <c r="AC124" s="107" t="s">
        <v>326</v>
      </c>
      <c r="AD124" s="107"/>
      <c r="AE124" s="471"/>
      <c r="AF124" s="107"/>
      <c r="AG124" s="107"/>
      <c r="AH124" s="107"/>
    </row>
    <row r="125" spans="1:34" s="141" customFormat="1" ht="14.25" customHeight="1" x14ac:dyDescent="0.2">
      <c r="A125" s="107" t="s">
        <v>667</v>
      </c>
      <c r="B125" s="185" t="str">
        <f t="shared" si="75"/>
        <v>Miller</v>
      </c>
      <c r="C125" s="190" t="str">
        <f t="shared" si="76"/>
        <v>Shelby</v>
      </c>
      <c r="D125" s="107" t="str">
        <f t="shared" si="77"/>
        <v>S. Miller</v>
      </c>
      <c r="E125" s="178" t="str">
        <f t="shared" si="78"/>
        <v>Shelby Miller</v>
      </c>
      <c r="F125" s="108"/>
      <c r="G125" s="108"/>
      <c r="H125" s="108"/>
      <c r="I125" s="108"/>
      <c r="J125" s="165"/>
      <c r="K125" s="120"/>
      <c r="L125" s="108" t="s">
        <v>130</v>
      </c>
      <c r="M125" s="107" t="str">
        <f>$W125</f>
        <v>ARB-Y5</v>
      </c>
      <c r="N125" s="222" t="str">
        <f>Mays!$A$2</f>
        <v>Aspen</v>
      </c>
      <c r="O125" s="142" t="s">
        <v>1225</v>
      </c>
      <c r="P125" s="178" t="str">
        <f t="shared" si="79"/>
        <v>Miller, Shelby (ARB-Y5)</v>
      </c>
      <c r="Q125" s="139" t="str">
        <f>IF(ISBLANK($X125),"",$X125)</f>
        <v/>
      </c>
      <c r="R125" s="231" t="str">
        <f>IF(ISBLANK($Z125),"",$Z125)</f>
        <v/>
      </c>
      <c r="S125" s="231" t="str">
        <f>IF(ISBLANK($AB125),"",$AB125)</f>
        <v/>
      </c>
      <c r="T125" s="231" t="str">
        <f>IF(ISBLANK($AD125),"",$AD125)</f>
        <v/>
      </c>
      <c r="U125" s="120" t="s">
        <v>630</v>
      </c>
      <c r="V125" s="140">
        <v>600000</v>
      </c>
      <c r="W125" s="107" t="s">
        <v>943</v>
      </c>
      <c r="X125" s="183"/>
      <c r="Y125" s="107" t="s">
        <v>944</v>
      </c>
      <c r="Z125" s="183"/>
      <c r="AA125" s="107" t="s">
        <v>945</v>
      </c>
      <c r="AB125" s="240"/>
      <c r="AC125" s="107" t="s">
        <v>326</v>
      </c>
      <c r="AD125" s="107"/>
      <c r="AE125" s="107"/>
      <c r="AF125" s="179"/>
      <c r="AG125" s="107"/>
      <c r="AH125" s="107"/>
    </row>
    <row r="126" spans="1:34" s="141" customFormat="1" ht="14.25" customHeight="1" x14ac:dyDescent="0.2">
      <c r="A126" s="107" t="s">
        <v>2471</v>
      </c>
      <c r="B126" s="185" t="str">
        <f t="shared" si="75"/>
        <v>Ming-Wang</v>
      </c>
      <c r="C126" s="190" t="str">
        <f t="shared" si="76"/>
        <v>Chien</v>
      </c>
      <c r="D126" s="107" t="str">
        <f t="shared" si="77"/>
        <v>C. Ming-Wang</v>
      </c>
      <c r="E126" s="178" t="str">
        <f t="shared" si="78"/>
        <v>Chien Ming-Wang</v>
      </c>
      <c r="F126" s="108"/>
      <c r="G126" s="108"/>
      <c r="H126" s="108"/>
      <c r="I126" s="108"/>
      <c r="J126" s="165"/>
      <c r="K126" s="120"/>
      <c r="L126" s="108" t="s">
        <v>130</v>
      </c>
      <c r="M126" s="107" t="str">
        <f>$X126</f>
        <v>free agent</v>
      </c>
      <c r="N126" s="222" t="s">
        <v>1361</v>
      </c>
      <c r="O126" s="142" t="s">
        <v>2429</v>
      </c>
      <c r="P126" s="178" t="str">
        <f t="shared" si="79"/>
        <v>Ming-Wang, Chien (free agent)</v>
      </c>
      <c r="Q126" s="139">
        <f>IF(ISBLANK($W126),"",$W126)</f>
        <v>200000</v>
      </c>
      <c r="R126" s="139"/>
      <c r="S126" s="231"/>
      <c r="T126" s="231"/>
      <c r="U126" s="231" t="str">
        <f>IF(ISBLANK($AE126),"",$AE126)</f>
        <v/>
      </c>
      <c r="V126" s="107" t="s">
        <v>1488</v>
      </c>
      <c r="W126" s="140">
        <v>200000</v>
      </c>
      <c r="X126" s="107" t="s">
        <v>326</v>
      </c>
      <c r="Y126" s="324"/>
      <c r="Z126" s="107"/>
      <c r="AA126" s="240"/>
      <c r="AB126" s="107"/>
      <c r="AC126" s="240"/>
      <c r="AD126" s="107"/>
      <c r="AE126" s="107"/>
      <c r="AF126" s="107"/>
      <c r="AG126" s="107"/>
      <c r="AH126" s="107"/>
    </row>
    <row r="127" spans="1:34" s="141" customFormat="1" ht="14.25" customHeight="1" x14ac:dyDescent="0.2">
      <c r="A127" s="471" t="s">
        <v>1701</v>
      </c>
      <c r="B127" s="185" t="str">
        <f t="shared" si="75"/>
        <v>Mitchell</v>
      </c>
      <c r="C127" s="190" t="str">
        <f t="shared" si="76"/>
        <v>Bryan</v>
      </c>
      <c r="D127" s="107" t="str">
        <f t="shared" si="77"/>
        <v>B. Mitchell</v>
      </c>
      <c r="E127" s="178" t="str">
        <f t="shared" si="78"/>
        <v>Bryan Mitchell</v>
      </c>
      <c r="F127" s="217" t="s">
        <v>971</v>
      </c>
      <c r="G127" s="471">
        <v>168</v>
      </c>
      <c r="H127" s="471">
        <v>7</v>
      </c>
      <c r="I127" s="471">
        <v>8</v>
      </c>
      <c r="J127" s="298">
        <v>33347</v>
      </c>
      <c r="K127" s="167" t="s">
        <v>730</v>
      </c>
      <c r="L127" s="108" t="s">
        <v>130</v>
      </c>
      <c r="M127" s="107" t="str">
        <f>$W127</f>
        <v>Y2</v>
      </c>
      <c r="N127" s="120" t="str">
        <f>Aaron!$A$2</f>
        <v>Middlesex</v>
      </c>
      <c r="O127" s="142" t="s">
        <v>1727</v>
      </c>
      <c r="P127" s="178" t="str">
        <f t="shared" si="79"/>
        <v>Mitchell, Bryan (Y2)</v>
      </c>
      <c r="Q127" s="139">
        <f>IF(ISBLANK($X127),"",$X127)</f>
        <v>300000</v>
      </c>
      <c r="R127" s="231">
        <f>IF(ISBLANK($Z127),"",$Z127)</f>
        <v>400000</v>
      </c>
      <c r="S127" s="231" t="str">
        <f>IF(ISBLANK($AB127),"",$AB127)</f>
        <v/>
      </c>
      <c r="T127" s="231" t="str">
        <f>IF(ISBLANK($AD127),"",$AD127)</f>
        <v/>
      </c>
      <c r="U127" s="120" t="s">
        <v>251</v>
      </c>
      <c r="V127" s="140">
        <v>200000</v>
      </c>
      <c r="W127" s="107" t="s">
        <v>511</v>
      </c>
      <c r="X127" s="183">
        <v>300000</v>
      </c>
      <c r="Y127" s="107" t="s">
        <v>367</v>
      </c>
      <c r="Z127" s="183">
        <v>400000</v>
      </c>
      <c r="AA127" s="107" t="s">
        <v>630</v>
      </c>
      <c r="AB127" s="240"/>
      <c r="AC127" s="107" t="s">
        <v>943</v>
      </c>
      <c r="AD127" s="107"/>
      <c r="AE127" s="107"/>
      <c r="AF127" s="107"/>
      <c r="AG127" s="107"/>
      <c r="AH127" s="107"/>
    </row>
    <row r="128" spans="1:34" s="141" customFormat="1" ht="14.25" customHeight="1" x14ac:dyDescent="0.2">
      <c r="A128" s="471" t="s">
        <v>1335</v>
      </c>
      <c r="B128" s="185" t="str">
        <f t="shared" si="75"/>
        <v>Morin</v>
      </c>
      <c r="C128" s="190" t="str">
        <f t="shared" si="76"/>
        <v>Mike</v>
      </c>
      <c r="D128" s="107" t="str">
        <f t="shared" si="77"/>
        <v>M. Morin</v>
      </c>
      <c r="E128" s="178" t="str">
        <f t="shared" si="78"/>
        <v>Mike Morin</v>
      </c>
      <c r="F128" s="108" t="s">
        <v>971</v>
      </c>
      <c r="G128" s="108"/>
      <c r="H128" s="108"/>
      <c r="I128" s="108"/>
      <c r="J128" s="298">
        <v>33361</v>
      </c>
      <c r="K128" s="107" t="s">
        <v>968</v>
      </c>
      <c r="L128" s="108" t="s">
        <v>130</v>
      </c>
      <c r="M128" s="107" t="str">
        <f>$W128</f>
        <v>ARB-Y4</v>
      </c>
      <c r="N128" s="120" t="s">
        <v>340</v>
      </c>
      <c r="O128" s="108" t="s">
        <v>2388</v>
      </c>
      <c r="P128" s="178" t="str">
        <f t="shared" si="79"/>
        <v>Morin, Mike (ARB-Y4)</v>
      </c>
      <c r="Q128" s="139" t="str">
        <f>IF(ISBLANK($X128),"",$X128)</f>
        <v/>
      </c>
      <c r="R128" s="231" t="str">
        <f>IF(ISBLANK($Z128),"",$Z128)</f>
        <v/>
      </c>
      <c r="S128" s="231" t="str">
        <f>IF(ISBLANK($AB128),"",$AB128)</f>
        <v/>
      </c>
      <c r="T128" s="231" t="str">
        <f>IF(ISBLANK($AD128),"",$AD128)</f>
        <v/>
      </c>
      <c r="U128" s="229" t="s">
        <v>367</v>
      </c>
      <c r="V128" s="179">
        <v>400000</v>
      </c>
      <c r="W128" s="107" t="s">
        <v>630</v>
      </c>
      <c r="X128" s="323"/>
      <c r="Y128" s="107" t="s">
        <v>943</v>
      </c>
      <c r="Z128" s="214"/>
      <c r="AA128" s="107" t="s">
        <v>944</v>
      </c>
      <c r="AB128" s="240"/>
      <c r="AC128" s="107" t="s">
        <v>945</v>
      </c>
      <c r="AD128" s="140"/>
      <c r="AE128" s="107" t="s">
        <v>944</v>
      </c>
      <c r="AF128" s="107"/>
      <c r="AG128" s="107" t="s">
        <v>945</v>
      </c>
      <c r="AH128" s="107"/>
    </row>
    <row r="129" spans="1:34" s="203" customFormat="1" ht="14.25" customHeight="1" x14ac:dyDescent="0.2">
      <c r="A129" s="107" t="s">
        <v>2271</v>
      </c>
      <c r="B129" s="185" t="str">
        <f t="shared" si="75"/>
        <v>Motter</v>
      </c>
      <c r="C129" s="190" t="str">
        <f t="shared" si="76"/>
        <v>Taylor</v>
      </c>
      <c r="D129" s="107" t="str">
        <f t="shared" si="77"/>
        <v>T. Motter</v>
      </c>
      <c r="E129" s="178" t="str">
        <f t="shared" si="78"/>
        <v>Taylor Motter</v>
      </c>
      <c r="F129" s="178" t="s">
        <v>971</v>
      </c>
      <c r="G129" s="107">
        <f>Players!G540+1</f>
        <v>1</v>
      </c>
      <c r="H129" s="107">
        <v>9</v>
      </c>
      <c r="I129" s="107">
        <v>4</v>
      </c>
      <c r="J129" s="398">
        <v>32769</v>
      </c>
      <c r="K129" s="107" t="s">
        <v>1075</v>
      </c>
      <c r="L129" s="108" t="s">
        <v>7</v>
      </c>
      <c r="M129" s="107" t="str">
        <f>$W129</f>
        <v>Y1</v>
      </c>
      <c r="N129" s="107" t="s">
        <v>395</v>
      </c>
      <c r="O129" s="108" t="s">
        <v>2127</v>
      </c>
      <c r="P129" s="178" t="str">
        <f t="shared" si="79"/>
        <v>Motter, Taylor (Y1)</v>
      </c>
      <c r="Q129" s="139">
        <f>IF(ISBLANK($X129),"",$X129)</f>
        <v>200000</v>
      </c>
      <c r="R129" s="231">
        <f>IF(ISBLANK($Z129),"",$Z129)</f>
        <v>300000</v>
      </c>
      <c r="S129" s="231">
        <f>IF(ISBLANK($AB129),"",$AB129)</f>
        <v>400000</v>
      </c>
      <c r="T129" s="231" t="str">
        <f>IF(ISBLANK($AD129),"",$AD129)</f>
        <v/>
      </c>
      <c r="U129" s="107" t="s">
        <v>507</v>
      </c>
      <c r="V129" s="140">
        <v>100000</v>
      </c>
      <c r="W129" s="107" t="s">
        <v>510</v>
      </c>
      <c r="X129" s="140">
        <v>200000</v>
      </c>
      <c r="Y129" s="107" t="s">
        <v>511</v>
      </c>
      <c r="Z129" s="183">
        <v>300000</v>
      </c>
      <c r="AA129" s="107" t="s">
        <v>367</v>
      </c>
      <c r="AB129" s="183">
        <v>400000</v>
      </c>
      <c r="AC129" s="107" t="s">
        <v>630</v>
      </c>
      <c r="AD129" s="107"/>
      <c r="AE129" s="107" t="s">
        <v>944</v>
      </c>
      <c r="AF129" s="107"/>
      <c r="AG129" s="107" t="s">
        <v>945</v>
      </c>
      <c r="AH129" s="471"/>
    </row>
    <row r="130" spans="1:34" s="203" customFormat="1" ht="14.25" customHeight="1" x14ac:dyDescent="0.2">
      <c r="A130" s="121" t="s">
        <v>986</v>
      </c>
      <c r="B130" s="185" t="str">
        <f t="shared" si="75"/>
        <v>Napoli</v>
      </c>
      <c r="C130" s="190" t="str">
        <f t="shared" si="76"/>
        <v>Mike</v>
      </c>
      <c r="D130" s="107" t="str">
        <f t="shared" si="77"/>
        <v>M. Napoli</v>
      </c>
      <c r="E130" s="178" t="str">
        <f t="shared" si="78"/>
        <v>Mike Napoli</v>
      </c>
      <c r="F130" s="171" t="s">
        <v>971</v>
      </c>
      <c r="G130" s="171"/>
      <c r="H130" s="171"/>
      <c r="I130" s="171"/>
      <c r="J130" s="174">
        <v>29890</v>
      </c>
      <c r="K130" s="175" t="s">
        <v>970</v>
      </c>
      <c r="L130" s="108" t="s">
        <v>7</v>
      </c>
      <c r="M130" s="107" t="str">
        <f>$X130</f>
        <v>free agent</v>
      </c>
      <c r="N130" s="120" t="str">
        <f>Aaron!$S$2</f>
        <v>San Jose</v>
      </c>
      <c r="O130" s="284" t="s">
        <v>1497</v>
      </c>
      <c r="P130" s="178" t="str">
        <f t="shared" si="79"/>
        <v>Napoli, Mike (free agent)</v>
      </c>
      <c r="Q130" s="139">
        <f>IF(ISBLANK($W130),"",$W130)</f>
        <v>1124000</v>
      </c>
      <c r="R130" s="139" t="str">
        <f>IF(ISBLANK($Y130),"",$Y130)</f>
        <v/>
      </c>
      <c r="S130" s="231" t="str">
        <f>IF(ISBLANK($AA130),"",$AA130)</f>
        <v/>
      </c>
      <c r="T130" s="231" t="str">
        <f>IF(ISBLANK($AC130),"",$AC130)</f>
        <v/>
      </c>
      <c r="U130" s="231" t="str">
        <f>IF(ISBLANK($AE130),"",$AE130)</f>
        <v/>
      </c>
      <c r="V130" s="121" t="s">
        <v>1582</v>
      </c>
      <c r="W130" s="320">
        <v>1124000</v>
      </c>
      <c r="X130" s="107" t="s">
        <v>326</v>
      </c>
      <c r="Y130" s="324"/>
      <c r="Z130" s="107"/>
      <c r="AA130" s="240"/>
      <c r="AB130" s="107"/>
      <c r="AC130" s="240"/>
      <c r="AD130" s="107"/>
      <c r="AE130" s="107"/>
      <c r="AF130" s="107"/>
      <c r="AG130" s="471"/>
      <c r="AH130" s="471"/>
    </row>
    <row r="131" spans="1:34" s="203" customFormat="1" ht="14.25" customHeight="1" x14ac:dyDescent="0.2">
      <c r="A131" s="107" t="s">
        <v>2318</v>
      </c>
      <c r="B131" s="185" t="str">
        <f t="shared" si="75"/>
        <v>Neal</v>
      </c>
      <c r="C131" s="190" t="str">
        <f t="shared" si="76"/>
        <v>Zach</v>
      </c>
      <c r="D131" s="107" t="str">
        <f t="shared" si="77"/>
        <v>Z. Neal</v>
      </c>
      <c r="E131" s="178" t="str">
        <f t="shared" si="78"/>
        <v>Zach Neal</v>
      </c>
      <c r="F131" s="178" t="s">
        <v>971</v>
      </c>
      <c r="G131" s="107">
        <f>Players!G552+1</f>
        <v>1</v>
      </c>
      <c r="H131" s="107">
        <v>3</v>
      </c>
      <c r="I131" s="107">
        <v>23</v>
      </c>
      <c r="J131" s="398">
        <v>32456</v>
      </c>
      <c r="K131" s="107" t="s">
        <v>968</v>
      </c>
      <c r="L131" s="108" t="s">
        <v>130</v>
      </c>
      <c r="M131" s="107" t="str">
        <f>$W131</f>
        <v>Y1*</v>
      </c>
      <c r="N131" s="107" t="s">
        <v>448</v>
      </c>
      <c r="O131" s="108" t="s">
        <v>2127</v>
      </c>
      <c r="P131" s="178" t="str">
        <f t="shared" si="79"/>
        <v>Neal, Zach (Y1*)</v>
      </c>
      <c r="Q131" s="139">
        <f>IF(ISBLANK($X131),"",$X131)</f>
        <v>200000</v>
      </c>
      <c r="R131" s="231">
        <f>IF(ISBLANK($Z131),"",$Z131)</f>
        <v>300000</v>
      </c>
      <c r="S131" s="231">
        <f>IF(ISBLANK($AB131),"",$AB131)</f>
        <v>400000</v>
      </c>
      <c r="T131" s="231" t="str">
        <f>IF(ISBLANK($AD131),"",$AD131)</f>
        <v/>
      </c>
      <c r="U131" s="107" t="s">
        <v>510</v>
      </c>
      <c r="V131" s="140">
        <v>200000</v>
      </c>
      <c r="W131" s="107" t="s">
        <v>251</v>
      </c>
      <c r="X131" s="140">
        <v>200000</v>
      </c>
      <c r="Y131" s="107" t="s">
        <v>511</v>
      </c>
      <c r="Z131" s="183">
        <v>300000</v>
      </c>
      <c r="AA131" s="107" t="s">
        <v>367</v>
      </c>
      <c r="AB131" s="183">
        <v>400000</v>
      </c>
      <c r="AC131" s="107" t="s">
        <v>630</v>
      </c>
      <c r="AD131" s="107"/>
      <c r="AE131" s="107"/>
      <c r="AF131" s="107"/>
      <c r="AG131" s="471"/>
      <c r="AH131" s="471"/>
    </row>
    <row r="132" spans="1:34" s="141" customFormat="1" ht="14.25" customHeight="1" x14ac:dyDescent="0.2">
      <c r="A132" s="471" t="s">
        <v>1703</v>
      </c>
      <c r="B132" s="185" t="str">
        <f t="shared" si="75"/>
        <v>Nesbitt</v>
      </c>
      <c r="C132" s="190" t="str">
        <f t="shared" si="76"/>
        <v>Angel</v>
      </c>
      <c r="D132" s="107" t="str">
        <f t="shared" si="77"/>
        <v>A. Nesbitt</v>
      </c>
      <c r="E132" s="178" t="str">
        <f t="shared" si="78"/>
        <v>Angel Nesbitt</v>
      </c>
      <c r="F132" s="217" t="s">
        <v>971</v>
      </c>
      <c r="G132" s="471">
        <v>174</v>
      </c>
      <c r="H132" s="471">
        <v>7</v>
      </c>
      <c r="I132" s="471">
        <v>15</v>
      </c>
      <c r="J132" s="298">
        <v>33211</v>
      </c>
      <c r="K132" s="167" t="s">
        <v>968</v>
      </c>
      <c r="L132" s="108" t="s">
        <v>130</v>
      </c>
      <c r="M132" s="107" t="str">
        <f>$W132</f>
        <v>Y1*</v>
      </c>
      <c r="N132" s="471" t="s">
        <v>640</v>
      </c>
      <c r="O132" s="142" t="s">
        <v>1727</v>
      </c>
      <c r="P132" s="178" t="str">
        <f t="shared" si="79"/>
        <v>Nesbitt, Angel (Y1*)</v>
      </c>
      <c r="Q132" s="139">
        <f>IF(ISBLANK($X132),"",$X132)</f>
        <v>200000</v>
      </c>
      <c r="R132" s="231">
        <f>IF(ISBLANK($Z132),"",$Z132)</f>
        <v>300000</v>
      </c>
      <c r="S132" s="231">
        <f>IF(ISBLANK($AB132),"",$AB132)</f>
        <v>400000</v>
      </c>
      <c r="T132" s="231" t="str">
        <f>IF(ISBLANK($AD132),"",$AD132)</f>
        <v/>
      </c>
      <c r="U132" s="120" t="s">
        <v>251</v>
      </c>
      <c r="V132" s="140">
        <v>200000</v>
      </c>
      <c r="W132" s="107" t="s">
        <v>251</v>
      </c>
      <c r="X132" s="140">
        <v>200000</v>
      </c>
      <c r="Y132" s="107" t="s">
        <v>511</v>
      </c>
      <c r="Z132" s="183">
        <v>300000</v>
      </c>
      <c r="AA132" s="107" t="s">
        <v>367</v>
      </c>
      <c r="AB132" s="183">
        <v>400000</v>
      </c>
      <c r="AC132" s="107" t="s">
        <v>630</v>
      </c>
      <c r="AD132" s="107"/>
      <c r="AE132" s="107"/>
      <c r="AF132" s="107"/>
      <c r="AG132" s="107"/>
      <c r="AH132" s="107"/>
    </row>
    <row r="133" spans="1:34" s="141" customFormat="1" ht="14.25" customHeight="1" x14ac:dyDescent="0.2">
      <c r="A133" s="120" t="s">
        <v>2470</v>
      </c>
      <c r="B133" s="185" t="str">
        <f t="shared" si="75"/>
        <v>Nicholas</v>
      </c>
      <c r="C133" s="190" t="str">
        <f t="shared" si="76"/>
        <v>Brett</v>
      </c>
      <c r="D133" s="107" t="str">
        <f t="shared" si="77"/>
        <v>B. Nicholas</v>
      </c>
      <c r="E133" s="178" t="str">
        <f t="shared" si="78"/>
        <v>Brett Nicholas</v>
      </c>
      <c r="F133" s="108"/>
      <c r="G133" s="120"/>
      <c r="H133" s="120"/>
      <c r="I133" s="120"/>
      <c r="J133" s="332"/>
      <c r="K133" s="107"/>
      <c r="L133" s="108" t="s">
        <v>7</v>
      </c>
      <c r="M133" s="107" t="str">
        <f>$X133</f>
        <v>free agent</v>
      </c>
      <c r="N133" s="222" t="s">
        <v>1361</v>
      </c>
      <c r="O133" s="284" t="s">
        <v>2429</v>
      </c>
      <c r="P133" s="178" t="str">
        <f t="shared" si="79"/>
        <v>Nicholas, Brett (free agent)</v>
      </c>
      <c r="Q133" s="139">
        <f>IF(ISBLANK($W133),"",$W133)</f>
        <v>200000</v>
      </c>
      <c r="R133" s="139"/>
      <c r="S133" s="231"/>
      <c r="T133" s="231"/>
      <c r="U133" s="231" t="str">
        <f>IF(ISBLANK($AE133),"",$AE133)</f>
        <v/>
      </c>
      <c r="V133" s="107" t="s">
        <v>1488</v>
      </c>
      <c r="W133" s="320">
        <v>200000</v>
      </c>
      <c r="X133" s="107" t="s">
        <v>326</v>
      </c>
      <c r="Y133" s="324"/>
      <c r="Z133" s="107"/>
      <c r="AA133" s="240"/>
      <c r="AB133" s="107"/>
      <c r="AC133" s="240"/>
      <c r="AD133" s="107"/>
      <c r="AE133" s="107"/>
      <c r="AF133" s="107"/>
      <c r="AG133" s="107"/>
      <c r="AH133" s="140"/>
    </row>
    <row r="134" spans="1:34" s="141" customFormat="1" ht="14.25" customHeight="1" x14ac:dyDescent="0.2">
      <c r="A134" s="120" t="s">
        <v>780</v>
      </c>
      <c r="B134" s="185"/>
      <c r="C134" s="190"/>
      <c r="D134" s="107"/>
      <c r="E134" s="178"/>
      <c r="F134" s="108"/>
      <c r="G134" s="120"/>
      <c r="H134" s="120"/>
      <c r="I134" s="120"/>
      <c r="J134" s="332"/>
      <c r="K134" s="107"/>
      <c r="L134" s="108" t="s">
        <v>130</v>
      </c>
      <c r="M134" s="107" t="str">
        <f>$X134</f>
        <v>free agent</v>
      </c>
      <c r="N134" s="222" t="s">
        <v>388</v>
      </c>
      <c r="O134" s="284" t="s">
        <v>2429</v>
      </c>
      <c r="P134" s="178" t="str">
        <f t="shared" si="79"/>
        <v>Nicolino, Justin (free agent)</v>
      </c>
      <c r="Q134" s="139">
        <f>IF(ISBLANK($W134),"",$W134)</f>
        <v>200000</v>
      </c>
      <c r="R134" s="139"/>
      <c r="S134" s="231"/>
      <c r="T134" s="231"/>
      <c r="U134" s="231" t="str">
        <f>IF(ISBLANK($AE134),"",$AE134)</f>
        <v/>
      </c>
      <c r="V134" s="107" t="s">
        <v>1488</v>
      </c>
      <c r="W134" s="320">
        <v>200000</v>
      </c>
      <c r="X134" s="107" t="s">
        <v>326</v>
      </c>
      <c r="Y134" s="324"/>
      <c r="Z134" s="107"/>
      <c r="AA134" s="240"/>
      <c r="AB134" s="107"/>
      <c r="AC134" s="240"/>
      <c r="AD134" s="107"/>
      <c r="AE134" s="107"/>
      <c r="AF134" s="107"/>
      <c r="AG134" s="107"/>
      <c r="AH134" s="140"/>
    </row>
    <row r="135" spans="1:34" s="141" customFormat="1" ht="14.25" customHeight="1" x14ac:dyDescent="0.2">
      <c r="A135" s="224" t="s">
        <v>1395</v>
      </c>
      <c r="B135" s="185" t="str">
        <f t="shared" ref="B135:B168" si="80">LEFT(A135,FIND(", ",A135,1)-1)</f>
        <v>Nieuwenhuis</v>
      </c>
      <c r="C135" s="190" t="str">
        <f t="shared" ref="C135:C168" si="81">RIGHT(A135,LEN(A135)-FIND(", ",A135,1)-1)</f>
        <v>Kirk</v>
      </c>
      <c r="D135" s="107" t="str">
        <f t="shared" ref="D135:D168" si="82">CONCATENATE(MID(C135,1,1),". ",B135)</f>
        <v>K. Nieuwenhuis</v>
      </c>
      <c r="E135" s="178" t="str">
        <f t="shared" ref="E135:E168" si="83">CONCATENATE(C135," ",B135)</f>
        <v>Kirk Nieuwenhuis</v>
      </c>
      <c r="F135" s="227"/>
      <c r="G135" s="227"/>
      <c r="H135" s="227"/>
      <c r="I135" s="227"/>
      <c r="J135" s="333"/>
      <c r="K135" s="224"/>
      <c r="L135" s="108" t="s">
        <v>7</v>
      </c>
      <c r="M135" s="107" t="str">
        <f>$X135</f>
        <v>free agent</v>
      </c>
      <c r="N135" s="225" t="s">
        <v>429</v>
      </c>
      <c r="O135" s="227" t="s">
        <v>1229</v>
      </c>
      <c r="P135" s="178" t="str">
        <f t="shared" si="79"/>
        <v>Nieuwenhuis, Kirk (free agent)</v>
      </c>
      <c r="Q135" s="139">
        <f>IF(ISBLANK($W135),"",$W135)</f>
        <v>500000</v>
      </c>
      <c r="R135" s="139" t="str">
        <f>IF(ISBLANK($Y135),"",$Y135)</f>
        <v/>
      </c>
      <c r="S135" s="231" t="str">
        <f>IF(ISBLANK($AA135),"",$AA135)</f>
        <v/>
      </c>
      <c r="T135" s="231" t="str">
        <f>IF(ISBLANK($AC135),"",$AC135)</f>
        <v/>
      </c>
      <c r="U135" s="231" t="str">
        <f>IF(ISBLANK($AE135),"",$AE135)</f>
        <v/>
      </c>
      <c r="V135" s="120" t="s">
        <v>371</v>
      </c>
      <c r="W135" s="182">
        <v>500000</v>
      </c>
      <c r="X135" s="120" t="s">
        <v>326</v>
      </c>
      <c r="Y135" s="182"/>
      <c r="Z135" s="120"/>
      <c r="AA135" s="182"/>
      <c r="AB135" s="107"/>
      <c r="AC135" s="240"/>
      <c r="AD135" s="107"/>
      <c r="AE135" s="107"/>
      <c r="AF135" s="471"/>
      <c r="AG135" s="107"/>
      <c r="AH135" s="107"/>
    </row>
    <row r="136" spans="1:34" s="141" customFormat="1" ht="14.25" customHeight="1" x14ac:dyDescent="0.2">
      <c r="A136" s="107" t="s">
        <v>1787</v>
      </c>
      <c r="B136" s="185" t="str">
        <f t="shared" si="80"/>
        <v>Nottingham</v>
      </c>
      <c r="C136" s="190" t="str">
        <f t="shared" si="81"/>
        <v>Jacob</v>
      </c>
      <c r="D136" s="107" t="str">
        <f t="shared" si="82"/>
        <v>J. Nottingham</v>
      </c>
      <c r="E136" s="178" t="str">
        <f t="shared" si="83"/>
        <v>Jacob Nottingham</v>
      </c>
      <c r="F136" s="217"/>
      <c r="G136" s="471">
        <v>35</v>
      </c>
      <c r="H136" s="471">
        <v>2</v>
      </c>
      <c r="I136" s="471">
        <v>11</v>
      </c>
      <c r="J136" s="298">
        <v>34792</v>
      </c>
      <c r="K136" s="167" t="s">
        <v>972</v>
      </c>
      <c r="L136" s="108" t="s">
        <v>509</v>
      </c>
      <c r="M136" s="107" t="str">
        <f>$W136</f>
        <v>min</v>
      </c>
      <c r="N136" s="120" t="str">
        <f>Cobb!$G$2</f>
        <v>Alaska</v>
      </c>
      <c r="O136" s="142" t="s">
        <v>1727</v>
      </c>
      <c r="P136" s="178" t="str">
        <f t="shared" si="79"/>
        <v>Nottingham, Jacob (min)</v>
      </c>
      <c r="Q136" s="139" t="str">
        <f>IF(ISBLANK($X136),"",$X136)</f>
        <v/>
      </c>
      <c r="R136" s="231" t="str">
        <f>IF(ISBLANK($Z136),"",$Z136)</f>
        <v/>
      </c>
      <c r="S136" s="231" t="str">
        <f>IF(ISBLANK($AB136),"",$AB136)</f>
        <v/>
      </c>
      <c r="T136" s="231" t="str">
        <f>IF(ISBLANK($AD136),"",$AD136)</f>
        <v/>
      </c>
      <c r="U136" s="120" t="s">
        <v>643</v>
      </c>
      <c r="V136" s="140"/>
      <c r="W136" s="107" t="s">
        <v>643</v>
      </c>
      <c r="X136" s="183"/>
      <c r="Y136" s="107"/>
      <c r="Z136" s="183"/>
      <c r="AA136" s="107"/>
      <c r="AB136" s="240"/>
      <c r="AC136" s="107"/>
      <c r="AD136" s="471"/>
      <c r="AE136" s="107" t="s">
        <v>945</v>
      </c>
      <c r="AF136" s="107"/>
      <c r="AG136" s="107" t="s">
        <v>326</v>
      </c>
      <c r="AH136" s="107"/>
    </row>
    <row r="137" spans="1:34" s="141" customFormat="1" ht="14.25" customHeight="1" x14ac:dyDescent="0.2">
      <c r="A137" s="186" t="s">
        <v>1152</v>
      </c>
      <c r="B137" s="185" t="str">
        <f t="shared" si="80"/>
        <v>Nuno</v>
      </c>
      <c r="C137" s="190" t="str">
        <f t="shared" si="81"/>
        <v>Vidal</v>
      </c>
      <c r="D137" s="107" t="str">
        <f t="shared" si="82"/>
        <v>V. Nuno</v>
      </c>
      <c r="E137" s="178" t="str">
        <f t="shared" si="83"/>
        <v>Vidal Nuno</v>
      </c>
      <c r="F137" s="189" t="s">
        <v>404</v>
      </c>
      <c r="G137" s="189"/>
      <c r="H137" s="189"/>
      <c r="I137" s="189"/>
      <c r="J137" s="193">
        <v>31984</v>
      </c>
      <c r="K137" s="192" t="s">
        <v>130</v>
      </c>
      <c r="L137" s="108" t="s">
        <v>130</v>
      </c>
      <c r="M137" s="107" t="str">
        <f>$W137</f>
        <v>ARB-Y4</v>
      </c>
      <c r="N137" s="120" t="str">
        <f>Mays!$AE$2</f>
        <v>West Oakland</v>
      </c>
      <c r="O137" s="184" t="s">
        <v>1076</v>
      </c>
      <c r="P137" s="178" t="str">
        <f t="shared" si="79"/>
        <v>Nuno, Vidal (ARB-Y4)</v>
      </c>
      <c r="Q137" s="139" t="str">
        <f>IF(ISBLANK($X137),"",$X137)</f>
        <v/>
      </c>
      <c r="R137" s="231" t="str">
        <f>IF(ISBLANK($Z137),"",$Z137)</f>
        <v/>
      </c>
      <c r="S137" s="231" t="str">
        <f>IF(ISBLANK($AB137),"",$AB137)</f>
        <v/>
      </c>
      <c r="T137" s="231" t="str">
        <f>IF(ISBLANK($AD137),"",$AD137)</f>
        <v/>
      </c>
      <c r="U137" s="229" t="s">
        <v>367</v>
      </c>
      <c r="V137" s="179">
        <v>400000</v>
      </c>
      <c r="W137" s="107" t="s">
        <v>630</v>
      </c>
      <c r="X137" s="179"/>
      <c r="Y137" s="107" t="s">
        <v>943</v>
      </c>
      <c r="Z137" s="183"/>
      <c r="AA137" s="107" t="s">
        <v>944</v>
      </c>
      <c r="AB137" s="240"/>
      <c r="AC137" s="107" t="s">
        <v>945</v>
      </c>
      <c r="AD137" s="107"/>
      <c r="AE137" s="107"/>
      <c r="AF137" s="140"/>
      <c r="AG137" s="107"/>
      <c r="AH137" s="107"/>
    </row>
    <row r="138" spans="1:34" s="141" customFormat="1" ht="14.25" customHeight="1" x14ac:dyDescent="0.2">
      <c r="A138" s="471" t="s">
        <v>1462</v>
      </c>
      <c r="B138" s="185" t="str">
        <f t="shared" si="80"/>
        <v>O'Brien</v>
      </c>
      <c r="C138" s="190" t="str">
        <f t="shared" si="81"/>
        <v>Pete</v>
      </c>
      <c r="D138" s="107" t="str">
        <f t="shared" si="82"/>
        <v>P. O'Brien</v>
      </c>
      <c r="E138" s="178" t="str">
        <f t="shared" si="83"/>
        <v>Pete O'Brien</v>
      </c>
      <c r="F138" s="108" t="s">
        <v>971</v>
      </c>
      <c r="G138" s="108"/>
      <c r="H138" s="108"/>
      <c r="I138" s="108"/>
      <c r="J138" s="298">
        <v>33069</v>
      </c>
      <c r="K138" s="107" t="s">
        <v>1350</v>
      </c>
      <c r="L138" s="108" t="s">
        <v>7</v>
      </c>
      <c r="M138" s="107" t="str">
        <f>$W138</f>
        <v>MM</v>
      </c>
      <c r="N138" s="120" t="str">
        <f>Mays!$A$2</f>
        <v>Aspen</v>
      </c>
      <c r="O138" s="108" t="s">
        <v>1349</v>
      </c>
      <c r="P138" s="178" t="str">
        <f t="shared" si="79"/>
        <v>O'Brien, Pete (MM)</v>
      </c>
      <c r="Q138" s="139">
        <f>IF(ISBLANK($X138),"",$X138)</f>
        <v>100000</v>
      </c>
      <c r="R138" s="231" t="str">
        <f>IF(ISBLANK($Z138),"",$Z138)</f>
        <v/>
      </c>
      <c r="S138" s="231" t="str">
        <f>IF(ISBLANK($AB138),"",$AB138)</f>
        <v/>
      </c>
      <c r="T138" s="231" t="str">
        <f>IF(ISBLANK($AD138),"",$AD138)</f>
        <v/>
      </c>
      <c r="U138" s="121" t="s">
        <v>507</v>
      </c>
      <c r="V138" s="179">
        <v>100000</v>
      </c>
      <c r="W138" s="471" t="s">
        <v>507</v>
      </c>
      <c r="X138" s="179">
        <v>100000</v>
      </c>
      <c r="Y138" s="471"/>
      <c r="Z138" s="214"/>
      <c r="AA138" s="107"/>
      <c r="AB138" s="240"/>
      <c r="AC138" s="107"/>
      <c r="AD138" s="107"/>
      <c r="AE138" s="107"/>
      <c r="AF138" s="471"/>
      <c r="AG138" s="107"/>
      <c r="AH138" s="107"/>
    </row>
    <row r="139" spans="1:34" s="141" customFormat="1" ht="14.25" customHeight="1" x14ac:dyDescent="0.2">
      <c r="A139" s="471" t="s">
        <v>1442</v>
      </c>
      <c r="B139" s="185" t="str">
        <f t="shared" si="80"/>
        <v>O'Conner</v>
      </c>
      <c r="C139" s="190" t="str">
        <f t="shared" si="81"/>
        <v>Justin</v>
      </c>
      <c r="D139" s="107" t="str">
        <f t="shared" si="82"/>
        <v>J. O'Conner</v>
      </c>
      <c r="E139" s="178" t="str">
        <f t="shared" si="83"/>
        <v>Justin O'Conner</v>
      </c>
      <c r="F139" s="108" t="s">
        <v>971</v>
      </c>
      <c r="G139" s="108"/>
      <c r="H139" s="108"/>
      <c r="I139" s="108"/>
      <c r="J139" s="298">
        <v>33694</v>
      </c>
      <c r="K139" s="107" t="s">
        <v>972</v>
      </c>
      <c r="L139" s="108" t="s">
        <v>509</v>
      </c>
      <c r="M139" s="107" t="str">
        <f>$W139</f>
        <v>min</v>
      </c>
      <c r="N139" s="222" t="str">
        <f>Aaron!$G$2</f>
        <v>Exeter</v>
      </c>
      <c r="O139" s="108" t="s">
        <v>1349</v>
      </c>
      <c r="P139" s="178" t="str">
        <f t="shared" si="79"/>
        <v>O'Conner, Justin (min)</v>
      </c>
      <c r="Q139" s="139" t="str">
        <f>IF(ISBLANK($X139),"",$X139)</f>
        <v/>
      </c>
      <c r="R139" s="231" t="str">
        <f>IF(ISBLANK($Z139),"",$Z139)</f>
        <v/>
      </c>
      <c r="S139" s="231" t="str">
        <f>IF(ISBLANK($AB139),"",$AB139)</f>
        <v/>
      </c>
      <c r="T139" s="231" t="str">
        <f>IF(ISBLANK($AD139),"",$AD139)</f>
        <v/>
      </c>
      <c r="U139" s="121" t="s">
        <v>643</v>
      </c>
      <c r="V139" s="201"/>
      <c r="W139" s="471" t="s">
        <v>643</v>
      </c>
      <c r="X139" s="323"/>
      <c r="Y139" s="471"/>
      <c r="Z139" s="214"/>
      <c r="AA139" s="107"/>
      <c r="AB139" s="183"/>
      <c r="AC139" s="107"/>
      <c r="AD139" s="107"/>
      <c r="AE139" s="107" t="s">
        <v>945</v>
      </c>
      <c r="AF139" s="107"/>
      <c r="AG139" s="107" t="s">
        <v>326</v>
      </c>
      <c r="AH139" s="107"/>
    </row>
    <row r="140" spans="1:34" s="141" customFormat="1" ht="14.25" customHeight="1" x14ac:dyDescent="0.2">
      <c r="A140" s="222" t="s">
        <v>1005</v>
      </c>
      <c r="B140" s="185" t="str">
        <f t="shared" si="80"/>
        <v>Ohlendorf</v>
      </c>
      <c r="C140" s="190" t="str">
        <f t="shared" si="81"/>
        <v>Ross</v>
      </c>
      <c r="D140" s="107" t="str">
        <f t="shared" si="82"/>
        <v>R. Ohlendorf</v>
      </c>
      <c r="E140" s="178" t="str">
        <f t="shared" si="83"/>
        <v>Ross Ohlendorf</v>
      </c>
      <c r="F140" s="343" t="s">
        <v>971</v>
      </c>
      <c r="G140" s="171"/>
      <c r="H140" s="171"/>
      <c r="I140" s="171"/>
      <c r="J140" s="350">
        <v>30171</v>
      </c>
      <c r="K140" s="358" t="s">
        <v>968</v>
      </c>
      <c r="L140" s="108" t="s">
        <v>130</v>
      </c>
      <c r="M140" s="107" t="str">
        <f>$X140</f>
        <v>free agent</v>
      </c>
      <c r="N140" s="339" t="s">
        <v>1896</v>
      </c>
      <c r="O140" s="370" t="s">
        <v>1922</v>
      </c>
      <c r="P140" s="178" t="str">
        <f t="shared" si="79"/>
        <v>Ohlendorf, Ross (free agent)</v>
      </c>
      <c r="Q140" s="139">
        <f>IF(ISBLANK($W140),"",$W140)</f>
        <v>225000</v>
      </c>
      <c r="R140" s="139" t="str">
        <f>IF(ISBLANK($Y140),"",$Y140)</f>
        <v/>
      </c>
      <c r="S140" s="231" t="str">
        <f>IF(ISBLANK($AA140),"",$AA140)</f>
        <v/>
      </c>
      <c r="T140" s="231" t="str">
        <f>IF(ISBLANK($AC140),"",$AC140)</f>
        <v/>
      </c>
      <c r="U140" s="231" t="str">
        <f>IF(ISBLANK($AE140),"",$AE140)</f>
        <v/>
      </c>
      <c r="V140" s="340" t="s">
        <v>1924</v>
      </c>
      <c r="W140" s="338">
        <v>225000</v>
      </c>
      <c r="X140" s="366" t="s">
        <v>326</v>
      </c>
      <c r="Y140" s="321"/>
      <c r="Z140" s="120"/>
      <c r="AA140" s="321"/>
      <c r="AB140" s="107"/>
      <c r="AC140" s="240"/>
      <c r="AD140" s="107"/>
      <c r="AE140" s="107"/>
      <c r="AF140" s="107"/>
      <c r="AG140" s="107"/>
      <c r="AH140" s="107"/>
    </row>
    <row r="141" spans="1:34" s="141" customFormat="1" ht="14.25" customHeight="1" x14ac:dyDescent="0.2">
      <c r="A141" s="107" t="s">
        <v>2359</v>
      </c>
      <c r="B141" s="185" t="str">
        <f t="shared" si="80"/>
        <v>O'Malley</v>
      </c>
      <c r="C141" s="190" t="str">
        <f t="shared" si="81"/>
        <v>Shawn</v>
      </c>
      <c r="D141" s="107" t="str">
        <f t="shared" si="82"/>
        <v>S. O'Malley</v>
      </c>
      <c r="E141" s="178" t="str">
        <f t="shared" si="83"/>
        <v>Shawn O'Malley</v>
      </c>
      <c r="F141" s="178" t="s">
        <v>978</v>
      </c>
      <c r="G141" s="107">
        <v>188</v>
      </c>
      <c r="H141" s="107">
        <v>8</v>
      </c>
      <c r="I141" s="107">
        <v>1</v>
      </c>
      <c r="J141" s="398">
        <v>32139</v>
      </c>
      <c r="K141" s="107" t="s">
        <v>975</v>
      </c>
      <c r="L141" s="108" t="s">
        <v>7</v>
      </c>
      <c r="M141" s="107" t="str">
        <f>$W141</f>
        <v>Y1*</v>
      </c>
      <c r="N141" s="107" t="s">
        <v>1633</v>
      </c>
      <c r="O141" s="108" t="s">
        <v>2127</v>
      </c>
      <c r="P141" s="178" t="str">
        <f t="shared" ref="P141:P172" si="84">CONCATENATE(A141," (",M141,")")</f>
        <v>O'Malley, Shawn (Y1*)</v>
      </c>
      <c r="Q141" s="139">
        <f>IF(ISBLANK($X141),"",$X141)</f>
        <v>200000</v>
      </c>
      <c r="R141" s="231">
        <f>IF(ISBLANK($Z141),"",$Z141)</f>
        <v>300000</v>
      </c>
      <c r="S141" s="231">
        <f>IF(ISBLANK($AB141),"",$AB141)</f>
        <v>400000</v>
      </c>
      <c r="T141" s="231" t="str">
        <f>IF(ISBLANK($AD141),"",$AD141)</f>
        <v/>
      </c>
      <c r="U141" s="107" t="s">
        <v>510</v>
      </c>
      <c r="V141" s="140">
        <v>200000</v>
      </c>
      <c r="W141" s="107" t="s">
        <v>251</v>
      </c>
      <c r="X141" s="140">
        <v>200000</v>
      </c>
      <c r="Y141" s="107" t="s">
        <v>511</v>
      </c>
      <c r="Z141" s="183">
        <v>300000</v>
      </c>
      <c r="AA141" s="107" t="s">
        <v>367</v>
      </c>
      <c r="AB141" s="183">
        <v>400000</v>
      </c>
      <c r="AC141" s="107" t="s">
        <v>630</v>
      </c>
      <c r="AD141" s="107"/>
      <c r="AE141" s="107"/>
      <c r="AF141" s="107"/>
      <c r="AG141" s="107"/>
      <c r="AH141" s="107"/>
    </row>
    <row r="142" spans="1:34" s="203" customFormat="1" ht="14.25" customHeight="1" x14ac:dyDescent="0.2">
      <c r="A142" s="471" t="s">
        <v>1705</v>
      </c>
      <c r="B142" s="185" t="str">
        <f t="shared" si="80"/>
        <v>Orlando</v>
      </c>
      <c r="C142" s="190" t="str">
        <f t="shared" si="81"/>
        <v>Paulo</v>
      </c>
      <c r="D142" s="107" t="str">
        <f t="shared" si="82"/>
        <v>P. Orlando</v>
      </c>
      <c r="E142" s="178" t="str">
        <f t="shared" si="83"/>
        <v>Paulo Orlando</v>
      </c>
      <c r="F142" s="217" t="s">
        <v>971</v>
      </c>
      <c r="G142" s="471">
        <v>20</v>
      </c>
      <c r="H142" s="471">
        <v>1</v>
      </c>
      <c r="I142" s="471">
        <v>20</v>
      </c>
      <c r="J142" s="298">
        <v>31352</v>
      </c>
      <c r="K142" s="167" t="s">
        <v>1075</v>
      </c>
      <c r="L142" s="108" t="s">
        <v>7</v>
      </c>
      <c r="M142" s="107" t="str">
        <f>$W142</f>
        <v>Y2*</v>
      </c>
      <c r="N142" s="120" t="str">
        <f>Ruth!$Y$2</f>
        <v xml:space="preserve">New Jersey </v>
      </c>
      <c r="O142" s="142" t="s">
        <v>1727</v>
      </c>
      <c r="P142" s="178" t="str">
        <f t="shared" si="84"/>
        <v>Orlando, Paulo (Y2*)</v>
      </c>
      <c r="Q142" s="139">
        <f>IF(ISBLANK($X142),"",$X142)</f>
        <v>300000</v>
      </c>
      <c r="R142" s="231">
        <f>IF(ISBLANK($Z142),"",$Z142)</f>
        <v>400000</v>
      </c>
      <c r="S142" s="231" t="str">
        <f>IF(ISBLANK($AB142),"",$AB142)</f>
        <v/>
      </c>
      <c r="T142" s="231" t="str">
        <f>IF(ISBLANK($AD142),"",$AD142)</f>
        <v/>
      </c>
      <c r="U142" s="120" t="s">
        <v>511</v>
      </c>
      <c r="V142" s="140">
        <v>300000</v>
      </c>
      <c r="W142" s="107" t="s">
        <v>250</v>
      </c>
      <c r="X142" s="183">
        <v>300000</v>
      </c>
      <c r="Y142" s="107" t="s">
        <v>367</v>
      </c>
      <c r="Z142" s="183">
        <v>400000</v>
      </c>
      <c r="AA142" s="107" t="s">
        <v>630</v>
      </c>
      <c r="AB142" s="240"/>
      <c r="AC142" s="107" t="s">
        <v>943</v>
      </c>
      <c r="AD142" s="107"/>
      <c r="AE142" s="107"/>
      <c r="AF142" s="107"/>
      <c r="AG142" s="471"/>
      <c r="AH142" s="471"/>
    </row>
    <row r="143" spans="1:34" s="141" customFormat="1" ht="14.25" customHeight="1" x14ac:dyDescent="0.2">
      <c r="A143" s="107" t="s">
        <v>2457</v>
      </c>
      <c r="B143" s="185" t="str">
        <f t="shared" si="80"/>
        <v>O'Rourke</v>
      </c>
      <c r="C143" s="190" t="str">
        <f t="shared" si="81"/>
        <v>Ryan</v>
      </c>
      <c r="D143" s="107" t="str">
        <f t="shared" si="82"/>
        <v>R. O'Rourke</v>
      </c>
      <c r="E143" s="178" t="str">
        <f t="shared" si="83"/>
        <v>Ryan O'Rourke</v>
      </c>
      <c r="F143" s="217"/>
      <c r="G143" s="471"/>
      <c r="H143" s="471"/>
      <c r="I143" s="471"/>
      <c r="J143" s="298"/>
      <c r="K143" s="167"/>
      <c r="L143" s="108" t="s">
        <v>130</v>
      </c>
      <c r="M143" s="107" t="str">
        <f>$X143</f>
        <v>free agent</v>
      </c>
      <c r="N143" s="120" t="s">
        <v>340</v>
      </c>
      <c r="O143" s="142" t="s">
        <v>2429</v>
      </c>
      <c r="P143" s="178" t="str">
        <f t="shared" si="84"/>
        <v>O'Rourke, Ryan (free agent)</v>
      </c>
      <c r="Q143" s="139">
        <f>IF(ISBLANK($W143),"",$W143)</f>
        <v>200000</v>
      </c>
      <c r="R143" s="139"/>
      <c r="S143" s="231"/>
      <c r="T143" s="231"/>
      <c r="U143" s="231" t="str">
        <f>IF(ISBLANK($AE143),"",$AE143)</f>
        <v/>
      </c>
      <c r="V143" s="107" t="s">
        <v>1488</v>
      </c>
      <c r="W143" s="140">
        <v>200000</v>
      </c>
      <c r="X143" s="107" t="s">
        <v>326</v>
      </c>
      <c r="Y143" s="182"/>
      <c r="Z143" s="120"/>
      <c r="AA143" s="182"/>
      <c r="AB143" s="107"/>
      <c r="AC143" s="240"/>
      <c r="AD143" s="107"/>
      <c r="AE143" s="107"/>
      <c r="AF143" s="471"/>
      <c r="AG143" s="107"/>
      <c r="AH143" s="107"/>
    </row>
    <row r="144" spans="1:34" s="141" customFormat="1" ht="14.25" customHeight="1" x14ac:dyDescent="0.2">
      <c r="A144" s="121" t="s">
        <v>238</v>
      </c>
      <c r="B144" s="185" t="str">
        <f t="shared" si="80"/>
        <v>Ortiz</v>
      </c>
      <c r="C144" s="190" t="str">
        <f t="shared" si="81"/>
        <v>David</v>
      </c>
      <c r="D144" s="107" t="str">
        <f t="shared" si="82"/>
        <v>D. Ortiz</v>
      </c>
      <c r="E144" s="178" t="str">
        <f t="shared" si="83"/>
        <v>David Ortiz</v>
      </c>
      <c r="F144" s="108"/>
      <c r="G144" s="120"/>
      <c r="H144" s="120"/>
      <c r="I144" s="120"/>
      <c r="J144" s="332"/>
      <c r="K144" s="107"/>
      <c r="L144" s="108" t="s">
        <v>7</v>
      </c>
      <c r="M144" s="107" t="str">
        <f>$X144</f>
        <v>free agent</v>
      </c>
      <c r="N144" s="120" t="str">
        <f>Ruth!$A$2</f>
        <v>Plum Island</v>
      </c>
      <c r="O144" s="284" t="s">
        <v>1497</v>
      </c>
      <c r="P144" s="178" t="str">
        <f t="shared" si="84"/>
        <v>Ortiz, David (free agent)</v>
      </c>
      <c r="Q144" s="139">
        <f>IF(ISBLANK($W144),"",$W144)</f>
        <v>3875000</v>
      </c>
      <c r="R144" s="139" t="str">
        <f>IF(ISBLANK($Y144),"",$Y144)</f>
        <v/>
      </c>
      <c r="S144" s="231" t="str">
        <f>IF(ISBLANK($AA144),"",$AA144)</f>
        <v/>
      </c>
      <c r="T144" s="231" t="str">
        <f>IF(ISBLANK($AC144),"",$AC144)</f>
        <v/>
      </c>
      <c r="U144" s="231" t="str">
        <f>IF(ISBLANK($AE144),"",$AE144)</f>
        <v/>
      </c>
      <c r="V144" s="121" t="s">
        <v>1591</v>
      </c>
      <c r="W144" s="320">
        <v>3875000</v>
      </c>
      <c r="X144" s="107" t="s">
        <v>326</v>
      </c>
      <c r="Y144" s="182"/>
      <c r="Z144" s="120"/>
      <c r="AA144" s="182"/>
      <c r="AB144" s="471"/>
      <c r="AC144" s="214"/>
      <c r="AD144" s="107"/>
      <c r="AE144" s="107"/>
      <c r="AF144" s="107"/>
      <c r="AG144" s="107"/>
      <c r="AH144" s="107"/>
    </row>
    <row r="145" spans="1:34" s="141" customFormat="1" ht="14.25" customHeight="1" x14ac:dyDescent="0.2">
      <c r="A145" s="471" t="s">
        <v>1706</v>
      </c>
      <c r="B145" s="185" t="str">
        <f t="shared" si="80"/>
        <v>Osich</v>
      </c>
      <c r="C145" s="190" t="str">
        <f t="shared" si="81"/>
        <v>Josh*</v>
      </c>
      <c r="D145" s="107" t="str">
        <f t="shared" si="82"/>
        <v>J. Osich</v>
      </c>
      <c r="E145" s="178" t="str">
        <f t="shared" si="83"/>
        <v>Josh* Osich</v>
      </c>
      <c r="F145" s="217" t="s">
        <v>404</v>
      </c>
      <c r="G145" s="471">
        <v>91</v>
      </c>
      <c r="H145" s="471" t="s">
        <v>613</v>
      </c>
      <c r="I145" s="471">
        <v>22</v>
      </c>
      <c r="J145" s="298">
        <v>32389</v>
      </c>
      <c r="K145" s="167" t="s">
        <v>968</v>
      </c>
      <c r="L145" s="108" t="s">
        <v>130</v>
      </c>
      <c r="M145" s="107" t="str">
        <f>$W145</f>
        <v>Y3</v>
      </c>
      <c r="N145" s="120" t="str">
        <f>Mays!$AE$2</f>
        <v>West Oakland</v>
      </c>
      <c r="O145" s="142" t="s">
        <v>1727</v>
      </c>
      <c r="P145" s="178" t="str">
        <f t="shared" si="84"/>
        <v>Osich, Josh* (Y3)</v>
      </c>
      <c r="Q145" s="139">
        <f>IF(ISBLANK($X145),"",$X145)</f>
        <v>400000</v>
      </c>
      <c r="R145" s="231" t="str">
        <f>IF(ISBLANK($Z145),"",$Z145)</f>
        <v/>
      </c>
      <c r="S145" s="231" t="str">
        <f>IF(ISBLANK($AB145),"",$AB145)</f>
        <v/>
      </c>
      <c r="T145" s="231" t="str">
        <f>IF(ISBLANK($AD145),"",$AD145)</f>
        <v/>
      </c>
      <c r="U145" s="120" t="s">
        <v>511</v>
      </c>
      <c r="V145" s="140">
        <v>300000</v>
      </c>
      <c r="W145" s="107" t="s">
        <v>367</v>
      </c>
      <c r="X145" s="183">
        <v>400000</v>
      </c>
      <c r="Y145" s="107" t="s">
        <v>630</v>
      </c>
      <c r="Z145" s="183"/>
      <c r="AA145" s="107" t="s">
        <v>943</v>
      </c>
      <c r="AB145" s="240"/>
      <c r="AC145" s="107" t="s">
        <v>944</v>
      </c>
      <c r="AD145" s="107"/>
      <c r="AE145" s="107"/>
      <c r="AF145" s="107"/>
      <c r="AG145" s="107"/>
      <c r="AH145" s="107"/>
    </row>
    <row r="146" spans="1:34" s="203" customFormat="1" ht="14.25" customHeight="1" x14ac:dyDescent="0.2">
      <c r="A146" s="107" t="s">
        <v>824</v>
      </c>
      <c r="B146" s="185" t="str">
        <f t="shared" si="80"/>
        <v>Ottavino</v>
      </c>
      <c r="C146" s="190" t="str">
        <f t="shared" si="81"/>
        <v>Adam</v>
      </c>
      <c r="D146" s="107" t="str">
        <f t="shared" si="82"/>
        <v>A. Ottavino</v>
      </c>
      <c r="E146" s="178" t="str">
        <f t="shared" si="83"/>
        <v>Adam Ottavino</v>
      </c>
      <c r="F146" s="108"/>
      <c r="G146" s="108"/>
      <c r="H146" s="108"/>
      <c r="I146" s="108"/>
      <c r="J146" s="165"/>
      <c r="K146" s="120"/>
      <c r="L146" s="108" t="s">
        <v>130</v>
      </c>
      <c r="M146" s="107" t="str">
        <f>$X146</f>
        <v>free agent</v>
      </c>
      <c r="N146" s="222" t="s">
        <v>1636</v>
      </c>
      <c r="O146" s="227" t="s">
        <v>2108</v>
      </c>
      <c r="P146" s="178" t="str">
        <f t="shared" si="84"/>
        <v>Ottavino, Adam (free agent)</v>
      </c>
      <c r="Q146" s="139">
        <f>IF(ISBLANK($W146),"",$W146)</f>
        <v>1047377</v>
      </c>
      <c r="R146" s="139" t="str">
        <f>IF(ISBLANK($Y146),"",$Y146)</f>
        <v/>
      </c>
      <c r="S146" s="231" t="str">
        <f>IF(ISBLANK($AA146),"",$AA146)</f>
        <v/>
      </c>
      <c r="T146" s="231" t="str">
        <f>IF(ISBLANK($AC146),"",$AC146)</f>
        <v/>
      </c>
      <c r="U146" s="231" t="str">
        <f>IF(ISBLANK($AE146),"",$AE146)</f>
        <v/>
      </c>
      <c r="V146" s="120" t="s">
        <v>1239</v>
      </c>
      <c r="W146" s="182">
        <v>1047377</v>
      </c>
      <c r="X146" s="120" t="s">
        <v>326</v>
      </c>
      <c r="Y146" s="182"/>
      <c r="Z146" s="120"/>
      <c r="AA146" s="182"/>
      <c r="AB146" s="107"/>
      <c r="AC146" s="240"/>
      <c r="AD146" s="107"/>
      <c r="AE146" s="107"/>
      <c r="AF146" s="107"/>
      <c r="AG146" s="471"/>
      <c r="AH146" s="471"/>
    </row>
    <row r="147" spans="1:34" s="203" customFormat="1" ht="14.25" customHeight="1" x14ac:dyDescent="0.2">
      <c r="A147" s="471" t="s">
        <v>1421</v>
      </c>
      <c r="B147" s="185" t="str">
        <f t="shared" si="80"/>
        <v>Overton</v>
      </c>
      <c r="C147" s="190" t="str">
        <f t="shared" si="81"/>
        <v>Dillon</v>
      </c>
      <c r="D147" s="107" t="str">
        <f t="shared" si="82"/>
        <v>D. Overton</v>
      </c>
      <c r="E147" s="178" t="str">
        <f t="shared" si="83"/>
        <v>Dillon Overton</v>
      </c>
      <c r="F147" s="108" t="s">
        <v>404</v>
      </c>
      <c r="G147" s="108"/>
      <c r="H147" s="108"/>
      <c r="I147" s="108"/>
      <c r="J147" s="298">
        <v>33467</v>
      </c>
      <c r="K147" s="107" t="s">
        <v>730</v>
      </c>
      <c r="L147" s="108" t="s">
        <v>130</v>
      </c>
      <c r="M147" s="107" t="str">
        <f>$W147</f>
        <v>MM</v>
      </c>
      <c r="N147" s="120" t="str">
        <f>Mays!$M$2</f>
        <v>Mudville</v>
      </c>
      <c r="O147" s="108" t="s">
        <v>1366</v>
      </c>
      <c r="P147" s="178" t="str">
        <f t="shared" si="84"/>
        <v>Overton, Dillon (MM)</v>
      </c>
      <c r="Q147" s="139">
        <f>IF(ISBLANK($X147),"",$X147)</f>
        <v>100000</v>
      </c>
      <c r="R147" s="231" t="str">
        <f>IF(ISBLANK($Z147),"",$Z147)</f>
        <v/>
      </c>
      <c r="S147" s="231" t="str">
        <f>IF(ISBLANK($AB147),"",$AB147)</f>
        <v/>
      </c>
      <c r="T147" s="231" t="str">
        <f>IF(ISBLANK($AD147),"",$AD147)</f>
        <v/>
      </c>
      <c r="U147" s="121" t="s">
        <v>507</v>
      </c>
      <c r="V147" s="140">
        <v>100000</v>
      </c>
      <c r="W147" s="471" t="s">
        <v>507</v>
      </c>
      <c r="X147" s="179">
        <v>100000</v>
      </c>
      <c r="Y147" s="471"/>
      <c r="Z147" s="214"/>
      <c r="AA147" s="107"/>
      <c r="AB147" s="183"/>
      <c r="AC147" s="107"/>
      <c r="AD147" s="107"/>
      <c r="AE147" s="471"/>
      <c r="AF147" s="107"/>
      <c r="AG147" s="471"/>
      <c r="AH147" s="471"/>
    </row>
    <row r="148" spans="1:34" s="141" customFormat="1" ht="14.25" customHeight="1" x14ac:dyDescent="0.25">
      <c r="A148" s="222" t="s">
        <v>1000</v>
      </c>
      <c r="B148" s="185" t="str">
        <f t="shared" si="80"/>
        <v>Pagan</v>
      </c>
      <c r="C148" s="190" t="str">
        <f t="shared" si="81"/>
        <v>Angel</v>
      </c>
      <c r="D148" s="107" t="str">
        <f t="shared" si="82"/>
        <v>A. Pagan</v>
      </c>
      <c r="E148" s="178" t="str">
        <f t="shared" si="83"/>
        <v>Angel Pagan</v>
      </c>
      <c r="F148" s="343" t="s">
        <v>978</v>
      </c>
      <c r="G148" s="171"/>
      <c r="H148" s="171"/>
      <c r="I148" s="171"/>
      <c r="J148" s="349">
        <v>29769</v>
      </c>
      <c r="K148" s="357" t="s">
        <v>973</v>
      </c>
      <c r="L148" s="108" t="s">
        <v>7</v>
      </c>
      <c r="M148" s="107" t="str">
        <f>$X148</f>
        <v>free agent</v>
      </c>
      <c r="N148" s="339" t="s">
        <v>1909</v>
      </c>
      <c r="O148" s="370" t="s">
        <v>1922</v>
      </c>
      <c r="P148" s="178" t="str">
        <f t="shared" si="84"/>
        <v>Pagan, Angel (free agent)</v>
      </c>
      <c r="Q148" s="139">
        <f>IF(ISBLANK($W148),"",$W148)</f>
        <v>747128</v>
      </c>
      <c r="R148" s="139" t="str">
        <f>IF(ISBLANK($Y148),"",$Y148)</f>
        <v/>
      </c>
      <c r="S148" s="231" t="str">
        <f>IF(ISBLANK($AA148),"",$AA148)</f>
        <v/>
      </c>
      <c r="T148" s="231" t="str">
        <f>IF(ISBLANK($AC148),"",$AC148)</f>
        <v/>
      </c>
      <c r="U148" s="231" t="str">
        <f>IF(ISBLANK($AE148),"",$AE148)</f>
        <v>ARB-Y6</v>
      </c>
      <c r="V148" s="340" t="s">
        <v>1934</v>
      </c>
      <c r="W148" s="338">
        <v>747128</v>
      </c>
      <c r="X148" s="340" t="s">
        <v>326</v>
      </c>
      <c r="Y148" s="182"/>
      <c r="Z148" s="120"/>
      <c r="AA148" s="321"/>
      <c r="AB148" s="471"/>
      <c r="AC148" s="214"/>
      <c r="AD148" s="107"/>
      <c r="AE148" s="107" t="s">
        <v>944</v>
      </c>
      <c r="AF148" s="107"/>
      <c r="AG148" s="107" t="s">
        <v>945</v>
      </c>
      <c r="AH148" s="107"/>
    </row>
    <row r="149" spans="1:34" s="141" customFormat="1" ht="14.25" customHeight="1" x14ac:dyDescent="0.2">
      <c r="A149" s="107" t="s">
        <v>2264</v>
      </c>
      <c r="B149" s="185" t="str">
        <f t="shared" si="80"/>
        <v>Patterson</v>
      </c>
      <c r="C149" s="190" t="str">
        <f t="shared" si="81"/>
        <v>Jordan</v>
      </c>
      <c r="D149" s="107" t="str">
        <f t="shared" si="82"/>
        <v>J. Patterson</v>
      </c>
      <c r="E149" s="178" t="str">
        <f t="shared" si="83"/>
        <v>Jordan Patterson</v>
      </c>
      <c r="F149" s="178" t="s">
        <v>404</v>
      </c>
      <c r="G149" s="107">
        <f>Players!G582+1</f>
        <v>1</v>
      </c>
      <c r="H149" s="107">
        <v>7</v>
      </c>
      <c r="I149" s="107">
        <v>13</v>
      </c>
      <c r="J149" s="398">
        <v>33646</v>
      </c>
      <c r="K149" s="107" t="s">
        <v>976</v>
      </c>
      <c r="L149" s="108" t="s">
        <v>7</v>
      </c>
      <c r="M149" s="107" t="str">
        <f>$W149</f>
        <v>MM</v>
      </c>
      <c r="N149" s="107" t="s">
        <v>1226</v>
      </c>
      <c r="O149" s="108" t="s">
        <v>2127</v>
      </c>
      <c r="P149" s="178" t="str">
        <f t="shared" si="84"/>
        <v>Patterson, Jordan (MM)</v>
      </c>
      <c r="Q149" s="139">
        <f>IF(ISBLANK($X149),"",$X149)</f>
        <v>100000</v>
      </c>
      <c r="R149" s="231" t="str">
        <f>IF(ISBLANK($Z149),"",$Z149)</f>
        <v/>
      </c>
      <c r="S149" s="231" t="str">
        <f>IF(ISBLANK($AB149),"",$AB149)</f>
        <v/>
      </c>
      <c r="T149" s="231" t="str">
        <f>IF(ISBLANK($AD149),"",$AD149)</f>
        <v/>
      </c>
      <c r="U149" s="107" t="s">
        <v>507</v>
      </c>
      <c r="V149" s="140">
        <v>100000</v>
      </c>
      <c r="W149" s="107" t="s">
        <v>507</v>
      </c>
      <c r="X149" s="179">
        <v>100000</v>
      </c>
      <c r="Y149" s="107"/>
      <c r="Z149" s="107"/>
      <c r="AA149" s="107"/>
      <c r="AB149" s="107"/>
      <c r="AC149" s="107"/>
      <c r="AD149" s="107"/>
      <c r="AE149" s="107"/>
      <c r="AF149" s="107"/>
      <c r="AG149" s="107"/>
      <c r="AH149" s="107"/>
    </row>
    <row r="150" spans="1:34" s="141" customFormat="1" ht="14.25" customHeight="1" x14ac:dyDescent="0.2">
      <c r="A150" s="107" t="s">
        <v>234</v>
      </c>
      <c r="B150" s="185" t="str">
        <f t="shared" si="80"/>
        <v>Peavy</v>
      </c>
      <c r="C150" s="190" t="str">
        <f t="shared" si="81"/>
        <v>Jake</v>
      </c>
      <c r="D150" s="107" t="str">
        <f t="shared" si="82"/>
        <v>J. Peavy</v>
      </c>
      <c r="E150" s="178" t="str">
        <f t="shared" si="83"/>
        <v>Jake Peavy</v>
      </c>
      <c r="F150" s="108"/>
      <c r="G150" s="108"/>
      <c r="H150" s="108"/>
      <c r="I150" s="108"/>
      <c r="J150" s="165"/>
      <c r="K150" s="120"/>
      <c r="L150" s="108" t="s">
        <v>130</v>
      </c>
      <c r="M150" s="107" t="str">
        <f>$X150</f>
        <v>free agent</v>
      </c>
      <c r="N150" s="120" t="s">
        <v>556</v>
      </c>
      <c r="O150" s="227" t="s">
        <v>2429</v>
      </c>
      <c r="P150" s="178" t="str">
        <f t="shared" si="84"/>
        <v>Peavy, Jake (free agent)</v>
      </c>
      <c r="Q150" s="139">
        <f>IF(ISBLANK($W150),"",$W150)</f>
        <v>200000</v>
      </c>
      <c r="R150" s="139" t="str">
        <f>IF(ISBLANK($Y150),"",$Y150)</f>
        <v/>
      </c>
      <c r="S150" s="231" t="str">
        <f>IF(ISBLANK($AA150),"",$AA150)</f>
        <v/>
      </c>
      <c r="T150" s="231" t="str">
        <f>IF(ISBLANK($AC150),"",$AC150)</f>
        <v/>
      </c>
      <c r="U150" s="231" t="str">
        <f>IF(ISBLANK($AE150),"",$AE150)</f>
        <v/>
      </c>
      <c r="V150" s="107" t="s">
        <v>1488</v>
      </c>
      <c r="W150" s="182">
        <v>200000</v>
      </c>
      <c r="X150" s="107" t="s">
        <v>326</v>
      </c>
      <c r="Y150" s="183"/>
      <c r="Z150" s="120"/>
      <c r="AA150" s="183"/>
      <c r="AB150" s="471"/>
      <c r="AC150" s="214"/>
      <c r="AD150" s="179"/>
      <c r="AE150" s="107"/>
      <c r="AF150" s="107"/>
      <c r="AG150" s="107"/>
      <c r="AH150" s="107"/>
    </row>
    <row r="151" spans="1:34" s="141" customFormat="1" ht="14.25" customHeight="1" x14ac:dyDescent="0.2">
      <c r="A151" s="339" t="s">
        <v>1899</v>
      </c>
      <c r="B151" s="185" t="str">
        <f t="shared" si="80"/>
        <v>Pena</v>
      </c>
      <c r="C151" s="190" t="str">
        <f t="shared" si="81"/>
        <v xml:space="preserve">Ramiro </v>
      </c>
      <c r="D151" s="107" t="str">
        <f t="shared" si="82"/>
        <v>R. Pena</v>
      </c>
      <c r="E151" s="178" t="str">
        <f t="shared" si="83"/>
        <v>Ramiro  Pena</v>
      </c>
      <c r="F151" s="367" t="s">
        <v>978</v>
      </c>
      <c r="G151" s="339"/>
      <c r="H151" s="339"/>
      <c r="I151" s="339"/>
      <c r="J151" s="368">
        <v>31246</v>
      </c>
      <c r="K151" s="369" t="s">
        <v>969</v>
      </c>
      <c r="L151" s="337" t="s">
        <v>7</v>
      </c>
      <c r="M151" s="107" t="str">
        <f>$X151</f>
        <v>free agent</v>
      </c>
      <c r="N151" s="339" t="s">
        <v>1486</v>
      </c>
      <c r="O151" s="370" t="s">
        <v>1922</v>
      </c>
      <c r="P151" s="178" t="str">
        <f t="shared" si="84"/>
        <v>Pena, Ramiro  (free agent)</v>
      </c>
      <c r="Q151" s="139">
        <f>IF(ISBLANK($W151),"",$W151)</f>
        <v>200000</v>
      </c>
      <c r="R151" s="139" t="str">
        <f>IF(ISBLANK($Y151),"",$Y151)</f>
        <v/>
      </c>
      <c r="S151" s="231" t="str">
        <f>IF(ISBLANK($AA151),"",$AA151)</f>
        <v/>
      </c>
      <c r="T151" s="231" t="str">
        <f>IF(ISBLANK($AC151),"",$AC151)</f>
        <v/>
      </c>
      <c r="U151" s="231" t="str">
        <f>IF(ISBLANK($AE151),"",$AE151)</f>
        <v>ARB-Y6</v>
      </c>
      <c r="V151" s="107" t="s">
        <v>1488</v>
      </c>
      <c r="W151" s="338">
        <v>200000</v>
      </c>
      <c r="X151" s="107" t="s">
        <v>326</v>
      </c>
      <c r="Y151" s="182"/>
      <c r="Z151" s="120"/>
      <c r="AA151" s="182"/>
      <c r="AB151" s="107"/>
      <c r="AC151" s="240"/>
      <c r="AD151" s="140"/>
      <c r="AE151" s="107" t="s">
        <v>944</v>
      </c>
      <c r="AF151" s="107"/>
      <c r="AG151" s="107" t="s">
        <v>945</v>
      </c>
      <c r="AH151" s="107"/>
    </row>
    <row r="152" spans="1:34" s="141" customFormat="1" ht="14.25" customHeight="1" x14ac:dyDescent="0.2">
      <c r="A152" s="471" t="s">
        <v>1707</v>
      </c>
      <c r="B152" s="185" t="str">
        <f t="shared" si="80"/>
        <v>Perez</v>
      </c>
      <c r="C152" s="190" t="str">
        <f t="shared" si="81"/>
        <v>Carlos Eduardo</v>
      </c>
      <c r="D152" s="107" t="str">
        <f t="shared" si="82"/>
        <v>C. Perez</v>
      </c>
      <c r="E152" s="178" t="str">
        <f t="shared" si="83"/>
        <v>Carlos Eduardo Perez</v>
      </c>
      <c r="F152" s="217" t="s">
        <v>971</v>
      </c>
      <c r="G152" s="471">
        <v>30</v>
      </c>
      <c r="H152" s="471">
        <v>2</v>
      </c>
      <c r="I152" s="471">
        <v>6</v>
      </c>
      <c r="J152" s="298">
        <v>33173</v>
      </c>
      <c r="K152" s="167" t="s">
        <v>972</v>
      </c>
      <c r="L152" s="108" t="s">
        <v>7</v>
      </c>
      <c r="M152" s="107" t="str">
        <f>$W152</f>
        <v>Y2*</v>
      </c>
      <c r="N152" s="471" t="s">
        <v>614</v>
      </c>
      <c r="O152" s="142" t="s">
        <v>1727</v>
      </c>
      <c r="P152" s="178" t="str">
        <f t="shared" si="84"/>
        <v>Perez, Carlos Eduardo (Y2*)</v>
      </c>
      <c r="Q152" s="139">
        <f>IF(ISBLANK($X152),"",$X152)</f>
        <v>300000</v>
      </c>
      <c r="R152" s="231">
        <f>IF(ISBLANK($Z152),"",$Z152)</f>
        <v>400000</v>
      </c>
      <c r="S152" s="231" t="str">
        <f>IF(ISBLANK($AB152),"",$AB152)</f>
        <v/>
      </c>
      <c r="T152" s="231" t="str">
        <f>IF(ISBLANK($AD152),"",$AD152)</f>
        <v/>
      </c>
      <c r="U152" s="120" t="s">
        <v>511</v>
      </c>
      <c r="V152" s="140">
        <v>300000</v>
      </c>
      <c r="W152" s="107" t="s">
        <v>250</v>
      </c>
      <c r="X152" s="183">
        <v>300000</v>
      </c>
      <c r="Y152" s="107" t="s">
        <v>367</v>
      </c>
      <c r="Z152" s="183">
        <v>400000</v>
      </c>
      <c r="AA152" s="107" t="s">
        <v>630</v>
      </c>
      <c r="AB152" s="240"/>
      <c r="AC152" s="107" t="s">
        <v>943</v>
      </c>
      <c r="AD152" s="107"/>
      <c r="AE152" s="107"/>
      <c r="AF152" s="107"/>
      <c r="AG152" s="107"/>
      <c r="AH152" s="107"/>
    </row>
    <row r="153" spans="1:34" s="141" customFormat="1" ht="14.25" customHeight="1" x14ac:dyDescent="0.2">
      <c r="A153" s="471" t="s">
        <v>1709</v>
      </c>
      <c r="B153" s="185" t="str">
        <f t="shared" si="80"/>
        <v>Peterson</v>
      </c>
      <c r="C153" s="190" t="str">
        <f t="shared" si="81"/>
        <v>Shane*</v>
      </c>
      <c r="D153" s="107" t="str">
        <f t="shared" si="82"/>
        <v>S. Peterson</v>
      </c>
      <c r="E153" s="178" t="str">
        <f t="shared" si="83"/>
        <v>Shane* Peterson</v>
      </c>
      <c r="F153" s="217" t="s">
        <v>404</v>
      </c>
      <c r="G153" s="471">
        <v>144</v>
      </c>
      <c r="H153" s="471">
        <v>6</v>
      </c>
      <c r="I153" s="471">
        <v>5</v>
      </c>
      <c r="J153" s="298">
        <v>32184</v>
      </c>
      <c r="K153" s="167" t="s">
        <v>1075</v>
      </c>
      <c r="L153" s="108" t="s">
        <v>7</v>
      </c>
      <c r="M153" s="107" t="str">
        <f>$W153</f>
        <v>Y1*</v>
      </c>
      <c r="N153" s="120" t="str">
        <f>Aaron!$A$2</f>
        <v>Middlesex</v>
      </c>
      <c r="O153" s="142" t="s">
        <v>1727</v>
      </c>
      <c r="P153" s="178" t="str">
        <f t="shared" si="84"/>
        <v>Peterson, Shane* (Y1*)</v>
      </c>
      <c r="Q153" s="139">
        <f>IF(ISBLANK($X153),"",$X153)</f>
        <v>200000</v>
      </c>
      <c r="R153" s="231">
        <f>IF(ISBLANK($Z153),"",$Z153)</f>
        <v>300000</v>
      </c>
      <c r="S153" s="231">
        <f>IF(ISBLANK($AB153),"",$AB153)</f>
        <v>400000</v>
      </c>
      <c r="T153" s="231" t="str">
        <f>IF(ISBLANK($AD153),"",$AD153)</f>
        <v/>
      </c>
      <c r="U153" s="120" t="s">
        <v>251</v>
      </c>
      <c r="V153" s="179">
        <v>200000</v>
      </c>
      <c r="W153" s="178" t="s">
        <v>251</v>
      </c>
      <c r="X153" s="140">
        <v>200000</v>
      </c>
      <c r="Y153" s="107" t="s">
        <v>511</v>
      </c>
      <c r="Z153" s="183">
        <v>300000</v>
      </c>
      <c r="AA153" s="107" t="s">
        <v>367</v>
      </c>
      <c r="AB153" s="183">
        <v>400000</v>
      </c>
      <c r="AC153" s="107" t="s">
        <v>630</v>
      </c>
      <c r="AD153" s="107"/>
      <c r="AE153" s="107" t="s">
        <v>944</v>
      </c>
      <c r="AF153" s="107"/>
      <c r="AG153" s="107" t="s">
        <v>945</v>
      </c>
      <c r="AH153" s="107"/>
    </row>
    <row r="154" spans="1:34" s="141" customFormat="1" ht="14.25" customHeight="1" x14ac:dyDescent="0.2">
      <c r="A154" s="339" t="s">
        <v>1343</v>
      </c>
      <c r="B154" s="185" t="str">
        <f t="shared" si="80"/>
        <v>Petit</v>
      </c>
      <c r="C154" s="190" t="str">
        <f t="shared" si="81"/>
        <v>Gregorio</v>
      </c>
      <c r="D154" s="107" t="str">
        <f t="shared" si="82"/>
        <v>G. Petit</v>
      </c>
      <c r="E154" s="178" t="str">
        <f t="shared" si="83"/>
        <v>Gregorio Petit</v>
      </c>
      <c r="F154" s="367" t="s">
        <v>971</v>
      </c>
      <c r="G154" s="339"/>
      <c r="H154" s="339"/>
      <c r="I154" s="339"/>
      <c r="J154" s="368">
        <v>31026</v>
      </c>
      <c r="K154" s="369" t="s">
        <v>969</v>
      </c>
      <c r="L154" s="337" t="s">
        <v>7</v>
      </c>
      <c r="M154" s="107" t="str">
        <f>$X154</f>
        <v>free agent</v>
      </c>
      <c r="N154" s="339" t="s">
        <v>1486</v>
      </c>
      <c r="O154" s="370" t="s">
        <v>1922</v>
      </c>
      <c r="P154" s="178" t="str">
        <f t="shared" si="84"/>
        <v>Petit, Gregorio (free agent)</v>
      </c>
      <c r="Q154" s="139">
        <f>IF(ISBLANK($W154),"",$W154)</f>
        <v>200000</v>
      </c>
      <c r="R154" s="139" t="str">
        <f>IF(ISBLANK($Y154),"",$Y154)</f>
        <v/>
      </c>
      <c r="S154" s="231" t="str">
        <f>IF(ISBLANK($AA154),"",$AA154)</f>
        <v/>
      </c>
      <c r="T154" s="231" t="str">
        <f>IF(ISBLANK($AC154),"",$AC154)</f>
        <v/>
      </c>
      <c r="U154" s="231" t="str">
        <f>IF(ISBLANK($AE154),"",$AE154)</f>
        <v>ARB-Y6</v>
      </c>
      <c r="V154" s="107" t="s">
        <v>1488</v>
      </c>
      <c r="W154" s="338">
        <v>200000</v>
      </c>
      <c r="X154" s="107" t="s">
        <v>326</v>
      </c>
      <c r="Y154" s="182"/>
      <c r="Z154" s="120"/>
      <c r="AA154" s="182"/>
      <c r="AB154" s="107"/>
      <c r="AC154" s="240"/>
      <c r="AD154" s="107"/>
      <c r="AE154" s="107" t="s">
        <v>944</v>
      </c>
      <c r="AF154" s="107"/>
      <c r="AG154" s="107" t="s">
        <v>945</v>
      </c>
      <c r="AH154" s="107"/>
    </row>
    <row r="155" spans="1:34" s="141" customFormat="1" ht="14.25" customHeight="1" x14ac:dyDescent="0.2">
      <c r="A155" s="471" t="s">
        <v>2433</v>
      </c>
      <c r="B155" s="185" t="str">
        <f t="shared" si="80"/>
        <v>Pierzynski</v>
      </c>
      <c r="C155" s="190" t="str">
        <f t="shared" si="81"/>
        <v>AJ</v>
      </c>
      <c r="D155" s="107" t="str">
        <f t="shared" si="82"/>
        <v>A. Pierzynski</v>
      </c>
      <c r="E155" s="178" t="str">
        <f t="shared" si="83"/>
        <v>AJ Pierzynski</v>
      </c>
      <c r="F155" s="108"/>
      <c r="G155" s="108"/>
      <c r="H155" s="108"/>
      <c r="I155" s="108"/>
      <c r="J155" s="298"/>
      <c r="K155" s="107"/>
      <c r="L155" s="108" t="s">
        <v>7</v>
      </c>
      <c r="M155" s="107" t="str">
        <f>$X155</f>
        <v>free agent</v>
      </c>
      <c r="N155" s="120" t="s">
        <v>1361</v>
      </c>
      <c r="O155" s="108" t="s">
        <v>2429</v>
      </c>
      <c r="P155" s="178" t="str">
        <f t="shared" si="84"/>
        <v>Pierzynski, AJ (free agent)</v>
      </c>
      <c r="Q155" s="139">
        <f>IF(ISBLANK($W155),"",$W155)</f>
        <v>200000</v>
      </c>
      <c r="R155" s="139" t="str">
        <f>IF(ISBLANK($Y155),"",$Y155)</f>
        <v/>
      </c>
      <c r="S155" s="231" t="str">
        <f>IF(ISBLANK($AA155),"",$AA155)</f>
        <v/>
      </c>
      <c r="T155" s="231" t="str">
        <f>IF(ISBLANK($AC155),"",$AC155)</f>
        <v/>
      </c>
      <c r="U155" s="231" t="str">
        <f>IF(ISBLANK($AE155),"",$AE155)</f>
        <v/>
      </c>
      <c r="V155" s="107" t="s">
        <v>1488</v>
      </c>
      <c r="W155" s="201">
        <v>200000</v>
      </c>
      <c r="X155" s="107" t="s">
        <v>326</v>
      </c>
      <c r="Y155" s="182"/>
      <c r="Z155" s="120"/>
      <c r="AA155" s="182"/>
      <c r="AB155" s="107"/>
      <c r="AC155" s="240"/>
      <c r="AD155" s="107"/>
      <c r="AE155" s="107"/>
      <c r="AF155" s="107"/>
      <c r="AG155" s="107"/>
      <c r="AH155" s="107"/>
    </row>
    <row r="156" spans="1:34" s="141" customFormat="1" ht="14.25" customHeight="1" x14ac:dyDescent="0.2">
      <c r="A156" s="185" t="s">
        <v>1144</v>
      </c>
      <c r="B156" s="185" t="str">
        <f t="shared" si="80"/>
        <v>Pinto</v>
      </c>
      <c r="C156" s="190" t="str">
        <f t="shared" si="81"/>
        <v>Josmil</v>
      </c>
      <c r="D156" s="107" t="str">
        <f t="shared" si="82"/>
        <v>J. Pinto</v>
      </c>
      <c r="E156" s="178" t="str">
        <f t="shared" si="83"/>
        <v>Josmil Pinto</v>
      </c>
      <c r="F156" s="184" t="s">
        <v>971</v>
      </c>
      <c r="G156" s="184"/>
      <c r="H156" s="184"/>
      <c r="I156" s="184"/>
      <c r="J156" s="219">
        <v>32598</v>
      </c>
      <c r="K156" s="297" t="s">
        <v>972</v>
      </c>
      <c r="L156" s="108" t="s">
        <v>7</v>
      </c>
      <c r="M156" s="107" t="str">
        <f>$W156</f>
        <v>Y1*</v>
      </c>
      <c r="N156" s="120" t="str">
        <f>Cobb!$Y$2</f>
        <v>Gateway</v>
      </c>
      <c r="O156" s="184" t="s">
        <v>1076</v>
      </c>
      <c r="P156" s="178" t="str">
        <f t="shared" si="84"/>
        <v>Pinto, Josmil (Y1*)</v>
      </c>
      <c r="Q156" s="139">
        <f>IF(ISBLANK($X156),"",$X156)</f>
        <v>200000</v>
      </c>
      <c r="R156" s="231">
        <f>IF(ISBLANK($Z156),"",$Z156)</f>
        <v>300000</v>
      </c>
      <c r="S156" s="231">
        <f>IF(ISBLANK($AB156),"",$AB156)</f>
        <v>400000</v>
      </c>
      <c r="T156" s="231" t="str">
        <f>IF(ISBLANK($AD156),"",$AD156)</f>
        <v/>
      </c>
      <c r="U156" s="120" t="s">
        <v>251</v>
      </c>
      <c r="V156" s="179">
        <v>200000</v>
      </c>
      <c r="W156" s="178" t="s">
        <v>251</v>
      </c>
      <c r="X156" s="140">
        <v>200000</v>
      </c>
      <c r="Y156" s="107" t="s">
        <v>511</v>
      </c>
      <c r="Z156" s="183">
        <v>300000</v>
      </c>
      <c r="AA156" s="107" t="s">
        <v>367</v>
      </c>
      <c r="AB156" s="183">
        <v>400000</v>
      </c>
      <c r="AC156" s="107" t="s">
        <v>630</v>
      </c>
      <c r="AD156" s="107"/>
      <c r="AE156" s="107" t="s">
        <v>944</v>
      </c>
      <c r="AF156" s="107"/>
      <c r="AG156" s="107" t="s">
        <v>945</v>
      </c>
      <c r="AH156" s="107"/>
    </row>
    <row r="157" spans="1:34" s="141" customFormat="1" ht="14.25" customHeight="1" x14ac:dyDescent="0.2">
      <c r="A157" s="471" t="s">
        <v>1302</v>
      </c>
      <c r="B157" s="185" t="str">
        <f t="shared" si="80"/>
        <v>Putnam</v>
      </c>
      <c r="C157" s="190" t="str">
        <f t="shared" si="81"/>
        <v>Zach</v>
      </c>
      <c r="D157" s="107" t="str">
        <f t="shared" si="82"/>
        <v>Z. Putnam</v>
      </c>
      <c r="E157" s="178" t="str">
        <f t="shared" si="83"/>
        <v>Zach Putnam</v>
      </c>
      <c r="F157" s="108" t="s">
        <v>971</v>
      </c>
      <c r="G157" s="108"/>
      <c r="H157" s="108"/>
      <c r="I157" s="108"/>
      <c r="J157" s="298">
        <v>31961</v>
      </c>
      <c r="K157" s="107" t="s">
        <v>968</v>
      </c>
      <c r="L157" s="108" t="s">
        <v>130</v>
      </c>
      <c r="M157" s="107" t="str">
        <f>$W157</f>
        <v>ARB-Y4</v>
      </c>
      <c r="N157" s="120" t="str">
        <f>Ruth!$G$2</f>
        <v>Gotham City</v>
      </c>
      <c r="O157" s="108" t="s">
        <v>1349</v>
      </c>
      <c r="P157" s="178" t="str">
        <f t="shared" si="84"/>
        <v>Putnam, Zach (ARB-Y4)</v>
      </c>
      <c r="Q157" s="139" t="str">
        <f>IF(ISBLANK($X157),"",$X157)</f>
        <v/>
      </c>
      <c r="R157" s="231" t="str">
        <f>IF(ISBLANK($Z157),"",$Z157)</f>
        <v/>
      </c>
      <c r="S157" s="231" t="str">
        <f>IF(ISBLANK($AB157),"",$AB157)</f>
        <v/>
      </c>
      <c r="T157" s="231" t="str">
        <f>IF(ISBLANK($AD157),"",$AD157)</f>
        <v/>
      </c>
      <c r="U157" s="229" t="s">
        <v>367</v>
      </c>
      <c r="V157" s="179">
        <v>400000</v>
      </c>
      <c r="W157" s="107" t="s">
        <v>630</v>
      </c>
      <c r="X157" s="323"/>
      <c r="Y157" s="107" t="s">
        <v>943</v>
      </c>
      <c r="Z157" s="214"/>
      <c r="AA157" s="107" t="s">
        <v>944</v>
      </c>
      <c r="AB157" s="240"/>
      <c r="AC157" s="107" t="s">
        <v>945</v>
      </c>
      <c r="AD157" s="140"/>
      <c r="AE157" s="107"/>
      <c r="AF157" s="107"/>
      <c r="AG157" s="107"/>
      <c r="AH157" s="107"/>
    </row>
    <row r="158" spans="1:34" s="141" customFormat="1" ht="14.25" customHeight="1" x14ac:dyDescent="0.2">
      <c r="A158" s="471" t="s">
        <v>1281</v>
      </c>
      <c r="B158" s="185" t="str">
        <f t="shared" si="80"/>
        <v>Quackenbush</v>
      </c>
      <c r="C158" s="190" t="str">
        <f t="shared" si="81"/>
        <v>Kevin</v>
      </c>
      <c r="D158" s="107" t="str">
        <f t="shared" si="82"/>
        <v>K. Quackenbush</v>
      </c>
      <c r="E158" s="178" t="str">
        <f t="shared" si="83"/>
        <v>Kevin Quackenbush</v>
      </c>
      <c r="F158" s="108" t="s">
        <v>971</v>
      </c>
      <c r="G158" s="108"/>
      <c r="H158" s="108"/>
      <c r="I158" s="108"/>
      <c r="J158" s="298">
        <v>32475</v>
      </c>
      <c r="K158" s="107" t="s">
        <v>968</v>
      </c>
      <c r="L158" s="108" t="s">
        <v>130</v>
      </c>
      <c r="M158" s="107" t="str">
        <f>$W158</f>
        <v>ARB-Y4</v>
      </c>
      <c r="N158" s="120" t="str">
        <f>Cobb!$G$2</f>
        <v>Alaska</v>
      </c>
      <c r="O158" s="108" t="s">
        <v>1349</v>
      </c>
      <c r="P158" s="178" t="str">
        <f t="shared" si="84"/>
        <v>Quackenbush, Kevin (ARB-Y4)</v>
      </c>
      <c r="Q158" s="139" t="str">
        <f>IF(ISBLANK($X158),"",$X158)</f>
        <v/>
      </c>
      <c r="R158" s="231" t="str">
        <f>IF(ISBLANK($Z158),"",$Z158)</f>
        <v/>
      </c>
      <c r="S158" s="231" t="str">
        <f>IF(ISBLANK($AB158),"",$AB158)</f>
        <v/>
      </c>
      <c r="T158" s="231" t="str">
        <f>IF(ISBLANK($AD158),"",$AD158)</f>
        <v/>
      </c>
      <c r="U158" s="229" t="s">
        <v>367</v>
      </c>
      <c r="V158" s="179">
        <v>400000</v>
      </c>
      <c r="W158" s="107" t="s">
        <v>630</v>
      </c>
      <c r="X158" s="323"/>
      <c r="Y158" s="107" t="s">
        <v>943</v>
      </c>
      <c r="Z158" s="214"/>
      <c r="AA158" s="107" t="s">
        <v>944</v>
      </c>
      <c r="AB158" s="240"/>
      <c r="AC158" s="107" t="s">
        <v>945</v>
      </c>
      <c r="AD158" s="107"/>
      <c r="AE158" s="107"/>
      <c r="AF158" s="107"/>
      <c r="AG158" s="107"/>
      <c r="AH158" s="107"/>
    </row>
    <row r="159" spans="1:34" s="141" customFormat="1" ht="14.25" customHeight="1" x14ac:dyDescent="0.2">
      <c r="A159" s="119" t="s">
        <v>796</v>
      </c>
      <c r="B159" s="185" t="str">
        <f t="shared" si="80"/>
        <v>Ramos</v>
      </c>
      <c r="C159" s="190" t="str">
        <f t="shared" si="81"/>
        <v>Cesar</v>
      </c>
      <c r="D159" s="107" t="str">
        <f t="shared" si="82"/>
        <v>C. Ramos</v>
      </c>
      <c r="E159" s="178" t="str">
        <f t="shared" si="83"/>
        <v>Cesar Ramos</v>
      </c>
      <c r="F159" s="108"/>
      <c r="G159" s="108"/>
      <c r="H159" s="108"/>
      <c r="I159" s="108"/>
      <c r="J159" s="165"/>
      <c r="K159" s="120"/>
      <c r="L159" s="108" t="s">
        <v>130</v>
      </c>
      <c r="M159" s="107" t="str">
        <f>$X159</f>
        <v>free agent</v>
      </c>
      <c r="N159" s="120" t="s">
        <v>1361</v>
      </c>
      <c r="O159" s="108" t="s">
        <v>2429</v>
      </c>
      <c r="P159" s="178" t="str">
        <f t="shared" si="84"/>
        <v>Ramos, Cesar (free agent)</v>
      </c>
      <c r="Q159" s="139">
        <f>IF(ISBLANK($W159),"",$W159)</f>
        <v>200000</v>
      </c>
      <c r="R159" s="139"/>
      <c r="S159" s="231"/>
      <c r="T159" s="231"/>
      <c r="U159" s="231" t="str">
        <f>IF(ISBLANK($AE159),"",$AE159)</f>
        <v/>
      </c>
      <c r="V159" s="107" t="s">
        <v>1488</v>
      </c>
      <c r="W159" s="140">
        <v>200000</v>
      </c>
      <c r="X159" s="107" t="s">
        <v>326</v>
      </c>
      <c r="Y159" s="182"/>
      <c r="Z159" s="120"/>
      <c r="AA159" s="182"/>
      <c r="AB159" s="107"/>
      <c r="AC159" s="240"/>
      <c r="AD159" s="107"/>
      <c r="AE159" s="107"/>
      <c r="AF159" s="107"/>
      <c r="AG159" s="107"/>
      <c r="AH159" s="107"/>
    </row>
    <row r="160" spans="1:34" s="141" customFormat="1" ht="14.25" customHeight="1" x14ac:dyDescent="0.2">
      <c r="A160" s="107" t="s">
        <v>1792</v>
      </c>
      <c r="B160" s="185" t="str">
        <f t="shared" si="80"/>
        <v>Randolph</v>
      </c>
      <c r="C160" s="190" t="str">
        <f t="shared" si="81"/>
        <v>Cornelius</v>
      </c>
      <c r="D160" s="107" t="str">
        <f t="shared" si="82"/>
        <v>C. Randolph</v>
      </c>
      <c r="E160" s="178" t="str">
        <f t="shared" si="83"/>
        <v>Cornelius Randolph</v>
      </c>
      <c r="F160" s="217"/>
      <c r="G160" s="471">
        <v>96</v>
      </c>
      <c r="H160" s="471">
        <v>4</v>
      </c>
      <c r="I160" s="471">
        <v>3</v>
      </c>
      <c r="J160" s="298">
        <v>35583</v>
      </c>
      <c r="K160" s="167" t="s">
        <v>977</v>
      </c>
      <c r="L160" s="108" t="s">
        <v>509</v>
      </c>
      <c r="M160" s="107" t="str">
        <f>$W160</f>
        <v>min</v>
      </c>
      <c r="N160" s="471" t="s">
        <v>642</v>
      </c>
      <c r="O160" s="142" t="s">
        <v>1727</v>
      </c>
      <c r="P160" s="178" t="str">
        <f t="shared" si="84"/>
        <v>Randolph, Cornelius (min)</v>
      </c>
      <c r="Q160" s="139" t="str">
        <f>IF(ISBLANK($X160),"",$X160)</f>
        <v/>
      </c>
      <c r="R160" s="231" t="str">
        <f>IF(ISBLANK($Z160),"",$Z160)</f>
        <v/>
      </c>
      <c r="S160" s="231" t="str">
        <f>IF(ISBLANK($AB160),"",$AB160)</f>
        <v/>
      </c>
      <c r="T160" s="231" t="str">
        <f>IF(ISBLANK($AD160),"",$AD160)</f>
        <v/>
      </c>
      <c r="U160" s="120" t="s">
        <v>643</v>
      </c>
      <c r="V160" s="140"/>
      <c r="W160" s="107" t="s">
        <v>643</v>
      </c>
      <c r="X160" s="183"/>
      <c r="Y160" s="107"/>
      <c r="Z160" s="183"/>
      <c r="AA160" s="107"/>
      <c r="AB160" s="240"/>
      <c r="AC160" s="107"/>
      <c r="AD160" s="107"/>
      <c r="AE160" s="107"/>
      <c r="AF160" s="107"/>
      <c r="AG160" s="107"/>
      <c r="AH160" s="107"/>
    </row>
    <row r="161" spans="1:34" s="141" customFormat="1" ht="14.25" customHeight="1" x14ac:dyDescent="0.2">
      <c r="A161" s="471" t="s">
        <v>1712</v>
      </c>
      <c r="B161" s="185" t="str">
        <f t="shared" si="80"/>
        <v>Rea</v>
      </c>
      <c r="C161" s="190" t="str">
        <f t="shared" si="81"/>
        <v>Colin</v>
      </c>
      <c r="D161" s="107" t="str">
        <f t="shared" si="82"/>
        <v>C. Rea</v>
      </c>
      <c r="E161" s="178" t="str">
        <f t="shared" si="83"/>
        <v>Colin Rea</v>
      </c>
      <c r="F161" s="217" t="s">
        <v>971</v>
      </c>
      <c r="G161" s="471">
        <v>51</v>
      </c>
      <c r="H161" s="471">
        <v>3</v>
      </c>
      <c r="I161" s="471">
        <v>2</v>
      </c>
      <c r="J161" s="298">
        <v>33055</v>
      </c>
      <c r="K161" s="167" t="s">
        <v>730</v>
      </c>
      <c r="L161" s="108" t="s">
        <v>130</v>
      </c>
      <c r="M161" s="107" t="str">
        <f>$W161</f>
        <v>Y2*</v>
      </c>
      <c r="N161" s="222" t="str">
        <f>Ruth!$AE$2</f>
        <v>Williamsburg</v>
      </c>
      <c r="O161" s="142" t="s">
        <v>1727</v>
      </c>
      <c r="P161" s="178" t="str">
        <f t="shared" si="84"/>
        <v>Rea, Colin (Y2*)</v>
      </c>
      <c r="Q161" s="139">
        <f>IF(ISBLANK($X161),"",$X161)</f>
        <v>300000</v>
      </c>
      <c r="R161" s="231">
        <f>IF(ISBLANK($Z161),"",$Z161)</f>
        <v>400000</v>
      </c>
      <c r="S161" s="231" t="str">
        <f>IF(ISBLANK($AB161),"",$AB161)</f>
        <v/>
      </c>
      <c r="T161" s="231" t="str">
        <f>IF(ISBLANK($AD161),"",$AD161)</f>
        <v/>
      </c>
      <c r="U161" s="120" t="s">
        <v>511</v>
      </c>
      <c r="V161" s="140">
        <v>300000</v>
      </c>
      <c r="W161" s="107" t="s">
        <v>250</v>
      </c>
      <c r="X161" s="183">
        <v>300000</v>
      </c>
      <c r="Y161" s="107" t="s">
        <v>367</v>
      </c>
      <c r="Z161" s="183">
        <v>400000</v>
      </c>
      <c r="AA161" s="107" t="s">
        <v>630</v>
      </c>
      <c r="AB161" s="240"/>
      <c r="AC161" s="107" t="s">
        <v>943</v>
      </c>
      <c r="AD161" s="140"/>
      <c r="AE161" s="107" t="s">
        <v>945</v>
      </c>
      <c r="AF161" s="107"/>
      <c r="AG161" s="107" t="s">
        <v>326</v>
      </c>
      <c r="AH161" s="107"/>
    </row>
    <row r="162" spans="1:34" s="141" customFormat="1" ht="14.25" customHeight="1" x14ac:dyDescent="0.2">
      <c r="A162" s="107" t="s">
        <v>2346</v>
      </c>
      <c r="B162" s="185" t="str">
        <f t="shared" si="80"/>
        <v>Refsnyder</v>
      </c>
      <c r="C162" s="190" t="str">
        <f t="shared" si="81"/>
        <v>Rob</v>
      </c>
      <c r="D162" s="107" t="str">
        <f t="shared" si="82"/>
        <v>R. Refsnyder</v>
      </c>
      <c r="E162" s="178" t="str">
        <f t="shared" si="83"/>
        <v>Rob Refsnyder</v>
      </c>
      <c r="F162" s="178" t="s">
        <v>971</v>
      </c>
      <c r="G162" s="107">
        <f>Cuts!G20+1</f>
        <v>1</v>
      </c>
      <c r="H162" s="107">
        <v>5</v>
      </c>
      <c r="I162" s="107">
        <v>14</v>
      </c>
      <c r="J162" s="398">
        <v>33323</v>
      </c>
      <c r="K162" s="107" t="s">
        <v>976</v>
      </c>
      <c r="L162" s="108" t="s">
        <v>7</v>
      </c>
      <c r="M162" s="107" t="str">
        <f>$W162</f>
        <v>Y1*</v>
      </c>
      <c r="N162" s="107" t="s">
        <v>1226</v>
      </c>
      <c r="O162" s="108" t="s">
        <v>2127</v>
      </c>
      <c r="P162" s="178" t="str">
        <f t="shared" si="84"/>
        <v>Refsnyder, Rob (Y1*)</v>
      </c>
      <c r="Q162" s="139">
        <f>IF(ISBLANK($X162),"",$X162)</f>
        <v>200000</v>
      </c>
      <c r="R162" s="231">
        <f>IF(ISBLANK($Z162),"",$Z162)</f>
        <v>300000</v>
      </c>
      <c r="S162" s="231">
        <f>IF(ISBLANK($AB162),"",$AB162)</f>
        <v>400000</v>
      </c>
      <c r="T162" s="231" t="str">
        <f>IF(ISBLANK($AD162),"",$AD162)</f>
        <v/>
      </c>
      <c r="U162" s="107" t="s">
        <v>510</v>
      </c>
      <c r="V162" s="140">
        <v>200000</v>
      </c>
      <c r="W162" s="107" t="s">
        <v>251</v>
      </c>
      <c r="X162" s="140">
        <v>200000</v>
      </c>
      <c r="Y162" s="107" t="s">
        <v>511</v>
      </c>
      <c r="Z162" s="183">
        <v>300000</v>
      </c>
      <c r="AA162" s="107" t="s">
        <v>367</v>
      </c>
      <c r="AB162" s="183">
        <v>400000</v>
      </c>
      <c r="AC162" s="107" t="s">
        <v>630</v>
      </c>
      <c r="AD162" s="107"/>
      <c r="AE162" s="107"/>
      <c r="AF162" s="107"/>
      <c r="AG162" s="107"/>
      <c r="AH162" s="107"/>
    </row>
    <row r="163" spans="1:34" s="141" customFormat="1" ht="14.25" customHeight="1" x14ac:dyDescent="0.2">
      <c r="A163" s="121" t="s">
        <v>1608</v>
      </c>
      <c r="B163" s="185" t="str">
        <f t="shared" si="80"/>
        <v>Reimold</v>
      </c>
      <c r="C163" s="190" t="str">
        <f t="shared" si="81"/>
        <v>Nolan</v>
      </c>
      <c r="D163" s="107" t="str">
        <f t="shared" si="82"/>
        <v>N. Reimold</v>
      </c>
      <c r="E163" s="178" t="str">
        <f t="shared" si="83"/>
        <v>Nolan Reimold</v>
      </c>
      <c r="F163" s="108" t="s">
        <v>971</v>
      </c>
      <c r="G163" s="120"/>
      <c r="H163" s="120"/>
      <c r="I163" s="120"/>
      <c r="J163" s="332">
        <v>30601</v>
      </c>
      <c r="K163" s="107" t="s">
        <v>977</v>
      </c>
      <c r="L163" s="108" t="s">
        <v>7</v>
      </c>
      <c r="M163" s="107" t="str">
        <f>$X163</f>
        <v>free agent</v>
      </c>
      <c r="N163" s="120" t="s">
        <v>1636</v>
      </c>
      <c r="O163" s="284" t="s">
        <v>1643</v>
      </c>
      <c r="P163" s="178" t="str">
        <f t="shared" si="84"/>
        <v>Reimold, Nolan (free agent)</v>
      </c>
      <c r="Q163" s="139">
        <f>IF(ISBLANK($W163),"",$W163)</f>
        <v>275000</v>
      </c>
      <c r="R163" s="139" t="str">
        <f>IF(ISBLANK($Y163),"",$Y163)</f>
        <v/>
      </c>
      <c r="S163" s="231" t="str">
        <f>IF(ISBLANK($AA163),"",$AA163)</f>
        <v/>
      </c>
      <c r="T163" s="231" t="str">
        <f>IF(ISBLANK($AC163),"",$AC163)</f>
        <v/>
      </c>
      <c r="U163" s="231" t="str">
        <f>IF(ISBLANK($AE163),"",$AE163)</f>
        <v/>
      </c>
      <c r="V163" s="121" t="s">
        <v>1586</v>
      </c>
      <c r="W163" s="320">
        <v>275000</v>
      </c>
      <c r="X163" s="107" t="s">
        <v>326</v>
      </c>
      <c r="Y163" s="182"/>
      <c r="Z163" s="120"/>
      <c r="AA163" s="182"/>
      <c r="AB163" s="107"/>
      <c r="AC163" s="240"/>
      <c r="AD163" s="107"/>
      <c r="AE163" s="107"/>
      <c r="AF163" s="107"/>
      <c r="AG163" s="107"/>
      <c r="AH163" s="107"/>
    </row>
    <row r="164" spans="1:34" s="141" customFormat="1" ht="14.25" customHeight="1" x14ac:dyDescent="0.2">
      <c r="A164" s="107" t="s">
        <v>2199</v>
      </c>
      <c r="B164" s="185" t="str">
        <f t="shared" si="80"/>
        <v>Reynolds</v>
      </c>
      <c r="C164" s="190" t="str">
        <f t="shared" si="81"/>
        <v>Bryan</v>
      </c>
      <c r="D164" s="107" t="str">
        <f t="shared" si="82"/>
        <v>B. Reynolds</v>
      </c>
      <c r="E164" s="178" t="str">
        <f t="shared" si="83"/>
        <v>Bryan Reynolds</v>
      </c>
      <c r="F164" s="184" t="s">
        <v>978</v>
      </c>
      <c r="G164" s="107">
        <f>Players!G653+1</f>
        <v>1</v>
      </c>
      <c r="H164" s="107">
        <v>6</v>
      </c>
      <c r="I164" s="107">
        <v>20</v>
      </c>
      <c r="J164" s="398">
        <v>34726</v>
      </c>
      <c r="K164" s="107" t="s">
        <v>973</v>
      </c>
      <c r="L164" s="108" t="s">
        <v>509</v>
      </c>
      <c r="M164" s="107" t="str">
        <f>$W164</f>
        <v>min</v>
      </c>
      <c r="N164" s="107" t="s">
        <v>556</v>
      </c>
      <c r="O164" s="108" t="s">
        <v>2127</v>
      </c>
      <c r="P164" s="178" t="str">
        <f t="shared" si="84"/>
        <v>Reynolds, Bryan (min)</v>
      </c>
      <c r="Q164" s="139" t="str">
        <f>IF(ISBLANK($X164),"",$X164)</f>
        <v/>
      </c>
      <c r="R164" s="231" t="str">
        <f>IF(ISBLANK($Z164),"",$Z164)</f>
        <v/>
      </c>
      <c r="S164" s="231" t="str">
        <f>IF(ISBLANK($AB164),"",$AB164)</f>
        <v/>
      </c>
      <c r="T164" s="231" t="str">
        <f>IF(ISBLANK($AD164),"",$AD164)</f>
        <v/>
      </c>
      <c r="U164" s="107" t="s">
        <v>643</v>
      </c>
      <c r="V164" s="107"/>
      <c r="W164" s="107" t="s">
        <v>643</v>
      </c>
      <c r="X164" s="107"/>
      <c r="Y164" s="107"/>
      <c r="Z164" s="107"/>
      <c r="AA164" s="107"/>
      <c r="AB164" s="107"/>
      <c r="AC164" s="107"/>
      <c r="AD164" s="107"/>
      <c r="AE164" s="107"/>
      <c r="AF164" s="107"/>
      <c r="AG164" s="107"/>
      <c r="AH164" s="107"/>
    </row>
    <row r="165" spans="1:34" s="141" customFormat="1" ht="14.25" customHeight="1" x14ac:dyDescent="0.2">
      <c r="A165" s="107" t="s">
        <v>2278</v>
      </c>
      <c r="B165" s="185" t="str">
        <f t="shared" si="80"/>
        <v>Rivera</v>
      </c>
      <c r="C165" s="190" t="str">
        <f t="shared" si="81"/>
        <v>Yadiel</v>
      </c>
      <c r="D165" s="107" t="str">
        <f t="shared" si="82"/>
        <v>Y. Rivera</v>
      </c>
      <c r="E165" s="178" t="str">
        <f t="shared" si="83"/>
        <v>Yadiel Rivera</v>
      </c>
      <c r="F165" s="178" t="s">
        <v>971</v>
      </c>
      <c r="G165" s="107">
        <v>221</v>
      </c>
      <c r="H165" s="107">
        <v>13</v>
      </c>
      <c r="I165" s="107">
        <v>1</v>
      </c>
      <c r="J165" s="398">
        <v>33726</v>
      </c>
      <c r="K165" s="107" t="s">
        <v>969</v>
      </c>
      <c r="L165" s="108" t="s">
        <v>7</v>
      </c>
      <c r="M165" s="107" t="str">
        <f>$W165</f>
        <v>MM</v>
      </c>
      <c r="N165" s="107" t="s">
        <v>1633</v>
      </c>
      <c r="O165" s="108" t="s">
        <v>2127</v>
      </c>
      <c r="P165" s="178" t="str">
        <f t="shared" si="84"/>
        <v>Rivera, Yadiel (MM)</v>
      </c>
      <c r="Q165" s="139">
        <f>IF(ISBLANK($X165),"",$X165)</f>
        <v>100000</v>
      </c>
      <c r="R165" s="231" t="str">
        <f>IF(ISBLANK($Z165),"",$Z165)</f>
        <v/>
      </c>
      <c r="S165" s="231" t="str">
        <f>IF(ISBLANK($AB165),"",$AB165)</f>
        <v/>
      </c>
      <c r="T165" s="231" t="str">
        <f>IF(ISBLANK($AD165),"",$AD165)</f>
        <v/>
      </c>
      <c r="U165" s="107" t="s">
        <v>507</v>
      </c>
      <c r="V165" s="140">
        <v>100000</v>
      </c>
      <c r="W165" s="107" t="s">
        <v>507</v>
      </c>
      <c r="X165" s="179">
        <v>100000</v>
      </c>
      <c r="Y165" s="107"/>
      <c r="Z165" s="107"/>
      <c r="AA165" s="107"/>
      <c r="AB165" s="107"/>
      <c r="AC165" s="107"/>
      <c r="AD165" s="107"/>
      <c r="AE165" s="107" t="s">
        <v>944</v>
      </c>
      <c r="AF165" s="107"/>
      <c r="AG165" s="107" t="s">
        <v>945</v>
      </c>
      <c r="AH165" s="107"/>
    </row>
    <row r="166" spans="1:34" s="141" customFormat="1" ht="14.25" customHeight="1" x14ac:dyDescent="0.2">
      <c r="A166" s="471" t="s">
        <v>1714</v>
      </c>
      <c r="B166" s="185" t="str">
        <f t="shared" si="80"/>
        <v>Robinson</v>
      </c>
      <c r="C166" s="190" t="str">
        <f t="shared" si="81"/>
        <v>Clint*</v>
      </c>
      <c r="D166" s="107" t="str">
        <f t="shared" si="82"/>
        <v>C. Robinson</v>
      </c>
      <c r="E166" s="178" t="str">
        <f t="shared" si="83"/>
        <v>Clint* Robinson</v>
      </c>
      <c r="F166" s="217" t="s">
        <v>404</v>
      </c>
      <c r="G166" s="471">
        <v>98</v>
      </c>
      <c r="H166" s="471">
        <v>4</v>
      </c>
      <c r="I166" s="471">
        <v>5</v>
      </c>
      <c r="J166" s="298">
        <v>31094</v>
      </c>
      <c r="K166" s="167" t="s">
        <v>970</v>
      </c>
      <c r="L166" s="108" t="s">
        <v>7</v>
      </c>
      <c r="M166" s="107" t="str">
        <f>$W166</f>
        <v>Y2*</v>
      </c>
      <c r="N166" s="120" t="s">
        <v>642</v>
      </c>
      <c r="O166" s="142" t="s">
        <v>1883</v>
      </c>
      <c r="P166" s="178" t="str">
        <f t="shared" si="84"/>
        <v>Robinson, Clint* (Y2*)</v>
      </c>
      <c r="Q166" s="139">
        <f>IF(ISBLANK($X166),"",$X166)</f>
        <v>300000</v>
      </c>
      <c r="R166" s="231">
        <f>IF(ISBLANK($Z166),"",$Z166)</f>
        <v>400000</v>
      </c>
      <c r="S166" s="231" t="str">
        <f>IF(ISBLANK($AB166),"",$AB166)</f>
        <v/>
      </c>
      <c r="T166" s="231" t="str">
        <f>IF(ISBLANK($AD166),"",$AD166)</f>
        <v/>
      </c>
      <c r="U166" s="120" t="s">
        <v>511</v>
      </c>
      <c r="V166" s="140">
        <v>300000</v>
      </c>
      <c r="W166" s="107" t="s">
        <v>250</v>
      </c>
      <c r="X166" s="183">
        <v>300000</v>
      </c>
      <c r="Y166" s="107" t="s">
        <v>367</v>
      </c>
      <c r="Z166" s="183">
        <v>400000</v>
      </c>
      <c r="AA166" s="107" t="s">
        <v>630</v>
      </c>
      <c r="AB166" s="240"/>
      <c r="AC166" s="107" t="s">
        <v>943</v>
      </c>
      <c r="AD166" s="107"/>
      <c r="AE166" s="107"/>
      <c r="AF166" s="107"/>
      <c r="AG166" s="107"/>
      <c r="AH166" s="107"/>
    </row>
    <row r="167" spans="1:34" s="141" customFormat="1" ht="14.25" customHeight="1" x14ac:dyDescent="0.2">
      <c r="A167" s="471" t="s">
        <v>1715</v>
      </c>
      <c r="B167" s="185" t="str">
        <f t="shared" si="80"/>
        <v>Robles</v>
      </c>
      <c r="C167" s="190" t="str">
        <f t="shared" si="81"/>
        <v>Hansel</v>
      </c>
      <c r="D167" s="107" t="str">
        <f t="shared" si="82"/>
        <v>H. Robles</v>
      </c>
      <c r="E167" s="178" t="str">
        <f t="shared" si="83"/>
        <v>Hansel Robles</v>
      </c>
      <c r="F167" s="217" t="s">
        <v>971</v>
      </c>
      <c r="G167" s="471">
        <v>57</v>
      </c>
      <c r="H167" s="471">
        <v>3</v>
      </c>
      <c r="I167" s="471">
        <v>8</v>
      </c>
      <c r="J167" s="298">
        <v>33098</v>
      </c>
      <c r="K167" s="167" t="s">
        <v>968</v>
      </c>
      <c r="L167" s="108" t="s">
        <v>130</v>
      </c>
      <c r="M167" s="107" t="str">
        <f>$W167</f>
        <v>Y3</v>
      </c>
      <c r="N167" s="120" t="str">
        <f>Aaron!$A$2</f>
        <v>Middlesex</v>
      </c>
      <c r="O167" s="142" t="s">
        <v>1727</v>
      </c>
      <c r="P167" s="178" t="str">
        <f t="shared" si="84"/>
        <v>Robles, Hansel (Y3)</v>
      </c>
      <c r="Q167" s="139">
        <f>IF(ISBLANK($X167),"",$X167)</f>
        <v>400000</v>
      </c>
      <c r="R167" s="231" t="str">
        <f>IF(ISBLANK($Z167),"",$Z167)</f>
        <v/>
      </c>
      <c r="S167" s="231" t="str">
        <f>IF(ISBLANK($AB167),"",$AB167)</f>
        <v/>
      </c>
      <c r="T167" s="231" t="str">
        <f>IF(ISBLANK($AD167),"",$AD167)</f>
        <v/>
      </c>
      <c r="U167" s="120" t="s">
        <v>511</v>
      </c>
      <c r="V167" s="140">
        <v>300000</v>
      </c>
      <c r="W167" s="107" t="s">
        <v>367</v>
      </c>
      <c r="X167" s="183">
        <v>400000</v>
      </c>
      <c r="Y167" s="107" t="s">
        <v>630</v>
      </c>
      <c r="Z167" s="183"/>
      <c r="AA167" s="107" t="s">
        <v>943</v>
      </c>
      <c r="AB167" s="240"/>
      <c r="AC167" s="107" t="s">
        <v>944</v>
      </c>
      <c r="AD167" s="107"/>
      <c r="AE167" s="107"/>
      <c r="AF167" s="107"/>
      <c r="AG167" s="107"/>
      <c r="AH167" s="107"/>
    </row>
    <row r="168" spans="1:34" s="141" customFormat="1" ht="14.25" customHeight="1" x14ac:dyDescent="0.2">
      <c r="A168" s="107" t="s">
        <v>2183</v>
      </c>
      <c r="B168" s="185" t="str">
        <f t="shared" si="80"/>
        <v>Rodriguez</v>
      </c>
      <c r="C168" s="190" t="str">
        <f t="shared" si="81"/>
        <v>Alfredo</v>
      </c>
      <c r="D168" s="107" t="str">
        <f t="shared" si="82"/>
        <v>A. Rodriguez</v>
      </c>
      <c r="E168" s="178" t="str">
        <f t="shared" si="83"/>
        <v>Alfredo Rodriguez</v>
      </c>
      <c r="F168" s="184" t="s">
        <v>971</v>
      </c>
      <c r="G168" s="107">
        <f>Players!G664+1</f>
        <v>1</v>
      </c>
      <c r="H168" s="107">
        <v>5</v>
      </c>
      <c r="I168" s="107">
        <v>10</v>
      </c>
      <c r="J168" s="398">
        <v>34502</v>
      </c>
      <c r="K168" s="107" t="s">
        <v>975</v>
      </c>
      <c r="L168" s="108" t="s">
        <v>509</v>
      </c>
      <c r="M168" s="107" t="str">
        <f>$W168</f>
        <v>min</v>
      </c>
      <c r="N168" s="107" t="s">
        <v>556</v>
      </c>
      <c r="O168" s="108" t="s">
        <v>2127</v>
      </c>
      <c r="P168" s="178" t="str">
        <f t="shared" si="84"/>
        <v>Rodriguez, Alfredo (min)</v>
      </c>
      <c r="Q168" s="139" t="str">
        <f>IF(ISBLANK($X168),"",$X168)</f>
        <v/>
      </c>
      <c r="R168" s="231" t="str">
        <f>IF(ISBLANK($Z168),"",$Z168)</f>
        <v/>
      </c>
      <c r="S168" s="231" t="str">
        <f>IF(ISBLANK($AB168),"",$AB168)</f>
        <v/>
      </c>
      <c r="T168" s="231" t="str">
        <f>IF(ISBLANK($AD168),"",$AD168)</f>
        <v/>
      </c>
      <c r="U168" s="107" t="s">
        <v>643</v>
      </c>
      <c r="V168" s="107"/>
      <c r="W168" s="107" t="s">
        <v>643</v>
      </c>
      <c r="X168" s="107"/>
      <c r="Y168" s="107"/>
      <c r="Z168" s="107"/>
      <c r="AA168" s="107"/>
      <c r="AB168" s="107"/>
      <c r="AC168" s="107"/>
      <c r="AD168" s="107"/>
      <c r="AE168" s="107" t="s">
        <v>944</v>
      </c>
      <c r="AF168" s="107"/>
      <c r="AG168" s="107" t="s">
        <v>945</v>
      </c>
      <c r="AH168" s="107"/>
    </row>
    <row r="169" spans="1:34" s="141" customFormat="1" x14ac:dyDescent="0.2">
      <c r="A169" s="107" t="s">
        <v>2467</v>
      </c>
      <c r="B169" s="185"/>
      <c r="C169" s="190"/>
      <c r="D169" s="107"/>
      <c r="E169" s="178"/>
      <c r="F169" s="108"/>
      <c r="G169" s="108"/>
      <c r="H169" s="108"/>
      <c r="I169" s="108"/>
      <c r="J169" s="165"/>
      <c r="K169" s="120"/>
      <c r="L169" s="108" t="s">
        <v>130</v>
      </c>
      <c r="M169" s="107" t="str">
        <f>$X169</f>
        <v>free agent</v>
      </c>
      <c r="N169" s="225" t="s">
        <v>1220</v>
      </c>
      <c r="O169" s="227" t="s">
        <v>2429</v>
      </c>
      <c r="P169" s="178" t="str">
        <f t="shared" si="84"/>
        <v>Roe, Chaz (free agent)</v>
      </c>
      <c r="Q169" s="139">
        <f>IF(ISBLANK($W169),"",$W169)</f>
        <v>200000</v>
      </c>
      <c r="R169" s="139"/>
      <c r="S169" s="231"/>
      <c r="T169" s="231"/>
      <c r="U169" s="231" t="str">
        <f>IF(ISBLANK($AE169),"",$AE169)</f>
        <v/>
      </c>
      <c r="V169" s="107" t="s">
        <v>1488</v>
      </c>
      <c r="W169" s="182">
        <v>200000</v>
      </c>
      <c r="X169" s="107" t="s">
        <v>326</v>
      </c>
      <c r="Y169" s="182"/>
      <c r="Z169" s="120"/>
      <c r="AA169" s="182"/>
      <c r="AB169" s="107"/>
      <c r="AC169" s="240"/>
      <c r="AD169" s="107"/>
      <c r="AE169" s="107"/>
      <c r="AF169" s="107"/>
      <c r="AG169" s="107"/>
      <c r="AH169" s="107"/>
    </row>
    <row r="170" spans="1:34" s="141" customFormat="1" ht="15" x14ac:dyDescent="0.25">
      <c r="A170" s="120" t="s">
        <v>432</v>
      </c>
      <c r="B170" s="185" t="str">
        <f t="shared" ref="B170:B176" si="85">LEFT(A170,FIND(", ",A170,1)-1)</f>
        <v>Rollins</v>
      </c>
      <c r="C170" s="190" t="str">
        <f t="shared" ref="C170:C176" si="86">RIGHT(A170,LEN(A170)-FIND(", ",A170,1)-1)</f>
        <v>Jimmy</v>
      </c>
      <c r="D170" s="107" t="str">
        <f t="shared" ref="D170:D176" si="87">CONCATENATE(MID(C170,1,1),". ",B170)</f>
        <v>J. Rollins</v>
      </c>
      <c r="E170" s="178" t="str">
        <f t="shared" ref="E170:E176" si="88">CONCATENATE(C170," ",B170)</f>
        <v>Jimmy Rollins</v>
      </c>
      <c r="F170" s="334" t="s">
        <v>978</v>
      </c>
      <c r="G170" s="108"/>
      <c r="H170" s="108"/>
      <c r="I170" s="108"/>
      <c r="J170" s="335">
        <v>28821</v>
      </c>
      <c r="K170" s="336" t="s">
        <v>975</v>
      </c>
      <c r="L170" s="108" t="s">
        <v>7</v>
      </c>
      <c r="M170" s="107" t="str">
        <f>$X170</f>
        <v>free agent</v>
      </c>
      <c r="N170" s="339" t="s">
        <v>1896</v>
      </c>
      <c r="O170" s="370" t="s">
        <v>1922</v>
      </c>
      <c r="P170" s="178" t="str">
        <f t="shared" si="84"/>
        <v>Rollins, Jimmy (free agent)</v>
      </c>
      <c r="Q170" s="139">
        <f>IF(ISBLANK($W170),"",$W170)</f>
        <v>225000</v>
      </c>
      <c r="R170" s="139" t="str">
        <f>IF(ISBLANK($Y170),"",$Y170)</f>
        <v/>
      </c>
      <c r="S170" s="231" t="str">
        <f>IF(ISBLANK($AA170),"",$AA170)</f>
        <v/>
      </c>
      <c r="T170" s="231" t="str">
        <f>IF(ISBLANK($AC170),"",$AC170)</f>
        <v/>
      </c>
      <c r="U170" s="231" t="str">
        <f>IF(ISBLANK($AE170),"",$AE170)</f>
        <v/>
      </c>
      <c r="V170" s="340" t="s">
        <v>1924</v>
      </c>
      <c r="W170" s="338">
        <v>225000</v>
      </c>
      <c r="X170" s="366" t="s">
        <v>326</v>
      </c>
      <c r="Y170" s="182"/>
      <c r="Z170" s="120"/>
      <c r="AA170" s="182"/>
      <c r="AB170" s="107"/>
      <c r="AC170" s="240"/>
      <c r="AD170" s="107"/>
      <c r="AE170" s="107"/>
      <c r="AF170" s="107"/>
      <c r="AG170" s="107"/>
      <c r="AH170" s="107"/>
    </row>
    <row r="171" spans="1:34" s="141" customFormat="1" x14ac:dyDescent="0.2">
      <c r="A171" s="373" t="s">
        <v>1202</v>
      </c>
      <c r="B171" s="185" t="str">
        <f t="shared" si="85"/>
        <v>Rosales</v>
      </c>
      <c r="C171" s="190" t="str">
        <f t="shared" si="86"/>
        <v>Adam</v>
      </c>
      <c r="D171" s="107" t="str">
        <f t="shared" si="87"/>
        <v>A. Rosales</v>
      </c>
      <c r="E171" s="178" t="str">
        <f t="shared" si="88"/>
        <v>Adam Rosales</v>
      </c>
      <c r="F171" s="344" t="s">
        <v>971</v>
      </c>
      <c r="G171" s="189"/>
      <c r="H171" s="189"/>
      <c r="I171" s="189"/>
      <c r="J171" s="353">
        <v>30456</v>
      </c>
      <c r="K171" s="359" t="s">
        <v>974</v>
      </c>
      <c r="L171" s="108" t="s">
        <v>7</v>
      </c>
      <c r="M171" s="107" t="str">
        <f>$X171</f>
        <v>free agent</v>
      </c>
      <c r="N171" s="339" t="s">
        <v>1898</v>
      </c>
      <c r="O171" s="370" t="s">
        <v>1922</v>
      </c>
      <c r="P171" s="178" t="str">
        <f t="shared" si="84"/>
        <v>Rosales, Adam (free agent)</v>
      </c>
      <c r="Q171" s="139">
        <f>IF(ISBLANK($W171),"",$W171)</f>
        <v>700000</v>
      </c>
      <c r="R171" s="139" t="str">
        <f>IF(ISBLANK($Y171),"",$Y171)</f>
        <v/>
      </c>
      <c r="S171" s="231" t="str">
        <f>IF(ISBLANK($AA171),"",$AA171)</f>
        <v/>
      </c>
      <c r="T171" s="231" t="str">
        <f>IF(ISBLANK($AC171),"",$AC171)</f>
        <v/>
      </c>
      <c r="U171" s="231" t="str">
        <f>IF(ISBLANK($AE171),"",$AE171)</f>
        <v>ARB-Y6</v>
      </c>
      <c r="V171" s="340" t="s">
        <v>1491</v>
      </c>
      <c r="W171" s="338">
        <v>700000</v>
      </c>
      <c r="X171" s="340" t="s">
        <v>326</v>
      </c>
      <c r="Y171" s="182"/>
      <c r="Z171" s="107"/>
      <c r="AA171" s="183"/>
      <c r="AB171" s="107"/>
      <c r="AC171" s="240"/>
      <c r="AD171" s="107"/>
      <c r="AE171" s="107" t="s">
        <v>944</v>
      </c>
      <c r="AF171" s="107"/>
      <c r="AG171" s="107" t="s">
        <v>945</v>
      </c>
      <c r="AH171" s="107"/>
    </row>
    <row r="172" spans="1:34" s="141" customFormat="1" x14ac:dyDescent="0.2">
      <c r="A172" s="121" t="s">
        <v>247</v>
      </c>
      <c r="B172" s="185" t="str">
        <f t="shared" si="85"/>
        <v>Ross</v>
      </c>
      <c r="C172" s="190" t="str">
        <f t="shared" si="86"/>
        <v>David</v>
      </c>
      <c r="D172" s="107" t="str">
        <f t="shared" si="87"/>
        <v>D. Ross</v>
      </c>
      <c r="E172" s="178" t="str">
        <f t="shared" si="88"/>
        <v>David Ross</v>
      </c>
      <c r="F172" s="108"/>
      <c r="G172" s="120"/>
      <c r="H172" s="120"/>
      <c r="I172" s="120"/>
      <c r="J172" s="332"/>
      <c r="K172" s="107"/>
      <c r="L172" s="108" t="s">
        <v>7</v>
      </c>
      <c r="M172" s="107" t="str">
        <f>$X172</f>
        <v>free agent</v>
      </c>
      <c r="N172" s="121" t="s">
        <v>1487</v>
      </c>
      <c r="O172" s="284" t="s">
        <v>1497</v>
      </c>
      <c r="P172" s="178" t="str">
        <f t="shared" si="84"/>
        <v>Ross, David (free agent)</v>
      </c>
      <c r="Q172" s="139">
        <f>IF(ISBLANK($W172),"",$W172)</f>
        <v>1000000</v>
      </c>
      <c r="R172" s="139" t="str">
        <f>IF(ISBLANK($Y172),"",$Y172)</f>
        <v/>
      </c>
      <c r="S172" s="231" t="str">
        <f>IF(ISBLANK($AA172),"",$AA172)</f>
        <v/>
      </c>
      <c r="T172" s="231" t="str">
        <f>IF(ISBLANK($AC172),"",$AC172)</f>
        <v/>
      </c>
      <c r="U172" s="231" t="str">
        <f>IF(ISBLANK($AE172),"",$AE172)</f>
        <v>ARB-Y6</v>
      </c>
      <c r="V172" s="121" t="s">
        <v>1583</v>
      </c>
      <c r="W172" s="320">
        <v>1000000</v>
      </c>
      <c r="X172" s="107" t="s">
        <v>326</v>
      </c>
      <c r="Y172" s="182"/>
      <c r="Z172" s="107"/>
      <c r="AA172" s="183"/>
      <c r="AB172" s="471"/>
      <c r="AC172" s="214"/>
      <c r="AD172" s="107"/>
      <c r="AE172" s="107" t="s">
        <v>944</v>
      </c>
      <c r="AF172" s="107"/>
      <c r="AG172" s="107" t="s">
        <v>945</v>
      </c>
      <c r="AH172" s="107"/>
    </row>
    <row r="173" spans="1:34" s="141" customFormat="1" x14ac:dyDescent="0.2">
      <c r="A173" s="107" t="s">
        <v>2265</v>
      </c>
      <c r="B173" s="185" t="str">
        <f t="shared" si="85"/>
        <v>Ruiz</v>
      </c>
      <c r="C173" s="190" t="str">
        <f t="shared" si="86"/>
        <v>Rio</v>
      </c>
      <c r="D173" s="107" t="str">
        <f t="shared" si="87"/>
        <v>R. Ruiz</v>
      </c>
      <c r="E173" s="178" t="str">
        <f t="shared" si="88"/>
        <v>Rio Ruiz</v>
      </c>
      <c r="F173" s="178" t="s">
        <v>404</v>
      </c>
      <c r="G173" s="107">
        <f>Players!G685+1</f>
        <v>1</v>
      </c>
      <c r="H173" s="107">
        <v>7</v>
      </c>
      <c r="I173" s="107">
        <v>14</v>
      </c>
      <c r="J173" s="398">
        <v>34476</v>
      </c>
      <c r="K173" s="107" t="s">
        <v>974</v>
      </c>
      <c r="L173" s="108" t="s">
        <v>7</v>
      </c>
      <c r="M173" s="107" t="str">
        <f>$W173</f>
        <v>Y1</v>
      </c>
      <c r="N173" s="107" t="s">
        <v>614</v>
      </c>
      <c r="O173" s="108" t="s">
        <v>2127</v>
      </c>
      <c r="P173" s="178" t="str">
        <f t="shared" ref="P173:P204" si="89">CONCATENATE(A173," (",M173,")")</f>
        <v>Ruiz, Rio (Y1)</v>
      </c>
      <c r="Q173" s="139">
        <f>IF(ISBLANK($X173),"",$X173)</f>
        <v>200000</v>
      </c>
      <c r="R173" s="231">
        <f>IF(ISBLANK($Z173),"",$Z173)</f>
        <v>300000</v>
      </c>
      <c r="S173" s="231">
        <f>IF(ISBLANK($AB173),"",$AB173)</f>
        <v>400000</v>
      </c>
      <c r="T173" s="231" t="str">
        <f>IF(ISBLANK($AD173),"",$AD173)</f>
        <v/>
      </c>
      <c r="U173" s="107" t="s">
        <v>507</v>
      </c>
      <c r="V173" s="140">
        <v>100000</v>
      </c>
      <c r="W173" s="107" t="s">
        <v>510</v>
      </c>
      <c r="X173" s="140">
        <v>200000</v>
      </c>
      <c r="Y173" s="107" t="s">
        <v>511</v>
      </c>
      <c r="Z173" s="183">
        <v>300000</v>
      </c>
      <c r="AA173" s="107" t="s">
        <v>367</v>
      </c>
      <c r="AB173" s="183">
        <v>400000</v>
      </c>
      <c r="AC173" s="107" t="s">
        <v>630</v>
      </c>
      <c r="AD173" s="107"/>
      <c r="AE173" s="107"/>
      <c r="AF173" s="107"/>
      <c r="AG173" s="107"/>
      <c r="AH173" s="107"/>
    </row>
    <row r="174" spans="1:34" s="141" customFormat="1" x14ac:dyDescent="0.2">
      <c r="A174" s="471" t="s">
        <v>1716</v>
      </c>
      <c r="B174" s="185" t="str">
        <f t="shared" si="85"/>
        <v>Ryan</v>
      </c>
      <c r="C174" s="190" t="str">
        <f t="shared" si="86"/>
        <v>Kyle*</v>
      </c>
      <c r="D174" s="107" t="str">
        <f t="shared" si="87"/>
        <v>K. Ryan</v>
      </c>
      <c r="E174" s="178" t="str">
        <f t="shared" si="88"/>
        <v>Kyle* Ryan</v>
      </c>
      <c r="F174" s="217" t="s">
        <v>404</v>
      </c>
      <c r="G174" s="471">
        <v>103</v>
      </c>
      <c r="H174" s="471">
        <v>4</v>
      </c>
      <c r="I174" s="471">
        <v>10</v>
      </c>
      <c r="J174" s="298">
        <v>33506</v>
      </c>
      <c r="K174" s="167" t="s">
        <v>968</v>
      </c>
      <c r="L174" s="108" t="s">
        <v>130</v>
      </c>
      <c r="M174" s="107" t="str">
        <f>$W174</f>
        <v>Y2*</v>
      </c>
      <c r="N174" s="471" t="s">
        <v>62</v>
      </c>
      <c r="O174" s="142" t="s">
        <v>1727</v>
      </c>
      <c r="P174" s="178" t="str">
        <f t="shared" si="89"/>
        <v>Ryan, Kyle* (Y2*)</v>
      </c>
      <c r="Q174" s="139">
        <f>IF(ISBLANK($X174),"",$X174)</f>
        <v>300000</v>
      </c>
      <c r="R174" s="231">
        <f>IF(ISBLANK($Z174),"",$Z174)</f>
        <v>400000</v>
      </c>
      <c r="S174" s="231" t="str">
        <f>IF(ISBLANK($AB174),"",$AB174)</f>
        <v/>
      </c>
      <c r="T174" s="231" t="str">
        <f>IF(ISBLANK($AD174),"",$AD174)</f>
        <v/>
      </c>
      <c r="U174" s="120" t="s">
        <v>511</v>
      </c>
      <c r="V174" s="140">
        <v>300000</v>
      </c>
      <c r="W174" s="107" t="s">
        <v>250</v>
      </c>
      <c r="X174" s="183">
        <v>300000</v>
      </c>
      <c r="Y174" s="107" t="s">
        <v>367</v>
      </c>
      <c r="Z174" s="183">
        <v>400000</v>
      </c>
      <c r="AA174" s="107" t="s">
        <v>630</v>
      </c>
      <c r="AB174" s="240"/>
      <c r="AC174" s="107" t="s">
        <v>943</v>
      </c>
      <c r="AD174" s="140"/>
      <c r="AE174" s="107"/>
      <c r="AF174" s="107"/>
      <c r="AG174" s="107"/>
      <c r="AH174" s="107"/>
    </row>
    <row r="175" spans="1:34" s="141" customFormat="1" x14ac:dyDescent="0.2">
      <c r="A175" s="121" t="s">
        <v>2408</v>
      </c>
      <c r="B175" s="185" t="str">
        <f t="shared" si="85"/>
        <v>Sandoval</v>
      </c>
      <c r="C175" s="190" t="str">
        <f t="shared" si="86"/>
        <v>Pablo</v>
      </c>
      <c r="D175" s="107" t="str">
        <f t="shared" si="87"/>
        <v>P. Sandoval</v>
      </c>
      <c r="E175" s="178" t="str">
        <f t="shared" si="88"/>
        <v>Pablo Sandoval</v>
      </c>
      <c r="F175" s="217"/>
      <c r="G175" s="217"/>
      <c r="H175" s="217"/>
      <c r="I175" s="217"/>
      <c r="J175" s="165"/>
      <c r="K175" s="167" t="s">
        <v>974</v>
      </c>
      <c r="L175" s="108" t="s">
        <v>7</v>
      </c>
      <c r="M175" s="107" t="str">
        <f>$W175</f>
        <v>2,F3</v>
      </c>
      <c r="N175" s="121" t="s">
        <v>340</v>
      </c>
      <c r="O175" s="142" t="s">
        <v>2411</v>
      </c>
      <c r="P175" s="178" t="str">
        <f t="shared" si="89"/>
        <v>Sandoval, Pablo (2,F3)</v>
      </c>
      <c r="Q175" s="139">
        <f>IF(ISBLANK($X175),"",$X175)</f>
        <v>333334</v>
      </c>
      <c r="R175" s="231">
        <f>IF(ISBLANK($Z175),"",$Z175)</f>
        <v>333334</v>
      </c>
      <c r="S175" s="231" t="str">
        <f>IF(ISBLANK($AB175),"",$AB175)</f>
        <v/>
      </c>
      <c r="T175" s="231" t="str">
        <f>IF(ISBLANK($AD175),"",$AD175)</f>
        <v/>
      </c>
      <c r="U175" s="120" t="s">
        <v>2413</v>
      </c>
      <c r="V175" s="140">
        <v>333334</v>
      </c>
      <c r="W175" s="107" t="s">
        <v>2414</v>
      </c>
      <c r="X175" s="183">
        <v>333334</v>
      </c>
      <c r="Y175" s="107" t="s">
        <v>2415</v>
      </c>
      <c r="Z175" s="183">
        <v>333334</v>
      </c>
      <c r="AA175" s="107" t="s">
        <v>326</v>
      </c>
      <c r="AB175" s="240"/>
      <c r="AC175" s="107"/>
      <c r="AD175" s="107"/>
      <c r="AE175" s="107"/>
      <c r="AF175" s="107"/>
      <c r="AG175" s="107"/>
      <c r="AH175" s="107"/>
    </row>
    <row r="176" spans="1:34" s="141" customFormat="1" x14ac:dyDescent="0.2">
      <c r="A176" s="107" t="s">
        <v>521</v>
      </c>
      <c r="B176" s="185" t="str">
        <f t="shared" si="85"/>
        <v>Saunders</v>
      </c>
      <c r="C176" s="190" t="str">
        <f t="shared" si="86"/>
        <v>Michael</v>
      </c>
      <c r="D176" s="107" t="str">
        <f t="shared" si="87"/>
        <v>M. Saunders</v>
      </c>
      <c r="E176" s="178" t="str">
        <f t="shared" si="88"/>
        <v>Michael Saunders</v>
      </c>
      <c r="F176" s="108"/>
      <c r="G176" s="108"/>
      <c r="H176" s="108"/>
      <c r="I176" s="108"/>
      <c r="J176" s="165"/>
      <c r="K176" s="120"/>
      <c r="L176" s="108" t="s">
        <v>7</v>
      </c>
      <c r="M176" s="107" t="str">
        <f>$X176</f>
        <v>free agent</v>
      </c>
      <c r="N176" s="120" t="str">
        <f>Aaron!$G$2</f>
        <v>Exeter</v>
      </c>
      <c r="O176" s="142" t="s">
        <v>836</v>
      </c>
      <c r="P176" s="178" t="str">
        <f t="shared" si="89"/>
        <v>Saunders, Michael (free agent)</v>
      </c>
      <c r="Q176" s="139">
        <f>IF(ISBLANK($W176),"",$W176)</f>
        <v>1950000</v>
      </c>
      <c r="R176" s="139" t="str">
        <f>IF(ISBLANK($Y176),"",$Y176)</f>
        <v/>
      </c>
      <c r="S176" s="231" t="str">
        <f>IF(ISBLANK($AA176),"",$AA176)</f>
        <v/>
      </c>
      <c r="T176" s="231" t="str">
        <f>IF(ISBLANK($AC176),"",$AC176)</f>
        <v/>
      </c>
      <c r="U176" s="231" t="str">
        <f>IF(ISBLANK($AE176),"",$AE176)</f>
        <v/>
      </c>
      <c r="V176" s="120" t="s">
        <v>832</v>
      </c>
      <c r="W176" s="140">
        <v>1950000</v>
      </c>
      <c r="X176" s="107" t="s">
        <v>326</v>
      </c>
      <c r="Y176" s="182"/>
      <c r="Z176" s="107"/>
      <c r="AA176" s="183"/>
      <c r="AB176" s="471"/>
      <c r="AC176" s="214"/>
      <c r="AD176" s="107"/>
      <c r="AE176" s="107"/>
      <c r="AF176" s="107"/>
      <c r="AG176" s="107"/>
      <c r="AH176" s="107"/>
    </row>
    <row r="177" spans="1:34" s="141" customFormat="1" x14ac:dyDescent="0.2">
      <c r="A177" s="107" t="s">
        <v>2460</v>
      </c>
      <c r="B177" s="185"/>
      <c r="C177" s="190"/>
      <c r="D177" s="107"/>
      <c r="E177" s="178"/>
      <c r="F177" s="108"/>
      <c r="G177" s="108"/>
      <c r="H177" s="108"/>
      <c r="I177" s="108"/>
      <c r="J177" s="165"/>
      <c r="K177" s="120"/>
      <c r="L177" s="108" t="s">
        <v>130</v>
      </c>
      <c r="M177" s="107" t="str">
        <f>$X177</f>
        <v>free agent</v>
      </c>
      <c r="N177" s="120" t="s">
        <v>398</v>
      </c>
      <c r="O177" s="142" t="s">
        <v>2461</v>
      </c>
      <c r="P177" s="178" t="str">
        <f t="shared" si="89"/>
        <v>Scahill, Rob (free agent)</v>
      </c>
      <c r="Q177" s="139">
        <f>IF(ISBLANK($W177),"",$W177)</f>
        <v>200000</v>
      </c>
      <c r="R177" s="139"/>
      <c r="S177" s="231"/>
      <c r="T177" s="231"/>
      <c r="U177" s="231" t="str">
        <f>IF(ISBLANK($AE177),"",$AE177)</f>
        <v/>
      </c>
      <c r="V177" s="107" t="s">
        <v>1488</v>
      </c>
      <c r="W177" s="140">
        <v>200000</v>
      </c>
      <c r="X177" s="107" t="s">
        <v>326</v>
      </c>
      <c r="Y177" s="182"/>
      <c r="Z177" s="107"/>
      <c r="AA177" s="183"/>
      <c r="AB177" s="107"/>
      <c r="AC177" s="240"/>
      <c r="AD177" s="107"/>
      <c r="AE177" s="107"/>
      <c r="AF177" s="107"/>
      <c r="AG177" s="107"/>
      <c r="AH177" s="107"/>
    </row>
    <row r="178" spans="1:34" s="141" customFormat="1" x14ac:dyDescent="0.2">
      <c r="A178" s="119" t="s">
        <v>863</v>
      </c>
      <c r="B178" s="185" t="str">
        <f t="shared" ref="B178:B183" si="90">LEFT(A178,FIND(", ",A178,1)-1)</f>
        <v>Scribner</v>
      </c>
      <c r="C178" s="190" t="str">
        <f t="shared" ref="C178:C183" si="91">RIGHT(A178,LEN(A178)-FIND(", ",A178,1)-1)</f>
        <v>Evan</v>
      </c>
      <c r="D178" s="107" t="str">
        <f t="shared" ref="D178:D183" si="92">CONCATENATE(MID(C178,1,1),". ",B178)</f>
        <v>E. Scribner</v>
      </c>
      <c r="E178" s="178" t="str">
        <f t="shared" ref="E178:E183" si="93">CONCATENATE(C178," ",B178)</f>
        <v>Evan Scribner</v>
      </c>
      <c r="F178" s="108"/>
      <c r="G178" s="108"/>
      <c r="H178" s="108"/>
      <c r="I178" s="108"/>
      <c r="J178" s="165"/>
      <c r="K178" s="120"/>
      <c r="L178" s="108" t="s">
        <v>130</v>
      </c>
      <c r="M178" s="107" t="str">
        <f>$W178</f>
        <v>Y2*</v>
      </c>
      <c r="N178" s="120" t="str">
        <f>Ruth!$M$2</f>
        <v>Hoboken</v>
      </c>
      <c r="O178" s="108" t="s">
        <v>846</v>
      </c>
      <c r="P178" s="178" t="str">
        <f t="shared" si="89"/>
        <v>Scribner, Evan (Y2*)</v>
      </c>
      <c r="Q178" s="139">
        <f>IF(ISBLANK($X178),"",$X178)</f>
        <v>300000</v>
      </c>
      <c r="R178" s="231">
        <f>IF(ISBLANK($Z178),"",$Z178)</f>
        <v>400000</v>
      </c>
      <c r="S178" s="231" t="str">
        <f>IF(ISBLANK($AB178),"",$AB178)</f>
        <v/>
      </c>
      <c r="T178" s="231" t="str">
        <f>IF(ISBLANK($AD178),"",$AD178)</f>
        <v/>
      </c>
      <c r="U178" s="229" t="s">
        <v>250</v>
      </c>
      <c r="V178" s="179">
        <v>400000</v>
      </c>
      <c r="W178" s="107" t="s">
        <v>250</v>
      </c>
      <c r="X178" s="183">
        <v>300000</v>
      </c>
      <c r="Y178" s="107" t="s">
        <v>367</v>
      </c>
      <c r="Z178" s="183">
        <v>400000</v>
      </c>
      <c r="AA178" s="107" t="s">
        <v>630</v>
      </c>
      <c r="AB178" s="214"/>
      <c r="AC178" s="107" t="s">
        <v>943</v>
      </c>
      <c r="AD178" s="471"/>
      <c r="AE178" s="471"/>
      <c r="AF178" s="107"/>
      <c r="AG178" s="107"/>
      <c r="AH178" s="107"/>
    </row>
    <row r="179" spans="1:34" s="141" customFormat="1" x14ac:dyDescent="0.2">
      <c r="A179" s="107" t="s">
        <v>2197</v>
      </c>
      <c r="B179" s="185" t="str">
        <f t="shared" si="90"/>
        <v>Sedlock</v>
      </c>
      <c r="C179" s="190" t="str">
        <f t="shared" si="91"/>
        <v>Cody</v>
      </c>
      <c r="D179" s="107" t="str">
        <f t="shared" si="92"/>
        <v>C. Sedlock</v>
      </c>
      <c r="E179" s="178" t="str">
        <f t="shared" si="93"/>
        <v>Cody Sedlock</v>
      </c>
      <c r="F179" s="184" t="s">
        <v>971</v>
      </c>
      <c r="G179" s="107">
        <f>Players!G715+1</f>
        <v>1</v>
      </c>
      <c r="H179" s="107">
        <v>6</v>
      </c>
      <c r="I179" s="107">
        <v>16</v>
      </c>
      <c r="J179" s="398">
        <v>34869</v>
      </c>
      <c r="K179" s="107" t="s">
        <v>730</v>
      </c>
      <c r="L179" s="108" t="s">
        <v>509</v>
      </c>
      <c r="M179" s="107" t="str">
        <f>$W179</f>
        <v>min</v>
      </c>
      <c r="N179" s="107" t="s">
        <v>929</v>
      </c>
      <c r="O179" s="108" t="s">
        <v>2127</v>
      </c>
      <c r="P179" s="178" t="str">
        <f t="shared" si="89"/>
        <v>Sedlock, Cody (min)</v>
      </c>
      <c r="Q179" s="139" t="str">
        <f>IF(ISBLANK($X179),"",$X179)</f>
        <v/>
      </c>
      <c r="R179" s="231" t="str">
        <f>IF(ISBLANK($Z179),"",$Z179)</f>
        <v/>
      </c>
      <c r="S179" s="231" t="str">
        <f>IF(ISBLANK($AB179),"",$AB179)</f>
        <v/>
      </c>
      <c r="T179" s="231" t="str">
        <f>IF(ISBLANK($AD179),"",$AD179)</f>
        <v/>
      </c>
      <c r="U179" s="107" t="s">
        <v>643</v>
      </c>
      <c r="V179" s="107"/>
      <c r="W179" s="107" t="s">
        <v>643</v>
      </c>
      <c r="X179" s="107"/>
      <c r="Y179" s="107"/>
      <c r="Z179" s="107"/>
      <c r="AA179" s="107"/>
      <c r="AB179" s="107"/>
      <c r="AC179" s="107"/>
      <c r="AD179" s="107"/>
      <c r="AE179" s="107"/>
      <c r="AF179" s="107"/>
      <c r="AG179" s="107"/>
      <c r="AH179" s="107"/>
    </row>
    <row r="180" spans="1:34" s="141" customFormat="1" x14ac:dyDescent="0.2">
      <c r="A180" s="107" t="s">
        <v>2252</v>
      </c>
      <c r="B180" s="185" t="str">
        <f t="shared" si="90"/>
        <v>Segedin</v>
      </c>
      <c r="C180" s="190" t="str">
        <f t="shared" si="91"/>
        <v>Rob</v>
      </c>
      <c r="D180" s="107" t="str">
        <f t="shared" si="92"/>
        <v>R. Segedin</v>
      </c>
      <c r="E180" s="178" t="str">
        <f t="shared" si="93"/>
        <v>Rob Segedin</v>
      </c>
      <c r="F180" s="178" t="s">
        <v>971</v>
      </c>
      <c r="G180" s="107">
        <f>Players!G978+1</f>
        <v>1</v>
      </c>
      <c r="H180" s="107">
        <v>5</v>
      </c>
      <c r="I180" s="107">
        <v>8</v>
      </c>
      <c r="J180" s="398">
        <v>32457</v>
      </c>
      <c r="K180" s="107" t="s">
        <v>1075</v>
      </c>
      <c r="L180" s="108" t="s">
        <v>7</v>
      </c>
      <c r="M180" s="107" t="str">
        <f>$W180</f>
        <v>MM</v>
      </c>
      <c r="N180" s="107" t="s">
        <v>352</v>
      </c>
      <c r="O180" s="108" t="s">
        <v>2127</v>
      </c>
      <c r="P180" s="178" t="str">
        <f t="shared" si="89"/>
        <v>Segedin, Rob (MM)</v>
      </c>
      <c r="Q180" s="139">
        <f>IF(ISBLANK($X180),"",$X180)</f>
        <v>100000</v>
      </c>
      <c r="R180" s="231" t="str">
        <f>IF(ISBLANK($Z180),"",$Z180)</f>
        <v/>
      </c>
      <c r="S180" s="231" t="str">
        <f>IF(ISBLANK($AB180),"",$AB180)</f>
        <v/>
      </c>
      <c r="T180" s="231" t="str">
        <f>IF(ISBLANK($AD180),"",$AD180)</f>
        <v/>
      </c>
      <c r="U180" s="107" t="s">
        <v>507</v>
      </c>
      <c r="V180" s="140">
        <v>100000</v>
      </c>
      <c r="W180" s="107" t="s">
        <v>507</v>
      </c>
      <c r="X180" s="179">
        <v>100000</v>
      </c>
      <c r="Y180" s="107"/>
      <c r="Z180" s="107"/>
      <c r="AA180" s="107"/>
      <c r="AB180" s="107"/>
      <c r="AC180" s="107"/>
      <c r="AD180" s="107"/>
      <c r="AE180" s="107" t="s">
        <v>944</v>
      </c>
      <c r="AF180" s="107"/>
      <c r="AG180" s="107" t="s">
        <v>945</v>
      </c>
      <c r="AH180" s="107"/>
    </row>
    <row r="181" spans="1:34" s="141" customFormat="1" x14ac:dyDescent="0.2">
      <c r="A181" s="471" t="s">
        <v>1669</v>
      </c>
      <c r="B181" s="185" t="str">
        <f t="shared" si="90"/>
        <v>Shaffer</v>
      </c>
      <c r="C181" s="190" t="str">
        <f t="shared" si="91"/>
        <v>Richie</v>
      </c>
      <c r="D181" s="107" t="str">
        <f t="shared" si="92"/>
        <v>R. Shaffer</v>
      </c>
      <c r="E181" s="178" t="str">
        <f t="shared" si="93"/>
        <v>Richie Shaffer</v>
      </c>
      <c r="F181" s="217" t="s">
        <v>971</v>
      </c>
      <c r="G181" s="471">
        <v>71</v>
      </c>
      <c r="H181" s="471">
        <v>3</v>
      </c>
      <c r="I181" s="471">
        <v>22</v>
      </c>
      <c r="J181" s="298">
        <v>33312</v>
      </c>
      <c r="K181" s="167" t="s">
        <v>970</v>
      </c>
      <c r="L181" s="108" t="s">
        <v>7</v>
      </c>
      <c r="M181" s="107" t="str">
        <f>$W181</f>
        <v>MM</v>
      </c>
      <c r="N181" s="120" t="str">
        <f>Mays!$AE$2</f>
        <v>West Oakland</v>
      </c>
      <c r="O181" s="142" t="s">
        <v>1727</v>
      </c>
      <c r="P181" s="178" t="str">
        <f t="shared" si="89"/>
        <v>Shaffer, Richie (MM)</v>
      </c>
      <c r="Q181" s="139">
        <f>IF(ISBLANK($X181),"",$X181)</f>
        <v>100000</v>
      </c>
      <c r="R181" s="231" t="str">
        <f>IF(ISBLANK($Z181),"",$Z181)</f>
        <v/>
      </c>
      <c r="S181" s="231" t="str">
        <f>IF(ISBLANK($AB181),"",$AB181)</f>
        <v/>
      </c>
      <c r="T181" s="231" t="str">
        <f>IF(ISBLANK($AD181),"",$AD181)</f>
        <v/>
      </c>
      <c r="U181" s="120" t="s">
        <v>507</v>
      </c>
      <c r="V181" s="140">
        <v>100000</v>
      </c>
      <c r="W181" s="107" t="s">
        <v>507</v>
      </c>
      <c r="X181" s="179">
        <v>100000</v>
      </c>
      <c r="Y181" s="107"/>
      <c r="Z181" s="183"/>
      <c r="AA181" s="107"/>
      <c r="AB181" s="240"/>
      <c r="AC181" s="107"/>
      <c r="AD181" s="107"/>
      <c r="AE181" s="107"/>
      <c r="AF181" s="107"/>
      <c r="AG181" s="107"/>
      <c r="AH181" s="107"/>
    </row>
    <row r="182" spans="1:34" s="141" customFormat="1" x14ac:dyDescent="0.2">
      <c r="A182" s="185" t="s">
        <v>1130</v>
      </c>
      <c r="B182" s="185" t="str">
        <f t="shared" si="90"/>
        <v>Shipley</v>
      </c>
      <c r="C182" s="190" t="str">
        <f t="shared" si="91"/>
        <v>Braden</v>
      </c>
      <c r="D182" s="107" t="str">
        <f t="shared" si="92"/>
        <v>B. Shipley</v>
      </c>
      <c r="E182" s="178" t="str">
        <f t="shared" si="93"/>
        <v>Braden Shipley</v>
      </c>
      <c r="F182" s="184" t="s">
        <v>971</v>
      </c>
      <c r="G182" s="184"/>
      <c r="H182" s="184"/>
      <c r="I182" s="184"/>
      <c r="J182" s="194">
        <v>33656</v>
      </c>
      <c r="K182" s="195" t="s">
        <v>730</v>
      </c>
      <c r="L182" s="108" t="s">
        <v>130</v>
      </c>
      <c r="M182" s="107" t="str">
        <f>$W182</f>
        <v>Y1*</v>
      </c>
      <c r="N182" s="120" t="s">
        <v>1636</v>
      </c>
      <c r="O182" s="184" t="s">
        <v>2462</v>
      </c>
      <c r="P182" s="178" t="str">
        <f t="shared" si="89"/>
        <v>Shipley, Braden (Y1*)</v>
      </c>
      <c r="Q182" s="139">
        <f>IF(ISBLANK($X182),"",$X182)</f>
        <v>200000</v>
      </c>
      <c r="R182" s="231">
        <f>IF(ISBLANK($Z182),"",$Z182)</f>
        <v>300000</v>
      </c>
      <c r="S182" s="231">
        <f>IF(ISBLANK($AB182),"",$AB182)</f>
        <v>400000</v>
      </c>
      <c r="T182" s="231" t="str">
        <f>IF(ISBLANK($AD182),"",$AD182)</f>
        <v/>
      </c>
      <c r="U182" s="229" t="s">
        <v>510</v>
      </c>
      <c r="V182" s="140">
        <v>200000</v>
      </c>
      <c r="W182" s="107" t="s">
        <v>251</v>
      </c>
      <c r="X182" s="140">
        <v>200000</v>
      </c>
      <c r="Y182" s="107" t="s">
        <v>511</v>
      </c>
      <c r="Z182" s="183">
        <v>300000</v>
      </c>
      <c r="AA182" s="107" t="s">
        <v>367</v>
      </c>
      <c r="AB182" s="183">
        <v>400000</v>
      </c>
      <c r="AC182" s="107" t="s">
        <v>630</v>
      </c>
      <c r="AD182" s="107"/>
      <c r="AE182" s="107"/>
      <c r="AF182" s="107"/>
      <c r="AG182" s="107"/>
      <c r="AH182" s="107"/>
    </row>
    <row r="183" spans="1:34" s="141" customFormat="1" x14ac:dyDescent="0.2">
      <c r="A183" s="471" t="s">
        <v>2437</v>
      </c>
      <c r="B183" s="185" t="str">
        <f t="shared" si="90"/>
        <v>Shuck</v>
      </c>
      <c r="C183" s="190" t="str">
        <f t="shared" si="91"/>
        <v>JB</v>
      </c>
      <c r="D183" s="107" t="str">
        <f t="shared" si="92"/>
        <v>J. Shuck</v>
      </c>
      <c r="E183" s="178" t="str">
        <f t="shared" si="93"/>
        <v>JB Shuck</v>
      </c>
      <c r="F183" s="108"/>
      <c r="G183" s="108"/>
      <c r="H183" s="108"/>
      <c r="I183" s="108"/>
      <c r="J183" s="298"/>
      <c r="K183" s="107"/>
      <c r="L183" s="108" t="s">
        <v>7</v>
      </c>
      <c r="M183" s="107" t="str">
        <f>$X183</f>
        <v>free agent</v>
      </c>
      <c r="N183" s="120" t="s">
        <v>395</v>
      </c>
      <c r="O183" s="108" t="s">
        <v>2429</v>
      </c>
      <c r="P183" s="178" t="str">
        <f t="shared" si="89"/>
        <v>Shuck, JB (free agent)</v>
      </c>
      <c r="Q183" s="139">
        <f>IF(ISBLANK($W183),"",$W183)</f>
        <v>200000</v>
      </c>
      <c r="R183" s="139"/>
      <c r="S183" s="231"/>
      <c r="T183" s="231"/>
      <c r="U183" s="231" t="str">
        <f>IF(ISBLANK($AE183),"",$AE183)</f>
        <v>ARB-Y6</v>
      </c>
      <c r="V183" s="107" t="s">
        <v>1488</v>
      </c>
      <c r="W183" s="179">
        <v>200000</v>
      </c>
      <c r="X183" s="107" t="s">
        <v>326</v>
      </c>
      <c r="Y183" s="182"/>
      <c r="Z183" s="107"/>
      <c r="AA183" s="183"/>
      <c r="AB183" s="107"/>
      <c r="AC183" s="240"/>
      <c r="AD183" s="107"/>
      <c r="AE183" s="107" t="s">
        <v>944</v>
      </c>
      <c r="AF183" s="107"/>
      <c r="AG183" s="107" t="s">
        <v>945</v>
      </c>
      <c r="AH183" s="107"/>
    </row>
    <row r="184" spans="1:34" s="141" customFormat="1" x14ac:dyDescent="0.2">
      <c r="A184" s="339" t="s">
        <v>2438</v>
      </c>
      <c r="B184" s="185"/>
      <c r="C184" s="190"/>
      <c r="D184" s="107"/>
      <c r="E184" s="178"/>
      <c r="F184" s="367"/>
      <c r="G184" s="339"/>
      <c r="H184" s="339"/>
      <c r="I184" s="339"/>
      <c r="J184" s="368"/>
      <c r="K184" s="369"/>
      <c r="L184" s="337" t="s">
        <v>130</v>
      </c>
      <c r="M184" s="107" t="str">
        <f>$X184</f>
        <v>free agent</v>
      </c>
      <c r="N184" s="339" t="s">
        <v>395</v>
      </c>
      <c r="O184" s="370" t="s">
        <v>2429</v>
      </c>
      <c r="P184" s="178" t="str">
        <f t="shared" si="89"/>
        <v>Simon, Alfredo (free agent)</v>
      </c>
      <c r="Q184" s="139">
        <f>IF(ISBLANK($W184),"",$W184)</f>
        <v>200000</v>
      </c>
      <c r="R184" s="139"/>
      <c r="S184" s="231"/>
      <c r="T184" s="231"/>
      <c r="U184" s="231" t="str">
        <f>IF(ISBLANK($AE184),"",$AE184)</f>
        <v>ARB-Y7</v>
      </c>
      <c r="V184" s="107" t="s">
        <v>1488</v>
      </c>
      <c r="W184" s="338">
        <v>200000</v>
      </c>
      <c r="X184" s="107" t="s">
        <v>326</v>
      </c>
      <c r="Y184" s="182"/>
      <c r="Z184" s="107"/>
      <c r="AA184" s="183"/>
      <c r="AB184" s="471"/>
      <c r="AC184" s="214"/>
      <c r="AD184" s="107"/>
      <c r="AE184" s="107" t="s">
        <v>945</v>
      </c>
      <c r="AF184" s="107"/>
      <c r="AG184" s="107" t="s">
        <v>326</v>
      </c>
      <c r="AH184" s="107"/>
    </row>
    <row r="185" spans="1:34" s="141" customFormat="1" x14ac:dyDescent="0.2">
      <c r="A185" s="107" t="s">
        <v>2454</v>
      </c>
      <c r="B185" s="185"/>
      <c r="C185" s="190"/>
      <c r="D185" s="107"/>
      <c r="E185" s="178"/>
      <c r="F185" s="108"/>
      <c r="G185" s="108"/>
      <c r="H185" s="108"/>
      <c r="I185" s="108"/>
      <c r="J185" s="298"/>
      <c r="K185" s="107"/>
      <c r="L185" s="108" t="s">
        <v>130</v>
      </c>
      <c r="M185" s="107" t="str">
        <f>$X185</f>
        <v>free agent</v>
      </c>
      <c r="N185" s="120" t="s">
        <v>388</v>
      </c>
      <c r="O185" s="108" t="s">
        <v>2429</v>
      </c>
      <c r="P185" s="178" t="str">
        <f t="shared" si="89"/>
        <v>Smith, Chris Michael (free agent)</v>
      </c>
      <c r="Q185" s="139">
        <f>IF(ISBLANK($W185),"",$W185)</f>
        <v>200000</v>
      </c>
      <c r="R185" s="139"/>
      <c r="S185" s="231"/>
      <c r="T185" s="231"/>
      <c r="U185" s="231" t="str">
        <f>IF(ISBLANK($AE185),"",$AE185)</f>
        <v>ARB-Y6</v>
      </c>
      <c r="V185" s="107" t="s">
        <v>1488</v>
      </c>
      <c r="W185" s="179">
        <v>200000</v>
      </c>
      <c r="X185" s="107" t="s">
        <v>326</v>
      </c>
      <c r="Y185" s="183"/>
      <c r="Z185" s="107"/>
      <c r="AA185" s="183"/>
      <c r="AB185" s="107"/>
      <c r="AC185" s="240"/>
      <c r="AD185" s="471"/>
      <c r="AE185" s="107" t="s">
        <v>944</v>
      </c>
      <c r="AF185" s="107"/>
      <c r="AG185" s="107" t="s">
        <v>945</v>
      </c>
      <c r="AH185" s="107"/>
    </row>
    <row r="186" spans="1:34" s="141" customFormat="1" x14ac:dyDescent="0.2">
      <c r="A186" s="107" t="s">
        <v>2430</v>
      </c>
      <c r="B186" s="185" t="str">
        <f t="shared" ref="B186:B226" si="94">LEFT(A186,FIND(", ",A186,1)-1)</f>
        <v>Smith</v>
      </c>
      <c r="C186" s="190" t="str">
        <f t="shared" ref="C186:C226" si="95">RIGHT(A186,LEN(A186)-FIND(", ",A186,1)-1)</f>
        <v>Josh</v>
      </c>
      <c r="D186" s="107" t="str">
        <f t="shared" ref="D186:D226" si="96">CONCATENATE(MID(C186,1,1),". ",B186)</f>
        <v>J. Smith</v>
      </c>
      <c r="E186" s="178" t="str">
        <f t="shared" ref="E186:E226" si="97">CONCATENATE(C186," ",B186)</f>
        <v>Josh Smith</v>
      </c>
      <c r="F186" s="108"/>
      <c r="G186" s="108"/>
      <c r="H186" s="108"/>
      <c r="I186" s="108"/>
      <c r="J186" s="165"/>
      <c r="K186" s="120"/>
      <c r="L186" s="108" t="s">
        <v>130</v>
      </c>
      <c r="M186" s="107" t="str">
        <f>$X186</f>
        <v>free agent</v>
      </c>
      <c r="N186" s="120" t="s">
        <v>388</v>
      </c>
      <c r="O186" s="227" t="s">
        <v>2429</v>
      </c>
      <c r="P186" s="178" t="str">
        <f t="shared" si="89"/>
        <v>Smith, Josh (free agent)</v>
      </c>
      <c r="Q186" s="139">
        <f>IF(ISBLANK($W186),"",$W186)</f>
        <v>200000</v>
      </c>
      <c r="R186" s="139" t="str">
        <f>IF(ISBLANK($Y186),"",$Y186)</f>
        <v/>
      </c>
      <c r="S186" s="231" t="str">
        <f>IF(ISBLANK($AA186),"",$AA186)</f>
        <v/>
      </c>
      <c r="T186" s="231" t="str">
        <f>IF(ISBLANK($AC186),"",$AC186)</f>
        <v/>
      </c>
      <c r="U186" s="231" t="str">
        <f>IF(ISBLANK($AE186),"",$AE186)</f>
        <v/>
      </c>
      <c r="V186" s="107" t="s">
        <v>1488</v>
      </c>
      <c r="W186" s="182">
        <v>200000</v>
      </c>
      <c r="X186" s="107" t="s">
        <v>326</v>
      </c>
      <c r="Y186" s="183"/>
      <c r="Z186" s="107"/>
      <c r="AA186" s="183"/>
      <c r="AB186" s="107"/>
      <c r="AC186" s="240"/>
      <c r="AD186" s="107"/>
      <c r="AE186" s="107"/>
      <c r="AF186" s="107"/>
      <c r="AG186" s="107"/>
      <c r="AH186" s="107"/>
    </row>
    <row r="187" spans="1:34" s="141" customFormat="1" x14ac:dyDescent="0.2">
      <c r="A187" s="107" t="s">
        <v>2270</v>
      </c>
      <c r="B187" s="185" t="str">
        <f t="shared" si="94"/>
        <v>Smoker</v>
      </c>
      <c r="C187" s="190" t="str">
        <f t="shared" si="95"/>
        <v>Josh</v>
      </c>
      <c r="D187" s="107" t="str">
        <f t="shared" si="96"/>
        <v>J. Smoker</v>
      </c>
      <c r="E187" s="178" t="str">
        <f t="shared" si="97"/>
        <v>Josh Smoker</v>
      </c>
      <c r="F187" s="178" t="s">
        <v>404</v>
      </c>
      <c r="G187" s="107">
        <f>Players!G735+1</f>
        <v>1</v>
      </c>
      <c r="H187" s="107">
        <v>9</v>
      </c>
      <c r="I187" s="107">
        <v>3</v>
      </c>
      <c r="J187" s="398">
        <v>32473</v>
      </c>
      <c r="K187" s="107" t="s">
        <v>968</v>
      </c>
      <c r="L187" s="108" t="s">
        <v>130</v>
      </c>
      <c r="M187" s="107" t="str">
        <f t="shared" ref="M187:M193" si="98">$W187</f>
        <v>Y1</v>
      </c>
      <c r="N187" s="107" t="s">
        <v>62</v>
      </c>
      <c r="O187" s="108" t="s">
        <v>2127</v>
      </c>
      <c r="P187" s="178" t="str">
        <f t="shared" si="89"/>
        <v>Smoker, Josh (Y1)</v>
      </c>
      <c r="Q187" s="139">
        <f t="shared" ref="Q187:Q193" si="99">IF(ISBLANK($X187),"",$X187)</f>
        <v>200000</v>
      </c>
      <c r="R187" s="231">
        <f t="shared" ref="R187:R193" si="100">IF(ISBLANK($Z187),"",$Z187)</f>
        <v>300000</v>
      </c>
      <c r="S187" s="231">
        <f t="shared" ref="S187:S193" si="101">IF(ISBLANK($AB187),"",$AB187)</f>
        <v>400000</v>
      </c>
      <c r="T187" s="231" t="str">
        <f t="shared" ref="T187:T193" si="102">IF(ISBLANK($AD187),"",$AD187)</f>
        <v/>
      </c>
      <c r="U187" s="107" t="s">
        <v>507</v>
      </c>
      <c r="V187" s="140">
        <v>100000</v>
      </c>
      <c r="W187" s="107" t="s">
        <v>510</v>
      </c>
      <c r="X187" s="140">
        <v>200000</v>
      </c>
      <c r="Y187" s="107" t="s">
        <v>511</v>
      </c>
      <c r="Z187" s="183">
        <v>300000</v>
      </c>
      <c r="AA187" s="107" t="s">
        <v>367</v>
      </c>
      <c r="AB187" s="183">
        <v>400000</v>
      </c>
      <c r="AC187" s="107" t="s">
        <v>630</v>
      </c>
      <c r="AD187" s="107"/>
      <c r="AE187" s="107"/>
      <c r="AF187" s="107"/>
      <c r="AG187" s="107"/>
      <c r="AH187" s="107"/>
    </row>
    <row r="188" spans="1:34" s="141" customFormat="1" x14ac:dyDescent="0.2">
      <c r="A188" s="471" t="s">
        <v>1307</v>
      </c>
      <c r="B188" s="185" t="str">
        <f t="shared" si="94"/>
        <v>Smolinski</v>
      </c>
      <c r="C188" s="190" t="str">
        <f t="shared" si="95"/>
        <v>Jake</v>
      </c>
      <c r="D188" s="107" t="str">
        <f t="shared" si="96"/>
        <v>J. Smolinski</v>
      </c>
      <c r="E188" s="178" t="str">
        <f t="shared" si="97"/>
        <v>Jake Smolinski</v>
      </c>
      <c r="F188" s="108" t="s">
        <v>971</v>
      </c>
      <c r="G188" s="108"/>
      <c r="H188" s="108"/>
      <c r="I188" s="108"/>
      <c r="J188" s="298">
        <v>32548</v>
      </c>
      <c r="K188" s="107" t="s">
        <v>1075</v>
      </c>
      <c r="L188" s="108" t="s">
        <v>7</v>
      </c>
      <c r="M188" s="107" t="str">
        <f t="shared" si="98"/>
        <v>Y2*</v>
      </c>
      <c r="N188" s="120" t="str">
        <f>Ruth!$M$2</f>
        <v>Hoboken</v>
      </c>
      <c r="O188" s="108" t="s">
        <v>1349</v>
      </c>
      <c r="P188" s="178" t="str">
        <f t="shared" si="89"/>
        <v>Smolinski, Jake (Y2*)</v>
      </c>
      <c r="Q188" s="139">
        <f t="shared" si="99"/>
        <v>300000</v>
      </c>
      <c r="R188" s="231">
        <f t="shared" si="100"/>
        <v>400000</v>
      </c>
      <c r="S188" s="231" t="str">
        <f t="shared" si="101"/>
        <v/>
      </c>
      <c r="T188" s="231" t="str">
        <f t="shared" si="102"/>
        <v/>
      </c>
      <c r="U188" s="120" t="s">
        <v>511</v>
      </c>
      <c r="V188" s="201">
        <v>300000</v>
      </c>
      <c r="W188" s="107" t="s">
        <v>250</v>
      </c>
      <c r="X188" s="183">
        <v>300000</v>
      </c>
      <c r="Y188" s="107" t="s">
        <v>367</v>
      </c>
      <c r="Z188" s="183">
        <v>400000</v>
      </c>
      <c r="AA188" s="107" t="s">
        <v>630</v>
      </c>
      <c r="AB188" s="214"/>
      <c r="AC188" s="107" t="s">
        <v>943</v>
      </c>
      <c r="AD188" s="107"/>
      <c r="AE188" s="107" t="s">
        <v>944</v>
      </c>
      <c r="AF188" s="107"/>
      <c r="AG188" s="107" t="s">
        <v>945</v>
      </c>
      <c r="AH188" s="107"/>
    </row>
    <row r="189" spans="1:34" s="141" customFormat="1" x14ac:dyDescent="0.2">
      <c r="A189" s="107" t="s">
        <v>751</v>
      </c>
      <c r="B189" s="185" t="str">
        <f t="shared" si="94"/>
        <v>Smyly</v>
      </c>
      <c r="C189" s="190" t="str">
        <f t="shared" si="95"/>
        <v>Drew</v>
      </c>
      <c r="D189" s="107" t="str">
        <f t="shared" si="96"/>
        <v>D. Smyly</v>
      </c>
      <c r="E189" s="178" t="str">
        <f t="shared" si="97"/>
        <v>Drew Smyly</v>
      </c>
      <c r="F189" s="108"/>
      <c r="G189" s="108"/>
      <c r="H189" s="108"/>
      <c r="I189" s="108"/>
      <c r="J189" s="165"/>
      <c r="K189" s="120"/>
      <c r="L189" s="108" t="s">
        <v>130</v>
      </c>
      <c r="M189" s="107" t="str">
        <f t="shared" si="98"/>
        <v>ARB-Y6</v>
      </c>
      <c r="N189" s="120" t="s">
        <v>640</v>
      </c>
      <c r="O189" s="142" t="s">
        <v>1478</v>
      </c>
      <c r="P189" s="178" t="str">
        <f t="shared" si="89"/>
        <v>Smyly, Drew (ARB-Y6)</v>
      </c>
      <c r="Q189" s="139" t="str">
        <f t="shared" si="99"/>
        <v/>
      </c>
      <c r="R189" s="231" t="str">
        <f t="shared" si="100"/>
        <v/>
      </c>
      <c r="S189" s="231" t="str">
        <f t="shared" si="101"/>
        <v/>
      </c>
      <c r="T189" s="231" t="str">
        <f t="shared" si="102"/>
        <v/>
      </c>
      <c r="U189" s="120" t="s">
        <v>943</v>
      </c>
      <c r="V189" s="140">
        <v>1080000</v>
      </c>
      <c r="W189" s="107" t="s">
        <v>944</v>
      </c>
      <c r="X189" s="183"/>
      <c r="Y189" s="107" t="s">
        <v>945</v>
      </c>
      <c r="Z189" s="183"/>
      <c r="AA189" s="107" t="s">
        <v>326</v>
      </c>
      <c r="AB189" s="214"/>
      <c r="AC189" s="471"/>
      <c r="AD189" s="471"/>
      <c r="AE189" s="107"/>
      <c r="AF189" s="107"/>
      <c r="AG189" s="107"/>
      <c r="AH189" s="107"/>
    </row>
    <row r="190" spans="1:34" s="141" customFormat="1" x14ac:dyDescent="0.2">
      <c r="A190" s="107" t="s">
        <v>2269</v>
      </c>
      <c r="B190" s="185" t="str">
        <f t="shared" si="94"/>
        <v>Snyder</v>
      </c>
      <c r="C190" s="190" t="str">
        <f t="shared" si="95"/>
        <v>Brandon</v>
      </c>
      <c r="D190" s="107" t="str">
        <f t="shared" si="96"/>
        <v>B. Snyder</v>
      </c>
      <c r="E190" s="178" t="str">
        <f t="shared" si="97"/>
        <v>Brandon Snyder</v>
      </c>
      <c r="F190" s="178" t="s">
        <v>971</v>
      </c>
      <c r="G190" s="107">
        <f>Players!G736+1</f>
        <v>29</v>
      </c>
      <c r="H190" s="107">
        <v>8</v>
      </c>
      <c r="I190" s="107">
        <v>6</v>
      </c>
      <c r="J190" s="398">
        <v>31739</v>
      </c>
      <c r="K190" s="107" t="s">
        <v>974</v>
      </c>
      <c r="L190" s="108" t="s">
        <v>7</v>
      </c>
      <c r="M190" s="107" t="str">
        <f t="shared" si="98"/>
        <v>MM</v>
      </c>
      <c r="N190" s="107" t="s">
        <v>556</v>
      </c>
      <c r="O190" s="108" t="s">
        <v>2127</v>
      </c>
      <c r="P190" s="178" t="str">
        <f t="shared" si="89"/>
        <v>Snyder, Brandon (MM)</v>
      </c>
      <c r="Q190" s="139">
        <f t="shared" si="99"/>
        <v>100000</v>
      </c>
      <c r="R190" s="231" t="str">
        <f t="shared" si="100"/>
        <v/>
      </c>
      <c r="S190" s="231" t="str">
        <f t="shared" si="101"/>
        <v/>
      </c>
      <c r="T190" s="231" t="str">
        <f t="shared" si="102"/>
        <v/>
      </c>
      <c r="U190" s="107" t="s">
        <v>507</v>
      </c>
      <c r="V190" s="140">
        <v>100000</v>
      </c>
      <c r="W190" s="107" t="s">
        <v>507</v>
      </c>
      <c r="X190" s="179">
        <v>100000</v>
      </c>
      <c r="Y190" s="107"/>
      <c r="Z190" s="107"/>
      <c r="AA190" s="107"/>
      <c r="AB190" s="107"/>
      <c r="AC190" s="107"/>
      <c r="AD190" s="107"/>
      <c r="AE190" s="107"/>
      <c r="AF190" s="107"/>
      <c r="AG190" s="107"/>
      <c r="AH190" s="107"/>
    </row>
    <row r="191" spans="1:34" s="141" customFormat="1" ht="25.5" x14ac:dyDescent="0.2">
      <c r="A191" s="471" t="s">
        <v>1720</v>
      </c>
      <c r="B191" s="185" t="str">
        <f t="shared" si="94"/>
        <v>Socolovich</v>
      </c>
      <c r="C191" s="190" t="str">
        <f t="shared" si="95"/>
        <v>Miguel</v>
      </c>
      <c r="D191" s="107" t="str">
        <f t="shared" si="96"/>
        <v>M. Socolovich</v>
      </c>
      <c r="E191" s="178" t="str">
        <f t="shared" si="97"/>
        <v>Miguel Socolovich</v>
      </c>
      <c r="F191" s="217" t="s">
        <v>971</v>
      </c>
      <c r="G191" s="471">
        <v>129</v>
      </c>
      <c r="H191" s="471">
        <v>5</v>
      </c>
      <c r="I191" s="471">
        <v>13</v>
      </c>
      <c r="J191" s="298">
        <v>31617</v>
      </c>
      <c r="K191" s="167" t="s">
        <v>968</v>
      </c>
      <c r="L191" s="108" t="s">
        <v>130</v>
      </c>
      <c r="M191" s="107" t="str">
        <f t="shared" si="98"/>
        <v>Y1*</v>
      </c>
      <c r="N191" s="120" t="str">
        <f>Cobb!$Y$2</f>
        <v>Gateway</v>
      </c>
      <c r="O191" s="142" t="s">
        <v>1727</v>
      </c>
      <c r="P191" s="178" t="str">
        <f t="shared" si="89"/>
        <v>Socolovich, Miguel (Y1*)</v>
      </c>
      <c r="Q191" s="139">
        <f t="shared" si="99"/>
        <v>200000</v>
      </c>
      <c r="R191" s="231">
        <f t="shared" si="100"/>
        <v>300000</v>
      </c>
      <c r="S191" s="231">
        <f t="shared" si="101"/>
        <v>400000</v>
      </c>
      <c r="T191" s="231" t="str">
        <f t="shared" si="102"/>
        <v/>
      </c>
      <c r="U191" s="120" t="s">
        <v>251</v>
      </c>
      <c r="V191" s="140">
        <v>300000</v>
      </c>
      <c r="W191" s="107" t="s">
        <v>251</v>
      </c>
      <c r="X191" s="140">
        <v>200000</v>
      </c>
      <c r="Y191" s="107" t="s">
        <v>511</v>
      </c>
      <c r="Z191" s="183">
        <v>300000</v>
      </c>
      <c r="AA191" s="107" t="s">
        <v>367</v>
      </c>
      <c r="AB191" s="183">
        <v>400000</v>
      </c>
      <c r="AC191" s="107" t="s">
        <v>630</v>
      </c>
      <c r="AD191" s="107"/>
      <c r="AE191" s="107"/>
      <c r="AF191" s="107"/>
      <c r="AG191" s="107"/>
      <c r="AH191" s="107"/>
    </row>
    <row r="192" spans="1:34" s="141" customFormat="1" x14ac:dyDescent="0.2">
      <c r="A192" s="185" t="s">
        <v>1092</v>
      </c>
      <c r="B192" s="185" t="str">
        <f t="shared" si="94"/>
        <v>Starling</v>
      </c>
      <c r="C192" s="190" t="str">
        <f t="shared" si="95"/>
        <v>Bubba</v>
      </c>
      <c r="D192" s="107" t="str">
        <f t="shared" si="96"/>
        <v>B. Starling</v>
      </c>
      <c r="E192" s="178" t="str">
        <f t="shared" si="97"/>
        <v>Bubba Starling</v>
      </c>
      <c r="F192" s="184" t="s">
        <v>971</v>
      </c>
      <c r="G192" s="184"/>
      <c r="H192" s="184"/>
      <c r="I192" s="184"/>
      <c r="J192" s="194">
        <v>33819</v>
      </c>
      <c r="K192" s="195" t="s">
        <v>973</v>
      </c>
      <c r="L192" s="108" t="s">
        <v>509</v>
      </c>
      <c r="M192" s="107" t="str">
        <f t="shared" si="98"/>
        <v>min</v>
      </c>
      <c r="N192" s="120" t="str">
        <f>Mays!$M$2</f>
        <v>Mudville</v>
      </c>
      <c r="O192" s="184" t="s">
        <v>1076</v>
      </c>
      <c r="P192" s="178" t="str">
        <f t="shared" si="89"/>
        <v>Starling, Bubba (min)</v>
      </c>
      <c r="Q192" s="139" t="str">
        <f t="shared" si="99"/>
        <v/>
      </c>
      <c r="R192" s="231" t="str">
        <f t="shared" si="100"/>
        <v/>
      </c>
      <c r="S192" s="231" t="str">
        <f t="shared" si="101"/>
        <v/>
      </c>
      <c r="T192" s="231" t="str">
        <f t="shared" si="102"/>
        <v/>
      </c>
      <c r="U192" s="229" t="s">
        <v>643</v>
      </c>
      <c r="V192" s="179"/>
      <c r="W192" s="178" t="s">
        <v>643</v>
      </c>
      <c r="X192" s="179"/>
      <c r="Y192" s="107"/>
      <c r="Z192" s="183"/>
      <c r="AA192" s="471"/>
      <c r="AB192" s="214"/>
      <c r="AC192" s="471"/>
      <c r="AD192" s="107"/>
      <c r="AE192" s="107"/>
      <c r="AF192" s="107"/>
      <c r="AG192" s="107"/>
      <c r="AH192" s="107"/>
    </row>
    <row r="193" spans="1:34" s="141" customFormat="1" x14ac:dyDescent="0.2">
      <c r="A193" s="107" t="s">
        <v>1802</v>
      </c>
      <c r="B193" s="185" t="str">
        <f t="shared" si="94"/>
        <v>Staumont</v>
      </c>
      <c r="C193" s="190" t="str">
        <f t="shared" si="95"/>
        <v>Josh</v>
      </c>
      <c r="D193" s="107" t="str">
        <f t="shared" si="96"/>
        <v>J. Staumont</v>
      </c>
      <c r="E193" s="178" t="str">
        <f t="shared" si="97"/>
        <v>Josh Staumont</v>
      </c>
      <c r="F193" s="217"/>
      <c r="G193" s="471">
        <v>181</v>
      </c>
      <c r="H193" s="471">
        <v>8</v>
      </c>
      <c r="I193" s="471">
        <v>3</v>
      </c>
      <c r="J193" s="298">
        <v>34324</v>
      </c>
      <c r="K193" s="167" t="s">
        <v>730</v>
      </c>
      <c r="L193" s="108" t="s">
        <v>509</v>
      </c>
      <c r="M193" s="107" t="str">
        <f t="shared" si="98"/>
        <v>min</v>
      </c>
      <c r="N193" s="471" t="s">
        <v>642</v>
      </c>
      <c r="O193" s="142" t="s">
        <v>1727</v>
      </c>
      <c r="P193" s="178" t="str">
        <f t="shared" si="89"/>
        <v>Staumont, Josh (min)</v>
      </c>
      <c r="Q193" s="139" t="str">
        <f t="shared" si="99"/>
        <v/>
      </c>
      <c r="R193" s="231" t="str">
        <f t="shared" si="100"/>
        <v/>
      </c>
      <c r="S193" s="231" t="str">
        <f t="shared" si="101"/>
        <v/>
      </c>
      <c r="T193" s="231" t="str">
        <f t="shared" si="102"/>
        <v/>
      </c>
      <c r="U193" s="120" t="s">
        <v>643</v>
      </c>
      <c r="V193" s="140"/>
      <c r="W193" s="107" t="s">
        <v>643</v>
      </c>
      <c r="X193" s="183"/>
      <c r="Y193" s="107"/>
      <c r="Z193" s="183"/>
      <c r="AA193" s="107"/>
      <c r="AB193" s="240"/>
      <c r="AC193" s="107"/>
      <c r="AD193" s="107"/>
      <c r="AE193" s="107"/>
      <c r="AF193" s="107"/>
      <c r="AG193" s="107"/>
      <c r="AH193" s="107"/>
    </row>
    <row r="194" spans="1:34" s="141" customFormat="1" x14ac:dyDescent="0.2">
      <c r="A194" s="339" t="s">
        <v>740</v>
      </c>
      <c r="B194" s="185" t="str">
        <f t="shared" si="94"/>
        <v>Stewart</v>
      </c>
      <c r="C194" s="190" t="str">
        <f t="shared" si="95"/>
        <v>Chris</v>
      </c>
      <c r="D194" s="107" t="str">
        <f t="shared" si="96"/>
        <v>C. Stewart</v>
      </c>
      <c r="E194" s="178" t="str">
        <f t="shared" si="97"/>
        <v>Chris Stewart</v>
      </c>
      <c r="F194" s="367" t="s">
        <v>971</v>
      </c>
      <c r="G194" s="339"/>
      <c r="H194" s="339"/>
      <c r="I194" s="339"/>
      <c r="J194" s="368">
        <v>30001</v>
      </c>
      <c r="K194" s="369" t="s">
        <v>972</v>
      </c>
      <c r="L194" s="337" t="s">
        <v>7</v>
      </c>
      <c r="M194" s="107" t="str">
        <f>$X194</f>
        <v>free agent</v>
      </c>
      <c r="N194" s="339" t="s">
        <v>388</v>
      </c>
      <c r="O194" s="370" t="s">
        <v>2429</v>
      </c>
      <c r="P194" s="178" t="str">
        <f t="shared" si="89"/>
        <v>Stewart, Chris (free agent)</v>
      </c>
      <c r="Q194" s="139">
        <f>IF(ISBLANK($W194),"",$W194)</f>
        <v>200000</v>
      </c>
      <c r="R194" s="139" t="str">
        <f>IF(ISBLANK($Y194),"",$Y194)</f>
        <v/>
      </c>
      <c r="S194" s="231" t="str">
        <f>IF(ISBLANK($AA194),"",$AA194)</f>
        <v/>
      </c>
      <c r="T194" s="231" t="str">
        <f>IF(ISBLANK($AC194),"",$AC194)</f>
        <v/>
      </c>
      <c r="U194" s="231" t="str">
        <f>IF(ISBLANK($AE194),"",$AE194)</f>
        <v>ARB-Y7</v>
      </c>
      <c r="V194" s="107" t="s">
        <v>1488</v>
      </c>
      <c r="W194" s="338">
        <v>200000</v>
      </c>
      <c r="X194" s="107" t="s">
        <v>326</v>
      </c>
      <c r="Y194" s="183"/>
      <c r="Z194" s="178"/>
      <c r="AA194" s="178"/>
      <c r="AB194" s="107"/>
      <c r="AC194" s="240"/>
      <c r="AD194" s="107"/>
      <c r="AE194" s="107" t="s">
        <v>945</v>
      </c>
      <c r="AF194" s="107"/>
      <c r="AG194" s="107" t="s">
        <v>326</v>
      </c>
      <c r="AH194" s="107"/>
    </row>
    <row r="195" spans="1:34" s="141" customFormat="1" x14ac:dyDescent="0.2">
      <c r="A195" s="185" t="s">
        <v>1103</v>
      </c>
      <c r="B195" s="185" t="str">
        <f t="shared" si="94"/>
        <v>Stewart</v>
      </c>
      <c r="C195" s="190" t="str">
        <f t="shared" si="95"/>
        <v>Kohl</v>
      </c>
      <c r="D195" s="107" t="str">
        <f t="shared" si="96"/>
        <v>K. Stewart</v>
      </c>
      <c r="E195" s="178" t="str">
        <f t="shared" si="97"/>
        <v>Kohl Stewart</v>
      </c>
      <c r="F195" s="184" t="s">
        <v>971</v>
      </c>
      <c r="G195" s="184"/>
      <c r="H195" s="184"/>
      <c r="I195" s="184"/>
      <c r="J195" s="194">
        <v>34614</v>
      </c>
      <c r="K195" s="195" t="s">
        <v>730</v>
      </c>
      <c r="L195" s="108" t="s">
        <v>509</v>
      </c>
      <c r="M195" s="107" t="str">
        <f>$W195</f>
        <v>min</v>
      </c>
      <c r="N195" s="120" t="s">
        <v>429</v>
      </c>
      <c r="O195" s="184" t="s">
        <v>1076</v>
      </c>
      <c r="P195" s="178" t="str">
        <f t="shared" si="89"/>
        <v>Stewart, Kohl (min)</v>
      </c>
      <c r="Q195" s="139" t="str">
        <f>IF(ISBLANK($X195),"",$X195)</f>
        <v/>
      </c>
      <c r="R195" s="231" t="str">
        <f>IF(ISBLANK($Z195),"",$Z195)</f>
        <v/>
      </c>
      <c r="S195" s="231" t="str">
        <f>IF(ISBLANK($AB195),"",$AB195)</f>
        <v/>
      </c>
      <c r="T195" s="231" t="str">
        <f>IF(ISBLANK($AD195),"",$AD195)</f>
        <v/>
      </c>
      <c r="U195" s="229" t="s">
        <v>643</v>
      </c>
      <c r="V195" s="179"/>
      <c r="W195" s="178" t="s">
        <v>643</v>
      </c>
      <c r="X195" s="179"/>
      <c r="Y195" s="107"/>
      <c r="Z195" s="183"/>
      <c r="AA195" s="471"/>
      <c r="AB195" s="214"/>
      <c r="AC195" s="471"/>
      <c r="AD195" s="107"/>
      <c r="AE195" s="107" t="s">
        <v>944</v>
      </c>
      <c r="AF195" s="107"/>
      <c r="AG195" s="107" t="s">
        <v>945</v>
      </c>
      <c r="AH195" s="107"/>
    </row>
    <row r="196" spans="1:34" s="141" customFormat="1" x14ac:dyDescent="0.2">
      <c r="A196" s="121" t="s">
        <v>2409</v>
      </c>
      <c r="B196" s="185" t="str">
        <f t="shared" si="94"/>
        <v>Stubbs</v>
      </c>
      <c r="C196" s="190" t="str">
        <f t="shared" si="95"/>
        <v>Drew</v>
      </c>
      <c r="D196" s="107" t="str">
        <f t="shared" si="96"/>
        <v>D. Stubbs</v>
      </c>
      <c r="E196" s="178" t="str">
        <f t="shared" si="97"/>
        <v>Drew Stubbs</v>
      </c>
      <c r="F196" s="217"/>
      <c r="G196" s="217"/>
      <c r="H196" s="217"/>
      <c r="I196" s="217"/>
      <c r="J196" s="165"/>
      <c r="K196" s="167" t="s">
        <v>973</v>
      </c>
      <c r="L196" s="108" t="s">
        <v>7</v>
      </c>
      <c r="M196" s="107" t="str">
        <f>$X196</f>
        <v>free agent</v>
      </c>
      <c r="N196" s="121" t="s">
        <v>556</v>
      </c>
      <c r="O196" s="142" t="s">
        <v>2411</v>
      </c>
      <c r="P196" s="178" t="str">
        <f t="shared" si="89"/>
        <v>Stubbs, Drew (free agent)</v>
      </c>
      <c r="Q196" s="139">
        <f>IF(ISBLANK($W196),"",$W196)</f>
        <v>200000</v>
      </c>
      <c r="R196" s="139" t="str">
        <f>IF(ISBLANK($Y196),"",$Y196)</f>
        <v/>
      </c>
      <c r="S196" s="231" t="str">
        <f>IF(ISBLANK($AA196),"",$AA196)</f>
        <v/>
      </c>
      <c r="T196" s="231" t="str">
        <f>IF(ISBLANK($AC196),"",$AC196)</f>
        <v/>
      </c>
      <c r="U196" s="231" t="str">
        <f>IF(ISBLANK($AE196),"",$AE196)</f>
        <v>ARB-Y6</v>
      </c>
      <c r="V196" s="107" t="s">
        <v>1488</v>
      </c>
      <c r="W196" s="140">
        <v>200000</v>
      </c>
      <c r="X196" s="107" t="s">
        <v>326</v>
      </c>
      <c r="Y196" s="183"/>
      <c r="Z196" s="107"/>
      <c r="AA196" s="183"/>
      <c r="AB196" s="107"/>
      <c r="AC196" s="240"/>
      <c r="AD196" s="107"/>
      <c r="AE196" s="107" t="s">
        <v>944</v>
      </c>
      <c r="AF196" s="107"/>
      <c r="AG196" s="107" t="s">
        <v>945</v>
      </c>
      <c r="AH196" s="107"/>
    </row>
    <row r="197" spans="1:34" s="141" customFormat="1" x14ac:dyDescent="0.2">
      <c r="A197" s="107" t="s">
        <v>306</v>
      </c>
      <c r="B197" s="185" t="str">
        <f t="shared" si="94"/>
        <v>Susac</v>
      </c>
      <c r="C197" s="190" t="str">
        <f t="shared" si="95"/>
        <v>Andrew</v>
      </c>
      <c r="D197" s="107" t="str">
        <f t="shared" si="96"/>
        <v>A. Susac</v>
      </c>
      <c r="E197" s="178" t="str">
        <f t="shared" si="97"/>
        <v>Andrew Susac</v>
      </c>
      <c r="F197" s="108" t="s">
        <v>971</v>
      </c>
      <c r="G197" s="108"/>
      <c r="H197" s="108"/>
      <c r="I197" s="108"/>
      <c r="J197" s="165">
        <v>32954</v>
      </c>
      <c r="K197" s="120" t="s">
        <v>972</v>
      </c>
      <c r="L197" s="108" t="s">
        <v>7</v>
      </c>
      <c r="M197" s="107" t="str">
        <f t="shared" ref="M197:M206" si="103">$W197</f>
        <v>Y1*</v>
      </c>
      <c r="N197" s="222" t="s">
        <v>642</v>
      </c>
      <c r="O197" s="142" t="s">
        <v>1834</v>
      </c>
      <c r="P197" s="178" t="str">
        <f t="shared" si="89"/>
        <v>Susac, Andrew (Y1*)</v>
      </c>
      <c r="Q197" s="139">
        <f t="shared" ref="Q197:Q206" si="104">IF(ISBLANK($X197),"",$X197)</f>
        <v>200000</v>
      </c>
      <c r="R197" s="231">
        <f t="shared" ref="R197:R206" si="105">IF(ISBLANK($Z197),"",$Z197)</f>
        <v>300000</v>
      </c>
      <c r="S197" s="231">
        <f t="shared" ref="S197:S206" si="106">IF(ISBLANK($AB197),"",$AB197)</f>
        <v>400000</v>
      </c>
      <c r="T197" s="231" t="str">
        <f t="shared" ref="T197:T206" si="107">IF(ISBLANK($AD197),"",$AD197)</f>
        <v/>
      </c>
      <c r="U197" s="120" t="s">
        <v>251</v>
      </c>
      <c r="V197" s="179">
        <v>200000</v>
      </c>
      <c r="W197" s="178" t="s">
        <v>251</v>
      </c>
      <c r="X197" s="140">
        <v>200000</v>
      </c>
      <c r="Y197" s="107" t="s">
        <v>511</v>
      </c>
      <c r="Z197" s="183">
        <v>300000</v>
      </c>
      <c r="AA197" s="107" t="s">
        <v>367</v>
      </c>
      <c r="AB197" s="183">
        <v>400000</v>
      </c>
      <c r="AC197" s="107" t="s">
        <v>630</v>
      </c>
      <c r="AD197" s="107"/>
      <c r="AE197" s="107"/>
      <c r="AF197" s="107"/>
      <c r="AG197" s="107"/>
      <c r="AH197" s="107"/>
    </row>
    <row r="198" spans="1:34" s="141" customFormat="1" ht="14.25" customHeight="1" x14ac:dyDescent="0.2">
      <c r="A198" s="107" t="s">
        <v>2182</v>
      </c>
      <c r="B198" s="185" t="str">
        <f t="shared" si="94"/>
        <v>Szapucki</v>
      </c>
      <c r="C198" s="190" t="str">
        <f t="shared" si="95"/>
        <v>Thomas</v>
      </c>
      <c r="D198" s="107" t="str">
        <f t="shared" si="96"/>
        <v>T. Szapucki</v>
      </c>
      <c r="E198" s="178" t="str">
        <f t="shared" si="97"/>
        <v>Thomas Szapucki</v>
      </c>
      <c r="F198" s="184" t="s">
        <v>404</v>
      </c>
      <c r="G198" s="107">
        <f>Players!G766+1</f>
        <v>209</v>
      </c>
      <c r="H198" s="107">
        <v>5</v>
      </c>
      <c r="I198" s="107">
        <v>7</v>
      </c>
      <c r="J198" s="398">
        <v>35228</v>
      </c>
      <c r="K198" s="107" t="s">
        <v>730</v>
      </c>
      <c r="L198" s="108" t="s">
        <v>509</v>
      </c>
      <c r="M198" s="107" t="str">
        <f t="shared" si="103"/>
        <v>min</v>
      </c>
      <c r="N198" s="107" t="s">
        <v>226</v>
      </c>
      <c r="O198" s="108" t="s">
        <v>2127</v>
      </c>
      <c r="P198" s="178" t="str">
        <f t="shared" si="89"/>
        <v>Szapucki, Thomas (min)</v>
      </c>
      <c r="Q198" s="139" t="str">
        <f t="shared" si="104"/>
        <v/>
      </c>
      <c r="R198" s="231" t="str">
        <f t="shared" si="105"/>
        <v/>
      </c>
      <c r="S198" s="231" t="str">
        <f t="shared" si="106"/>
        <v/>
      </c>
      <c r="T198" s="231" t="str">
        <f t="shared" si="107"/>
        <v/>
      </c>
      <c r="U198" s="107" t="s">
        <v>643</v>
      </c>
      <c r="V198" s="107"/>
      <c r="W198" s="107" t="s">
        <v>643</v>
      </c>
      <c r="X198" s="107"/>
      <c r="Y198" s="107"/>
      <c r="Z198" s="107"/>
      <c r="AA198" s="107"/>
      <c r="AB198" s="107"/>
      <c r="AC198" s="107"/>
      <c r="AD198" s="107"/>
      <c r="AE198" s="107"/>
      <c r="AF198" s="107"/>
      <c r="AG198" s="107"/>
      <c r="AH198" s="107"/>
    </row>
    <row r="199" spans="1:34" s="141" customFormat="1" ht="14.25" customHeight="1" x14ac:dyDescent="0.2">
      <c r="A199" s="107" t="s">
        <v>2277</v>
      </c>
      <c r="B199" s="185" t="str">
        <f t="shared" si="94"/>
        <v>Telis</v>
      </c>
      <c r="C199" s="190" t="str">
        <f t="shared" si="95"/>
        <v>Tomas</v>
      </c>
      <c r="D199" s="107" t="str">
        <f t="shared" si="96"/>
        <v>T. Telis</v>
      </c>
      <c r="E199" s="178" t="str">
        <f t="shared" si="97"/>
        <v>Tomas Telis</v>
      </c>
      <c r="F199" s="178" t="s">
        <v>978</v>
      </c>
      <c r="G199" s="107">
        <v>219</v>
      </c>
      <c r="H199" s="107">
        <v>12</v>
      </c>
      <c r="I199" s="107">
        <v>5</v>
      </c>
      <c r="J199" s="398">
        <v>33407</v>
      </c>
      <c r="K199" s="107" t="s">
        <v>972</v>
      </c>
      <c r="L199" s="108" t="s">
        <v>7</v>
      </c>
      <c r="M199" s="107" t="str">
        <f t="shared" si="103"/>
        <v>Y1</v>
      </c>
      <c r="N199" s="107" t="s">
        <v>614</v>
      </c>
      <c r="O199" s="108" t="s">
        <v>2127</v>
      </c>
      <c r="P199" s="178" t="str">
        <f t="shared" si="89"/>
        <v>Telis, Tomas (Y1)</v>
      </c>
      <c r="Q199" s="139">
        <f t="shared" si="104"/>
        <v>200000</v>
      </c>
      <c r="R199" s="231">
        <f t="shared" si="105"/>
        <v>300000</v>
      </c>
      <c r="S199" s="231">
        <f t="shared" si="106"/>
        <v>400000</v>
      </c>
      <c r="T199" s="231" t="str">
        <f t="shared" si="107"/>
        <v/>
      </c>
      <c r="U199" s="107" t="s">
        <v>507</v>
      </c>
      <c r="V199" s="140">
        <v>100000</v>
      </c>
      <c r="W199" s="107" t="s">
        <v>510</v>
      </c>
      <c r="X199" s="140">
        <v>200000</v>
      </c>
      <c r="Y199" s="107" t="s">
        <v>511</v>
      </c>
      <c r="Z199" s="183">
        <v>300000</v>
      </c>
      <c r="AA199" s="107" t="s">
        <v>367</v>
      </c>
      <c r="AB199" s="183">
        <v>400000</v>
      </c>
      <c r="AC199" s="107" t="s">
        <v>630</v>
      </c>
      <c r="AD199" s="107"/>
      <c r="AE199" s="107"/>
      <c r="AF199" s="107"/>
      <c r="AG199" s="107"/>
      <c r="AH199" s="140"/>
    </row>
    <row r="200" spans="1:34" s="141" customFormat="1" ht="14.25" customHeight="1" x14ac:dyDescent="0.2">
      <c r="A200" s="107" t="s">
        <v>2176</v>
      </c>
      <c r="B200" s="185" t="str">
        <f t="shared" si="94"/>
        <v>Tellez</v>
      </c>
      <c r="C200" s="190" t="str">
        <f t="shared" si="95"/>
        <v>Rowdy</v>
      </c>
      <c r="D200" s="107" t="str">
        <f t="shared" si="96"/>
        <v>R. Tellez</v>
      </c>
      <c r="E200" s="178" t="str">
        <f t="shared" si="97"/>
        <v>Rowdy Tellez</v>
      </c>
      <c r="F200" s="184" t="s">
        <v>404</v>
      </c>
      <c r="G200" s="107">
        <f>'Free Agents'!G182+1</f>
        <v>1</v>
      </c>
      <c r="H200" s="107">
        <v>4</v>
      </c>
      <c r="I200" s="107">
        <v>17</v>
      </c>
      <c r="J200" s="398">
        <v>34774</v>
      </c>
      <c r="K200" s="107" t="s">
        <v>970</v>
      </c>
      <c r="L200" s="108" t="s">
        <v>509</v>
      </c>
      <c r="M200" s="107" t="str">
        <f t="shared" si="103"/>
        <v>min</v>
      </c>
      <c r="N200" s="107" t="s">
        <v>614</v>
      </c>
      <c r="O200" s="108" t="s">
        <v>2127</v>
      </c>
      <c r="P200" s="178" t="str">
        <f t="shared" si="89"/>
        <v>Tellez, Rowdy (min)</v>
      </c>
      <c r="Q200" s="139" t="str">
        <f t="shared" si="104"/>
        <v/>
      </c>
      <c r="R200" s="231" t="str">
        <f t="shared" si="105"/>
        <v/>
      </c>
      <c r="S200" s="231" t="str">
        <f t="shared" si="106"/>
        <v/>
      </c>
      <c r="T200" s="231" t="str">
        <f t="shared" si="107"/>
        <v/>
      </c>
      <c r="U200" s="107" t="s">
        <v>643</v>
      </c>
      <c r="V200" s="107"/>
      <c r="W200" s="107" t="s">
        <v>643</v>
      </c>
      <c r="X200" s="107"/>
      <c r="Y200" s="107"/>
      <c r="Z200" s="107"/>
      <c r="AA200" s="107"/>
      <c r="AB200" s="107"/>
      <c r="AC200" s="107"/>
      <c r="AD200" s="107"/>
      <c r="AE200" s="107" t="s">
        <v>326</v>
      </c>
      <c r="AF200" s="107"/>
      <c r="AG200" s="107"/>
      <c r="AH200" s="107"/>
    </row>
    <row r="201" spans="1:34" s="203" customFormat="1" ht="14.25" customHeight="1" x14ac:dyDescent="0.2">
      <c r="A201" s="471" t="s">
        <v>741</v>
      </c>
      <c r="B201" s="185" t="str">
        <f t="shared" si="94"/>
        <v>Thompson</v>
      </c>
      <c r="C201" s="190" t="str">
        <f t="shared" si="95"/>
        <v>Trayce</v>
      </c>
      <c r="D201" s="107" t="str">
        <f t="shared" si="96"/>
        <v>T. Thompson</v>
      </c>
      <c r="E201" s="178" t="str">
        <f t="shared" si="97"/>
        <v>Trayce Thompson</v>
      </c>
      <c r="F201" s="217" t="s">
        <v>971</v>
      </c>
      <c r="G201" s="471">
        <v>93</v>
      </c>
      <c r="H201" s="471" t="s">
        <v>613</v>
      </c>
      <c r="I201" s="471">
        <v>24</v>
      </c>
      <c r="J201" s="298">
        <v>33312</v>
      </c>
      <c r="K201" s="167" t="s">
        <v>1075</v>
      </c>
      <c r="L201" s="108" t="s">
        <v>7</v>
      </c>
      <c r="M201" s="107" t="str">
        <f t="shared" si="103"/>
        <v>Y2*</v>
      </c>
      <c r="N201" s="222" t="str">
        <f>Mays!$S$2</f>
        <v>Thunder Bay</v>
      </c>
      <c r="O201" s="142" t="s">
        <v>1727</v>
      </c>
      <c r="P201" s="178" t="str">
        <f t="shared" si="89"/>
        <v>Thompson, Trayce (Y2*)</v>
      </c>
      <c r="Q201" s="139">
        <f t="shared" si="104"/>
        <v>300000</v>
      </c>
      <c r="R201" s="231">
        <f t="shared" si="105"/>
        <v>400000</v>
      </c>
      <c r="S201" s="231" t="str">
        <f t="shared" si="106"/>
        <v/>
      </c>
      <c r="T201" s="231" t="str">
        <f t="shared" si="107"/>
        <v/>
      </c>
      <c r="U201" s="120" t="s">
        <v>511</v>
      </c>
      <c r="V201" s="140">
        <v>300000</v>
      </c>
      <c r="W201" s="107" t="s">
        <v>250</v>
      </c>
      <c r="X201" s="183">
        <v>300000</v>
      </c>
      <c r="Y201" s="107" t="s">
        <v>367</v>
      </c>
      <c r="Z201" s="183">
        <v>400000</v>
      </c>
      <c r="AA201" s="107" t="s">
        <v>630</v>
      </c>
      <c r="AB201" s="240"/>
      <c r="AC201" s="107" t="s">
        <v>943</v>
      </c>
      <c r="AD201" s="107"/>
      <c r="AE201" s="107" t="s">
        <v>326</v>
      </c>
      <c r="AF201" s="107"/>
      <c r="AG201" s="471"/>
      <c r="AH201" s="471"/>
    </row>
    <row r="202" spans="1:34" s="141" customFormat="1" ht="14.25" customHeight="1" x14ac:dyDescent="0.2">
      <c r="A202" s="185" t="s">
        <v>1100</v>
      </c>
      <c r="B202" s="185" t="str">
        <f t="shared" si="94"/>
        <v>Tirado</v>
      </c>
      <c r="C202" s="190" t="str">
        <f t="shared" si="95"/>
        <v>Alberto</v>
      </c>
      <c r="D202" s="107" t="str">
        <f t="shared" si="96"/>
        <v>A. Tirado</v>
      </c>
      <c r="E202" s="178" t="str">
        <f t="shared" si="97"/>
        <v>Alberto Tirado</v>
      </c>
      <c r="F202" s="184" t="s">
        <v>971</v>
      </c>
      <c r="G202" s="184"/>
      <c r="H202" s="184"/>
      <c r="I202" s="184"/>
      <c r="J202" s="194">
        <v>34678</v>
      </c>
      <c r="K202" s="195" t="s">
        <v>968</v>
      </c>
      <c r="L202" s="108" t="s">
        <v>509</v>
      </c>
      <c r="M202" s="107" t="str">
        <f t="shared" si="103"/>
        <v>min</v>
      </c>
      <c r="N202" s="120" t="s">
        <v>429</v>
      </c>
      <c r="O202" s="184" t="s">
        <v>1076</v>
      </c>
      <c r="P202" s="178" t="str">
        <f t="shared" si="89"/>
        <v>Tirado, Alberto (min)</v>
      </c>
      <c r="Q202" s="139" t="str">
        <f t="shared" si="104"/>
        <v/>
      </c>
      <c r="R202" s="231" t="str">
        <f t="shared" si="105"/>
        <v/>
      </c>
      <c r="S202" s="231" t="str">
        <f t="shared" si="106"/>
        <v/>
      </c>
      <c r="T202" s="231" t="str">
        <f t="shared" si="107"/>
        <v/>
      </c>
      <c r="U202" s="229" t="s">
        <v>643</v>
      </c>
      <c r="V202" s="179"/>
      <c r="W202" s="178" t="s">
        <v>643</v>
      </c>
      <c r="X202" s="179"/>
      <c r="Y202" s="107"/>
      <c r="Z202" s="183"/>
      <c r="AA202" s="471"/>
      <c r="AB202" s="214"/>
      <c r="AC202" s="471"/>
      <c r="AD202" s="107"/>
      <c r="AE202" s="107" t="s">
        <v>326</v>
      </c>
      <c r="AF202" s="107"/>
      <c r="AG202" s="107"/>
      <c r="AH202" s="107"/>
    </row>
    <row r="203" spans="1:34" s="141" customFormat="1" ht="14.25" customHeight="1" x14ac:dyDescent="0.2">
      <c r="A203" s="471" t="s">
        <v>1148</v>
      </c>
      <c r="B203" s="185" t="str">
        <f t="shared" si="94"/>
        <v>Tonkin</v>
      </c>
      <c r="C203" s="190" t="str">
        <f t="shared" si="95"/>
        <v>Michael</v>
      </c>
      <c r="D203" s="107" t="str">
        <f t="shared" si="96"/>
        <v>M. Tonkin</v>
      </c>
      <c r="E203" s="178" t="str">
        <f t="shared" si="97"/>
        <v>Michael Tonkin</v>
      </c>
      <c r="F203" s="217" t="s">
        <v>971</v>
      </c>
      <c r="G203" s="471">
        <v>190</v>
      </c>
      <c r="H203" s="471">
        <v>8</v>
      </c>
      <c r="I203" s="471">
        <v>16</v>
      </c>
      <c r="J203" s="298">
        <v>32831</v>
      </c>
      <c r="K203" s="167" t="s">
        <v>968</v>
      </c>
      <c r="L203" s="108" t="s">
        <v>130</v>
      </c>
      <c r="M203" s="107" t="str">
        <f t="shared" si="103"/>
        <v>Y3</v>
      </c>
      <c r="N203" s="120" t="str">
        <f>Ruth!$Y$2</f>
        <v xml:space="preserve">New Jersey </v>
      </c>
      <c r="O203" s="142" t="s">
        <v>1727</v>
      </c>
      <c r="P203" s="178" t="str">
        <f t="shared" si="89"/>
        <v>Tonkin, Michael (Y3)</v>
      </c>
      <c r="Q203" s="139">
        <f t="shared" si="104"/>
        <v>400000</v>
      </c>
      <c r="R203" s="231" t="str">
        <f t="shared" si="105"/>
        <v/>
      </c>
      <c r="S203" s="231" t="str">
        <f t="shared" si="106"/>
        <v/>
      </c>
      <c r="T203" s="231" t="str">
        <f t="shared" si="107"/>
        <v/>
      </c>
      <c r="U203" s="120" t="s">
        <v>511</v>
      </c>
      <c r="V203" s="140">
        <v>300000</v>
      </c>
      <c r="W203" s="107" t="s">
        <v>367</v>
      </c>
      <c r="X203" s="183">
        <v>400000</v>
      </c>
      <c r="Y203" s="107" t="s">
        <v>630</v>
      </c>
      <c r="Z203" s="183"/>
      <c r="AA203" s="107" t="s">
        <v>943</v>
      </c>
      <c r="AB203" s="240"/>
      <c r="AC203" s="107" t="s">
        <v>944</v>
      </c>
      <c r="AD203" s="107"/>
      <c r="AE203" s="107"/>
      <c r="AF203" s="107"/>
      <c r="AG203" s="107"/>
      <c r="AH203" s="107"/>
    </row>
    <row r="204" spans="1:34" s="141" customFormat="1" ht="14.25" customHeight="1" x14ac:dyDescent="0.2">
      <c r="A204" s="471" t="s">
        <v>1345</v>
      </c>
      <c r="B204" s="185" t="str">
        <f t="shared" si="94"/>
        <v>Tropeano</v>
      </c>
      <c r="C204" s="190" t="str">
        <f t="shared" si="95"/>
        <v>Nick</v>
      </c>
      <c r="D204" s="107" t="str">
        <f t="shared" si="96"/>
        <v>N. Tropeano</v>
      </c>
      <c r="E204" s="178" t="str">
        <f t="shared" si="97"/>
        <v>Nick Tropeano</v>
      </c>
      <c r="F204" s="108" t="s">
        <v>971</v>
      </c>
      <c r="G204" s="108"/>
      <c r="H204" s="108"/>
      <c r="I204" s="108"/>
      <c r="J204" s="298">
        <v>33112</v>
      </c>
      <c r="K204" s="107" t="s">
        <v>730</v>
      </c>
      <c r="L204" s="108" t="s">
        <v>130</v>
      </c>
      <c r="M204" s="107" t="str">
        <f t="shared" si="103"/>
        <v>Y2*</v>
      </c>
      <c r="N204" s="120" t="str">
        <f>Mays!$AE$2</f>
        <v>West Oakland</v>
      </c>
      <c r="O204" s="108" t="s">
        <v>1349</v>
      </c>
      <c r="P204" s="178" t="str">
        <f t="shared" si="89"/>
        <v>Tropeano, Nick (Y2*)</v>
      </c>
      <c r="Q204" s="139">
        <f t="shared" si="104"/>
        <v>300000</v>
      </c>
      <c r="R204" s="231">
        <f t="shared" si="105"/>
        <v>400000</v>
      </c>
      <c r="S204" s="231" t="str">
        <f t="shared" si="106"/>
        <v/>
      </c>
      <c r="T204" s="231" t="str">
        <f t="shared" si="107"/>
        <v/>
      </c>
      <c r="U204" s="120" t="s">
        <v>511</v>
      </c>
      <c r="V204" s="201">
        <v>300000</v>
      </c>
      <c r="W204" s="107" t="s">
        <v>250</v>
      </c>
      <c r="X204" s="183">
        <v>300000</v>
      </c>
      <c r="Y204" s="107" t="s">
        <v>367</v>
      </c>
      <c r="Z204" s="183">
        <v>400000</v>
      </c>
      <c r="AA204" s="107" t="s">
        <v>630</v>
      </c>
      <c r="AB204" s="214"/>
      <c r="AC204" s="107" t="s">
        <v>943</v>
      </c>
      <c r="AD204" s="107"/>
      <c r="AE204" s="107"/>
      <c r="AF204" s="140"/>
      <c r="AG204" s="107"/>
      <c r="AH204" s="140"/>
    </row>
    <row r="205" spans="1:34" s="141" customFormat="1" ht="14.25" customHeight="1" x14ac:dyDescent="0.2">
      <c r="A205" s="471" t="s">
        <v>1723</v>
      </c>
      <c r="B205" s="185" t="str">
        <f t="shared" si="94"/>
        <v>Tucker</v>
      </c>
      <c r="C205" s="190" t="str">
        <f t="shared" si="95"/>
        <v>Preston*</v>
      </c>
      <c r="D205" s="107" t="str">
        <f t="shared" si="96"/>
        <v>P. Tucker</v>
      </c>
      <c r="E205" s="178" t="str">
        <f t="shared" si="97"/>
        <v>Preston* Tucker</v>
      </c>
      <c r="F205" s="217" t="s">
        <v>404</v>
      </c>
      <c r="G205" s="471">
        <v>118</v>
      </c>
      <c r="H205" s="471">
        <v>5</v>
      </c>
      <c r="I205" s="471">
        <v>1</v>
      </c>
      <c r="J205" s="298">
        <v>33060</v>
      </c>
      <c r="K205" s="167" t="s">
        <v>1075</v>
      </c>
      <c r="L205" s="108" t="s">
        <v>7</v>
      </c>
      <c r="M205" s="107" t="str">
        <f t="shared" si="103"/>
        <v>Y2*</v>
      </c>
      <c r="N205" s="120" t="str">
        <f>Mays!$G$2</f>
        <v>Palo Alto</v>
      </c>
      <c r="O205" s="142" t="s">
        <v>1727</v>
      </c>
      <c r="P205" s="178" t="str">
        <f t="shared" ref="P205:P226" si="108">CONCATENATE(A205," (",M205,")")</f>
        <v>Tucker, Preston* (Y2*)</v>
      </c>
      <c r="Q205" s="139">
        <f t="shared" si="104"/>
        <v>300000</v>
      </c>
      <c r="R205" s="231">
        <f t="shared" si="105"/>
        <v>400000</v>
      </c>
      <c r="S205" s="231" t="str">
        <f t="shared" si="106"/>
        <v/>
      </c>
      <c r="T205" s="231" t="str">
        <f t="shared" si="107"/>
        <v/>
      </c>
      <c r="U205" s="120" t="s">
        <v>511</v>
      </c>
      <c r="V205" s="140">
        <v>300000</v>
      </c>
      <c r="W205" s="107" t="s">
        <v>250</v>
      </c>
      <c r="X205" s="183">
        <v>300000</v>
      </c>
      <c r="Y205" s="107" t="s">
        <v>367</v>
      </c>
      <c r="Z205" s="183">
        <v>400000</v>
      </c>
      <c r="AA205" s="107" t="s">
        <v>630</v>
      </c>
      <c r="AB205" s="240"/>
      <c r="AC205" s="107" t="s">
        <v>943</v>
      </c>
      <c r="AD205" s="107"/>
      <c r="AE205" s="107"/>
      <c r="AF205" s="107"/>
      <c r="AG205" s="107"/>
      <c r="AH205" s="107"/>
    </row>
    <row r="206" spans="1:34" s="141" customFormat="1" ht="14.25" customHeight="1" x14ac:dyDescent="0.2">
      <c r="A206" s="107" t="s">
        <v>1807</v>
      </c>
      <c r="B206" s="185" t="str">
        <f t="shared" si="94"/>
        <v>Underwood</v>
      </c>
      <c r="C206" s="190" t="str">
        <f t="shared" si="95"/>
        <v>Duane</v>
      </c>
      <c r="D206" s="107" t="str">
        <f t="shared" si="96"/>
        <v>D. Underwood</v>
      </c>
      <c r="E206" s="178" t="str">
        <f t="shared" si="97"/>
        <v>Duane Underwood</v>
      </c>
      <c r="F206" s="217"/>
      <c r="G206" s="471">
        <v>83</v>
      </c>
      <c r="H206" s="471" t="s">
        <v>613</v>
      </c>
      <c r="I206" s="471">
        <v>11</v>
      </c>
      <c r="J206" s="298">
        <v>34535</v>
      </c>
      <c r="K206" s="167" t="s">
        <v>730</v>
      </c>
      <c r="L206" s="108" t="s">
        <v>509</v>
      </c>
      <c r="M206" s="107" t="str">
        <f t="shared" si="103"/>
        <v>min</v>
      </c>
      <c r="N206" s="120" t="str">
        <f>Cobb!$G$2</f>
        <v>Alaska</v>
      </c>
      <c r="O206" s="142" t="s">
        <v>1727</v>
      </c>
      <c r="P206" s="178" t="str">
        <f t="shared" si="108"/>
        <v>Underwood, Duane (min)</v>
      </c>
      <c r="Q206" s="139" t="str">
        <f t="shared" si="104"/>
        <v/>
      </c>
      <c r="R206" s="231" t="str">
        <f t="shared" si="105"/>
        <v/>
      </c>
      <c r="S206" s="231" t="str">
        <f t="shared" si="106"/>
        <v/>
      </c>
      <c r="T206" s="231" t="str">
        <f t="shared" si="107"/>
        <v/>
      </c>
      <c r="U206" s="120" t="s">
        <v>643</v>
      </c>
      <c r="V206" s="140"/>
      <c r="W206" s="107" t="s">
        <v>643</v>
      </c>
      <c r="X206" s="183"/>
      <c r="Y206" s="107"/>
      <c r="Z206" s="183"/>
      <c r="AA206" s="107"/>
      <c r="AB206" s="240"/>
      <c r="AC206" s="107"/>
      <c r="AD206" s="107"/>
      <c r="AE206" s="107" t="s">
        <v>326</v>
      </c>
      <c r="AF206" s="107"/>
      <c r="AG206" s="107"/>
      <c r="AH206" s="107"/>
    </row>
    <row r="207" spans="1:34" s="141" customFormat="1" ht="14.25" customHeight="1" x14ac:dyDescent="0.2">
      <c r="A207" s="107" t="s">
        <v>126</v>
      </c>
      <c r="B207" s="185" t="str">
        <f t="shared" si="94"/>
        <v>Uribe</v>
      </c>
      <c r="C207" s="190" t="str">
        <f t="shared" si="95"/>
        <v>Juan</v>
      </c>
      <c r="D207" s="107" t="str">
        <f t="shared" si="96"/>
        <v>J. Uribe</v>
      </c>
      <c r="E207" s="178" t="str">
        <f t="shared" si="97"/>
        <v>Juan Uribe</v>
      </c>
      <c r="F207" s="108"/>
      <c r="G207" s="108"/>
      <c r="H207" s="108"/>
      <c r="I207" s="108"/>
      <c r="J207" s="165"/>
      <c r="K207" s="120"/>
      <c r="L207" s="108" t="s">
        <v>7</v>
      </c>
      <c r="M207" s="107" t="str">
        <f>$X207</f>
        <v>free agent</v>
      </c>
      <c r="N207" s="222" t="str">
        <f>Mays!$S$2</f>
        <v>Thunder Bay</v>
      </c>
      <c r="O207" s="227" t="s">
        <v>1820</v>
      </c>
      <c r="P207" s="178" t="str">
        <f t="shared" si="108"/>
        <v>Uribe, Juan (free agent)</v>
      </c>
      <c r="Q207" s="139">
        <f>IF(ISBLANK($W207),"",$W207)</f>
        <v>1800000</v>
      </c>
      <c r="R207" s="139" t="str">
        <f>IF(ISBLANK($Y207),"",$Y207)</f>
        <v/>
      </c>
      <c r="S207" s="231" t="str">
        <f>IF(ISBLANK($AA207),"",$AA207)</f>
        <v/>
      </c>
      <c r="T207" s="231" t="str">
        <f>IF(ISBLANK($AC207),"",$AC207)</f>
        <v/>
      </c>
      <c r="U207" s="231" t="str">
        <f>IF(ISBLANK($AE207),"",$AE207)</f>
        <v>free agent</v>
      </c>
      <c r="V207" s="120" t="s">
        <v>121</v>
      </c>
      <c r="W207" s="182">
        <v>1800000</v>
      </c>
      <c r="X207" s="120" t="s">
        <v>326</v>
      </c>
      <c r="Y207" s="183"/>
      <c r="Z207" s="107"/>
      <c r="AA207" s="183"/>
      <c r="AB207" s="107"/>
      <c r="AC207" s="240"/>
      <c r="AD207" s="107"/>
      <c r="AE207" s="107" t="s">
        <v>326</v>
      </c>
      <c r="AF207" s="107"/>
      <c r="AG207" s="107"/>
      <c r="AH207" s="107"/>
    </row>
    <row r="208" spans="1:34" s="141" customFormat="1" ht="14.25" customHeight="1" x14ac:dyDescent="0.2">
      <c r="A208" s="107" t="s">
        <v>2365</v>
      </c>
      <c r="B208" s="185" t="str">
        <f t="shared" si="94"/>
        <v>Vargas</v>
      </c>
      <c r="C208" s="190" t="str">
        <f t="shared" si="95"/>
        <v>Cesar</v>
      </c>
      <c r="D208" s="107" t="str">
        <f t="shared" si="96"/>
        <v>C. Vargas</v>
      </c>
      <c r="E208" s="178" t="str">
        <f t="shared" si="97"/>
        <v>Cesar Vargas</v>
      </c>
      <c r="F208" s="178" t="s">
        <v>971</v>
      </c>
      <c r="G208" s="107">
        <v>215</v>
      </c>
      <c r="H208" s="107">
        <v>12</v>
      </c>
      <c r="I208" s="107">
        <v>1</v>
      </c>
      <c r="J208" s="398">
        <v>33602</v>
      </c>
      <c r="K208" s="107" t="s">
        <v>730</v>
      </c>
      <c r="L208" s="108" t="s">
        <v>130</v>
      </c>
      <c r="M208" s="107" t="str">
        <f>$W208</f>
        <v>Y1*</v>
      </c>
      <c r="N208" s="107" t="s">
        <v>1633</v>
      </c>
      <c r="O208" s="108" t="s">
        <v>2127</v>
      </c>
      <c r="P208" s="178" t="str">
        <f t="shared" si="108"/>
        <v>Vargas, Cesar (Y1*)</v>
      </c>
      <c r="Q208" s="139">
        <f>IF(ISBLANK($X208),"",$X208)</f>
        <v>200000</v>
      </c>
      <c r="R208" s="231">
        <f>IF(ISBLANK($Z208),"",$Z208)</f>
        <v>300000</v>
      </c>
      <c r="S208" s="231">
        <f>IF(ISBLANK($AB208),"",$AB208)</f>
        <v>400000</v>
      </c>
      <c r="T208" s="231" t="str">
        <f>IF(ISBLANK($AD208),"",$AD208)</f>
        <v/>
      </c>
      <c r="U208" s="107" t="s">
        <v>510</v>
      </c>
      <c r="V208" s="140">
        <v>200000</v>
      </c>
      <c r="W208" s="107" t="s">
        <v>251</v>
      </c>
      <c r="X208" s="140">
        <v>200000</v>
      </c>
      <c r="Y208" s="107" t="s">
        <v>511</v>
      </c>
      <c r="Z208" s="183">
        <v>300000</v>
      </c>
      <c r="AA208" s="107" t="s">
        <v>367</v>
      </c>
      <c r="AB208" s="183">
        <v>400000</v>
      </c>
      <c r="AC208" s="107" t="s">
        <v>630</v>
      </c>
      <c r="AD208" s="107"/>
      <c r="AE208" s="107"/>
      <c r="AF208" s="107"/>
      <c r="AG208" s="107"/>
      <c r="AH208" s="107"/>
    </row>
    <row r="209" spans="1:34" s="203" customFormat="1" ht="14.25" customHeight="1" x14ac:dyDescent="0.2">
      <c r="A209" s="422" t="s">
        <v>915</v>
      </c>
      <c r="B209" s="185" t="str">
        <f t="shared" si="94"/>
        <v>Ventura</v>
      </c>
      <c r="C209" s="190" t="str">
        <f t="shared" si="95"/>
        <v>Yordano</v>
      </c>
      <c r="D209" s="107" t="str">
        <f t="shared" si="96"/>
        <v>Y. Ventura</v>
      </c>
      <c r="E209" s="178" t="str">
        <f t="shared" si="97"/>
        <v>Yordano Ventura</v>
      </c>
      <c r="F209" s="108" t="s">
        <v>971</v>
      </c>
      <c r="G209" s="108"/>
      <c r="H209" s="108"/>
      <c r="I209" s="108"/>
      <c r="J209" s="165">
        <v>33392</v>
      </c>
      <c r="K209" s="120" t="s">
        <v>730</v>
      </c>
      <c r="L209" s="108" t="s">
        <v>130</v>
      </c>
      <c r="M209" s="107" t="str">
        <f>$W209</f>
        <v>ARB-Y4</v>
      </c>
      <c r="N209" s="120" t="str">
        <f>Cobb!$Y$2</f>
        <v>Gateway</v>
      </c>
      <c r="O209" s="108" t="s">
        <v>846</v>
      </c>
      <c r="P209" s="178" t="str">
        <f t="shared" si="108"/>
        <v>Ventura, Yordano (ARB-Y4)</v>
      </c>
      <c r="Q209" s="139" t="str">
        <f>IF(ISBLANK($X209),"",$X209)</f>
        <v/>
      </c>
      <c r="R209" s="231" t="str">
        <f>IF(ISBLANK($Z209),"",$Z209)</f>
        <v/>
      </c>
      <c r="S209" s="231" t="str">
        <f>IF(ISBLANK($AB209),"",$AB209)</f>
        <v/>
      </c>
      <c r="T209" s="231" t="str">
        <f>IF(ISBLANK($AD209),"",$AD209)</f>
        <v/>
      </c>
      <c r="U209" s="229" t="s">
        <v>367</v>
      </c>
      <c r="V209" s="179">
        <v>400000</v>
      </c>
      <c r="W209" s="107" t="s">
        <v>630</v>
      </c>
      <c r="X209" s="183"/>
      <c r="Y209" s="107" t="s">
        <v>943</v>
      </c>
      <c r="Z209" s="183"/>
      <c r="AA209" s="107" t="s">
        <v>944</v>
      </c>
      <c r="AB209" s="214"/>
      <c r="AC209" s="107" t="s">
        <v>945</v>
      </c>
      <c r="AD209" s="107"/>
      <c r="AE209" s="107"/>
      <c r="AF209" s="140"/>
      <c r="AG209" s="471"/>
      <c r="AH209" s="471"/>
    </row>
    <row r="210" spans="1:34" s="141" customFormat="1" ht="14.25" customHeight="1" x14ac:dyDescent="0.2">
      <c r="A210" s="471" t="s">
        <v>1724</v>
      </c>
      <c r="B210" s="185" t="str">
        <f t="shared" si="94"/>
        <v>Verrett</v>
      </c>
      <c r="C210" s="190" t="str">
        <f t="shared" si="95"/>
        <v>Logan</v>
      </c>
      <c r="D210" s="107" t="str">
        <f t="shared" si="96"/>
        <v>L. Verrett</v>
      </c>
      <c r="E210" s="178" t="str">
        <f t="shared" si="97"/>
        <v>Logan Verrett</v>
      </c>
      <c r="F210" s="217"/>
      <c r="G210" s="471">
        <v>59</v>
      </c>
      <c r="H210" s="471">
        <v>3</v>
      </c>
      <c r="I210" s="471">
        <v>10</v>
      </c>
      <c r="J210" s="298">
        <v>33043</v>
      </c>
      <c r="K210" s="167" t="s">
        <v>730</v>
      </c>
      <c r="L210" s="108" t="s">
        <v>130</v>
      </c>
      <c r="M210" s="107" t="str">
        <f>$W210</f>
        <v>Y2*</v>
      </c>
      <c r="N210" s="471" t="s">
        <v>62</v>
      </c>
      <c r="O210" s="142" t="s">
        <v>1727</v>
      </c>
      <c r="P210" s="178" t="str">
        <f t="shared" si="108"/>
        <v>Verrett, Logan (Y2*)</v>
      </c>
      <c r="Q210" s="139">
        <f>IF(ISBLANK($X210),"",$X210)</f>
        <v>300000</v>
      </c>
      <c r="R210" s="231">
        <f>IF(ISBLANK($Z210),"",$Z210)</f>
        <v>400000</v>
      </c>
      <c r="S210" s="231" t="str">
        <f>IF(ISBLANK($AB210),"",$AB210)</f>
        <v/>
      </c>
      <c r="T210" s="231" t="str">
        <f>IF(ISBLANK($AD210),"",$AD210)</f>
        <v/>
      </c>
      <c r="U210" s="120" t="s">
        <v>511</v>
      </c>
      <c r="V210" s="140">
        <v>300000</v>
      </c>
      <c r="W210" s="107" t="s">
        <v>250</v>
      </c>
      <c r="X210" s="183">
        <v>300000</v>
      </c>
      <c r="Y210" s="107" t="s">
        <v>367</v>
      </c>
      <c r="Z210" s="183">
        <v>400000</v>
      </c>
      <c r="AA210" s="107" t="s">
        <v>630</v>
      </c>
      <c r="AB210" s="240"/>
      <c r="AC210" s="107" t="s">
        <v>943</v>
      </c>
      <c r="AD210" s="107"/>
      <c r="AE210" s="107" t="s">
        <v>326</v>
      </c>
      <c r="AF210" s="471"/>
      <c r="AG210" s="107"/>
      <c r="AH210" s="107"/>
    </row>
    <row r="211" spans="1:34" s="141" customFormat="1" ht="14.25" customHeight="1" x14ac:dyDescent="0.2">
      <c r="A211" s="329" t="s">
        <v>246</v>
      </c>
      <c r="B211" s="185" t="str">
        <f t="shared" si="94"/>
        <v>Villanueva</v>
      </c>
      <c r="C211" s="190" t="str">
        <f t="shared" si="95"/>
        <v>Carlos</v>
      </c>
      <c r="D211" s="107" t="str">
        <f t="shared" si="96"/>
        <v>C. Villanueva</v>
      </c>
      <c r="E211" s="178" t="str">
        <f t="shared" si="97"/>
        <v>Carlos Villanueva</v>
      </c>
      <c r="F211" s="217"/>
      <c r="G211" s="471"/>
      <c r="H211" s="471"/>
      <c r="I211" s="471"/>
      <c r="J211" s="298"/>
      <c r="K211" s="167"/>
      <c r="L211" s="108" t="s">
        <v>130</v>
      </c>
      <c r="M211" s="107" t="str">
        <f>$X211</f>
        <v>free agent</v>
      </c>
      <c r="N211" s="107" t="s">
        <v>1361</v>
      </c>
      <c r="O211" s="142" t="s">
        <v>2429</v>
      </c>
      <c r="P211" s="178" t="str">
        <f t="shared" si="108"/>
        <v>Villanueva, Carlos (free agent)</v>
      </c>
      <c r="Q211" s="139">
        <f>IF(ISBLANK($W211),"",$W211)</f>
        <v>200000</v>
      </c>
      <c r="R211" s="139"/>
      <c r="S211" s="231"/>
      <c r="T211" s="231"/>
      <c r="U211" s="231" t="str">
        <f>IF(ISBLANK($AE211),"",$AE211)</f>
        <v>free agent</v>
      </c>
      <c r="V211" s="107" t="s">
        <v>1488</v>
      </c>
      <c r="W211" s="140">
        <v>200000</v>
      </c>
      <c r="X211" s="107" t="s">
        <v>326</v>
      </c>
      <c r="Y211" s="183"/>
      <c r="Z211" s="178"/>
      <c r="AA211" s="178"/>
      <c r="AB211" s="107"/>
      <c r="AC211" s="240"/>
      <c r="AD211" s="107"/>
      <c r="AE211" s="107" t="s">
        <v>326</v>
      </c>
      <c r="AF211" s="107"/>
      <c r="AG211" s="107"/>
      <c r="AH211" s="107"/>
    </row>
    <row r="212" spans="1:34" s="141" customFormat="1" ht="14.25" customHeight="1" x14ac:dyDescent="0.2">
      <c r="A212" s="107" t="s">
        <v>1808</v>
      </c>
      <c r="B212" s="185" t="str">
        <f t="shared" si="94"/>
        <v>Voth</v>
      </c>
      <c r="C212" s="190" t="str">
        <f t="shared" si="95"/>
        <v>Austin</v>
      </c>
      <c r="D212" s="107" t="str">
        <f t="shared" si="96"/>
        <v>A. Voth</v>
      </c>
      <c r="E212" s="178" t="str">
        <f t="shared" si="97"/>
        <v>Austin Voth</v>
      </c>
      <c r="F212" s="217"/>
      <c r="G212" s="471">
        <v>166</v>
      </c>
      <c r="H212" s="471">
        <v>7</v>
      </c>
      <c r="I212" s="471">
        <v>6</v>
      </c>
      <c r="J212" s="298">
        <v>33781</v>
      </c>
      <c r="K212" s="167" t="s">
        <v>730</v>
      </c>
      <c r="L212" s="108" t="s">
        <v>509</v>
      </c>
      <c r="M212" s="107" t="str">
        <f>$W212</f>
        <v>min</v>
      </c>
      <c r="N212" s="471" t="s">
        <v>614</v>
      </c>
      <c r="O212" s="142" t="s">
        <v>1727</v>
      </c>
      <c r="P212" s="178" t="str">
        <f t="shared" si="108"/>
        <v>Voth, Austin (min)</v>
      </c>
      <c r="Q212" s="139" t="str">
        <f>IF(ISBLANK($X212),"",$X212)</f>
        <v/>
      </c>
      <c r="R212" s="231" t="str">
        <f>IF(ISBLANK($Z212),"",$Z212)</f>
        <v/>
      </c>
      <c r="S212" s="231" t="str">
        <f>IF(ISBLANK($AB212),"",$AB212)</f>
        <v/>
      </c>
      <c r="T212" s="231" t="str">
        <f>IF(ISBLANK($AD212),"",$AD212)</f>
        <v/>
      </c>
      <c r="U212" s="120" t="s">
        <v>643</v>
      </c>
      <c r="V212" s="140"/>
      <c r="W212" s="107" t="s">
        <v>643</v>
      </c>
      <c r="X212" s="183"/>
      <c r="Y212" s="107"/>
      <c r="Z212" s="183"/>
      <c r="AA212" s="107"/>
      <c r="AB212" s="240"/>
      <c r="AC212" s="107"/>
      <c r="AD212" s="107"/>
      <c r="AE212" s="107" t="s">
        <v>326</v>
      </c>
      <c r="AF212" s="107"/>
      <c r="AG212" s="107"/>
      <c r="AH212" s="107"/>
    </row>
    <row r="213" spans="1:34" s="141" customFormat="1" ht="14.25" customHeight="1" x14ac:dyDescent="0.2">
      <c r="A213" s="107" t="s">
        <v>655</v>
      </c>
      <c r="B213" s="185" t="str">
        <f t="shared" si="94"/>
        <v>Weaver</v>
      </c>
      <c r="C213" s="190" t="str">
        <f t="shared" si="95"/>
        <v>Jered</v>
      </c>
      <c r="D213" s="107" t="str">
        <f t="shared" si="96"/>
        <v>J. Weaver</v>
      </c>
      <c r="E213" s="178" t="str">
        <f t="shared" si="97"/>
        <v>Jered Weaver</v>
      </c>
      <c r="F213" s="108"/>
      <c r="G213" s="108"/>
      <c r="H213" s="108"/>
      <c r="I213" s="108"/>
      <c r="J213" s="165"/>
      <c r="K213" s="120"/>
      <c r="L213" s="108" t="s">
        <v>130</v>
      </c>
      <c r="M213" s="107" t="str">
        <f>$X213</f>
        <v>free agent</v>
      </c>
      <c r="N213" s="120" t="str">
        <f>Cobb!$M$2</f>
        <v>Mansfield</v>
      </c>
      <c r="O213" s="227" t="s">
        <v>1626</v>
      </c>
      <c r="P213" s="178" t="str">
        <f t="shared" si="108"/>
        <v>Weaver, Jered (free agent)</v>
      </c>
      <c r="Q213" s="139">
        <f>IF(ISBLANK($W213),"",$W213)</f>
        <v>4905000</v>
      </c>
      <c r="R213" s="139" t="str">
        <f>IF(ISBLANK($Y213),"",$Y213)</f>
        <v/>
      </c>
      <c r="S213" s="231" t="str">
        <f>IF(ISBLANK($AA213),"",$AA213)</f>
        <v/>
      </c>
      <c r="T213" s="231" t="str">
        <f>IF(ISBLANK($AC213),"",$AC213)</f>
        <v/>
      </c>
      <c r="U213" s="231" t="str">
        <f>IF(ISBLANK($AE213),"",$AE213)</f>
        <v>free agent</v>
      </c>
      <c r="V213" s="120" t="s">
        <v>1230</v>
      </c>
      <c r="W213" s="182">
        <v>4905000</v>
      </c>
      <c r="X213" s="120" t="s">
        <v>326</v>
      </c>
      <c r="Y213" s="183"/>
      <c r="Z213" s="107"/>
      <c r="AA213" s="183"/>
      <c r="AB213" s="107"/>
      <c r="AC213" s="240"/>
      <c r="AD213" s="107"/>
      <c r="AE213" s="107" t="s">
        <v>326</v>
      </c>
      <c r="AF213" s="107"/>
      <c r="AG213" s="107"/>
      <c r="AH213" s="107"/>
    </row>
    <row r="214" spans="1:34" s="141" customFormat="1" ht="14.25" customHeight="1" x14ac:dyDescent="0.2">
      <c r="A214" s="107" t="s">
        <v>2362</v>
      </c>
      <c r="B214" s="185" t="str">
        <f t="shared" si="94"/>
        <v>Weber</v>
      </c>
      <c r="C214" s="190" t="str">
        <f t="shared" si="95"/>
        <v>Ryan</v>
      </c>
      <c r="D214" s="107" t="str">
        <f t="shared" si="96"/>
        <v>R. Weber</v>
      </c>
      <c r="E214" s="178" t="str">
        <f t="shared" si="97"/>
        <v>Ryan Weber</v>
      </c>
      <c r="F214" s="178" t="s">
        <v>971</v>
      </c>
      <c r="G214" s="107">
        <v>209</v>
      </c>
      <c r="H214" s="107">
        <v>10</v>
      </c>
      <c r="I214" s="107">
        <v>1</v>
      </c>
      <c r="J214" s="398">
        <v>33097</v>
      </c>
      <c r="K214" s="107" t="s">
        <v>968</v>
      </c>
      <c r="L214" s="108" t="s">
        <v>130</v>
      </c>
      <c r="M214" s="107" t="str">
        <f>$W214</f>
        <v>Y1*</v>
      </c>
      <c r="N214" s="107" t="s">
        <v>1633</v>
      </c>
      <c r="O214" s="108" t="s">
        <v>2127</v>
      </c>
      <c r="P214" s="178" t="str">
        <f t="shared" si="108"/>
        <v>Weber, Ryan (Y1*)</v>
      </c>
      <c r="Q214" s="139">
        <f>IF(ISBLANK($X214),"",$X214)</f>
        <v>200000</v>
      </c>
      <c r="R214" s="231">
        <f>IF(ISBLANK($Z214),"",$Z214)</f>
        <v>300000</v>
      </c>
      <c r="S214" s="231">
        <f>IF(ISBLANK($AB214),"",$AB214)</f>
        <v>400000</v>
      </c>
      <c r="T214" s="231" t="str">
        <f>IF(ISBLANK($AD214),"",$AD214)</f>
        <v/>
      </c>
      <c r="U214" s="107" t="s">
        <v>510</v>
      </c>
      <c r="V214" s="140">
        <v>200000</v>
      </c>
      <c r="W214" s="107" t="s">
        <v>251</v>
      </c>
      <c r="X214" s="140">
        <v>200000</v>
      </c>
      <c r="Y214" s="107" t="s">
        <v>511</v>
      </c>
      <c r="Z214" s="183">
        <v>300000</v>
      </c>
      <c r="AA214" s="107" t="s">
        <v>367</v>
      </c>
      <c r="AB214" s="183">
        <v>400000</v>
      </c>
      <c r="AC214" s="107" t="s">
        <v>630</v>
      </c>
      <c r="AD214" s="107"/>
      <c r="AE214" s="107"/>
      <c r="AF214" s="107"/>
      <c r="AG214" s="107"/>
      <c r="AH214" s="107"/>
    </row>
    <row r="215" spans="1:34" s="141" customFormat="1" ht="14.25" customHeight="1" x14ac:dyDescent="0.2">
      <c r="A215" s="471" t="s">
        <v>1670</v>
      </c>
      <c r="B215" s="185" t="str">
        <f t="shared" si="94"/>
        <v>Williams</v>
      </c>
      <c r="C215" s="190" t="str">
        <f t="shared" si="95"/>
        <v>Mason*</v>
      </c>
      <c r="D215" s="107" t="str">
        <f t="shared" si="96"/>
        <v>M. Williams</v>
      </c>
      <c r="E215" s="178" t="str">
        <f t="shared" si="97"/>
        <v>Mason* Williams</v>
      </c>
      <c r="F215" s="217" t="s">
        <v>404</v>
      </c>
      <c r="G215" s="471">
        <v>177</v>
      </c>
      <c r="H215" s="471">
        <v>7</v>
      </c>
      <c r="I215" s="471">
        <v>20</v>
      </c>
      <c r="J215" s="298">
        <v>33471</v>
      </c>
      <c r="K215" s="167" t="s">
        <v>1075</v>
      </c>
      <c r="L215" s="108" t="s">
        <v>7</v>
      </c>
      <c r="M215" s="107" t="str">
        <f>$W215</f>
        <v>MM</v>
      </c>
      <c r="N215" s="120" t="str">
        <f>Aaron!$S$2</f>
        <v>San Jose</v>
      </c>
      <c r="O215" s="142" t="s">
        <v>1727</v>
      </c>
      <c r="P215" s="178" t="str">
        <f t="shared" si="108"/>
        <v>Williams, Mason* (MM)</v>
      </c>
      <c r="Q215" s="139">
        <f>IF(ISBLANK($X215),"",$X215)</f>
        <v>100000</v>
      </c>
      <c r="R215" s="231" t="str">
        <f>IF(ISBLANK($Z215),"",$Z215)</f>
        <v/>
      </c>
      <c r="S215" s="231" t="str">
        <f>IF(ISBLANK($AB215),"",$AB215)</f>
        <v/>
      </c>
      <c r="T215" s="231" t="str">
        <f>IF(ISBLANK($AD215),"",$AD215)</f>
        <v/>
      </c>
      <c r="U215" s="120" t="s">
        <v>507</v>
      </c>
      <c r="V215" s="179">
        <v>100000</v>
      </c>
      <c r="W215" s="107" t="s">
        <v>507</v>
      </c>
      <c r="X215" s="179">
        <v>100000</v>
      </c>
      <c r="Y215" s="107"/>
      <c r="Z215" s="183"/>
      <c r="AA215" s="107"/>
      <c r="AB215" s="240"/>
      <c r="AC215" s="107"/>
      <c r="AD215" s="107"/>
      <c r="AE215" s="107" t="s">
        <v>326</v>
      </c>
      <c r="AF215" s="107"/>
      <c r="AG215" s="107"/>
      <c r="AH215" s="107"/>
    </row>
    <row r="216" spans="1:34" s="141" customFormat="1" ht="14.25" customHeight="1" x14ac:dyDescent="0.2">
      <c r="A216" s="471" t="s">
        <v>1118</v>
      </c>
      <c r="B216" s="185" t="str">
        <f t="shared" si="94"/>
        <v>Williamson</v>
      </c>
      <c r="C216" s="190" t="str">
        <f t="shared" si="95"/>
        <v>Mac</v>
      </c>
      <c r="D216" s="107" t="str">
        <f t="shared" si="96"/>
        <v>M. Williamson</v>
      </c>
      <c r="E216" s="178" t="str">
        <f t="shared" si="97"/>
        <v>Mac Williamson</v>
      </c>
      <c r="F216" s="217" t="s">
        <v>971</v>
      </c>
      <c r="G216" s="471">
        <v>186</v>
      </c>
      <c r="H216" s="471">
        <v>8</v>
      </c>
      <c r="I216" s="471">
        <v>11</v>
      </c>
      <c r="J216" s="298">
        <v>33069</v>
      </c>
      <c r="K216" s="167" t="s">
        <v>976</v>
      </c>
      <c r="L216" s="108" t="s">
        <v>7</v>
      </c>
      <c r="M216" s="107" t="str">
        <f>$W216</f>
        <v>Y1*</v>
      </c>
      <c r="N216" s="120" t="str">
        <f>Cobb!$G$2</f>
        <v>Alaska</v>
      </c>
      <c r="O216" s="142" t="s">
        <v>1727</v>
      </c>
      <c r="P216" s="178" t="str">
        <f t="shared" si="108"/>
        <v>Williamson, Mac (Y1*)</v>
      </c>
      <c r="Q216" s="139">
        <f>IF(ISBLANK($X216),"",$X216)</f>
        <v>200000</v>
      </c>
      <c r="R216" s="231">
        <f>IF(ISBLANK($Z216),"",$Z216)</f>
        <v>300000</v>
      </c>
      <c r="S216" s="231">
        <f>IF(ISBLANK($AB216),"",$AB216)</f>
        <v>400000</v>
      </c>
      <c r="T216" s="231" t="str">
        <f>IF(ISBLANK($AD216),"",$AD216)</f>
        <v/>
      </c>
      <c r="U216" s="120" t="s">
        <v>510</v>
      </c>
      <c r="V216" s="140">
        <v>200000</v>
      </c>
      <c r="W216" s="107" t="s">
        <v>251</v>
      </c>
      <c r="X216" s="140">
        <v>200000</v>
      </c>
      <c r="Y216" s="107" t="s">
        <v>511</v>
      </c>
      <c r="Z216" s="183">
        <v>300000</v>
      </c>
      <c r="AA216" s="107" t="s">
        <v>367</v>
      </c>
      <c r="AB216" s="183">
        <v>400000</v>
      </c>
      <c r="AC216" s="107" t="s">
        <v>630</v>
      </c>
      <c r="AD216" s="107"/>
      <c r="AE216" s="107" t="s">
        <v>326</v>
      </c>
      <c r="AF216" s="107"/>
      <c r="AG216" s="107"/>
      <c r="AH216" s="107"/>
    </row>
    <row r="217" spans="1:34" s="141" customFormat="1" ht="14.25" customHeight="1" x14ac:dyDescent="0.2">
      <c r="A217" s="339" t="s">
        <v>1905</v>
      </c>
      <c r="B217" s="185" t="str">
        <f t="shared" si="94"/>
        <v>Wilson</v>
      </c>
      <c r="C217" s="190" t="str">
        <f t="shared" si="95"/>
        <v>Bobby</v>
      </c>
      <c r="D217" s="107" t="str">
        <f t="shared" si="96"/>
        <v>B. Wilson</v>
      </c>
      <c r="E217" s="178" t="str">
        <f t="shared" si="97"/>
        <v>Bobby Wilson</v>
      </c>
      <c r="F217" s="367" t="s">
        <v>971</v>
      </c>
      <c r="G217" s="339"/>
      <c r="H217" s="339"/>
      <c r="I217" s="339"/>
      <c r="J217" s="368">
        <v>30414</v>
      </c>
      <c r="K217" s="369" t="s">
        <v>972</v>
      </c>
      <c r="L217" s="337" t="s">
        <v>7</v>
      </c>
      <c r="M217" s="107" t="str">
        <f>$X217</f>
        <v>free agent</v>
      </c>
      <c r="N217" s="339" t="s">
        <v>1902</v>
      </c>
      <c r="O217" s="370" t="s">
        <v>1922</v>
      </c>
      <c r="P217" s="178" t="str">
        <f t="shared" si="108"/>
        <v>Wilson, Bobby (free agent)</v>
      </c>
      <c r="Q217" s="139">
        <f>IF(ISBLANK($W217),"",$W217)</f>
        <v>310000</v>
      </c>
      <c r="R217" s="139" t="str">
        <f>IF(ISBLANK($Y217),"",$Y217)</f>
        <v/>
      </c>
      <c r="S217" s="231" t="str">
        <f>IF(ISBLANK($AA217),"",$AA217)</f>
        <v/>
      </c>
      <c r="T217" s="231" t="str">
        <f>IF(ISBLANK($AC217),"",$AC217)</f>
        <v/>
      </c>
      <c r="U217" s="231" t="str">
        <f>IF(ISBLANK($AE217),"",$AE217)</f>
        <v/>
      </c>
      <c r="V217" s="340" t="s">
        <v>1926</v>
      </c>
      <c r="W217" s="338">
        <v>310000</v>
      </c>
      <c r="X217" s="340" t="s">
        <v>326</v>
      </c>
      <c r="Y217" s="183"/>
      <c r="Z217" s="107"/>
      <c r="AA217" s="183"/>
      <c r="AB217" s="107"/>
      <c r="AC217" s="240"/>
      <c r="AD217" s="471"/>
      <c r="AE217" s="107"/>
      <c r="AF217" s="107"/>
      <c r="AG217" s="107"/>
      <c r="AH217" s="107"/>
    </row>
    <row r="218" spans="1:34" s="141" customFormat="1" ht="14.25" customHeight="1" x14ac:dyDescent="0.2">
      <c r="A218" s="107" t="s">
        <v>2230</v>
      </c>
      <c r="B218" s="185" t="str">
        <f t="shared" si="94"/>
        <v>Wilson</v>
      </c>
      <c r="C218" s="190" t="str">
        <f t="shared" si="95"/>
        <v>Darryl James</v>
      </c>
      <c r="D218" s="107" t="str">
        <f t="shared" si="96"/>
        <v>D. Wilson</v>
      </c>
      <c r="E218" s="178" t="str">
        <f t="shared" si="97"/>
        <v>Darryl James Wilson</v>
      </c>
      <c r="F218" s="184" t="s">
        <v>404</v>
      </c>
      <c r="G218" s="107">
        <v>217</v>
      </c>
      <c r="H218" s="107">
        <v>12</v>
      </c>
      <c r="I218" s="107">
        <v>3</v>
      </c>
      <c r="J218" s="398">
        <v>35346</v>
      </c>
      <c r="K218" s="107" t="s">
        <v>1075</v>
      </c>
      <c r="L218" s="108" t="s">
        <v>509</v>
      </c>
      <c r="M218" s="107" t="str">
        <f>$W218</f>
        <v>min</v>
      </c>
      <c r="N218" s="107" t="s">
        <v>1636</v>
      </c>
      <c r="O218" s="108" t="s">
        <v>2127</v>
      </c>
      <c r="P218" s="178" t="str">
        <f t="shared" si="108"/>
        <v>Wilson, Darryl James (min)</v>
      </c>
      <c r="Q218" s="139" t="str">
        <f>IF(ISBLANK($X218),"",$X218)</f>
        <v/>
      </c>
      <c r="R218" s="231" t="str">
        <f>IF(ISBLANK($Z218),"",$Z218)</f>
        <v/>
      </c>
      <c r="S218" s="231" t="str">
        <f>IF(ISBLANK($AB218),"",$AB218)</f>
        <v/>
      </c>
      <c r="T218" s="231" t="str">
        <f>IF(ISBLANK($AD218),"",$AD218)</f>
        <v/>
      </c>
      <c r="U218" s="107" t="s">
        <v>643</v>
      </c>
      <c r="V218" s="107"/>
      <c r="W218" s="107" t="s">
        <v>643</v>
      </c>
      <c r="X218" s="107"/>
      <c r="Y218" s="107"/>
      <c r="Z218" s="107"/>
      <c r="AA218" s="107"/>
      <c r="AB218" s="107"/>
      <c r="AC218" s="107"/>
      <c r="AD218" s="107"/>
      <c r="AE218" s="107" t="s">
        <v>326</v>
      </c>
      <c r="AF218" s="107"/>
      <c r="AG218" s="107"/>
      <c r="AH218" s="107"/>
    </row>
    <row r="219" spans="1:34" s="141" customFormat="1" ht="14.25" customHeight="1" x14ac:dyDescent="0.2">
      <c r="A219" s="119" t="s">
        <v>917</v>
      </c>
      <c r="B219" s="185" t="str">
        <f t="shared" si="94"/>
        <v>Wisler</v>
      </c>
      <c r="C219" s="190" t="str">
        <f t="shared" si="95"/>
        <v>Matt</v>
      </c>
      <c r="D219" s="107" t="str">
        <f t="shared" si="96"/>
        <v>M. Wisler</v>
      </c>
      <c r="E219" s="178" t="str">
        <f t="shared" si="97"/>
        <v>Matt Wisler</v>
      </c>
      <c r="F219" s="108" t="s">
        <v>971</v>
      </c>
      <c r="G219" s="108"/>
      <c r="H219" s="108"/>
      <c r="I219" s="108"/>
      <c r="J219" s="165">
        <v>33859</v>
      </c>
      <c r="K219" s="120" t="s">
        <v>730</v>
      </c>
      <c r="L219" s="108" t="s">
        <v>130</v>
      </c>
      <c r="M219" s="107" t="str">
        <f>$W219</f>
        <v>Y3</v>
      </c>
      <c r="N219" s="120" t="str">
        <f>Mays!$M$2</f>
        <v>Mudville</v>
      </c>
      <c r="O219" s="108" t="s">
        <v>1366</v>
      </c>
      <c r="P219" s="178" t="str">
        <f t="shared" si="108"/>
        <v>Wisler, Matt (Y3)</v>
      </c>
      <c r="Q219" s="139">
        <f>IF(ISBLANK($X219),"",$X219)</f>
        <v>400000</v>
      </c>
      <c r="R219" s="231" t="str">
        <f>IF(ISBLANK($Z219),"",$Z219)</f>
        <v/>
      </c>
      <c r="S219" s="231" t="str">
        <f>IF(ISBLANK($AB219),"",$AB219)</f>
        <v/>
      </c>
      <c r="T219" s="231" t="str">
        <f>IF(ISBLANK($AD219),"",$AD219)</f>
        <v/>
      </c>
      <c r="U219" s="120" t="s">
        <v>511</v>
      </c>
      <c r="V219" s="201">
        <v>300000</v>
      </c>
      <c r="W219" s="107" t="s">
        <v>367</v>
      </c>
      <c r="X219" s="323">
        <v>400000</v>
      </c>
      <c r="Y219" s="107" t="s">
        <v>630</v>
      </c>
      <c r="Z219" s="178"/>
      <c r="AA219" s="107" t="s">
        <v>943</v>
      </c>
      <c r="AB219" s="214"/>
      <c r="AC219" s="107" t="s">
        <v>944</v>
      </c>
      <c r="AD219" s="107"/>
      <c r="AE219" s="107"/>
      <c r="AF219" s="107"/>
      <c r="AG219" s="107"/>
      <c r="AH219" s="107"/>
    </row>
    <row r="220" spans="1:34" s="141" customFormat="1" ht="15" x14ac:dyDescent="0.2">
      <c r="A220" s="186" t="s">
        <v>1167</v>
      </c>
      <c r="B220" s="185" t="str">
        <f t="shared" si="94"/>
        <v>Withrow</v>
      </c>
      <c r="C220" s="190" t="str">
        <f t="shared" si="95"/>
        <v>Chris</v>
      </c>
      <c r="D220" s="107" t="str">
        <f t="shared" si="96"/>
        <v>C. Withrow</v>
      </c>
      <c r="E220" s="178" t="str">
        <f t="shared" si="97"/>
        <v>Chris Withrow</v>
      </c>
      <c r="F220" s="189" t="s">
        <v>971</v>
      </c>
      <c r="G220" s="189"/>
      <c r="H220" s="189"/>
      <c r="I220" s="189"/>
      <c r="J220" s="193">
        <v>32599</v>
      </c>
      <c r="K220" s="192" t="s">
        <v>130</v>
      </c>
      <c r="L220" s="108" t="s">
        <v>130</v>
      </c>
      <c r="M220" s="107" t="str">
        <f>$W220</f>
        <v>Y2*</v>
      </c>
      <c r="N220" s="120" t="str">
        <f>Mays!$Y$2</f>
        <v>Los Angeles</v>
      </c>
      <c r="O220" s="184" t="s">
        <v>1076</v>
      </c>
      <c r="P220" s="178" t="str">
        <f t="shared" si="108"/>
        <v>Withrow, Chris (Y2*)</v>
      </c>
      <c r="Q220" s="139">
        <f>IF(ISBLANK($X220),"",$X220)</f>
        <v>300000</v>
      </c>
      <c r="R220" s="231">
        <f>IF(ISBLANK($Z220),"",$Z220)</f>
        <v>400000</v>
      </c>
      <c r="S220" s="231" t="str">
        <f>IF(ISBLANK($AB220),"",$AB220)</f>
        <v/>
      </c>
      <c r="T220" s="231" t="str">
        <f>IF(ISBLANK($AD220),"",$AD220)</f>
        <v/>
      </c>
      <c r="U220" s="120" t="s">
        <v>511</v>
      </c>
      <c r="V220" s="201">
        <v>300000</v>
      </c>
      <c r="W220" s="107" t="s">
        <v>250</v>
      </c>
      <c r="X220" s="183">
        <v>300000</v>
      </c>
      <c r="Y220" s="107" t="s">
        <v>367</v>
      </c>
      <c r="Z220" s="183">
        <v>400000</v>
      </c>
      <c r="AA220" s="107" t="s">
        <v>630</v>
      </c>
      <c r="AB220" s="214"/>
      <c r="AC220" s="107" t="s">
        <v>943</v>
      </c>
      <c r="AD220" s="471"/>
      <c r="AE220" s="471"/>
      <c r="AF220" s="107"/>
      <c r="AG220" s="107"/>
      <c r="AH220" s="107"/>
    </row>
    <row r="221" spans="1:34" s="141" customFormat="1" x14ac:dyDescent="0.2">
      <c r="A221" s="107" t="s">
        <v>446</v>
      </c>
      <c r="B221" s="185" t="str">
        <f t="shared" si="94"/>
        <v>Wright</v>
      </c>
      <c r="C221" s="190" t="str">
        <f t="shared" si="95"/>
        <v>David</v>
      </c>
      <c r="D221" s="107" t="str">
        <f t="shared" si="96"/>
        <v>D. Wright</v>
      </c>
      <c r="E221" s="178" t="str">
        <f t="shared" si="97"/>
        <v>David Wright</v>
      </c>
      <c r="F221" s="108"/>
      <c r="G221" s="108"/>
      <c r="H221" s="108"/>
      <c r="I221" s="108"/>
      <c r="J221" s="165"/>
      <c r="K221" s="120"/>
      <c r="L221" s="108" t="s">
        <v>7</v>
      </c>
      <c r="M221" s="107" t="str">
        <f>$X221</f>
        <v>free agent</v>
      </c>
      <c r="N221" s="120" t="str">
        <f>Mays!$Y$2</f>
        <v>Los Angeles</v>
      </c>
      <c r="O221" s="227" t="s">
        <v>1229</v>
      </c>
      <c r="P221" s="178" t="str">
        <f t="shared" si="108"/>
        <v>Wright, David (free agent)</v>
      </c>
      <c r="Q221" s="139">
        <f>IF(ISBLANK($W221),"",$W221)</f>
        <v>1968751</v>
      </c>
      <c r="R221" s="139" t="str">
        <f>IF(ISBLANK($Y221),"",$Y221)</f>
        <v/>
      </c>
      <c r="S221" s="231" t="str">
        <f>IF(ISBLANK($AA221),"",$AA221)</f>
        <v/>
      </c>
      <c r="T221" s="231" t="str">
        <f>IF(ISBLANK($AC221),"",$AC221)</f>
        <v/>
      </c>
      <c r="U221" s="231" t="str">
        <f>IF(ISBLANK($AE221),"",$AE221)</f>
        <v>free agent</v>
      </c>
      <c r="V221" s="120" t="s">
        <v>1235</v>
      </c>
      <c r="W221" s="182">
        <v>1968751</v>
      </c>
      <c r="X221" s="120" t="s">
        <v>326</v>
      </c>
      <c r="Y221" s="183"/>
      <c r="Z221" s="107"/>
      <c r="AA221" s="183"/>
      <c r="AB221" s="107"/>
      <c r="AC221" s="240"/>
      <c r="AD221" s="107"/>
      <c r="AE221" s="107" t="s">
        <v>326</v>
      </c>
      <c r="AF221" s="107"/>
      <c r="AG221" s="107"/>
      <c r="AH221" s="107"/>
    </row>
    <row r="222" spans="1:34" s="141" customFormat="1" x14ac:dyDescent="0.2">
      <c r="A222" s="107" t="s">
        <v>2258</v>
      </c>
      <c r="B222" s="185" t="str">
        <f t="shared" si="94"/>
        <v>Ynoa</v>
      </c>
      <c r="C222" s="190" t="str">
        <f t="shared" si="95"/>
        <v>Gabriel</v>
      </c>
      <c r="D222" s="107" t="str">
        <f t="shared" si="96"/>
        <v>G. Ynoa</v>
      </c>
      <c r="E222" s="178" t="str">
        <f t="shared" si="97"/>
        <v>Gabriel Ynoa</v>
      </c>
      <c r="F222" s="178" t="s">
        <v>971</v>
      </c>
      <c r="G222" s="107">
        <f>Players!G849+1</f>
        <v>158</v>
      </c>
      <c r="H222" s="107">
        <v>6</v>
      </c>
      <c r="I222" s="107">
        <v>13</v>
      </c>
      <c r="J222" s="398">
        <v>34115</v>
      </c>
      <c r="K222" s="107" t="s">
        <v>730</v>
      </c>
      <c r="L222" s="108" t="s">
        <v>130</v>
      </c>
      <c r="M222" s="107" t="str">
        <f>$W222</f>
        <v>Y1</v>
      </c>
      <c r="N222" s="107" t="s">
        <v>642</v>
      </c>
      <c r="O222" s="108" t="s">
        <v>2127</v>
      </c>
      <c r="P222" s="178" t="str">
        <f t="shared" si="108"/>
        <v>Ynoa, Gabriel (Y1)</v>
      </c>
      <c r="Q222" s="139">
        <f>IF(ISBLANK($X222),"",$X222)</f>
        <v>200000</v>
      </c>
      <c r="R222" s="231">
        <f>IF(ISBLANK($Z222),"",$Z222)</f>
        <v>300000</v>
      </c>
      <c r="S222" s="231">
        <f>IF(ISBLANK($AB222),"",$AB222)</f>
        <v>400000</v>
      </c>
      <c r="T222" s="231" t="str">
        <f>IF(ISBLANK($AD222),"",$AD222)</f>
        <v/>
      </c>
      <c r="U222" s="107" t="s">
        <v>507</v>
      </c>
      <c r="V222" s="140">
        <v>100000</v>
      </c>
      <c r="W222" s="107" t="s">
        <v>510</v>
      </c>
      <c r="X222" s="140">
        <v>200000</v>
      </c>
      <c r="Y222" s="107" t="s">
        <v>511</v>
      </c>
      <c r="Z222" s="183">
        <v>300000</v>
      </c>
      <c r="AA222" s="107" t="s">
        <v>367</v>
      </c>
      <c r="AB222" s="183">
        <v>400000</v>
      </c>
      <c r="AC222" s="107" t="s">
        <v>630</v>
      </c>
      <c r="AD222" s="107"/>
      <c r="AE222" s="107"/>
      <c r="AF222" s="107"/>
      <c r="AG222" s="107"/>
      <c r="AH222" s="107"/>
    </row>
    <row r="223" spans="1:34" s="141" customFormat="1" x14ac:dyDescent="0.2">
      <c r="A223" s="107" t="s">
        <v>2331</v>
      </c>
      <c r="B223" s="185" t="str">
        <f t="shared" si="94"/>
        <v>Ynoa</v>
      </c>
      <c r="C223" s="190" t="str">
        <f t="shared" si="95"/>
        <v>Michael</v>
      </c>
      <c r="D223" s="107" t="str">
        <f t="shared" si="96"/>
        <v>M. Ynoa</v>
      </c>
      <c r="E223" s="178" t="str">
        <f t="shared" si="97"/>
        <v>Michael Ynoa</v>
      </c>
      <c r="F223" s="178" t="s">
        <v>971</v>
      </c>
      <c r="G223" s="107">
        <f>G222+1</f>
        <v>159</v>
      </c>
      <c r="H223" s="107">
        <v>4</v>
      </c>
      <c r="I223" s="107">
        <v>6</v>
      </c>
      <c r="J223" s="398">
        <v>33505</v>
      </c>
      <c r="K223" s="107" t="s">
        <v>968</v>
      </c>
      <c r="L223" s="108" t="s">
        <v>130</v>
      </c>
      <c r="M223" s="107" t="str">
        <f>$W223</f>
        <v>Y2</v>
      </c>
      <c r="N223" s="107" t="s">
        <v>1361</v>
      </c>
      <c r="O223" s="108" t="s">
        <v>2127</v>
      </c>
      <c r="P223" s="178" t="str">
        <f t="shared" si="108"/>
        <v>Ynoa, Michael (Y2)</v>
      </c>
      <c r="Q223" s="139">
        <f>IF(ISBLANK($X223),"",$X223)</f>
        <v>300000</v>
      </c>
      <c r="R223" s="231">
        <f>IF(ISBLANK($Z223),"",$Z223)</f>
        <v>400000</v>
      </c>
      <c r="S223" s="231" t="str">
        <f>IF(ISBLANK($AB223),"",$AB223)</f>
        <v/>
      </c>
      <c r="T223" s="231" t="str">
        <f>IF(ISBLANK($AD223),"",$AD223)</f>
        <v/>
      </c>
      <c r="U223" s="107" t="s">
        <v>510</v>
      </c>
      <c r="V223" s="140">
        <v>200000</v>
      </c>
      <c r="W223" s="107" t="s">
        <v>511</v>
      </c>
      <c r="X223" s="183">
        <v>300000</v>
      </c>
      <c r="Y223" s="107" t="s">
        <v>367</v>
      </c>
      <c r="Z223" s="183">
        <v>400000</v>
      </c>
      <c r="AA223" s="107" t="s">
        <v>630</v>
      </c>
      <c r="AB223" s="107"/>
      <c r="AC223" s="107" t="s">
        <v>943</v>
      </c>
      <c r="AD223" s="178"/>
      <c r="AE223" s="107"/>
      <c r="AF223" s="107"/>
      <c r="AG223" s="107"/>
      <c r="AH223" s="107"/>
    </row>
    <row r="224" spans="1:34" s="141" customFormat="1" x14ac:dyDescent="0.2">
      <c r="A224" s="107" t="s">
        <v>431</v>
      </c>
      <c r="B224" s="185" t="str">
        <f t="shared" si="94"/>
        <v>Young</v>
      </c>
      <c r="C224" s="190" t="str">
        <f t="shared" si="95"/>
        <v>Delmon</v>
      </c>
      <c r="D224" s="107" t="str">
        <f t="shared" si="96"/>
        <v>D. Young</v>
      </c>
      <c r="E224" s="178" t="str">
        <f t="shared" si="97"/>
        <v>Delmon Young</v>
      </c>
      <c r="F224" s="108"/>
      <c r="G224" s="108"/>
      <c r="H224" s="108"/>
      <c r="I224" s="108"/>
      <c r="J224" s="165"/>
      <c r="K224" s="120"/>
      <c r="L224" s="108" t="s">
        <v>7</v>
      </c>
      <c r="M224" s="107" t="str">
        <f>$X224</f>
        <v>free agent</v>
      </c>
      <c r="N224" s="120" t="str">
        <f>Ruth!$M$2</f>
        <v>Hoboken</v>
      </c>
      <c r="O224" s="227" t="s">
        <v>1229</v>
      </c>
      <c r="P224" s="178" t="str">
        <f t="shared" si="108"/>
        <v>Young, Delmon (free agent)</v>
      </c>
      <c r="Q224" s="139">
        <f>IF(ISBLANK($W224),"",$W224)</f>
        <v>1500000</v>
      </c>
      <c r="R224" s="139" t="str">
        <f>IF(ISBLANK($Y224),"",$Y224)</f>
        <v/>
      </c>
      <c r="S224" s="231" t="str">
        <f>IF(ISBLANK($AA224),"",$AA224)</f>
        <v/>
      </c>
      <c r="T224" s="231" t="str">
        <f>IF(ISBLANK($AC224),"",$AC224)</f>
        <v/>
      </c>
      <c r="U224" s="231" t="str">
        <f>IF(ISBLANK($AE224),"",$AE224)</f>
        <v/>
      </c>
      <c r="V224" s="120" t="s">
        <v>1237</v>
      </c>
      <c r="W224" s="182">
        <v>1500000</v>
      </c>
      <c r="X224" s="120" t="s">
        <v>326</v>
      </c>
      <c r="Y224" s="183"/>
      <c r="Z224" s="107"/>
      <c r="AA224" s="183"/>
      <c r="AB224" s="107"/>
      <c r="AC224" s="240"/>
      <c r="AD224" s="107"/>
      <c r="AE224" s="107"/>
      <c r="AF224" s="107"/>
      <c r="AG224" s="107"/>
      <c r="AH224" s="107"/>
    </row>
    <row r="225" spans="1:34" s="141" customFormat="1" x14ac:dyDescent="0.2">
      <c r="A225" s="107" t="s">
        <v>2253</v>
      </c>
      <c r="B225" s="185" t="str">
        <f t="shared" si="94"/>
        <v>Zastryzny</v>
      </c>
      <c r="C225" s="190" t="str">
        <f t="shared" si="95"/>
        <v>Rob</v>
      </c>
      <c r="D225" s="107" t="str">
        <f t="shared" si="96"/>
        <v>R. Zastryzny</v>
      </c>
      <c r="E225" s="178" t="str">
        <f t="shared" si="97"/>
        <v>Rob Zastryzny</v>
      </c>
      <c r="F225" s="178" t="s">
        <v>404</v>
      </c>
      <c r="G225" s="107">
        <f>Players!G851+1</f>
        <v>1</v>
      </c>
      <c r="H225" s="107">
        <v>5</v>
      </c>
      <c r="I225" s="107">
        <v>9</v>
      </c>
      <c r="J225" s="398">
        <v>33689</v>
      </c>
      <c r="K225" s="107" t="s">
        <v>730</v>
      </c>
      <c r="L225" s="108" t="s">
        <v>130</v>
      </c>
      <c r="M225" s="107" t="str">
        <f>$W225</f>
        <v>MM</v>
      </c>
      <c r="N225" s="107" t="s">
        <v>460</v>
      </c>
      <c r="O225" s="108" t="s">
        <v>2127</v>
      </c>
      <c r="P225" s="178" t="str">
        <f t="shared" si="108"/>
        <v>Zastryzny, Rob (MM)</v>
      </c>
      <c r="Q225" s="139">
        <f>IF(ISBLANK($X225),"",$X225)</f>
        <v>100000</v>
      </c>
      <c r="R225" s="231" t="str">
        <f>IF(ISBLANK($Z225),"",$Z225)</f>
        <v/>
      </c>
      <c r="S225" s="231" t="str">
        <f>IF(ISBLANK($AB225),"",$AB225)</f>
        <v/>
      </c>
      <c r="T225" s="231" t="str">
        <f>IF(ISBLANK($AD225),"",$AD225)</f>
        <v/>
      </c>
      <c r="U225" s="107" t="s">
        <v>507</v>
      </c>
      <c r="V225" s="140">
        <v>100000</v>
      </c>
      <c r="W225" s="107" t="s">
        <v>507</v>
      </c>
      <c r="X225" s="179">
        <v>100000</v>
      </c>
      <c r="Y225" s="107"/>
      <c r="Z225" s="107"/>
      <c r="AA225" s="107"/>
      <c r="AB225" s="107"/>
      <c r="AC225" s="107"/>
      <c r="AD225" s="107"/>
      <c r="AE225" s="107" t="s">
        <v>326</v>
      </c>
      <c r="AF225" s="107"/>
      <c r="AG225" s="107"/>
      <c r="AH225" s="107"/>
    </row>
    <row r="226" spans="1:34" s="141" customFormat="1" x14ac:dyDescent="0.2">
      <c r="A226" s="119" t="s">
        <v>892</v>
      </c>
      <c r="B226" s="185" t="str">
        <f t="shared" si="94"/>
        <v>Zimmer</v>
      </c>
      <c r="C226" s="190" t="str">
        <f t="shared" si="95"/>
        <v>Kyle</v>
      </c>
      <c r="D226" s="107" t="str">
        <f t="shared" si="96"/>
        <v>K. Zimmer</v>
      </c>
      <c r="E226" s="178" t="str">
        <f t="shared" si="97"/>
        <v>Kyle Zimmer</v>
      </c>
      <c r="F226" s="108" t="s">
        <v>971</v>
      </c>
      <c r="G226" s="108"/>
      <c r="H226" s="108"/>
      <c r="I226" s="108"/>
      <c r="J226" s="165">
        <v>33494</v>
      </c>
      <c r="K226" s="120" t="s">
        <v>730</v>
      </c>
      <c r="L226" s="108" t="s">
        <v>509</v>
      </c>
      <c r="M226" s="107" t="str">
        <f>$W226</f>
        <v>min</v>
      </c>
      <c r="N226" s="120" t="str">
        <f>Ruth!$G$2</f>
        <v>Gotham City</v>
      </c>
      <c r="O226" s="108" t="s">
        <v>846</v>
      </c>
      <c r="P226" s="178" t="str">
        <f t="shared" si="108"/>
        <v>Zimmer, Kyle (min)</v>
      </c>
      <c r="Q226" s="139" t="str">
        <f>IF(ISBLANK($X226),"",$X226)</f>
        <v/>
      </c>
      <c r="R226" s="231" t="str">
        <f>IF(ISBLANK($Z226),"",$Z226)</f>
        <v/>
      </c>
      <c r="S226" s="231" t="str">
        <f>IF(ISBLANK($AB226),"",$AB226)</f>
        <v/>
      </c>
      <c r="T226" s="231" t="str">
        <f>IF(ISBLANK($AD226),"",$AD226)</f>
        <v/>
      </c>
      <c r="U226" s="120" t="s">
        <v>643</v>
      </c>
      <c r="V226" s="140"/>
      <c r="W226" s="107" t="s">
        <v>643</v>
      </c>
      <c r="X226" s="183"/>
      <c r="Y226" s="107"/>
      <c r="Z226" s="183"/>
      <c r="AA226" s="120"/>
      <c r="AB226" s="183"/>
      <c r="AC226" s="107"/>
      <c r="AD226" s="107"/>
      <c r="AE226" s="107"/>
      <c r="AF226" s="107"/>
      <c r="AG226" s="107"/>
      <c r="AH226" s="107"/>
    </row>
  </sheetData>
  <sortState ref="A3:AC338">
    <sortCondition ref="A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35"/>
  <sheetViews>
    <sheetView zoomScaleNormal="100" workbookViewId="0">
      <pane ySplit="1" topLeftCell="A24" activePane="bottomLeft" state="frozen"/>
      <selection activeCell="A3" sqref="A3:J1660"/>
      <selection pane="bottomLeft" activeCell="B35" sqref="B35"/>
    </sheetView>
  </sheetViews>
  <sheetFormatPr defaultRowHeight="12.75" x14ac:dyDescent="0.2"/>
  <cols>
    <col min="1" max="1" width="6.42578125" style="514" customWidth="1"/>
    <col min="2" max="2" width="94.42578125" style="516" bestFit="1" customWidth="1"/>
    <col min="3" max="16384" width="9.140625" style="144"/>
  </cols>
  <sheetData>
    <row r="1" spans="1:10" ht="15.75" x14ac:dyDescent="0.25">
      <c r="A1" s="587" t="s">
        <v>552</v>
      </c>
      <c r="B1" s="587"/>
      <c r="C1" s="512"/>
      <c r="D1" s="512"/>
      <c r="E1" s="512"/>
      <c r="F1" s="512"/>
      <c r="G1" s="512"/>
      <c r="H1" s="512"/>
      <c r="I1" s="512"/>
      <c r="J1" s="512"/>
    </row>
    <row r="3" spans="1:10" x14ac:dyDescent="0.2">
      <c r="A3" s="588" t="s">
        <v>553</v>
      </c>
      <c r="B3" s="588"/>
    </row>
    <row r="4" spans="1:10" x14ac:dyDescent="0.2">
      <c r="A4" s="514">
        <v>1</v>
      </c>
      <c r="B4" s="515" t="s">
        <v>3142</v>
      </c>
    </row>
    <row r="5" spans="1:10" x14ac:dyDescent="0.2">
      <c r="A5" s="514">
        <v>2</v>
      </c>
      <c r="B5" s="515" t="s">
        <v>3143</v>
      </c>
    </row>
    <row r="6" spans="1:10" x14ac:dyDescent="0.2">
      <c r="A6" s="514">
        <v>3</v>
      </c>
      <c r="B6" s="515" t="s">
        <v>3144</v>
      </c>
    </row>
    <row r="7" spans="1:10" x14ac:dyDescent="0.2">
      <c r="A7" s="514">
        <v>4</v>
      </c>
      <c r="B7" s="515" t="s">
        <v>3145</v>
      </c>
    </row>
    <row r="8" spans="1:10" x14ac:dyDescent="0.2">
      <c r="A8" s="514">
        <v>5</v>
      </c>
      <c r="B8" s="515" t="s">
        <v>3146</v>
      </c>
    </row>
    <row r="9" spans="1:10" x14ac:dyDescent="0.2">
      <c r="A9" s="514">
        <v>6</v>
      </c>
      <c r="B9" s="515" t="s">
        <v>3147</v>
      </c>
    </row>
    <row r="10" spans="1:10" ht="25.5" x14ac:dyDescent="0.2">
      <c r="A10" s="514">
        <v>7</v>
      </c>
      <c r="B10" s="515" t="s">
        <v>3165</v>
      </c>
    </row>
    <row r="11" spans="1:10" x14ac:dyDescent="0.2">
      <c r="A11" s="514">
        <v>8</v>
      </c>
      <c r="B11" s="515" t="s">
        <v>3166</v>
      </c>
    </row>
    <row r="12" spans="1:10" x14ac:dyDescent="0.2">
      <c r="A12" s="514">
        <v>9</v>
      </c>
      <c r="B12" s="516" t="s">
        <v>3202</v>
      </c>
    </row>
    <row r="13" spans="1:10" ht="25.5" x14ac:dyDescent="0.2">
      <c r="A13" s="514">
        <v>10</v>
      </c>
      <c r="B13" s="516" t="s">
        <v>3203</v>
      </c>
    </row>
    <row r="14" spans="1:10" x14ac:dyDescent="0.2">
      <c r="A14" s="514">
        <v>11</v>
      </c>
      <c r="B14" s="516" t="s">
        <v>3206</v>
      </c>
    </row>
    <row r="15" spans="1:10" ht="25.5" x14ac:dyDescent="0.2">
      <c r="A15" s="514">
        <v>12</v>
      </c>
      <c r="B15" s="516" t="s">
        <v>3210</v>
      </c>
    </row>
    <row r="16" spans="1:10" x14ac:dyDescent="0.2">
      <c r="A16" s="514">
        <v>13</v>
      </c>
      <c r="B16" s="516" t="s">
        <v>3214</v>
      </c>
    </row>
    <row r="17" spans="1:2" x14ac:dyDescent="0.2">
      <c r="A17" s="588" t="s">
        <v>3220</v>
      </c>
      <c r="B17" s="588"/>
    </row>
    <row r="18" spans="1:2" x14ac:dyDescent="0.2">
      <c r="A18" s="514">
        <v>14</v>
      </c>
      <c r="B18" s="516" t="s">
        <v>3221</v>
      </c>
    </row>
    <row r="19" spans="1:2" x14ac:dyDescent="0.2">
      <c r="A19" s="514">
        <v>15</v>
      </c>
      <c r="B19" s="516" t="s">
        <v>3225</v>
      </c>
    </row>
    <row r="20" spans="1:2" x14ac:dyDescent="0.2">
      <c r="A20" s="514">
        <v>16</v>
      </c>
      <c r="B20" s="516" t="s">
        <v>3229</v>
      </c>
    </row>
    <row r="21" spans="1:2" x14ac:dyDescent="0.2">
      <c r="A21" s="588" t="s">
        <v>3236</v>
      </c>
      <c r="B21" s="588"/>
    </row>
    <row r="22" spans="1:2" ht="25.5" x14ac:dyDescent="0.2">
      <c r="A22" s="514">
        <v>17</v>
      </c>
      <c r="B22" s="515" t="s">
        <v>3232</v>
      </c>
    </row>
    <row r="23" spans="1:2" x14ac:dyDescent="0.2">
      <c r="A23" s="514">
        <v>18</v>
      </c>
      <c r="B23" s="515" t="s">
        <v>3539</v>
      </c>
    </row>
    <row r="24" spans="1:2" ht="25.5" x14ac:dyDescent="0.2">
      <c r="A24" s="514">
        <v>19</v>
      </c>
      <c r="B24" s="479" t="s">
        <v>3691</v>
      </c>
    </row>
    <row r="25" spans="1:2" x14ac:dyDescent="0.2">
      <c r="A25" s="588" t="s">
        <v>3690</v>
      </c>
      <c r="B25" s="588"/>
    </row>
    <row r="26" spans="1:2" x14ac:dyDescent="0.2">
      <c r="A26" s="514">
        <v>20</v>
      </c>
      <c r="B26" s="479" t="s">
        <v>3696</v>
      </c>
    </row>
    <row r="27" spans="1:2" ht="25.5" x14ac:dyDescent="0.2">
      <c r="A27" s="514">
        <v>21</v>
      </c>
      <c r="B27" s="479" t="s">
        <v>3699</v>
      </c>
    </row>
    <row r="28" spans="1:2" x14ac:dyDescent="0.2">
      <c r="A28" s="514">
        <v>22</v>
      </c>
      <c r="B28" s="525" t="s">
        <v>3714</v>
      </c>
    </row>
    <row r="29" spans="1:2" x14ac:dyDescent="0.2">
      <c r="A29" s="514">
        <v>23</v>
      </c>
      <c r="B29" s="525" t="s">
        <v>3717</v>
      </c>
    </row>
    <row r="30" spans="1:2" x14ac:dyDescent="0.2">
      <c r="A30" s="514">
        <v>24</v>
      </c>
      <c r="B30" s="479" t="s">
        <v>3721</v>
      </c>
    </row>
    <row r="31" spans="1:2" ht="38.25" x14ac:dyDescent="0.2">
      <c r="A31" s="514">
        <v>25</v>
      </c>
      <c r="B31" s="479" t="s">
        <v>3723</v>
      </c>
    </row>
    <row r="32" spans="1:2" x14ac:dyDescent="0.2">
      <c r="A32" s="514">
        <v>26</v>
      </c>
      <c r="B32" s="479" t="s">
        <v>3726</v>
      </c>
    </row>
    <row r="33" spans="1:2" ht="25.5" x14ac:dyDescent="0.2">
      <c r="A33" s="514">
        <v>27</v>
      </c>
      <c r="B33" s="479" t="s">
        <v>3727</v>
      </c>
    </row>
    <row r="34" spans="1:2" x14ac:dyDescent="0.2">
      <c r="A34" s="514">
        <v>28</v>
      </c>
      <c r="B34" s="479" t="s">
        <v>3730</v>
      </c>
    </row>
    <row r="35" spans="1:2" x14ac:dyDescent="0.2">
      <c r="A35" s="514">
        <v>29</v>
      </c>
      <c r="B35" s="479" t="s">
        <v>3731</v>
      </c>
    </row>
  </sheetData>
  <mergeCells count="5">
    <mergeCell ref="A1:B1"/>
    <mergeCell ref="A3:B3"/>
    <mergeCell ref="A17:B17"/>
    <mergeCell ref="A21:B21"/>
    <mergeCell ref="A25:B25"/>
  </mergeCells>
  <phoneticPr fontId="0" type="noConversion"/>
  <pageMargins left="0.5" right="0.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W-L History</vt:lpstr>
      <vt:lpstr>Cobb</vt:lpstr>
      <vt:lpstr>Ruth</vt:lpstr>
      <vt:lpstr>Aaron</vt:lpstr>
      <vt:lpstr>Mays</vt:lpstr>
      <vt:lpstr>Players</vt:lpstr>
      <vt:lpstr>Cuts</vt:lpstr>
      <vt:lpstr>Free Agents</vt:lpstr>
      <vt:lpstr>TRX</vt:lpstr>
      <vt:lpstr>Future TRX</vt:lpstr>
      <vt:lpstr>Bank Detail</vt:lpstr>
      <vt:lpstr>2018 Draft</vt:lpstr>
      <vt:lpstr>2019 Draft</vt:lpstr>
      <vt:lpstr>Ballpark</vt:lpstr>
      <vt:lpstr>Misc</vt:lpstr>
      <vt:lpstr>General</vt:lpstr>
      <vt:lpstr>Ballpark!Print_Area</vt:lpstr>
      <vt:lpstr>Ballpark!Print_Titles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Blake</dc:creator>
  <cp:lastModifiedBy>Henry Vance</cp:lastModifiedBy>
  <cp:lastPrinted>2013-10-07T15:21:45Z</cp:lastPrinted>
  <dcterms:created xsi:type="dcterms:W3CDTF">1998-12-18T22:25:23Z</dcterms:created>
  <dcterms:modified xsi:type="dcterms:W3CDTF">2018-02-14T00:22:34Z</dcterms:modified>
</cp:coreProperties>
</file>